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C:\Users\tosterloh\Documents\"/>
    </mc:Choice>
  </mc:AlternateContent>
  <xr:revisionPtr revIDLastSave="0" documentId="8_{07040007-B685-4A3B-9CAF-3D723594E060}" xr6:coauthVersionLast="47" xr6:coauthVersionMax="47" xr10:uidLastSave="{00000000-0000-0000-0000-000000000000}"/>
  <bookViews>
    <workbookView xWindow="28680" yWindow="-120" windowWidth="29040" windowHeight="15840" tabRatio="889" firstSheet="2" activeTab="12" xr2:uid="{00000000-000D-0000-FFFF-FFFF00000000}"/>
  </bookViews>
  <sheets>
    <sheet name="Budget, Month" sheetId="18" r:id="rId1"/>
    <sheet name="Budget, Annual" sheetId="23" r:id="rId2"/>
    <sheet name="Exist. Debt Service" sheetId="20" r:id="rId3"/>
    <sheet name="Ex BA" sheetId="25" r:id="rId4"/>
    <sheet name="Project Budget" sheetId="30" r:id="rId5"/>
    <sheet name="Revised Project Budget " sheetId="32" r:id="rId6"/>
    <sheet name="Short-Lived Assets" sheetId="31" r:id="rId7"/>
    <sheet name="Project Rev. Reqmnt" sheetId="16" r:id="rId8"/>
    <sheet name="User Rates" sheetId="26" r:id="rId9"/>
    <sheet name="Prop. BA" sheetId="27" r:id="rId10"/>
    <sheet name="Revised Budget, Annual" sheetId="24" r:id="rId11"/>
    <sheet name="Timeline" sheetId="28" r:id="rId12"/>
    <sheet name="2023 Updated Rates" sheetId="33" r:id="rId13"/>
    <sheet name="2023 Usage" sheetId="29" r:id="rId14"/>
  </sheets>
  <definedNames>
    <definedName name="_xlnm.Print_Area" localSheetId="12">'2023 Updated Rates'!$A$5:$O$83</definedName>
    <definedName name="_xlnm.Print_Area" localSheetId="1">'Budget, Annual'!$A$5:$E$81</definedName>
    <definedName name="_xlnm.Print_Area" localSheetId="0">'Budget, Month'!$A$5:$O$121</definedName>
    <definedName name="_xlnm.Print_Area" localSheetId="3">'Ex BA'!$A$4:$H$260</definedName>
    <definedName name="_xlnm.Print_Area" localSheetId="2">'Exist. Debt Service'!$A$1:$J$33</definedName>
    <definedName name="_xlnm.Print_Area" localSheetId="4">'Project Budget'!$A$1:$F$31</definedName>
    <definedName name="_xlnm.Print_Area" localSheetId="7">'Project Rev. Reqmnt'!$A$1:$G$67</definedName>
    <definedName name="_xlnm.Print_Area" localSheetId="9">'Prop. BA'!$A$4:$H$260</definedName>
    <definedName name="_xlnm.Print_Area" localSheetId="10">'Revised Budget, Annual'!$A$5:$E$81</definedName>
    <definedName name="_xlnm.Print_Area" localSheetId="5">'Revised Project Budget '!$A$1:$F$32</definedName>
    <definedName name="_xlnm.Print_Area" localSheetId="6">'Short-Lived Assets'!$A$1:$G$46</definedName>
    <definedName name="_xlnm.Print_Area" localSheetId="8">'User Rates'!$A$4:$L$126</definedName>
    <definedName name="_xlnm.Print_Titles" localSheetId="12">'2023 Updated Rates'!$1:$4</definedName>
    <definedName name="_xlnm.Print_Titles" localSheetId="1">'Budget, Annual'!$1:$4</definedName>
    <definedName name="_xlnm.Print_Titles" localSheetId="0">'Budget, Month'!$1:$4</definedName>
    <definedName name="_xlnm.Print_Titles" localSheetId="3">'Ex BA'!$1:$3</definedName>
    <definedName name="_xlnm.Print_Titles" localSheetId="4">'Project Budget'!$1:$6</definedName>
    <definedName name="_xlnm.Print_Titles" localSheetId="9">'Prop. BA'!$1:$3</definedName>
    <definedName name="_xlnm.Print_Titles" localSheetId="10">'Revised Budget, Annual'!$1:$4</definedName>
    <definedName name="_xlnm.Print_Titles" localSheetId="5">'Revised Project Budget '!$1:$6</definedName>
    <definedName name="_xlnm.Print_Titles" localSheetId="8">'User Rates'!$1:$3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6" i="33" l="1"/>
  <c r="G50" i="33"/>
  <c r="G80" i="33" s="1"/>
  <c r="G51" i="33"/>
  <c r="G68" i="33" s="1"/>
  <c r="G45" i="33"/>
  <c r="G44" i="33"/>
  <c r="E37" i="33"/>
  <c r="E76" i="33"/>
  <c r="G76" i="33" s="1"/>
  <c r="E59" i="33"/>
  <c r="G59" i="33" s="1"/>
  <c r="E40" i="33"/>
  <c r="F6" i="26"/>
  <c r="G27" i="33"/>
  <c r="E24" i="33"/>
  <c r="C23" i="33"/>
  <c r="G23" i="33" s="1"/>
  <c r="G42" i="33" l="1"/>
  <c r="G43" i="33" s="1"/>
  <c r="G52" i="33"/>
  <c r="E56" i="33" s="1"/>
  <c r="G67" i="33"/>
  <c r="G69" i="33" s="1"/>
  <c r="E75" i="33" s="1"/>
  <c r="G75" i="33" s="1"/>
  <c r="E57" i="33"/>
  <c r="G57" i="33" s="1"/>
  <c r="G56" i="33"/>
  <c r="E55" i="33"/>
  <c r="G55" i="33" s="1"/>
  <c r="C24" i="33"/>
  <c r="E58" i="33" l="1"/>
  <c r="G58" i="33" s="1"/>
  <c r="E74" i="33"/>
  <c r="G74" i="33" s="1"/>
  <c r="E73" i="33"/>
  <c r="E72" i="33"/>
  <c r="G72" i="33" s="1"/>
  <c r="G47" i="33"/>
  <c r="G73" i="33"/>
  <c r="G60" i="33"/>
  <c r="G62" i="33" s="1"/>
  <c r="G24" i="33"/>
  <c r="G77" i="33" l="1"/>
  <c r="G79" i="33" s="1"/>
  <c r="G81" i="33" s="1"/>
  <c r="G83" i="33" s="1"/>
  <c r="O38" i="33" s="1"/>
  <c r="C67" i="23" l="1"/>
  <c r="G20" i="33"/>
  <c r="G19" i="33"/>
  <c r="G18" i="33"/>
  <c r="G17" i="33"/>
  <c r="G16" i="33"/>
  <c r="G15" i="33"/>
  <c r="G14" i="33"/>
  <c r="G9" i="33"/>
  <c r="G8" i="33"/>
  <c r="E21" i="33"/>
  <c r="E26" i="33" s="1"/>
  <c r="E28" i="33" s="1"/>
  <c r="C21" i="33"/>
  <c r="C26" i="33" s="1"/>
  <c r="C28" i="33" s="1"/>
  <c r="E10" i="33"/>
  <c r="E29" i="33" s="1"/>
  <c r="C10" i="33"/>
  <c r="F42" i="16"/>
  <c r="F7" i="16"/>
  <c r="E30" i="33" l="1"/>
  <c r="E32" i="33" s="1"/>
  <c r="C29" i="33"/>
  <c r="C30" i="33" s="1"/>
  <c r="C32" i="33" s="1"/>
  <c r="O8" i="33" s="1"/>
  <c r="G10" i="33"/>
  <c r="G29" i="33" s="1"/>
  <c r="G21" i="33"/>
  <c r="G26" i="33" s="1"/>
  <c r="G28" i="33" s="1"/>
  <c r="F11" i="16"/>
  <c r="F19" i="32"/>
  <c r="F32" i="32"/>
  <c r="D32" i="32"/>
  <c r="D23" i="32"/>
  <c r="C32" i="31"/>
  <c r="C30" i="31"/>
  <c r="C28" i="31"/>
  <c r="C6" i="31"/>
  <c r="F6" i="31" s="1"/>
  <c r="C7" i="31"/>
  <c r="F7" i="31" s="1"/>
  <c r="C29" i="31" s="1"/>
  <c r="C8" i="31"/>
  <c r="F8" i="31" s="1"/>
  <c r="F9" i="31"/>
  <c r="G31" i="31" s="1"/>
  <c r="F10" i="31"/>
  <c r="G32" i="31" s="1"/>
  <c r="E11" i="31"/>
  <c r="F11" i="31" s="1"/>
  <c r="C33" i="31" s="1"/>
  <c r="D12" i="31"/>
  <c r="F12" i="31" s="1"/>
  <c r="C34" i="31" s="1"/>
  <c r="E13" i="31"/>
  <c r="F13" i="31" s="1"/>
  <c r="C35" i="31" s="1"/>
  <c r="M13" i="31"/>
  <c r="N13" i="31"/>
  <c r="O13" i="31"/>
  <c r="D14" i="31"/>
  <c r="F14" i="31" s="1"/>
  <c r="D15" i="31"/>
  <c r="F15" i="31" s="1"/>
  <c r="D16" i="31"/>
  <c r="F16" i="31" s="1"/>
  <c r="F38" i="31" s="1"/>
  <c r="M16" i="31"/>
  <c r="N16" i="31"/>
  <c r="O16" i="31"/>
  <c r="F17" i="31"/>
  <c r="G39" i="31" s="1"/>
  <c r="C18" i="31"/>
  <c r="F18" i="31"/>
  <c r="F40" i="31" s="1"/>
  <c r="D19" i="31"/>
  <c r="F19" i="31" s="1"/>
  <c r="C41" i="31" s="1"/>
  <c r="F20" i="31"/>
  <c r="G42" i="31" s="1"/>
  <c r="F21" i="31"/>
  <c r="C43" i="31" s="1"/>
  <c r="F22" i="31"/>
  <c r="F44" i="31" s="1"/>
  <c r="N8" i="31"/>
  <c r="N19" i="31" s="1"/>
  <c r="F11" i="30"/>
  <c r="F23" i="30" s="1"/>
  <c r="F19" i="30"/>
  <c r="F20" i="30"/>
  <c r="D23" i="30"/>
  <c r="AA28" i="30"/>
  <c r="AA30" i="30" s="1"/>
  <c r="AA32" i="30" s="1"/>
  <c r="D31" i="30"/>
  <c r="F31" i="30"/>
  <c r="F9" i="16"/>
  <c r="F8" i="16"/>
  <c r="N12" i="33" l="1"/>
  <c r="L42" i="33" s="1"/>
  <c r="N42" i="33" s="1"/>
  <c r="N15" i="33"/>
  <c r="L45" i="33" s="1"/>
  <c r="N45" i="33" s="1"/>
  <c r="N14" i="33"/>
  <c r="L44" i="33" s="1"/>
  <c r="N44" i="33" s="1"/>
  <c r="N13" i="33"/>
  <c r="L43" i="33" s="1"/>
  <c r="N43" i="33" s="1"/>
  <c r="N22" i="33"/>
  <c r="L52" i="33" s="1"/>
  <c r="N52" i="33" s="1"/>
  <c r="N21" i="33"/>
  <c r="L51" i="33" s="1"/>
  <c r="N51" i="33" s="1"/>
  <c r="N20" i="33"/>
  <c r="L50" i="33" s="1"/>
  <c r="N50" i="33" s="1"/>
  <c r="N19" i="33"/>
  <c r="L49" i="33" s="1"/>
  <c r="N49" i="33" s="1"/>
  <c r="G30" i="33"/>
  <c r="G32" i="33" s="1"/>
  <c r="Y28" i="30"/>
  <c r="Y21" i="30"/>
  <c r="F23" i="32"/>
  <c r="F36" i="31"/>
  <c r="C36" i="31"/>
  <c r="F37" i="31"/>
  <c r="C37" i="31"/>
  <c r="F23" i="31"/>
  <c r="C45" i="31" s="1"/>
  <c r="C38" i="31"/>
  <c r="C31" i="31"/>
  <c r="C39" i="31"/>
  <c r="C40" i="31"/>
  <c r="G43" i="31"/>
  <c r="F43" i="31"/>
  <c r="C42" i="31"/>
  <c r="C44" i="31"/>
  <c r="F42" i="31"/>
  <c r="F31" i="31"/>
  <c r="F32" i="31"/>
  <c r="G29" i="31"/>
  <c r="F29" i="31"/>
  <c r="G30" i="31"/>
  <c r="F30" i="31"/>
  <c r="G28" i="31"/>
  <c r="F28" i="31"/>
  <c r="M19" i="31"/>
  <c r="M18" i="31" s="1"/>
  <c r="M21" i="31" s="1"/>
  <c r="F39" i="31"/>
  <c r="G40" i="31"/>
  <c r="O19" i="31"/>
  <c r="O18" i="31" s="1"/>
  <c r="O21" i="31" s="1"/>
  <c r="F34" i="31"/>
  <c r="G34" i="31"/>
  <c r="F33" i="31"/>
  <c r="G33" i="31"/>
  <c r="N22" i="31"/>
  <c r="N18" i="31"/>
  <c r="N21" i="31" s="1"/>
  <c r="F41" i="31"/>
  <c r="G41" i="31"/>
  <c r="F35" i="31"/>
  <c r="G35" i="31"/>
  <c r="G37" i="31"/>
  <c r="G44" i="31"/>
  <c r="G38" i="31"/>
  <c r="G36" i="31"/>
  <c r="Y30" i="30"/>
  <c r="Y29" i="30"/>
  <c r="G63" i="33" l="1"/>
  <c r="G64" i="33" s="1"/>
  <c r="N56" i="33" s="1"/>
  <c r="L56" i="33"/>
  <c r="G45" i="31"/>
  <c r="F45" i="31"/>
  <c r="M22" i="31"/>
  <c r="O22" i="31"/>
  <c r="M23" i="31"/>
  <c r="M26" i="31" s="1"/>
  <c r="N23" i="31"/>
  <c r="N25" i="31" s="1"/>
  <c r="M25" i="31" l="1"/>
  <c r="N26" i="31"/>
  <c r="O23" i="31"/>
  <c r="O25" i="31" s="1"/>
  <c r="O26" i="31"/>
  <c r="C62" i="23" l="1"/>
  <c r="C61" i="23"/>
  <c r="C60" i="23"/>
  <c r="C59" i="23"/>
  <c r="C58" i="23"/>
  <c r="C57" i="23"/>
  <c r="C56" i="23"/>
  <c r="C57" i="24"/>
  <c r="D27" i="24"/>
  <c r="D26" i="24"/>
  <c r="D25" i="24"/>
  <c r="D24" i="24"/>
  <c r="D23" i="24"/>
  <c r="D22" i="24"/>
  <c r="D21" i="24"/>
  <c r="O85" i="18"/>
  <c r="O84" i="18"/>
  <c r="O78" i="18"/>
  <c r="D76" i="24"/>
  <c r="C75" i="24"/>
  <c r="E75" i="24" s="1"/>
  <c r="C74" i="24"/>
  <c r="E74" i="24" s="1"/>
  <c r="C73" i="24"/>
  <c r="E73" i="24" s="1"/>
  <c r="C72" i="24"/>
  <c r="E72" i="24" s="1"/>
  <c r="E19" i="16"/>
  <c r="D76" i="23" l="1"/>
  <c r="C75" i="23"/>
  <c r="E75" i="23" s="1"/>
  <c r="E30" i="20"/>
  <c r="C28" i="20"/>
  <c r="C32" i="20" s="1"/>
  <c r="D30" i="20"/>
  <c r="C30" i="20"/>
  <c r="F30" i="20" s="1"/>
  <c r="E29" i="20"/>
  <c r="D29" i="20"/>
  <c r="C29" i="20"/>
  <c r="F29" i="20" s="1"/>
  <c r="E28" i="20"/>
  <c r="D28" i="20"/>
  <c r="C73" i="23" s="1"/>
  <c r="E73" i="23" s="1"/>
  <c r="E27" i="20"/>
  <c r="C72" i="23" s="1"/>
  <c r="E72" i="23" s="1"/>
  <c r="D27" i="20"/>
  <c r="C70" i="23" s="1"/>
  <c r="E70" i="23" s="1"/>
  <c r="C27" i="20"/>
  <c r="C71" i="23" s="1"/>
  <c r="E71" i="23" s="1"/>
  <c r="H63" i="23"/>
  <c r="G63" i="23"/>
  <c r="F27" i="20" l="1"/>
  <c r="C74" i="23"/>
  <c r="E74" i="23" s="1"/>
  <c r="F28" i="20"/>
  <c r="C76" i="23"/>
  <c r="E32" i="20"/>
  <c r="D32" i="20"/>
  <c r="F258" i="25"/>
  <c r="D16" i="29"/>
  <c r="N19" i="29"/>
  <c r="N21" i="29"/>
  <c r="N22" i="29"/>
  <c r="N26" i="29" s="1"/>
  <c r="N23" i="29"/>
  <c r="N24" i="29"/>
  <c r="O24" i="29" s="1"/>
  <c r="N25" i="29"/>
  <c r="B26" i="29"/>
  <c r="C26" i="29"/>
  <c r="D26" i="29"/>
  <c r="E26" i="29"/>
  <c r="F26" i="29"/>
  <c r="G26" i="29"/>
  <c r="H26" i="29"/>
  <c r="I26" i="29"/>
  <c r="J26" i="29"/>
  <c r="K26" i="29"/>
  <c r="L26" i="29"/>
  <c r="M26" i="29"/>
  <c r="Q27" i="29"/>
  <c r="E34" i="29"/>
  <c r="F34" i="29"/>
  <c r="G34" i="29"/>
  <c r="H34" i="29"/>
  <c r="I34" i="29"/>
  <c r="J34" i="29"/>
  <c r="K34" i="29"/>
  <c r="L34" i="29"/>
  <c r="M34" i="29"/>
  <c r="Q34" i="29"/>
  <c r="R34" i="29"/>
  <c r="E35" i="29"/>
  <c r="F35" i="29"/>
  <c r="G35" i="29"/>
  <c r="H35" i="29"/>
  <c r="I35" i="29"/>
  <c r="J35" i="29"/>
  <c r="K35" i="29"/>
  <c r="L35" i="29"/>
  <c r="M35" i="29"/>
  <c r="Q35" i="29"/>
  <c r="R35" i="29"/>
  <c r="E6" i="27"/>
  <c r="E8" i="27" s="1"/>
  <c r="F6" i="27"/>
  <c r="F9" i="27" s="1"/>
  <c r="G6" i="27"/>
  <c r="E7" i="27"/>
  <c r="C10" i="27"/>
  <c r="D13" i="27" s="1"/>
  <c r="D10" i="27"/>
  <c r="B14" i="27"/>
  <c r="B15" i="27"/>
  <c r="B16" i="27"/>
  <c r="E21" i="27"/>
  <c r="F21" i="27"/>
  <c r="G21" i="27"/>
  <c r="E22" i="27"/>
  <c r="F24" i="27"/>
  <c r="C25" i="27"/>
  <c r="D28" i="27" s="1"/>
  <c r="D25" i="27"/>
  <c r="B29" i="27"/>
  <c r="B30" i="27"/>
  <c r="B31" i="27"/>
  <c r="E36" i="27"/>
  <c r="F36" i="27"/>
  <c r="G36" i="27"/>
  <c r="E37" i="27"/>
  <c r="F39" i="27"/>
  <c r="C40" i="27"/>
  <c r="D40" i="27"/>
  <c r="B44" i="27"/>
  <c r="B45" i="27"/>
  <c r="B46" i="27"/>
  <c r="E51" i="27"/>
  <c r="F51" i="27"/>
  <c r="G51" i="27"/>
  <c r="E52" i="27"/>
  <c r="F54" i="27"/>
  <c r="C55" i="27"/>
  <c r="D58" i="27" s="1"/>
  <c r="D55" i="27"/>
  <c r="B59" i="27"/>
  <c r="B60" i="27"/>
  <c r="B61" i="27"/>
  <c r="E66" i="27"/>
  <c r="F66" i="27"/>
  <c r="G66" i="27"/>
  <c r="E67" i="27"/>
  <c r="F69" i="27"/>
  <c r="C70" i="27"/>
  <c r="D70" i="27"/>
  <c r="D73" i="27"/>
  <c r="B74" i="27"/>
  <c r="B75" i="27"/>
  <c r="B76" i="27"/>
  <c r="E81" i="27"/>
  <c r="F81" i="27"/>
  <c r="G81" i="27"/>
  <c r="E82" i="27"/>
  <c r="F84" i="27"/>
  <c r="C85" i="27"/>
  <c r="D88" i="27" s="1"/>
  <c r="D85" i="27"/>
  <c r="B89" i="27"/>
  <c r="B90" i="27"/>
  <c r="B91" i="27"/>
  <c r="E96" i="27"/>
  <c r="F96" i="27"/>
  <c r="G96" i="27"/>
  <c r="E97" i="27"/>
  <c r="F99" i="27"/>
  <c r="C100" i="27"/>
  <c r="D103" i="27" s="1"/>
  <c r="D100" i="27"/>
  <c r="B104" i="27"/>
  <c r="B105" i="27"/>
  <c r="B106" i="27"/>
  <c r="E111" i="27"/>
  <c r="F111" i="27"/>
  <c r="G111" i="27"/>
  <c r="E112" i="27"/>
  <c r="F114" i="27"/>
  <c r="C115" i="27"/>
  <c r="D118" i="27" s="1"/>
  <c r="D115" i="27"/>
  <c r="B119" i="27"/>
  <c r="B120" i="27"/>
  <c r="B121" i="27"/>
  <c r="E126" i="27"/>
  <c r="F126" i="27"/>
  <c r="G126" i="27"/>
  <c r="E127" i="27"/>
  <c r="F129" i="27"/>
  <c r="C130" i="27"/>
  <c r="D133" i="27" s="1"/>
  <c r="D130" i="27"/>
  <c r="B134" i="27"/>
  <c r="B135" i="27"/>
  <c r="B136" i="27"/>
  <c r="E141" i="27"/>
  <c r="F141" i="27"/>
  <c r="G141" i="27"/>
  <c r="E142" i="27"/>
  <c r="F144" i="27"/>
  <c r="C145" i="27"/>
  <c r="D145" i="27"/>
  <c r="D148" i="27"/>
  <c r="B149" i="27"/>
  <c r="B150" i="27"/>
  <c r="B151" i="27"/>
  <c r="E156" i="27"/>
  <c r="F156" i="27"/>
  <c r="G156" i="27"/>
  <c r="E157" i="27"/>
  <c r="F159" i="27"/>
  <c r="C160" i="27"/>
  <c r="D163" i="27" s="1"/>
  <c r="D160" i="27"/>
  <c r="B164" i="27"/>
  <c r="B165" i="27"/>
  <c r="B166" i="27"/>
  <c r="E171" i="27"/>
  <c r="F171" i="27"/>
  <c r="G171" i="27"/>
  <c r="E172" i="27"/>
  <c r="F174" i="27"/>
  <c r="C175" i="27"/>
  <c r="D178" i="27" s="1"/>
  <c r="D175" i="27"/>
  <c r="B179" i="27"/>
  <c r="B180" i="27"/>
  <c r="B181" i="27"/>
  <c r="E186" i="27"/>
  <c r="F186" i="27"/>
  <c r="G186" i="27"/>
  <c r="E187" i="27"/>
  <c r="F189" i="27"/>
  <c r="C190" i="27"/>
  <c r="D193" i="27" s="1"/>
  <c r="D190" i="27"/>
  <c r="B194" i="27"/>
  <c r="B195" i="27"/>
  <c r="B196" i="27"/>
  <c r="E201" i="27"/>
  <c r="F201" i="27"/>
  <c r="G201" i="27"/>
  <c r="E202" i="27"/>
  <c r="F204" i="27"/>
  <c r="C205" i="27"/>
  <c r="D208" i="27" s="1"/>
  <c r="D205" i="27"/>
  <c r="B209" i="27"/>
  <c r="B210" i="27"/>
  <c r="B211" i="27"/>
  <c r="E216" i="27"/>
  <c r="F216" i="27"/>
  <c r="G216" i="27"/>
  <c r="E217" i="27"/>
  <c r="F219" i="27"/>
  <c r="C220" i="27"/>
  <c r="D223" i="27" s="1"/>
  <c r="D220" i="27"/>
  <c r="B224" i="27"/>
  <c r="B225" i="27"/>
  <c r="B226" i="27"/>
  <c r="F250" i="27"/>
  <c r="K54" i="26"/>
  <c r="K55" i="26" s="1"/>
  <c r="K110" i="26"/>
  <c r="K111" i="26" s="1"/>
  <c r="K116" i="26"/>
  <c r="K117" i="26" s="1"/>
  <c r="K122" i="26"/>
  <c r="K123" i="26" s="1"/>
  <c r="E6" i="25"/>
  <c r="E83" i="25" s="1"/>
  <c r="F6" i="25"/>
  <c r="G6" i="25"/>
  <c r="E7" i="25"/>
  <c r="F9" i="25"/>
  <c r="C10" i="25"/>
  <c r="D13" i="25" s="1"/>
  <c r="H13" i="25" s="1"/>
  <c r="D10" i="25"/>
  <c r="K5" i="26" s="1"/>
  <c r="K6" i="26" s="1"/>
  <c r="B14" i="25"/>
  <c r="B15" i="25"/>
  <c r="B16" i="25"/>
  <c r="E21" i="25"/>
  <c r="F21" i="25"/>
  <c r="G21" i="25"/>
  <c r="E22" i="25"/>
  <c r="F24" i="25"/>
  <c r="C25" i="25"/>
  <c r="D25" i="25"/>
  <c r="D28" i="25"/>
  <c r="H28" i="25" s="1"/>
  <c r="B29" i="25"/>
  <c r="B30" i="25"/>
  <c r="B31" i="25"/>
  <c r="E36" i="25"/>
  <c r="F36" i="25"/>
  <c r="G36" i="25"/>
  <c r="E37" i="25"/>
  <c r="E38" i="25"/>
  <c r="F38" i="25" s="1"/>
  <c r="F40" i="25" s="1"/>
  <c r="E45" i="25" s="1"/>
  <c r="H45" i="25" s="1"/>
  <c r="F39" i="25"/>
  <c r="C40" i="25"/>
  <c r="D43" i="25" s="1"/>
  <c r="H43" i="25" s="1"/>
  <c r="D40" i="25"/>
  <c r="K19" i="26" s="1"/>
  <c r="K20" i="26" s="1"/>
  <c r="B44" i="25"/>
  <c r="B45" i="25"/>
  <c r="B46" i="25"/>
  <c r="E51" i="25"/>
  <c r="F51" i="25"/>
  <c r="G51" i="25"/>
  <c r="E52" i="25"/>
  <c r="F54" i="25"/>
  <c r="C55" i="25"/>
  <c r="D55" i="25"/>
  <c r="K26" i="26" s="1"/>
  <c r="K27" i="26" s="1"/>
  <c r="B59" i="25"/>
  <c r="B60" i="25"/>
  <c r="B61" i="25"/>
  <c r="E66" i="25"/>
  <c r="F66" i="25"/>
  <c r="G66" i="25"/>
  <c r="E67" i="25"/>
  <c r="F69" i="25"/>
  <c r="C70" i="25"/>
  <c r="D70" i="25"/>
  <c r="K33" i="26" s="1"/>
  <c r="K34" i="26" s="1"/>
  <c r="D73" i="25"/>
  <c r="H73" i="25" s="1"/>
  <c r="B74" i="25"/>
  <c r="B75" i="25"/>
  <c r="B76" i="25"/>
  <c r="E81" i="25"/>
  <c r="F81" i="25"/>
  <c r="G81" i="25"/>
  <c r="E82" i="25"/>
  <c r="F84" i="25"/>
  <c r="C85" i="25"/>
  <c r="D85" i="25"/>
  <c r="K40" i="26" s="1"/>
  <c r="K41" i="26" s="1"/>
  <c r="D88" i="25"/>
  <c r="H88" i="25" s="1"/>
  <c r="B89" i="25"/>
  <c r="B90" i="25"/>
  <c r="B91" i="25"/>
  <c r="E96" i="25"/>
  <c r="F96" i="25"/>
  <c r="G96" i="25"/>
  <c r="E97" i="25"/>
  <c r="E98" i="25"/>
  <c r="F98" i="25" s="1"/>
  <c r="F100" i="25" s="1"/>
  <c r="E105" i="25" s="1"/>
  <c r="H105" i="25" s="1"/>
  <c r="E99" i="25"/>
  <c r="G99" i="25" s="1"/>
  <c r="G100" i="25" s="1"/>
  <c r="E106" i="25" s="1"/>
  <c r="H106" i="25" s="1"/>
  <c r="F99" i="25"/>
  <c r="C100" i="25"/>
  <c r="D103" i="25" s="1"/>
  <c r="H103" i="25" s="1"/>
  <c r="D100" i="25"/>
  <c r="K47" i="26" s="1"/>
  <c r="K48" i="26" s="1"/>
  <c r="B104" i="25"/>
  <c r="B105" i="25"/>
  <c r="B106" i="25"/>
  <c r="E111" i="25"/>
  <c r="F111" i="25"/>
  <c r="G111" i="25"/>
  <c r="E112" i="25"/>
  <c r="E114" i="25"/>
  <c r="F114" i="25"/>
  <c r="C115" i="25"/>
  <c r="D118" i="25" s="1"/>
  <c r="H118" i="25" s="1"/>
  <c r="D115" i="25"/>
  <c r="B119" i="25"/>
  <c r="B120" i="25"/>
  <c r="B121" i="25"/>
  <c r="E126" i="25"/>
  <c r="F126" i="25"/>
  <c r="G126" i="25"/>
  <c r="E127" i="25"/>
  <c r="E129" i="25"/>
  <c r="F129" i="25"/>
  <c r="C130" i="25"/>
  <c r="D133" i="25" s="1"/>
  <c r="H133" i="25" s="1"/>
  <c r="D130" i="25"/>
  <c r="K61" i="26" s="1"/>
  <c r="K62" i="26" s="1"/>
  <c r="B134" i="25"/>
  <c r="B135" i="25"/>
  <c r="B136" i="25"/>
  <c r="E141" i="25"/>
  <c r="F141" i="25"/>
  <c r="G141" i="25"/>
  <c r="E142" i="25"/>
  <c r="F144" i="25"/>
  <c r="C145" i="25"/>
  <c r="D148" i="25" s="1"/>
  <c r="H148" i="25" s="1"/>
  <c r="D145" i="25"/>
  <c r="K68" i="26" s="1"/>
  <c r="B149" i="25"/>
  <c r="B150" i="25"/>
  <c r="B151" i="25"/>
  <c r="E156" i="25"/>
  <c r="F156" i="25"/>
  <c r="G156" i="25"/>
  <c r="E157" i="25"/>
  <c r="F159" i="25"/>
  <c r="C160" i="25"/>
  <c r="D163" i="25" s="1"/>
  <c r="H163" i="25" s="1"/>
  <c r="D160" i="25"/>
  <c r="K75" i="26" s="1"/>
  <c r="K76" i="26" s="1"/>
  <c r="B164" i="25"/>
  <c r="B165" i="25"/>
  <c r="B166" i="25"/>
  <c r="E171" i="25"/>
  <c r="F171" i="25"/>
  <c r="G171" i="25"/>
  <c r="E172" i="25"/>
  <c r="F174" i="25"/>
  <c r="C175" i="25"/>
  <c r="D178" i="25" s="1"/>
  <c r="H178" i="25" s="1"/>
  <c r="D175" i="25"/>
  <c r="B179" i="25"/>
  <c r="B180" i="25"/>
  <c r="B181" i="25"/>
  <c r="E186" i="25"/>
  <c r="F186" i="25"/>
  <c r="G186" i="25"/>
  <c r="E187" i="25"/>
  <c r="E188" i="25"/>
  <c r="E190" i="25" s="1"/>
  <c r="E194" i="25" s="1"/>
  <c r="H194" i="25" s="1"/>
  <c r="E189" i="25"/>
  <c r="G189" i="25" s="1"/>
  <c r="G190" i="25" s="1"/>
  <c r="E196" i="25" s="1"/>
  <c r="H196" i="25" s="1"/>
  <c r="F189" i="25"/>
  <c r="C190" i="25"/>
  <c r="D190" i="25"/>
  <c r="K89" i="26" s="1"/>
  <c r="K90" i="26" s="1"/>
  <c r="D193" i="25"/>
  <c r="H193" i="25"/>
  <c r="B194" i="25"/>
  <c r="B195" i="25"/>
  <c r="B196" i="25"/>
  <c r="E201" i="25"/>
  <c r="F201" i="25"/>
  <c r="G201" i="25"/>
  <c r="E202" i="25"/>
  <c r="E203" i="25"/>
  <c r="F203" i="25"/>
  <c r="E204" i="25"/>
  <c r="G204" i="25" s="1"/>
  <c r="G205" i="25" s="1"/>
  <c r="E211" i="25" s="1"/>
  <c r="H211" i="25" s="1"/>
  <c r="F204" i="25"/>
  <c r="C205" i="25"/>
  <c r="D205" i="25"/>
  <c r="D208" i="25"/>
  <c r="H208" i="25" s="1"/>
  <c r="B209" i="25"/>
  <c r="B210" i="25"/>
  <c r="B211" i="25"/>
  <c r="E216" i="25"/>
  <c r="F216" i="25"/>
  <c r="G216" i="25"/>
  <c r="E217" i="25"/>
  <c r="E220" i="25" s="1"/>
  <c r="E224" i="25" s="1"/>
  <c r="H224" i="25" s="1"/>
  <c r="E218" i="25"/>
  <c r="F218" i="25" s="1"/>
  <c r="E219" i="25"/>
  <c r="F219" i="25"/>
  <c r="G219" i="25"/>
  <c r="G220" i="25" s="1"/>
  <c r="E226" i="25" s="1"/>
  <c r="H226" i="25" s="1"/>
  <c r="C220" i="25"/>
  <c r="D220" i="25"/>
  <c r="K103" i="26" s="1"/>
  <c r="K104" i="26" s="1"/>
  <c r="D223" i="25"/>
  <c r="H223" i="25"/>
  <c r="B224" i="25"/>
  <c r="B225" i="25"/>
  <c r="B226" i="25"/>
  <c r="H232" i="25"/>
  <c r="F251" i="25" s="1"/>
  <c r="O251" i="27" s="1"/>
  <c r="H237" i="25"/>
  <c r="H242" i="25"/>
  <c r="F250" i="25"/>
  <c r="K24" i="16"/>
  <c r="K20" i="16"/>
  <c r="K14" i="16"/>
  <c r="F23" i="16" l="1"/>
  <c r="E98" i="27"/>
  <c r="F98" i="27" s="1"/>
  <c r="F100" i="27" s="1"/>
  <c r="E105" i="27" s="1"/>
  <c r="E203" i="27"/>
  <c r="F203" i="27" s="1"/>
  <c r="F205" i="27" s="1"/>
  <c r="E210" i="27" s="1"/>
  <c r="E143" i="27"/>
  <c r="F143" i="27" s="1"/>
  <c r="F145" i="27" s="1"/>
  <c r="E150" i="27" s="1"/>
  <c r="E114" i="27"/>
  <c r="E39" i="27"/>
  <c r="G39" i="27" s="1"/>
  <c r="G40" i="27" s="1"/>
  <c r="E46" i="27" s="1"/>
  <c r="E23" i="27"/>
  <c r="F23" i="27" s="1"/>
  <c r="F25" i="27" s="1"/>
  <c r="E30" i="27" s="1"/>
  <c r="E204" i="27"/>
  <c r="E205" i="27" s="1"/>
  <c r="E209" i="27" s="1"/>
  <c r="E144" i="27"/>
  <c r="G144" i="27" s="1"/>
  <c r="G145" i="27" s="1"/>
  <c r="E151" i="27" s="1"/>
  <c r="E113" i="27"/>
  <c r="F113" i="27" s="1"/>
  <c r="F115" i="27" s="1"/>
  <c r="E120" i="27" s="1"/>
  <c r="E68" i="27"/>
  <c r="F68" i="27" s="1"/>
  <c r="F70" i="27" s="1"/>
  <c r="E75" i="27" s="1"/>
  <c r="E24" i="27"/>
  <c r="G24" i="27" s="1"/>
  <c r="G25" i="27" s="1"/>
  <c r="E31" i="27" s="1"/>
  <c r="E69" i="27"/>
  <c r="G69" i="27" s="1"/>
  <c r="G70" i="27" s="1"/>
  <c r="E76" i="27" s="1"/>
  <c r="E219" i="27"/>
  <c r="G219" i="27" s="1"/>
  <c r="G220" i="27" s="1"/>
  <c r="E226" i="27" s="1"/>
  <c r="E189" i="27"/>
  <c r="G189" i="27" s="1"/>
  <c r="G190" i="27" s="1"/>
  <c r="E196" i="27" s="1"/>
  <c r="E159" i="27"/>
  <c r="G159" i="27" s="1"/>
  <c r="G160" i="27" s="1"/>
  <c r="E166" i="27" s="1"/>
  <c r="E84" i="27"/>
  <c r="G84" i="27" s="1"/>
  <c r="G85" i="27" s="1"/>
  <c r="E91" i="27" s="1"/>
  <c r="E38" i="27"/>
  <c r="F38" i="27" s="1"/>
  <c r="F40" i="27" s="1"/>
  <c r="E45" i="27" s="1"/>
  <c r="E218" i="27"/>
  <c r="F218" i="27" s="1"/>
  <c r="F220" i="27" s="1"/>
  <c r="E225" i="27" s="1"/>
  <c r="E188" i="27"/>
  <c r="E158" i="27"/>
  <c r="E129" i="27"/>
  <c r="G129" i="27" s="1"/>
  <c r="G130" i="27" s="1"/>
  <c r="E136" i="27" s="1"/>
  <c r="E83" i="27"/>
  <c r="F83" i="27" s="1"/>
  <c r="G54" i="27"/>
  <c r="G55" i="27" s="1"/>
  <c r="E61" i="27" s="1"/>
  <c r="E173" i="27"/>
  <c r="F173" i="27" s="1"/>
  <c r="F175" i="27" s="1"/>
  <c r="E180" i="27" s="1"/>
  <c r="E54" i="27"/>
  <c r="E174" i="27"/>
  <c r="G174" i="27" s="1"/>
  <c r="G175" i="27" s="1"/>
  <c r="E181" i="27" s="1"/>
  <c r="E128" i="27"/>
  <c r="F128" i="27" s="1"/>
  <c r="F130" i="27" s="1"/>
  <c r="E135" i="27" s="1"/>
  <c r="E99" i="27"/>
  <c r="G99" i="27" s="1"/>
  <c r="G100" i="27" s="1"/>
  <c r="E106" i="27" s="1"/>
  <c r="E53" i="27"/>
  <c r="F53" i="27" s="1"/>
  <c r="E190" i="27"/>
  <c r="E194" i="27" s="1"/>
  <c r="E160" i="27"/>
  <c r="E164" i="27" s="1"/>
  <c r="E40" i="27"/>
  <c r="E44" i="27" s="1"/>
  <c r="F85" i="27"/>
  <c r="E90" i="27" s="1"/>
  <c r="E9" i="27"/>
  <c r="G9" i="27" s="1"/>
  <c r="G10" i="27" s="1"/>
  <c r="E16" i="27" s="1"/>
  <c r="E100" i="27"/>
  <c r="E104" i="27" s="1"/>
  <c r="F8" i="27"/>
  <c r="F10" i="27" s="1"/>
  <c r="E15" i="27" s="1"/>
  <c r="E70" i="27"/>
  <c r="E74" i="27" s="1"/>
  <c r="F245" i="27"/>
  <c r="F158" i="27"/>
  <c r="F160" i="27" s="1"/>
  <c r="E165" i="27" s="1"/>
  <c r="G114" i="27"/>
  <c r="G115" i="27" s="1"/>
  <c r="E121" i="27" s="1"/>
  <c r="G204" i="27"/>
  <c r="G205" i="27" s="1"/>
  <c r="E211" i="27" s="1"/>
  <c r="E115" i="27"/>
  <c r="E119" i="27" s="1"/>
  <c r="F55" i="27"/>
  <c r="E60" i="27" s="1"/>
  <c r="F246" i="27"/>
  <c r="F254" i="27" s="1"/>
  <c r="F188" i="27"/>
  <c r="F190" i="27" s="1"/>
  <c r="E195" i="27" s="1"/>
  <c r="F83" i="25"/>
  <c r="F85" i="25" s="1"/>
  <c r="E90" i="25" s="1"/>
  <c r="H90" i="25" s="1"/>
  <c r="F245" i="25"/>
  <c r="O245" i="27" s="1"/>
  <c r="E100" i="25"/>
  <c r="E104" i="25" s="1"/>
  <c r="H104" i="25" s="1"/>
  <c r="F246" i="25"/>
  <c r="F220" i="25"/>
  <c r="E225" i="25" s="1"/>
  <c r="H225" i="25" s="1"/>
  <c r="H227" i="25" s="1"/>
  <c r="E54" i="25"/>
  <c r="E9" i="25"/>
  <c r="G9" i="25" s="1"/>
  <c r="G10" i="25" s="1"/>
  <c r="E16" i="25" s="1"/>
  <c r="H16" i="25" s="1"/>
  <c r="E174" i="25"/>
  <c r="E175" i="25" s="1"/>
  <c r="E179" i="25" s="1"/>
  <c r="H179" i="25" s="1"/>
  <c r="E144" i="25"/>
  <c r="G144" i="25" s="1"/>
  <c r="G145" i="25" s="1"/>
  <c r="E151" i="25" s="1"/>
  <c r="H151" i="25" s="1"/>
  <c r="E128" i="25"/>
  <c r="E130" i="25" s="1"/>
  <c r="E134" i="25" s="1"/>
  <c r="H134" i="25" s="1"/>
  <c r="E113" i="25"/>
  <c r="F113" i="25" s="1"/>
  <c r="F115" i="25" s="1"/>
  <c r="E120" i="25" s="1"/>
  <c r="H120" i="25" s="1"/>
  <c r="E69" i="25"/>
  <c r="G69" i="25" s="1"/>
  <c r="G70" i="25" s="1"/>
  <c r="E76" i="25" s="1"/>
  <c r="H76" i="25" s="1"/>
  <c r="E24" i="25"/>
  <c r="G24" i="25" s="1"/>
  <c r="G25" i="25" s="1"/>
  <c r="E31" i="25" s="1"/>
  <c r="H31" i="25" s="1"/>
  <c r="E8" i="25"/>
  <c r="E10" i="25" s="1"/>
  <c r="E14" i="25" s="1"/>
  <c r="H14" i="25" s="1"/>
  <c r="F205" i="25"/>
  <c r="E210" i="25" s="1"/>
  <c r="H210" i="25" s="1"/>
  <c r="G129" i="25"/>
  <c r="G130" i="25" s="1"/>
  <c r="E136" i="25" s="1"/>
  <c r="H136" i="25" s="1"/>
  <c r="E159" i="25"/>
  <c r="G159" i="25" s="1"/>
  <c r="G160" i="25" s="1"/>
  <c r="E166" i="25" s="1"/>
  <c r="H166" i="25" s="1"/>
  <c r="E84" i="25"/>
  <c r="G84" i="25" s="1"/>
  <c r="G85" i="25" s="1"/>
  <c r="E91" i="25" s="1"/>
  <c r="H91" i="25" s="1"/>
  <c r="E68" i="25"/>
  <c r="E53" i="25"/>
  <c r="F53" i="25" s="1"/>
  <c r="F55" i="25" s="1"/>
  <c r="E60" i="25" s="1"/>
  <c r="H60" i="25" s="1"/>
  <c r="F34" i="16"/>
  <c r="O250" i="27"/>
  <c r="E173" i="25"/>
  <c r="F173" i="25" s="1"/>
  <c r="F175" i="25" s="1"/>
  <c r="E180" i="25" s="1"/>
  <c r="H180" i="25" s="1"/>
  <c r="E158" i="25"/>
  <c r="E143" i="25"/>
  <c r="E39" i="25"/>
  <c r="E23" i="25"/>
  <c r="E205" i="25"/>
  <c r="E209" i="25" s="1"/>
  <c r="H209" i="25" s="1"/>
  <c r="H212" i="25" s="1"/>
  <c r="K12" i="26"/>
  <c r="K13" i="26" s="1"/>
  <c r="F32" i="20"/>
  <c r="E76" i="23"/>
  <c r="O25" i="29"/>
  <c r="O23" i="29"/>
  <c r="O21" i="29"/>
  <c r="O26" i="29" s="1"/>
  <c r="O22" i="29"/>
  <c r="D43" i="27"/>
  <c r="E55" i="27"/>
  <c r="E59" i="27" s="1"/>
  <c r="H107" i="25"/>
  <c r="G174" i="25"/>
  <c r="G175" i="25" s="1"/>
  <c r="E181" i="25" s="1"/>
  <c r="H181" i="25" s="1"/>
  <c r="H182" i="25" s="1"/>
  <c r="G114" i="25"/>
  <c r="G115" i="25" s="1"/>
  <c r="E121" i="25" s="1"/>
  <c r="H121" i="25" s="1"/>
  <c r="G54" i="25"/>
  <c r="G55" i="25" s="1"/>
  <c r="E61" i="25" s="1"/>
  <c r="H61" i="25" s="1"/>
  <c r="F188" i="25"/>
  <c r="F190" i="25" s="1"/>
  <c r="E195" i="25" s="1"/>
  <c r="H195" i="25" s="1"/>
  <c r="H197" i="25" s="1"/>
  <c r="F128" i="25"/>
  <c r="F130" i="25" s="1"/>
  <c r="E135" i="25" s="1"/>
  <c r="H135" i="25" s="1"/>
  <c r="H137" i="25" s="1"/>
  <c r="F68" i="25"/>
  <c r="F70" i="25" s="1"/>
  <c r="E75" i="25" s="1"/>
  <c r="H75" i="25" s="1"/>
  <c r="F8" i="25"/>
  <c r="F10" i="25" s="1"/>
  <c r="E15" i="25" s="1"/>
  <c r="H15" i="25" s="1"/>
  <c r="H17" i="25" s="1"/>
  <c r="D58" i="25"/>
  <c r="H58" i="25" s="1"/>
  <c r="D62" i="23"/>
  <c r="D61" i="23"/>
  <c r="D60" i="23"/>
  <c r="D59" i="23"/>
  <c r="D57" i="23"/>
  <c r="D52" i="23"/>
  <c r="C52" i="23"/>
  <c r="D51" i="23"/>
  <c r="C51" i="23"/>
  <c r="D50" i="23"/>
  <c r="C50" i="23"/>
  <c r="D49" i="23"/>
  <c r="C49" i="23"/>
  <c r="D48" i="23"/>
  <c r="C48" i="23"/>
  <c r="D47" i="23"/>
  <c r="C47" i="23"/>
  <c r="D46" i="23"/>
  <c r="C46" i="23"/>
  <c r="D45" i="23"/>
  <c r="C45" i="23"/>
  <c r="D44" i="23"/>
  <c r="C44" i="23"/>
  <c r="D43" i="23"/>
  <c r="C43" i="23"/>
  <c r="D42" i="23"/>
  <c r="C42" i="23"/>
  <c r="D38" i="23"/>
  <c r="C38" i="23"/>
  <c r="D37" i="23"/>
  <c r="C37" i="23"/>
  <c r="D36" i="23"/>
  <c r="C36" i="23"/>
  <c r="D35" i="23"/>
  <c r="C35" i="23"/>
  <c r="D34" i="23"/>
  <c r="C34" i="23"/>
  <c r="D33" i="23"/>
  <c r="C33" i="23"/>
  <c r="E33" i="23" s="1"/>
  <c r="D32" i="23"/>
  <c r="C32" i="23"/>
  <c r="D31" i="23"/>
  <c r="C31" i="23"/>
  <c r="D27" i="23"/>
  <c r="C27" i="23"/>
  <c r="D26" i="23"/>
  <c r="C26" i="23"/>
  <c r="D25" i="23"/>
  <c r="C25" i="23"/>
  <c r="D24" i="23"/>
  <c r="C24" i="23"/>
  <c r="D23" i="23"/>
  <c r="C23" i="23"/>
  <c r="C22" i="23"/>
  <c r="D21" i="23"/>
  <c r="C21" i="23"/>
  <c r="D14" i="24"/>
  <c r="D13" i="24"/>
  <c r="D11" i="24"/>
  <c r="D10" i="24"/>
  <c r="D9" i="24"/>
  <c r="D7" i="24"/>
  <c r="D62" i="24"/>
  <c r="C62" i="24"/>
  <c r="C61" i="24"/>
  <c r="E61" i="24" s="1"/>
  <c r="D60" i="24"/>
  <c r="C60" i="24"/>
  <c r="D59" i="24"/>
  <c r="C59" i="24"/>
  <c r="D58" i="24"/>
  <c r="C58" i="24"/>
  <c r="D57" i="24"/>
  <c r="D56" i="24"/>
  <c r="D52" i="24"/>
  <c r="E52" i="24" s="1"/>
  <c r="D51" i="24"/>
  <c r="C51" i="24"/>
  <c r="D50" i="24"/>
  <c r="C50" i="24"/>
  <c r="D49" i="24"/>
  <c r="C49" i="24"/>
  <c r="D48" i="24"/>
  <c r="C48" i="24"/>
  <c r="D47" i="24"/>
  <c r="C47" i="24"/>
  <c r="D46" i="24"/>
  <c r="C46" i="24"/>
  <c r="D45" i="24"/>
  <c r="C45" i="24"/>
  <c r="D44" i="24"/>
  <c r="C44" i="24"/>
  <c r="D43" i="24"/>
  <c r="C43" i="24"/>
  <c r="D42" i="24"/>
  <c r="C42" i="24"/>
  <c r="D38" i="24"/>
  <c r="C38" i="24"/>
  <c r="D37" i="24"/>
  <c r="C37" i="24"/>
  <c r="D36" i="24"/>
  <c r="C36" i="24"/>
  <c r="E36" i="24" s="1"/>
  <c r="D35" i="24"/>
  <c r="C35" i="24"/>
  <c r="D34" i="24"/>
  <c r="C34" i="24"/>
  <c r="C33" i="24"/>
  <c r="E33" i="24" s="1"/>
  <c r="D32" i="24"/>
  <c r="C32" i="24"/>
  <c r="D31" i="24"/>
  <c r="C31" i="24"/>
  <c r="C27" i="24"/>
  <c r="C26" i="24"/>
  <c r="C25" i="24"/>
  <c r="C24" i="24"/>
  <c r="C23" i="24"/>
  <c r="C22" i="24"/>
  <c r="C21" i="24"/>
  <c r="E59" i="24" l="1"/>
  <c r="C56" i="24"/>
  <c r="E62" i="24"/>
  <c r="E37" i="24"/>
  <c r="E44" i="24"/>
  <c r="E60" i="24"/>
  <c r="E34" i="24"/>
  <c r="E46" i="24"/>
  <c r="E58" i="24"/>
  <c r="E21" i="24"/>
  <c r="E32" i="24"/>
  <c r="E45" i="24"/>
  <c r="E27" i="24"/>
  <c r="E23" i="24"/>
  <c r="E35" i="24"/>
  <c r="E57" i="24"/>
  <c r="D63" i="24"/>
  <c r="E24" i="24"/>
  <c r="E31" i="24"/>
  <c r="E42" i="24"/>
  <c r="D39" i="24"/>
  <c r="D53" i="24"/>
  <c r="C39" i="24"/>
  <c r="E39" i="24" s="1"/>
  <c r="E26" i="24"/>
  <c r="E47" i="24"/>
  <c r="E51" i="24"/>
  <c r="E38" i="24"/>
  <c r="E48" i="24"/>
  <c r="C53" i="24"/>
  <c r="E25" i="24"/>
  <c r="E49" i="24"/>
  <c r="E43" i="24"/>
  <c r="E50" i="24"/>
  <c r="C28" i="24"/>
  <c r="E145" i="27"/>
  <c r="E149" i="27" s="1"/>
  <c r="E175" i="27"/>
  <c r="E179" i="27" s="1"/>
  <c r="E130" i="27"/>
  <c r="E134" i="27" s="1"/>
  <c r="E85" i="27"/>
  <c r="E89" i="27" s="1"/>
  <c r="E25" i="27"/>
  <c r="E29" i="27" s="1"/>
  <c r="E220" i="27"/>
  <c r="E224" i="27" s="1"/>
  <c r="E10" i="27"/>
  <c r="E14" i="27" s="1"/>
  <c r="E55" i="25"/>
  <c r="E59" i="25" s="1"/>
  <c r="H59" i="25" s="1"/>
  <c r="E25" i="25"/>
  <c r="E29" i="25" s="1"/>
  <c r="H29" i="25" s="1"/>
  <c r="F23" i="25"/>
  <c r="F25" i="25" s="1"/>
  <c r="E30" i="25" s="1"/>
  <c r="H30" i="25" s="1"/>
  <c r="E70" i="25"/>
  <c r="E74" i="25" s="1"/>
  <c r="H74" i="25" s="1"/>
  <c r="H77" i="25" s="1"/>
  <c r="F254" i="25"/>
  <c r="F52" i="16"/>
  <c r="O246" i="27"/>
  <c r="O254" i="27" s="1"/>
  <c r="G39" i="25"/>
  <c r="G40" i="25" s="1"/>
  <c r="E46" i="25" s="1"/>
  <c r="H46" i="25" s="1"/>
  <c r="E40" i="25"/>
  <c r="E44" i="25" s="1"/>
  <c r="H44" i="25" s="1"/>
  <c r="E145" i="25"/>
  <c r="E149" i="25" s="1"/>
  <c r="H149" i="25" s="1"/>
  <c r="F143" i="25"/>
  <c r="F145" i="25" s="1"/>
  <c r="E150" i="25" s="1"/>
  <c r="H150" i="25" s="1"/>
  <c r="E115" i="25"/>
  <c r="E119" i="25" s="1"/>
  <c r="H119" i="25" s="1"/>
  <c r="H122" i="25" s="1"/>
  <c r="F158" i="25"/>
  <c r="F160" i="25" s="1"/>
  <c r="E165" i="25" s="1"/>
  <c r="H165" i="25" s="1"/>
  <c r="E160" i="25"/>
  <c r="E164" i="25" s="1"/>
  <c r="H164" i="25" s="1"/>
  <c r="H62" i="25"/>
  <c r="E85" i="25"/>
  <c r="E89" i="25" s="1"/>
  <c r="H89" i="25" s="1"/>
  <c r="H92" i="25" s="1"/>
  <c r="E47" i="23"/>
  <c r="E62" i="23"/>
  <c r="E31" i="23"/>
  <c r="E34" i="23"/>
  <c r="E38" i="23"/>
  <c r="E49" i="23"/>
  <c r="E60" i="23"/>
  <c r="E57" i="23"/>
  <c r="E21" i="23"/>
  <c r="E35" i="23"/>
  <c r="E46" i="23"/>
  <c r="E25" i="23"/>
  <c r="E50" i="23"/>
  <c r="E23" i="23"/>
  <c r="E27" i="23"/>
  <c r="E48" i="23"/>
  <c r="E52" i="23"/>
  <c r="E59" i="23"/>
  <c r="E37" i="23"/>
  <c r="E44" i="23"/>
  <c r="E45" i="23"/>
  <c r="E24" i="23"/>
  <c r="E32" i="23"/>
  <c r="E42" i="23"/>
  <c r="E26" i="23"/>
  <c r="E36" i="23"/>
  <c r="E43" i="23"/>
  <c r="E51" i="23"/>
  <c r="E61" i="23"/>
  <c r="J20" i="20"/>
  <c r="J19" i="20"/>
  <c r="J18" i="20"/>
  <c r="J17" i="20"/>
  <c r="F20" i="20"/>
  <c r="F19" i="20"/>
  <c r="F18" i="20"/>
  <c r="F17" i="20"/>
  <c r="J9" i="20"/>
  <c r="J8" i="20"/>
  <c r="J7" i="20"/>
  <c r="J6" i="20"/>
  <c r="D11" i="20"/>
  <c r="E11" i="20"/>
  <c r="F9" i="20"/>
  <c r="F8" i="20"/>
  <c r="F7" i="20"/>
  <c r="F6" i="20"/>
  <c r="I22" i="20"/>
  <c r="H22" i="20"/>
  <c r="G22" i="20"/>
  <c r="E22" i="20"/>
  <c r="D22" i="20"/>
  <c r="C22" i="20"/>
  <c r="I11" i="20"/>
  <c r="H11" i="20"/>
  <c r="G11" i="20"/>
  <c r="C11" i="20"/>
  <c r="E53" i="24" l="1"/>
  <c r="H32" i="25"/>
  <c r="F53" i="16"/>
  <c r="F54" i="16" s="1"/>
  <c r="F35" i="16"/>
  <c r="F36" i="16" s="1"/>
  <c r="E42" i="16" s="1"/>
  <c r="H47" i="25"/>
  <c r="H152" i="25"/>
  <c r="H167" i="25"/>
  <c r="F12" i="16"/>
  <c r="K27" i="16" s="1"/>
  <c r="K29" i="16" s="1"/>
  <c r="C63" i="24"/>
  <c r="C64" i="24" s="1"/>
  <c r="E56" i="24"/>
  <c r="J22" i="20"/>
  <c r="F22" i="20"/>
  <c r="E16" i="16"/>
  <c r="I7" i="16" s="1"/>
  <c r="J11" i="20"/>
  <c r="F11" i="20"/>
  <c r="C118" i="18"/>
  <c r="E58" i="16" l="1"/>
  <c r="E57" i="16"/>
  <c r="E59" i="16"/>
  <c r="F59" i="16" s="1"/>
  <c r="E41" i="16"/>
  <c r="F41" i="16" s="1"/>
  <c r="E40" i="16"/>
  <c r="E39" i="16"/>
  <c r="C70" i="24"/>
  <c r="F247" i="25"/>
  <c r="E63" i="24"/>
  <c r="E70" i="24" l="1"/>
  <c r="F64" i="16"/>
  <c r="O247" i="27"/>
  <c r="O255" i="27" s="1"/>
  <c r="F255" i="25"/>
  <c r="F259" i="25" s="1"/>
  <c r="F260" i="25" s="1"/>
  <c r="N85" i="18"/>
  <c r="M85" i="18"/>
  <c r="L85" i="18"/>
  <c r="K85" i="18"/>
  <c r="J85" i="18"/>
  <c r="I85" i="18"/>
  <c r="H85" i="18"/>
  <c r="G85" i="18"/>
  <c r="F85" i="18"/>
  <c r="E85" i="18"/>
  <c r="D85" i="18"/>
  <c r="C85" i="18"/>
  <c r="O83" i="18"/>
  <c r="O82" i="18"/>
  <c r="O81" i="18"/>
  <c r="O80" i="18"/>
  <c r="O79" i="18"/>
  <c r="N118" i="18"/>
  <c r="M118" i="18"/>
  <c r="L118" i="18"/>
  <c r="K118" i="18"/>
  <c r="J118" i="18"/>
  <c r="I118" i="18"/>
  <c r="H118" i="18"/>
  <c r="G118" i="18"/>
  <c r="F118" i="18"/>
  <c r="E118" i="18"/>
  <c r="D118" i="18"/>
  <c r="O117" i="18"/>
  <c r="O116" i="18"/>
  <c r="O115" i="18"/>
  <c r="O114" i="18"/>
  <c r="O113" i="18"/>
  <c r="O112" i="18"/>
  <c r="O107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O108" i="18"/>
  <c r="O106" i="18"/>
  <c r="O105" i="18"/>
  <c r="O104" i="18"/>
  <c r="O103" i="18"/>
  <c r="O102" i="18"/>
  <c r="O101" i="18"/>
  <c r="O100" i="18"/>
  <c r="O99" i="18"/>
  <c r="O98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O94" i="18"/>
  <c r="O93" i="18"/>
  <c r="O92" i="18"/>
  <c r="O91" i="18"/>
  <c r="O90" i="18"/>
  <c r="O89" i="18"/>
  <c r="O88" i="18"/>
  <c r="O73" i="18"/>
  <c r="D16" i="23" s="1"/>
  <c r="D16" i="24" s="1"/>
  <c r="O72" i="18"/>
  <c r="O71" i="18"/>
  <c r="D15" i="23" s="1"/>
  <c r="O70" i="18"/>
  <c r="O69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O15" i="18"/>
  <c r="C15" i="23" s="1"/>
  <c r="C15" i="24" s="1"/>
  <c r="N17" i="18"/>
  <c r="M17" i="18"/>
  <c r="L17" i="18"/>
  <c r="K17" i="18"/>
  <c r="J17" i="18"/>
  <c r="I17" i="18"/>
  <c r="H17" i="18"/>
  <c r="G17" i="18"/>
  <c r="F17" i="18"/>
  <c r="E17" i="18"/>
  <c r="D17" i="18"/>
  <c r="C17" i="18"/>
  <c r="O16" i="18"/>
  <c r="C16" i="23" s="1"/>
  <c r="C16" i="24" s="1"/>
  <c r="E16" i="24" s="1"/>
  <c r="O14" i="18"/>
  <c r="C14" i="23" s="1"/>
  <c r="C14" i="24" s="1"/>
  <c r="E14" i="24" s="1"/>
  <c r="O13" i="18"/>
  <c r="C13" i="23" s="1"/>
  <c r="O12" i="18"/>
  <c r="C12" i="23" s="1"/>
  <c r="C12" i="24" s="1"/>
  <c r="O11" i="18"/>
  <c r="C11" i="23" s="1"/>
  <c r="O10" i="18"/>
  <c r="C10" i="23" s="1"/>
  <c r="C10" i="24" s="1"/>
  <c r="E10" i="24" s="1"/>
  <c r="O9" i="18"/>
  <c r="C9" i="23" s="1"/>
  <c r="O8" i="18"/>
  <c r="C8" i="23" s="1"/>
  <c r="C8" i="24" s="1"/>
  <c r="O7" i="18"/>
  <c r="C7" i="23" s="1"/>
  <c r="C7" i="24" s="1"/>
  <c r="E7" i="24" s="1"/>
  <c r="O6" i="18"/>
  <c r="C6" i="23" s="1"/>
  <c r="C28" i="18"/>
  <c r="O61" i="18"/>
  <c r="O60" i="18"/>
  <c r="O59" i="18"/>
  <c r="O58" i="18"/>
  <c r="O57" i="18"/>
  <c r="O56" i="18"/>
  <c r="O55" i="18"/>
  <c r="D62" i="18"/>
  <c r="E62" i="18"/>
  <c r="F62" i="18"/>
  <c r="G62" i="18"/>
  <c r="H62" i="18"/>
  <c r="I62" i="18"/>
  <c r="J62" i="18"/>
  <c r="K62" i="18"/>
  <c r="L62" i="18"/>
  <c r="M62" i="18"/>
  <c r="N62" i="18"/>
  <c r="C62" i="18"/>
  <c r="C52" i="18"/>
  <c r="O43" i="18"/>
  <c r="O44" i="18"/>
  <c r="O45" i="18"/>
  <c r="O46" i="18"/>
  <c r="O47" i="18"/>
  <c r="O48" i="18"/>
  <c r="O49" i="18"/>
  <c r="O50" i="18"/>
  <c r="O51" i="18"/>
  <c r="O42" i="18"/>
  <c r="D52" i="18"/>
  <c r="E52" i="18"/>
  <c r="F52" i="18"/>
  <c r="G52" i="18"/>
  <c r="H52" i="18"/>
  <c r="I52" i="18"/>
  <c r="J52" i="18"/>
  <c r="K52" i="18"/>
  <c r="L52" i="18"/>
  <c r="M52" i="18"/>
  <c r="N52" i="18"/>
  <c r="O32" i="18"/>
  <c r="O33" i="18"/>
  <c r="O34" i="18"/>
  <c r="O35" i="18"/>
  <c r="O36" i="18"/>
  <c r="O37" i="18"/>
  <c r="O38" i="18"/>
  <c r="O31" i="18"/>
  <c r="O22" i="18"/>
  <c r="O23" i="18"/>
  <c r="O24" i="18"/>
  <c r="O25" i="18"/>
  <c r="O26" i="18"/>
  <c r="O27" i="18"/>
  <c r="O21" i="18"/>
  <c r="D39" i="18"/>
  <c r="E39" i="18"/>
  <c r="F39" i="18"/>
  <c r="G39" i="18"/>
  <c r="H39" i="18"/>
  <c r="I39" i="18"/>
  <c r="J39" i="18"/>
  <c r="K39" i="18"/>
  <c r="L39" i="18"/>
  <c r="M39" i="18"/>
  <c r="N39" i="18"/>
  <c r="C39" i="18"/>
  <c r="N28" i="18"/>
  <c r="M28" i="18"/>
  <c r="L28" i="18"/>
  <c r="K28" i="18"/>
  <c r="J28" i="18"/>
  <c r="I28" i="18"/>
  <c r="H28" i="18"/>
  <c r="G28" i="18"/>
  <c r="F28" i="18"/>
  <c r="E28" i="18"/>
  <c r="D28" i="18"/>
  <c r="A1" i="20"/>
  <c r="F21" i="16"/>
  <c r="F57" i="16" s="1"/>
  <c r="F39" i="16" l="1"/>
  <c r="E13" i="23"/>
  <c r="C13" i="24"/>
  <c r="E13" i="24" s="1"/>
  <c r="E9" i="23"/>
  <c r="C9" i="24"/>
  <c r="E9" i="24" s="1"/>
  <c r="E11" i="23"/>
  <c r="C11" i="24"/>
  <c r="E11" i="24" s="1"/>
  <c r="D15" i="24"/>
  <c r="E15" i="24" s="1"/>
  <c r="J7" i="16"/>
  <c r="F22" i="16"/>
  <c r="E7" i="23"/>
  <c r="E14" i="23"/>
  <c r="E10" i="23"/>
  <c r="I119" i="18"/>
  <c r="J119" i="18"/>
  <c r="E16" i="23"/>
  <c r="C119" i="18"/>
  <c r="K119" i="18"/>
  <c r="D119" i="18"/>
  <c r="E119" i="18"/>
  <c r="M119" i="18"/>
  <c r="D8" i="23"/>
  <c r="D8" i="24" s="1"/>
  <c r="E8" i="24" s="1"/>
  <c r="F119" i="18"/>
  <c r="N119" i="18"/>
  <c r="L119" i="18"/>
  <c r="E15" i="23"/>
  <c r="D12" i="23"/>
  <c r="G119" i="18"/>
  <c r="D6" i="23"/>
  <c r="D6" i="24" s="1"/>
  <c r="H119" i="18"/>
  <c r="H63" i="18"/>
  <c r="C63" i="18"/>
  <c r="I63" i="18"/>
  <c r="J63" i="18"/>
  <c r="K63" i="18"/>
  <c r="L63" i="18"/>
  <c r="E63" i="18"/>
  <c r="M63" i="18"/>
  <c r="D63" i="18"/>
  <c r="F63" i="18"/>
  <c r="N63" i="18"/>
  <c r="G63" i="18"/>
  <c r="O95" i="18"/>
  <c r="D39" i="23" s="1"/>
  <c r="O17" i="18"/>
  <c r="O74" i="18"/>
  <c r="O109" i="18"/>
  <c r="D53" i="23" s="1"/>
  <c r="O28" i="18"/>
  <c r="C28" i="23" s="1"/>
  <c r="O39" i="18"/>
  <c r="C39" i="23" s="1"/>
  <c r="O62" i="18"/>
  <c r="C63" i="23" s="1"/>
  <c r="O118" i="18"/>
  <c r="D63" i="23" s="1"/>
  <c r="O52" i="18"/>
  <c r="C53" i="23" s="1"/>
  <c r="F40" i="16" l="1"/>
  <c r="F58" i="16"/>
  <c r="C71" i="24"/>
  <c r="K7" i="16"/>
  <c r="D28" i="23"/>
  <c r="D22" i="23"/>
  <c r="C64" i="23"/>
  <c r="E12" i="23"/>
  <c r="D12" i="24"/>
  <c r="E12" i="24" s="1"/>
  <c r="C17" i="23"/>
  <c r="E8" i="23"/>
  <c r="E6" i="23"/>
  <c r="E63" i="23"/>
  <c r="E39" i="23"/>
  <c r="E53" i="23"/>
  <c r="D17" i="23"/>
  <c r="O119" i="18"/>
  <c r="O63" i="18"/>
  <c r="O65" i="18" s="1"/>
  <c r="C79" i="23" l="1"/>
  <c r="C81" i="23" s="1"/>
  <c r="E71" i="24"/>
  <c r="C76" i="24"/>
  <c r="E76" i="24" s="1"/>
  <c r="E22" i="23"/>
  <c r="D56" i="23"/>
  <c r="E56" i="23" s="1"/>
  <c r="O121" i="18"/>
  <c r="D58" i="23" s="1"/>
  <c r="E58" i="23" s="1"/>
  <c r="D17" i="24"/>
  <c r="E28" i="23"/>
  <c r="E64" i="23" s="1"/>
  <c r="D64" i="23"/>
  <c r="D67" i="23" s="1"/>
  <c r="D79" i="23" s="1"/>
  <c r="D81" i="23" s="1"/>
  <c r="E17" i="23"/>
  <c r="D28" i="24" l="1"/>
  <c r="E22" i="24"/>
  <c r="E67" i="23"/>
  <c r="E79" i="23" s="1"/>
  <c r="E81" i="23" s="1"/>
  <c r="D64" i="24" l="1"/>
  <c r="D67" i="24" s="1"/>
  <c r="D79" i="24" s="1"/>
  <c r="D81" i="24" s="1"/>
  <c r="E28" i="24"/>
  <c r="E64" i="24" s="1"/>
  <c r="F46" i="31" l="1"/>
  <c r="E60" i="16" s="1"/>
  <c r="G46" i="31"/>
  <c r="E43" i="16" s="1"/>
  <c r="F25" i="16"/>
  <c r="F60" i="16" l="1"/>
  <c r="F61" i="16" s="1"/>
  <c r="F63" i="16" s="1"/>
  <c r="F65" i="16" s="1"/>
  <c r="F67" i="16" s="1"/>
  <c r="K2" i="26" s="1"/>
  <c r="F37" i="26" s="1"/>
  <c r="F76" i="27" s="1"/>
  <c r="H76" i="27" s="1"/>
  <c r="F43" i="16"/>
  <c r="F65" i="26"/>
  <c r="F136" i="27" s="1"/>
  <c r="H136" i="27" s="1"/>
  <c r="F44" i="26"/>
  <c r="F91" i="27" s="1"/>
  <c r="H91" i="27" s="1"/>
  <c r="F91" i="26"/>
  <c r="F194" i="27" s="1"/>
  <c r="H194" i="27" s="1"/>
  <c r="F76" i="26"/>
  <c r="F29" i="26"/>
  <c r="F60" i="27" s="1"/>
  <c r="H60" i="27" s="1"/>
  <c r="F55" i="26"/>
  <c r="M2" i="27"/>
  <c r="F107" i="26"/>
  <c r="F226" i="27" s="1"/>
  <c r="H226" i="27" s="1"/>
  <c r="F50" i="26"/>
  <c r="F105" i="27" s="1"/>
  <c r="H105" i="27" s="1"/>
  <c r="F56" i="26"/>
  <c r="F119" i="27" s="1"/>
  <c r="H119" i="27" s="1"/>
  <c r="F93" i="26"/>
  <c r="F196" i="27" s="1"/>
  <c r="H196" i="27" s="1"/>
  <c r="F86" i="26"/>
  <c r="F181" i="27" s="1"/>
  <c r="H181" i="27" s="1"/>
  <c r="F105" i="26"/>
  <c r="F224" i="27" s="1"/>
  <c r="H224" i="27" s="1"/>
  <c r="F30" i="26"/>
  <c r="F61" i="27" s="1"/>
  <c r="H61" i="27" s="1"/>
  <c r="F64" i="26"/>
  <c r="F135" i="27" s="1"/>
  <c r="H135" i="27" s="1"/>
  <c r="F14" i="26"/>
  <c r="F29" i="27" s="1"/>
  <c r="H29" i="27" s="1"/>
  <c r="F7" i="26"/>
  <c r="F14" i="27" s="1"/>
  <c r="H14" i="27" s="1"/>
  <c r="F97" i="26"/>
  <c r="F208" i="27" s="1"/>
  <c r="H208" i="27" s="1"/>
  <c r="F71" i="26"/>
  <c r="F150" i="27" s="1"/>
  <c r="H150" i="27" s="1"/>
  <c r="F85" i="26"/>
  <c r="F180" i="27" s="1"/>
  <c r="H180" i="27" s="1"/>
  <c r="F43" i="26"/>
  <c r="F90" i="27" s="1"/>
  <c r="H90" i="27" s="1"/>
  <c r="F51" i="26"/>
  <c r="F106" i="27" s="1"/>
  <c r="H106" i="27" s="1"/>
  <c r="F72" i="26"/>
  <c r="F151" i="27" s="1"/>
  <c r="H151" i="27" s="1"/>
  <c r="F21" i="26"/>
  <c r="F44" i="27" s="1"/>
  <c r="H44" i="27" s="1"/>
  <c r="F27" i="26"/>
  <c r="F99" i="26"/>
  <c r="F210" i="27" s="1"/>
  <c r="H210" i="27" s="1"/>
  <c r="F49" i="26" l="1"/>
  <c r="F104" i="27" s="1"/>
  <c r="H104" i="27" s="1"/>
  <c r="F79" i="26"/>
  <c r="F166" i="27" s="1"/>
  <c r="H166" i="27" s="1"/>
  <c r="F41" i="26"/>
  <c r="F70" i="26"/>
  <c r="F149" i="27" s="1"/>
  <c r="H149" i="27" s="1"/>
  <c r="K7" i="26"/>
  <c r="K8" i="26" s="1"/>
  <c r="K9" i="26" s="1"/>
  <c r="F13" i="26"/>
  <c r="K14" i="26" s="1"/>
  <c r="K15" i="26" s="1"/>
  <c r="K16" i="26" s="1"/>
  <c r="F28" i="26"/>
  <c r="F59" i="27" s="1"/>
  <c r="H59" i="27" s="1"/>
  <c r="F62" i="26"/>
  <c r="F133" i="27" s="1"/>
  <c r="H133" i="27" s="1"/>
  <c r="F69" i="26"/>
  <c r="F148" i="27" s="1"/>
  <c r="H148" i="27" s="1"/>
  <c r="F104" i="26"/>
  <c r="F63" i="26"/>
  <c r="F134" i="27" s="1"/>
  <c r="H134" i="27" s="1"/>
  <c r="F48" i="26"/>
  <c r="F103" i="27" s="1"/>
  <c r="H103" i="27" s="1"/>
  <c r="H107" i="27" s="1"/>
  <c r="F23" i="26"/>
  <c r="F46" i="27" s="1"/>
  <c r="H46" i="27" s="1"/>
  <c r="F84" i="26"/>
  <c r="F179" i="27" s="1"/>
  <c r="H179" i="27" s="1"/>
  <c r="F35" i="26"/>
  <c r="F74" i="27" s="1"/>
  <c r="H74" i="27" s="1"/>
  <c r="F34" i="26"/>
  <c r="F73" i="27" s="1"/>
  <c r="H73" i="27" s="1"/>
  <c r="F9" i="26"/>
  <c r="F16" i="27" s="1"/>
  <c r="H16" i="27" s="1"/>
  <c r="F98" i="26"/>
  <c r="F209" i="27" s="1"/>
  <c r="H209" i="27" s="1"/>
  <c r="F8" i="26"/>
  <c r="F15" i="27" s="1"/>
  <c r="H15" i="27" s="1"/>
  <c r="F42" i="26"/>
  <c r="F89" i="27" s="1"/>
  <c r="H89" i="27" s="1"/>
  <c r="F92" i="26"/>
  <c r="F195" i="27" s="1"/>
  <c r="H195" i="27" s="1"/>
  <c r="F106" i="26"/>
  <c r="F225" i="27" s="1"/>
  <c r="H225" i="27" s="1"/>
  <c r="F78" i="26"/>
  <c r="F165" i="27" s="1"/>
  <c r="H165" i="27" s="1"/>
  <c r="F22" i="26"/>
  <c r="F45" i="27" s="1"/>
  <c r="H45" i="27" s="1"/>
  <c r="F77" i="26"/>
  <c r="F164" i="27" s="1"/>
  <c r="H164" i="27" s="1"/>
  <c r="F15" i="26"/>
  <c r="F30" i="27" s="1"/>
  <c r="H30" i="27" s="1"/>
  <c r="F100" i="26"/>
  <c r="F211" i="27" s="1"/>
  <c r="H211" i="27" s="1"/>
  <c r="F16" i="26"/>
  <c r="F31" i="27" s="1"/>
  <c r="H31" i="27" s="1"/>
  <c r="F57" i="26"/>
  <c r="F120" i="27" s="1"/>
  <c r="H120" i="27" s="1"/>
  <c r="F58" i="26"/>
  <c r="F121" i="27" s="1"/>
  <c r="H121" i="27" s="1"/>
  <c r="F36" i="26"/>
  <c r="F75" i="27" s="1"/>
  <c r="H75" i="27" s="1"/>
  <c r="F20" i="26"/>
  <c r="F43" i="27" s="1"/>
  <c r="H43" i="27" s="1"/>
  <c r="F90" i="26"/>
  <c r="K91" i="26" s="1"/>
  <c r="K92" i="26" s="1"/>
  <c r="K93" i="26" s="1"/>
  <c r="F83" i="26"/>
  <c r="F178" i="27" s="1"/>
  <c r="H178" i="27" s="1"/>
  <c r="F118" i="27"/>
  <c r="H118" i="27" s="1"/>
  <c r="F13" i="27"/>
  <c r="H13" i="27" s="1"/>
  <c r="F88" i="27"/>
  <c r="H88" i="27" s="1"/>
  <c r="F163" i="27"/>
  <c r="H163" i="27" s="1"/>
  <c r="F58" i="27"/>
  <c r="H58" i="27" s="1"/>
  <c r="H62" i="27" l="1"/>
  <c r="K28" i="26"/>
  <c r="K29" i="26" s="1"/>
  <c r="K30" i="26" s="1"/>
  <c r="F28" i="27"/>
  <c r="H28" i="27" s="1"/>
  <c r="H32" i="27" s="1"/>
  <c r="H152" i="27"/>
  <c r="K63" i="26"/>
  <c r="K64" i="26" s="1"/>
  <c r="K65" i="26" s="1"/>
  <c r="K35" i="26"/>
  <c r="K36" i="26" s="1"/>
  <c r="K37" i="26" s="1"/>
  <c r="H182" i="27"/>
  <c r="K49" i="26"/>
  <c r="K50" i="26" s="1"/>
  <c r="K51" i="26" s="1"/>
  <c r="H137" i="27"/>
  <c r="K42" i="26"/>
  <c r="K43" i="26" s="1"/>
  <c r="K44" i="26" s="1"/>
  <c r="H47" i="27"/>
  <c r="H122" i="27"/>
  <c r="H77" i="27"/>
  <c r="H92" i="27"/>
  <c r="H212" i="27"/>
  <c r="K105" i="26"/>
  <c r="K106" i="26" s="1"/>
  <c r="K107" i="26" s="1"/>
  <c r="F193" i="27"/>
  <c r="H193" i="27" s="1"/>
  <c r="H197" i="27" s="1"/>
  <c r="H167" i="27"/>
  <c r="H17" i="27"/>
  <c r="K77" i="26"/>
  <c r="K78" i="26" s="1"/>
  <c r="K79" i="26" s="1"/>
  <c r="K21" i="26"/>
  <c r="K22" i="26" s="1"/>
  <c r="K23" i="26" s="1"/>
  <c r="K56" i="26"/>
  <c r="K57" i="26" s="1"/>
  <c r="K58" i="26" s="1"/>
  <c r="F223" i="27"/>
  <c r="H223" i="27" s="1"/>
  <c r="H227" i="27" s="1"/>
  <c r="F247" i="27" l="1"/>
  <c r="F258" i="27" l="1"/>
  <c r="P247" i="27"/>
  <c r="F24" i="16" l="1"/>
  <c r="F44" i="16" s="1"/>
  <c r="F46" i="16" s="1"/>
  <c r="F48" i="16" s="1"/>
  <c r="F112" i="26" s="1"/>
  <c r="K32" i="16"/>
  <c r="F124" i="26" l="1"/>
  <c r="F232" i="27"/>
  <c r="H232" i="27" s="1"/>
  <c r="F118" i="26"/>
  <c r="K112" i="26"/>
  <c r="K113" i="26" s="1"/>
  <c r="K114" i="26" s="1"/>
  <c r="F27" i="16"/>
  <c r="F237" i="27" l="1"/>
  <c r="H237" i="27" s="1"/>
  <c r="K118" i="26"/>
  <c r="K119" i="26" s="1"/>
  <c r="K120" i="26" s="1"/>
  <c r="F251" i="27"/>
  <c r="F242" i="27"/>
  <c r="H242" i="27" s="1"/>
  <c r="K124" i="26"/>
  <c r="K125" i="26" s="1"/>
  <c r="K126" i="26" s="1"/>
  <c r="P251" i="27" l="1"/>
  <c r="F255" i="27"/>
  <c r="F259" i="27"/>
  <c r="F260" i="27" s="1"/>
  <c r="C6" i="24" l="1"/>
  <c r="P255" i="27"/>
  <c r="Q247" i="27" s="1"/>
  <c r="Q251" i="27"/>
  <c r="C17" i="24" l="1"/>
  <c r="C67" i="24" s="1"/>
  <c r="C79" i="24" s="1"/>
  <c r="C81" i="24" s="1"/>
  <c r="E6" i="24"/>
  <c r="E17" i="24" s="1"/>
  <c r="E67" i="24" s="1"/>
  <c r="E79" i="24" s="1"/>
  <c r="E81" i="24" s="1"/>
</calcChain>
</file>

<file path=xl/sharedStrings.xml><?xml version="1.0" encoding="utf-8"?>
<sst xmlns="http://schemas.openxmlformats.org/spreadsheetml/2006/main" count="2218" uniqueCount="445">
  <si>
    <t>Water Sales</t>
  </si>
  <si>
    <t>Miscellaneous Services</t>
  </si>
  <si>
    <t>Debt Service</t>
  </si>
  <si>
    <t>Water Use</t>
  </si>
  <si>
    <t>Min. Bill</t>
  </si>
  <si>
    <t>Interest</t>
  </si>
  <si>
    <t>Principal</t>
  </si>
  <si>
    <t>REVENUE REQUIREMENT FOR PROPOSED PROJECT</t>
  </si>
  <si>
    <t>RD Annual Principal &amp; Interest</t>
  </si>
  <si>
    <t>Debt Service Summary</t>
  </si>
  <si>
    <t>FOR PROPOSED PROJECT …………………………………………….</t>
  </si>
  <si>
    <t>PROPOSED PROJECT FUNDING</t>
  </si>
  <si>
    <t>Rural Development Coverage at 10%</t>
  </si>
  <si>
    <t>Existing</t>
  </si>
  <si>
    <t>First Year</t>
  </si>
  <si>
    <t>RD Loan Amount</t>
  </si>
  <si>
    <t>Term of Loan, Years</t>
  </si>
  <si>
    <t>Interest Rate</t>
  </si>
  <si>
    <t>Capital Recovery Factor</t>
  </si>
  <si>
    <t>Existing Rate</t>
  </si>
  <si>
    <t>Proposed Rate</t>
  </si>
  <si>
    <t>Existing Operating Budget</t>
  </si>
  <si>
    <t>Revenue Requirements For</t>
  </si>
  <si>
    <t>Proposed Project</t>
  </si>
  <si>
    <t>CITY OF MT VERNON</t>
  </si>
  <si>
    <t>Penalties</t>
  </si>
  <si>
    <t>Connection Fees</t>
  </si>
  <si>
    <t>Reconnect Fees</t>
  </si>
  <si>
    <t>Interest Income</t>
  </si>
  <si>
    <t>Transfer Fees</t>
  </si>
  <si>
    <t>Truck Water Service</t>
  </si>
  <si>
    <t>School Tax Sales Tax</t>
  </si>
  <si>
    <t>Sales Tax</t>
  </si>
  <si>
    <t>Employee Expense</t>
  </si>
  <si>
    <t>Professional Services</t>
  </si>
  <si>
    <t>Administration Expense</t>
  </si>
  <si>
    <t>Water Expense</t>
  </si>
  <si>
    <t>Contract Audit</t>
  </si>
  <si>
    <t>Contract Lawyer</t>
  </si>
  <si>
    <t>Contract Engineers</t>
  </si>
  <si>
    <t>Contract Misc.</t>
  </si>
  <si>
    <t>Contract Labor</t>
  </si>
  <si>
    <t>Advertising &amp; Printing</t>
  </si>
  <si>
    <t>Dues &amp; Subscriptions</t>
  </si>
  <si>
    <t>Insurance for Vehicles &amp; Other</t>
  </si>
  <si>
    <t>Postage</t>
  </si>
  <si>
    <t>Technical Supplies</t>
  </si>
  <si>
    <t>Technical Support</t>
  </si>
  <si>
    <t>Office Expense</t>
  </si>
  <si>
    <t>Repair Maintenance Building</t>
  </si>
  <si>
    <t>Repair Maintenance Equipment</t>
  </si>
  <si>
    <t>Gas</t>
  </si>
  <si>
    <t>Utilities</t>
  </si>
  <si>
    <t>Telephone</t>
  </si>
  <si>
    <t>Miscellaneous Expense</t>
  </si>
  <si>
    <t>Water Treatment</t>
  </si>
  <si>
    <t>Water Line Maintenance</t>
  </si>
  <si>
    <t>Meters &amp; Software</t>
  </si>
  <si>
    <t>Vehicle</t>
  </si>
  <si>
    <t>Equipment Purchase</t>
  </si>
  <si>
    <t>Cleaning of Lagoon</t>
  </si>
  <si>
    <t>Local Tax</t>
  </si>
  <si>
    <t>Wages</t>
  </si>
  <si>
    <t>Health / Life Insurance</t>
  </si>
  <si>
    <t>Payroll Tax Expense</t>
  </si>
  <si>
    <t>Retirement</t>
  </si>
  <si>
    <t>Workers Comp Insurance</t>
  </si>
  <si>
    <t>Uniform Rental</t>
  </si>
  <si>
    <t>Travel / Lodging / Meals</t>
  </si>
  <si>
    <t>Sewer Sales</t>
  </si>
  <si>
    <t>Sewer Connection</t>
  </si>
  <si>
    <t>Misc. Income</t>
  </si>
  <si>
    <t>Grant Revenue</t>
  </si>
  <si>
    <t>Water Project Revenue</t>
  </si>
  <si>
    <t>For Year Ending June 30, 2021</t>
  </si>
  <si>
    <t>Trash Removal</t>
  </si>
  <si>
    <t>Sewer Expense</t>
  </si>
  <si>
    <t>Sewer Treatment</t>
  </si>
  <si>
    <t>Sewer Line Maintenance</t>
  </si>
  <si>
    <t>SEWER FUND EXPENSES</t>
  </si>
  <si>
    <t>WATER REVENUE</t>
  </si>
  <si>
    <t>SEWER REVENUE</t>
  </si>
  <si>
    <t>TOTAL WATER REVENUE</t>
  </si>
  <si>
    <t>2020-2021</t>
  </si>
  <si>
    <t>Total Employee Expenses</t>
  </si>
  <si>
    <t>Total Professional Services</t>
  </si>
  <si>
    <t>Total Water Expense</t>
  </si>
  <si>
    <t>Total Debt Service</t>
  </si>
  <si>
    <t>TOTAL WATER EXPENSE</t>
  </si>
  <si>
    <t>WATER EXPENSES</t>
  </si>
  <si>
    <t>Water - Debt Service</t>
  </si>
  <si>
    <t>TOTAL SEWER REVENUE</t>
  </si>
  <si>
    <t>Total Administration Expense</t>
  </si>
  <si>
    <t>Total Sewer Expense</t>
  </si>
  <si>
    <t>TOTAL SEWER EXPENSE</t>
  </si>
  <si>
    <t>q</t>
  </si>
  <si>
    <t>Water</t>
  </si>
  <si>
    <t>Sewer</t>
  </si>
  <si>
    <t>Total</t>
  </si>
  <si>
    <t>TOTAL EXPENSES</t>
  </si>
  <si>
    <t>NET OPERATING INCOME</t>
  </si>
  <si>
    <t>KY Council of ADD (99 USDA Refunding)</t>
  </si>
  <si>
    <t>Rural Development Bonds (98 Water Plant)</t>
  </si>
  <si>
    <t>Service Fees</t>
  </si>
  <si>
    <t xml:space="preserve">Kentucky Infrastructure Authority Loan B07-01 </t>
  </si>
  <si>
    <t>Kentucky Infrastructure Authority Loan F12-01</t>
  </si>
  <si>
    <t>Depreciation was proportioned out 80% to Water &amp; 20% to Sewer</t>
  </si>
  <si>
    <t>NET SEWER OPERATING INCOME (Not including Depreciation &amp; Debt Service)</t>
  </si>
  <si>
    <t>NET WATER OPERATING INCOME (Not including Depreciation &amp; Debt Service)</t>
  </si>
  <si>
    <t>Appalachian Regional Commission (ARC)</t>
  </si>
  <si>
    <t>Kentucky Flood Control Matching Grant</t>
  </si>
  <si>
    <t>USACE Pride 531</t>
  </si>
  <si>
    <t>Rural Development Loan</t>
  </si>
  <si>
    <t>Rural Development Grant</t>
  </si>
  <si>
    <t>TOTAL PROJECT FUNDING</t>
  </si>
  <si>
    <t>TOTAL REVENUE REQUIRED</t>
  </si>
  <si>
    <t>Depreciation was proportioned out 80% to Water &amp; 20% to Sewer.  Value obtained from Financial Statement</t>
  </si>
  <si>
    <t>New Facility O&amp;M Expense</t>
  </si>
  <si>
    <t>Electrical Use …...............................................</t>
  </si>
  <si>
    <t>hrs/day</t>
  </si>
  <si>
    <t>KW Load</t>
  </si>
  <si>
    <t>days/yr</t>
  </si>
  <si>
    <t>Additional Labor ….................</t>
  </si>
  <si>
    <t>hr/day</t>
  </si>
  <si>
    <t>/KW-hr</t>
  </si>
  <si>
    <t>/hr</t>
  </si>
  <si>
    <t>Slurry Pump Replacement …........</t>
  </si>
  <si>
    <t>cost</t>
  </si>
  <si>
    <t>yr life</t>
  </si>
  <si>
    <t>New Facility Depreciation</t>
  </si>
  <si>
    <t>Percent Difference …..........................................................................................</t>
  </si>
  <si>
    <t>Billing Analysis Accuracy</t>
  </si>
  <si>
    <t>revenue</t>
  </si>
  <si>
    <t>Annual Water Sales …...............................................................................</t>
  </si>
  <si>
    <t>gallons</t>
  </si>
  <si>
    <t>Annual Usage, gallons …......................................................</t>
  </si>
  <si>
    <t>TOTAL ALL USERS</t>
  </si>
  <si>
    <t>Annual Usage, gallons …......................................................................</t>
  </si>
  <si>
    <t>TOTAL WHOLESALE USERS</t>
  </si>
  <si>
    <t>Annual Water Sales ….............................................................................</t>
  </si>
  <si>
    <t>Annual Usage, gallons ….......................................................................</t>
  </si>
  <si>
    <t>users</t>
  </si>
  <si>
    <t>Average Number Monthly Bills …................................................................</t>
  </si>
  <si>
    <t>TOTAL RETAIL USERS</t>
  </si>
  <si>
    <t>per M Gal.</t>
  </si>
  <si>
    <t>(Gal.)</t>
  </si>
  <si>
    <t>ANNUAL REVENUE</t>
  </si>
  <si>
    <t>Billing Rate</t>
  </si>
  <si>
    <t>Total Usage</t>
  </si>
  <si>
    <t>No. Bills</t>
  </si>
  <si>
    <t>Wholesale-Western Rockcastle, Code 20</t>
  </si>
  <si>
    <t>Wholesale-Eastern Rockcastle, Code 18</t>
  </si>
  <si>
    <t>Wholesale-Brodhead, Code 3</t>
  </si>
  <si>
    <t xml:space="preserve"> ANNUAL REVENUE</t>
  </si>
  <si>
    <t xml:space="preserve"> gallons</t>
  </si>
  <si>
    <t>Over</t>
  </si>
  <si>
    <t>Next</t>
  </si>
  <si>
    <t>First</t>
  </si>
  <si>
    <t>Revenue</t>
  </si>
  <si>
    <t>M Gallons</t>
  </si>
  <si>
    <t>REVENUE TABLE</t>
  </si>
  <si>
    <t>TOTALS</t>
  </si>
  <si>
    <t>Bills</t>
  </si>
  <si>
    <t xml:space="preserve">Next  </t>
  </si>
  <si>
    <t xml:space="preserve">First  </t>
  </si>
  <si>
    <t>Number</t>
  </si>
  <si>
    <t>Non-Resident - 1 1/2" Valley View, Code 16</t>
  </si>
  <si>
    <t>Non-Resident - 4" Meter , Code 15</t>
  </si>
  <si>
    <t>Resident - 6" Meter , Code 14</t>
  </si>
  <si>
    <t>Non-Resident - 4" Meter , Code 13</t>
  </si>
  <si>
    <t>Resident - 4" Meter , Code 12</t>
  </si>
  <si>
    <t>Non-Resident - 3" Meter , Code 11</t>
  </si>
  <si>
    <t>Resident - 3" Meter , Code 10</t>
  </si>
  <si>
    <t>Non-Resident - 2" Meter , Code 9</t>
  </si>
  <si>
    <t>Resident - 2" Meter , Code 8</t>
  </si>
  <si>
    <t>Non-Resident - 1 1/2" Meter , Code 7</t>
  </si>
  <si>
    <t>Resident - 1 1/2" Meter , Code 6</t>
  </si>
  <si>
    <t>Non-Resident - 1" Meter , Code 5</t>
  </si>
  <si>
    <t>Resident - 1" Meter , Code 4</t>
  </si>
  <si>
    <t>Non-Resident - 5/8" x 3/4" Meter , Code 2</t>
  </si>
  <si>
    <t>Resident - 5/8" x 3/4" Meter , Code 1</t>
  </si>
  <si>
    <t>Test Year 2021</t>
  </si>
  <si>
    <t>Current Rates and Water Usage</t>
  </si>
  <si>
    <t>Mt. Vernon - Billing Analysis</t>
  </si>
  <si>
    <t>Increase …..............................</t>
  </si>
  <si>
    <t>Proposed Average Bill …................</t>
  </si>
  <si>
    <t>Bill Rate</t>
  </si>
  <si>
    <t>Existing Average Bill ….............................</t>
  </si>
  <si>
    <t>Average Use/Month ….................................</t>
  </si>
  <si>
    <t>Code 20</t>
  </si>
  <si>
    <t>Code 18</t>
  </si>
  <si>
    <t>Code 3</t>
  </si>
  <si>
    <t>Code 16</t>
  </si>
  <si>
    <t>Non-Resident - 1 1/2" Valley View</t>
  </si>
  <si>
    <t>Code 15</t>
  </si>
  <si>
    <t xml:space="preserve">Non-Resident - 4" Meter </t>
  </si>
  <si>
    <t>Code 14</t>
  </si>
  <si>
    <t>Resident - 6" Meter</t>
  </si>
  <si>
    <t>Code 13</t>
  </si>
  <si>
    <t>Code 12</t>
  </si>
  <si>
    <t xml:space="preserve">Resident - 4" Meter </t>
  </si>
  <si>
    <t>Code 11</t>
  </si>
  <si>
    <t xml:space="preserve">Non-Resident - 3" Meter </t>
  </si>
  <si>
    <t>Code 10</t>
  </si>
  <si>
    <t xml:space="preserve">Resident - 3" Meter </t>
  </si>
  <si>
    <t>Code 9</t>
  </si>
  <si>
    <t>Non-Resident - 2" Meter</t>
  </si>
  <si>
    <t>Code 8</t>
  </si>
  <si>
    <t xml:space="preserve">Resident - 2" Meter </t>
  </si>
  <si>
    <t>Code 7</t>
  </si>
  <si>
    <t xml:space="preserve">Non-Resident - 1 1/2" Meter </t>
  </si>
  <si>
    <t>Code 6</t>
  </si>
  <si>
    <t xml:space="preserve">Resident - 1 1/2" Meter </t>
  </si>
  <si>
    <t>Code 5</t>
  </si>
  <si>
    <t xml:space="preserve">Non-Resident - 1" Meter </t>
  </si>
  <si>
    <t>Code 4</t>
  </si>
  <si>
    <t xml:space="preserve">Resident - 1" Meter </t>
  </si>
  <si>
    <t>Code 2</t>
  </si>
  <si>
    <t>Non-Resident - 5/8" x 3/4" Meter</t>
  </si>
  <si>
    <t>Code 1</t>
  </si>
  <si>
    <t>Resident - 5/8" x 3/4" Meter</t>
  </si>
  <si>
    <t>Percent Increase …...................................</t>
  </si>
  <si>
    <t>Water Rates</t>
  </si>
  <si>
    <t xml:space="preserve">City of Mt. Vernon </t>
  </si>
  <si>
    <t>City Requested Authorization to Bid</t>
  </si>
  <si>
    <t>Rural Development Approval of Plans &amp; Specs</t>
  </si>
  <si>
    <t>Rural Development Letter of Conditions</t>
  </si>
  <si>
    <t>USDA Rural Utilities Service FONSI</t>
  </si>
  <si>
    <t>Approval from KY Dept. Housing, Buildings &amp; Construction</t>
  </si>
  <si>
    <t>Property Transferred from KY Transportation Cabinet to City</t>
  </si>
  <si>
    <t>Approval from KY Division of Water</t>
  </si>
  <si>
    <t>USACE Finding of No Significant Impact (FONSI)</t>
  </si>
  <si>
    <t>USACE Final Environmental Assesment</t>
  </si>
  <si>
    <t>Engineering Service Agreement</t>
  </si>
  <si>
    <t>US Army Corps of Engineers (USACE) Agreement</t>
  </si>
  <si>
    <t>DLG Grant ($250,000) delivered to City</t>
  </si>
  <si>
    <t>KY Department of Local Government Matching Grant Agreement</t>
  </si>
  <si>
    <t>Appalachian Regional Commission (ARC) Application filed</t>
  </si>
  <si>
    <t>Engineer's Opinion of Probable Cost</t>
  </si>
  <si>
    <t>Project Timeline</t>
  </si>
  <si>
    <t>City of Mt. Vernon</t>
  </si>
  <si>
    <t>Total Retail Customers</t>
  </si>
  <si>
    <t>Total Customers</t>
  </si>
  <si>
    <t>Wholesale</t>
  </si>
  <si>
    <t>Tax Exempt</t>
  </si>
  <si>
    <t>Industrial</t>
  </si>
  <si>
    <t xml:space="preserve">Commercial </t>
  </si>
  <si>
    <t>Residential</t>
  </si>
  <si>
    <t>Customer Count</t>
  </si>
  <si>
    <t>Total Sold</t>
  </si>
  <si>
    <t>Water Sold</t>
  </si>
  <si>
    <t>Total Produced</t>
  </si>
  <si>
    <t>Total Year</t>
  </si>
  <si>
    <t>Sand Springs Road</t>
  </si>
  <si>
    <t>Big Cave Road</t>
  </si>
  <si>
    <t>Kentucky American</t>
  </si>
  <si>
    <t>Hwy 1326</t>
  </si>
  <si>
    <t>New Brodhead Road</t>
  </si>
  <si>
    <t>White Rock Road</t>
  </si>
  <si>
    <t>Renfro Valley</t>
  </si>
  <si>
    <t>Chestnut Ridge</t>
  </si>
  <si>
    <t>Wilderness Road</t>
  </si>
  <si>
    <t>Western Rockcastle WA</t>
  </si>
  <si>
    <t>gal/yr</t>
  </si>
  <si>
    <t xml:space="preserve">Brodhead Water Works </t>
  </si>
  <si>
    <t>Wholsale Water Sold (07/22 to 06/23)</t>
  </si>
  <si>
    <t>Water Sales, Monthly Budget Reports …............…............................</t>
  </si>
  <si>
    <t>Difference between Actual Sales …............…............................</t>
  </si>
  <si>
    <t>Additional</t>
  </si>
  <si>
    <t>Sales</t>
  </si>
  <si>
    <t>REVENUE</t>
  </si>
  <si>
    <t>TOTAL REVENUE</t>
  </si>
  <si>
    <t>EXPENSES</t>
  </si>
  <si>
    <t>DEBT SERVICE</t>
  </si>
  <si>
    <t>RUS Interest</t>
  </si>
  <si>
    <t>RUS Principal</t>
  </si>
  <si>
    <t xml:space="preserve">Non-RUS Interest </t>
  </si>
  <si>
    <t>Non-RUS Principal</t>
  </si>
  <si>
    <t>Average 2021-2024</t>
  </si>
  <si>
    <t>RUS Service Fees</t>
  </si>
  <si>
    <t>Non-RUS Service Fees</t>
  </si>
  <si>
    <t>TOTAL DEBT SERVICE</t>
  </si>
  <si>
    <t>BALANCE AVAILABLE FOR COVERAGE</t>
  </si>
  <si>
    <t>Short Lived Assets</t>
  </si>
  <si>
    <t>BALANCE/(TOTAL EXPENSES + DEBT SERVICE)</t>
  </si>
  <si>
    <t>ALLOCATION OF REVENUE REQUIREMENT TO WHOLESALE USERS</t>
  </si>
  <si>
    <t>ALLOCATION OF REVENUE REQUIREMENT TO RETAIL USERS</t>
  </si>
  <si>
    <t>Total Water Sold to Retail &amp; Wholesale Customers</t>
  </si>
  <si>
    <t>Total Water Sold to Wholesale Customers</t>
  </si>
  <si>
    <t>Percentage of Total Water Use</t>
  </si>
  <si>
    <t>Wholesale Revenue Requirement</t>
  </si>
  <si>
    <t>Proposed Wholesale Rate</t>
  </si>
  <si>
    <t>Total Water Sold to Retail Customers</t>
  </si>
  <si>
    <t>Percentage of Total Water</t>
  </si>
  <si>
    <t>Existing Sales to Retail Customers</t>
  </si>
  <si>
    <t>Retail Revenue Requirement</t>
  </si>
  <si>
    <t>Required Sales to Retail Customers</t>
  </si>
  <si>
    <t>Percent Rate Increase</t>
  </si>
  <si>
    <t>Percent Increase …...................</t>
  </si>
  <si>
    <t>EXPENSES (continued)</t>
  </si>
  <si>
    <t>gal</t>
  </si>
  <si>
    <t>Retail Increase …...................................</t>
  </si>
  <si>
    <t>ADDITIONAL REVENUE</t>
  </si>
  <si>
    <t>Retail Users …....................................................................................</t>
  </si>
  <si>
    <t>Wholesale Users …............................................................................</t>
  </si>
  <si>
    <t>Total Additional Revenue …..............................................</t>
  </si>
  <si>
    <t xml:space="preserve">Proposed Rates </t>
  </si>
  <si>
    <t>Proposed Operating Budget</t>
  </si>
  <si>
    <t>Allocation</t>
  </si>
  <si>
    <t>Rev. Req't</t>
  </si>
  <si>
    <t>Included in Short-Lived Assets</t>
  </si>
  <si>
    <t xml:space="preserve">Rural Development, Grant </t>
  </si>
  <si>
    <t>Rural Development, Loan</t>
  </si>
  <si>
    <t>Financing</t>
  </si>
  <si>
    <t>RD</t>
  </si>
  <si>
    <t>Interim</t>
  </si>
  <si>
    <t>PROJECT FUNDING</t>
  </si>
  <si>
    <t>TOTAL PROJECT COST</t>
  </si>
  <si>
    <t>Corp of Engineers Review Fee</t>
  </si>
  <si>
    <t>Interim Financing</t>
  </si>
  <si>
    <t>Legal, Bond Counsel</t>
  </si>
  <si>
    <t>Legal, Local Counsel</t>
  </si>
  <si>
    <t>Administration (CVADD)</t>
  </si>
  <si>
    <t>Geotechnical</t>
  </si>
  <si>
    <t>Planning (PER, Environmental, etc.)</t>
  </si>
  <si>
    <t>Construction Observation</t>
  </si>
  <si>
    <t xml:space="preserve">     Construction Management</t>
  </si>
  <si>
    <t xml:space="preserve">     Design</t>
  </si>
  <si>
    <t>Engineering Fee:</t>
  </si>
  <si>
    <t>Contingency</t>
  </si>
  <si>
    <t xml:space="preserve">Total Construction Cost </t>
  </si>
  <si>
    <t>Budget</t>
  </si>
  <si>
    <t>PROJECT COSTS</t>
  </si>
  <si>
    <t>Revised</t>
  </si>
  <si>
    <t>July 2018</t>
  </si>
  <si>
    <t>Revised Project Budget</t>
  </si>
  <si>
    <t>Water Treatment Plant - Taste &amp; Odor Control System</t>
  </si>
  <si>
    <t>TOTAL ANNUALIZED COST</t>
  </si>
  <si>
    <t>Wholesale Allocation ….....................................</t>
  </si>
  <si>
    <t>Retail Allocation …...............................................</t>
  </si>
  <si>
    <t>Total Use ….......................................................</t>
  </si>
  <si>
    <t>Wholesale Use …...............................................</t>
  </si>
  <si>
    <t>Carbon Slurry Pumps x 2</t>
  </si>
  <si>
    <t>Retail Use ….......................................................</t>
  </si>
  <si>
    <t>WTP Painting</t>
  </si>
  <si>
    <t>Mapping/GIS Equipment</t>
  </si>
  <si>
    <t>Wholesale Use of WTP …..............................................</t>
  </si>
  <si>
    <t>Meters x 2100</t>
  </si>
  <si>
    <t>Retail Use of WTP ….............................................</t>
  </si>
  <si>
    <t>Service Trucks x 2</t>
  </si>
  <si>
    <t>SCADA Upgrades</t>
  </si>
  <si>
    <t>Wholesale Use of Distribution System …...........</t>
  </si>
  <si>
    <t>Chlorine Analyzers x 4</t>
  </si>
  <si>
    <t>Retail Use of Distribution System  ….....................</t>
  </si>
  <si>
    <t>Filter Monitoring Equipment x 10</t>
  </si>
  <si>
    <t>Filter Valve Replacement x 6</t>
  </si>
  <si>
    <t>Units for WTP Use ….............................................</t>
  </si>
  <si>
    <t>Filter Rehabilitation x 4</t>
  </si>
  <si>
    <t>Units for Distribution System Use ….................</t>
  </si>
  <si>
    <t>Tanks Interior Cleaning x 6</t>
  </si>
  <si>
    <t>Total No. of Units …...................................................</t>
  </si>
  <si>
    <t>Steel Tank Painting x 4</t>
  </si>
  <si>
    <t>Mini-Excavator</t>
  </si>
  <si>
    <t>Laboratory Desktop Analyzer</t>
  </si>
  <si>
    <t>Chemical Feed Pumps x 4</t>
  </si>
  <si>
    <t>Small Pumps x 6</t>
  </si>
  <si>
    <t>Computer Workstations x 3</t>
  </si>
  <si>
    <t>Retail</t>
  </si>
  <si>
    <t>10-15 year</t>
  </si>
  <si>
    <t>5-10 year</t>
  </si>
  <si>
    <t>0-5 years</t>
  </si>
  <si>
    <t>Cost Allocation</t>
  </si>
  <si>
    <t>Allocation Factor</t>
  </si>
  <si>
    <t>Annual Cost</t>
  </si>
  <si>
    <t xml:space="preserve">Replace/Repair Cost </t>
  </si>
  <si>
    <t>Asset Description</t>
  </si>
  <si>
    <t>Weighted Allocation Factor</t>
  </si>
  <si>
    <t>Total Water Sold, Wholesale Customers</t>
  </si>
  <si>
    <t>Total Water Sold, Retail &amp; Whsle. Cust.</t>
  </si>
  <si>
    <t>---</t>
  </si>
  <si>
    <t>gal.</t>
  </si>
  <si>
    <t>Wholesale Rate Increase, ($/1,000 gal.)</t>
  </si>
  <si>
    <t>Existing Wholesale Rate, ($/1,000 gal.)</t>
  </si>
  <si>
    <t>Allocation of Revenue Requirements</t>
  </si>
  <si>
    <t>Planning (PER, etc.)</t>
  </si>
  <si>
    <t xml:space="preserve">Appalachian Regional Commission (ARC) </t>
  </si>
  <si>
    <t>Depreciation</t>
  </si>
  <si>
    <t>Anticipated Life …...........................................</t>
  </si>
  <si>
    <t>years</t>
  </si>
  <si>
    <t>Annual Depreciation …............................</t>
  </si>
  <si>
    <t>Project Cost …........................................</t>
  </si>
  <si>
    <t>Percentage Covered …........................</t>
  </si>
  <si>
    <t>Rural Development Processing Checklist Delivered</t>
  </si>
  <si>
    <t>City Authorized by Rural Development to Bid Project</t>
  </si>
  <si>
    <t>Bids Received</t>
  </si>
  <si>
    <t>Revised RD Letter of Conditions Delivered to City</t>
  </si>
  <si>
    <t xml:space="preserve">Feasibility Study Prepared by Kenvirons and Sent to RD </t>
  </si>
  <si>
    <t>Notice of Award and Agreeement Issued to Low Bidder</t>
  </si>
  <si>
    <t>Notice to Proceed Issued to Low Bidder</t>
  </si>
  <si>
    <t xml:space="preserve">Contract 1 - Water Treatment Plant </t>
  </si>
  <si>
    <t>Taste &amp; Odor Control</t>
  </si>
  <si>
    <t>Based on adjusted bid by Smith Contractors for price escalations since bid opening &amp; Wage Rates</t>
  </si>
  <si>
    <t>Increased contingency to reflect funding and additonal items at the WTP</t>
  </si>
  <si>
    <t xml:space="preserve">     Design &amp; Bidding Phase</t>
  </si>
  <si>
    <t xml:space="preserve">     Construction Phase</t>
  </si>
  <si>
    <t>Increased construction period from 240 days to 365</t>
  </si>
  <si>
    <t>Total Project Funding as outlined in RD letter to ARC dated March 25, 2024</t>
  </si>
  <si>
    <t>City of Mt. Vernon, Kentucky</t>
  </si>
  <si>
    <t>Short-Lived Assets - Water System</t>
  </si>
  <si>
    <t>Operating Revenues</t>
  </si>
  <si>
    <t>Charges for Services - Water</t>
  </si>
  <si>
    <t>Charges for Services - Sewer</t>
  </si>
  <si>
    <t>Total Operating Revenues</t>
  </si>
  <si>
    <t>Operating Expenses</t>
  </si>
  <si>
    <t>Employee Compensation &amp; Benefits</t>
  </si>
  <si>
    <t>Contractual Services</t>
  </si>
  <si>
    <t>Repair &amp; Maintenance</t>
  </si>
  <si>
    <t>Other Supplies &amp; Expenses</t>
  </si>
  <si>
    <t>Insurance</t>
  </si>
  <si>
    <t>Total Operating Expenses</t>
  </si>
  <si>
    <t>Annual Debt Service, Principal &amp; Interest</t>
  </si>
  <si>
    <t>Additional Working Capital (Coverage)</t>
  </si>
  <si>
    <t>Total Revenue Requirement</t>
  </si>
  <si>
    <t>less Interest Income</t>
  </si>
  <si>
    <t>Revenue Required from Services</t>
  </si>
  <si>
    <t>Revenue from Current Services</t>
  </si>
  <si>
    <t>Required Revenue Increase</t>
  </si>
  <si>
    <t>Percent Increase</t>
  </si>
  <si>
    <t>Codes 3, 18, &amp; 20</t>
  </si>
  <si>
    <t>Year Ending June 30, 2023</t>
  </si>
  <si>
    <t xml:space="preserve">Rate Increase Based on Financial Results for </t>
  </si>
  <si>
    <t>Rural Development Coverage at 20%</t>
  </si>
  <si>
    <t>Revenue Requirement for Proposed Project</t>
  </si>
  <si>
    <t>Wholesale Rate Without Project, ($/1,000 gal.)</t>
  </si>
  <si>
    <t>Rate Increase for Current O&amp;M, Debt Service, &amp; Coverage</t>
  </si>
  <si>
    <t>Incremental Increase for Proposed Project</t>
  </si>
  <si>
    <t>Allocation of Proposed Project Costs to Wholesale Users</t>
  </si>
  <si>
    <t>Allocation of Proposed Project Costs to Retail Users</t>
  </si>
  <si>
    <t>New Rate</t>
  </si>
  <si>
    <t>New w/Project</t>
  </si>
  <si>
    <t>Water Rates Based on Current O&amp;M, Debt Service, &amp; Coverage</t>
  </si>
  <si>
    <t>Percent Increase for Retail Users</t>
  </si>
  <si>
    <t xml:space="preserve">Water Rates Based on Current Financials &amp; </t>
  </si>
  <si>
    <t>Incremental Retail Increase …...................................</t>
  </si>
  <si>
    <t>Uniform Rate Increase …...................................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</si>
</sst>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&quot;$&quot;#,##0"/>
    <numFmt numFmtId="167" formatCode="&quot;$&quot;#,##0.00"/>
    <numFmt numFmtId="168" formatCode="#,##0.0000"/>
    <numFmt numFmtId="169" formatCode="0.0"/>
    <numFmt numFmtId="170" formatCode="0.000%"/>
    <numFmt numFmtId="171" formatCode="0.0%"/>
    <numFmt numFmtId="172" formatCode="#,##0.0_);\(#,##0.0\)"/>
    <numFmt numFmtId="173" formatCode="mm/dd/yy;@"/>
    <numFmt numFmtId="174" formatCode="[$-409]mmm\-yy;@"/>
    <numFmt numFmtId="175" formatCode="&quot;$&quot;#,##0.0"/>
    <numFmt numFmtId="176" formatCode="[$-409]mmmm\ d\,\ yyyy;@"/>
    <numFmt numFmtId="177" formatCode="0.000"/>
    <numFmt numFmtId="178" formatCode="0.00000%"/>
  </numFmts>
  <fonts count="15" x14ac:knownFonts="1">
    <font>
      <sz val="10"/>
      <name val="Arial"/>
    </font>
    <font>
      <sz val="11"/>
      <color theme="1"/>
      <name val="Arial"/>
      <family val="2"/>
    </font>
    <font>
      <sz val="10"/>
      <name val="Arial"/>
    </font>
    <font>
      <b/>
      <sz val="14"/>
      <name val="Arial"/>
      <family val="2"/>
    </font>
    <font>
      <sz val="12"/>
      <name val="Arial"/>
      <family val="2"/>
    </font>
    <font>
      <sz val="10"/>
      <name val="Arial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6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/>
      <top/>
      <bottom style="double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</cellStyleXfs>
  <cellXfs count="432">
    <xf numFmtId="0" fontId="0" fillId="0" borderId="0" xfId="0"/>
    <xf numFmtId="0" fontId="5" fillId="0" borderId="0" xfId="0" applyFont="1"/>
    <xf numFmtId="0" fontId="4" fillId="0" borderId="0" xfId="0" applyFont="1"/>
    <xf numFmtId="0" fontId="6" fillId="0" borderId="0" xfId="0" applyFont="1"/>
    <xf numFmtId="166" fontId="4" fillId="0" borderId="0" xfId="0" applyNumberFormat="1" applyFont="1"/>
    <xf numFmtId="5" fontId="6" fillId="0" borderId="0" xfId="0" applyNumberFormat="1" applyFont="1"/>
    <xf numFmtId="5" fontId="4" fillId="0" borderId="0" xfId="0" applyNumberFormat="1" applyFont="1"/>
    <xf numFmtId="37" fontId="4" fillId="0" borderId="0" xfId="0" applyNumberFormat="1" applyFont="1"/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66" fontId="4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0" fontId="7" fillId="0" borderId="0" xfId="0" applyFont="1"/>
    <xf numFmtId="0" fontId="7" fillId="0" borderId="0" xfId="0" applyFont="1" applyAlignment="1">
      <alignment horizontal="left"/>
    </xf>
    <xf numFmtId="166" fontId="7" fillId="0" borderId="0" xfId="0" applyNumberFormat="1" applyFont="1"/>
    <xf numFmtId="3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right"/>
    </xf>
    <xf numFmtId="166" fontId="7" fillId="0" borderId="9" xfId="0" applyNumberFormat="1" applyFont="1" applyBorder="1"/>
    <xf numFmtId="0" fontId="10" fillId="0" borderId="0" xfId="0" applyFont="1"/>
    <xf numFmtId="17" fontId="7" fillId="0" borderId="1" xfId="0" applyNumberFormat="1" applyFont="1" applyBorder="1" applyAlignment="1">
      <alignment horizontal="center"/>
    </xf>
    <xf numFmtId="166" fontId="10" fillId="0" borderId="0" xfId="0" applyNumberFormat="1" applyFont="1"/>
    <xf numFmtId="166" fontId="7" fillId="0" borderId="6" xfId="0" applyNumberFormat="1" applyFont="1" applyBorder="1"/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8" xfId="0" applyFont="1" applyBorder="1" applyAlignment="1">
      <alignment horizontal="center"/>
    </xf>
    <xf numFmtId="166" fontId="8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9" xfId="0" applyFont="1" applyBorder="1"/>
    <xf numFmtId="0" fontId="7" fillId="0" borderId="10" xfId="0" applyFont="1" applyBorder="1"/>
    <xf numFmtId="0" fontId="7" fillId="0" borderId="6" xfId="0" applyFont="1" applyBorder="1"/>
    <xf numFmtId="0" fontId="7" fillId="0" borderId="1" xfId="0" applyFont="1" applyBorder="1"/>
    <xf numFmtId="0" fontId="7" fillId="0" borderId="8" xfId="0" applyFont="1" applyBorder="1"/>
    <xf numFmtId="0" fontId="11" fillId="0" borderId="11" xfId="0" applyFont="1" applyBorder="1" applyAlignment="1">
      <alignment horizontal="left"/>
    </xf>
    <xf numFmtId="0" fontId="11" fillId="0" borderId="7" xfId="0" applyFont="1" applyBorder="1" applyAlignment="1">
      <alignment horizontal="left"/>
    </xf>
    <xf numFmtId="0" fontId="8" fillId="0" borderId="16" xfId="0" applyFont="1" applyBorder="1" applyAlignment="1">
      <alignment horizontal="center"/>
    </xf>
    <xf numFmtId="0" fontId="7" fillId="0" borderId="5" xfId="0" applyFont="1" applyBorder="1" applyAlignment="1">
      <alignment horizontal="left" indent="1"/>
    </xf>
    <xf numFmtId="166" fontId="7" fillId="0" borderId="3" xfId="0" applyNumberFormat="1" applyFont="1" applyBorder="1"/>
    <xf numFmtId="169" fontId="7" fillId="0" borderId="5" xfId="0" applyNumberFormat="1" applyFont="1" applyBorder="1" applyAlignment="1">
      <alignment horizontal="left" indent="1"/>
    </xf>
    <xf numFmtId="166" fontId="7" fillId="0" borderId="4" xfId="0" applyNumberFormat="1" applyFont="1" applyBorder="1"/>
    <xf numFmtId="0" fontId="7" fillId="0" borderId="1" xfId="0" applyFont="1" applyBorder="1" applyAlignment="1">
      <alignment horizontal="left"/>
    </xf>
    <xf numFmtId="17" fontId="7" fillId="0" borderId="16" xfId="0" applyNumberFormat="1" applyFont="1" applyBorder="1" applyAlignment="1">
      <alignment horizontal="center"/>
    </xf>
    <xf numFmtId="166" fontId="7" fillId="0" borderId="17" xfId="0" applyNumberFormat="1" applyFont="1" applyBorder="1" applyAlignment="1">
      <alignment horizontal="right"/>
    </xf>
    <xf numFmtId="166" fontId="7" fillId="0" borderId="3" xfId="0" applyNumberFormat="1" applyFont="1" applyBorder="1" applyAlignment="1">
      <alignment horizontal="right"/>
    </xf>
    <xf numFmtId="166" fontId="7" fillId="0" borderId="4" xfId="0" applyNumberFormat="1" applyFont="1" applyBorder="1" applyAlignment="1">
      <alignment horizontal="right"/>
    </xf>
    <xf numFmtId="169" fontId="8" fillId="0" borderId="7" xfId="0" applyNumberFormat="1" applyFont="1" applyBorder="1"/>
    <xf numFmtId="166" fontId="8" fillId="0" borderId="4" xfId="0" applyNumberFormat="1" applyFont="1" applyBorder="1"/>
    <xf numFmtId="0" fontId="8" fillId="0" borderId="14" xfId="0" applyFont="1" applyBorder="1" applyAlignment="1">
      <alignment horizontal="left"/>
    </xf>
    <xf numFmtId="169" fontId="7" fillId="0" borderId="15" xfId="0" applyNumberFormat="1" applyFont="1" applyBorder="1" applyAlignment="1">
      <alignment horizontal="left"/>
    </xf>
    <xf numFmtId="0" fontId="7" fillId="0" borderId="11" xfId="0" applyFont="1" applyBorder="1" applyAlignment="1">
      <alignment horizontal="left" indent="1"/>
    </xf>
    <xf numFmtId="0" fontId="5" fillId="0" borderId="10" xfId="0" applyFont="1" applyBorder="1"/>
    <xf numFmtId="0" fontId="5" fillId="0" borderId="6" xfId="0" applyFont="1" applyBorder="1"/>
    <xf numFmtId="0" fontId="7" fillId="0" borderId="7" xfId="0" applyFont="1" applyBorder="1" applyAlignment="1">
      <alignment horizontal="left" indent="1"/>
    </xf>
    <xf numFmtId="0" fontId="5" fillId="0" borderId="8" xfId="0" applyFont="1" applyBorder="1"/>
    <xf numFmtId="0" fontId="5" fillId="0" borderId="1" xfId="0" applyFont="1" applyBorder="1"/>
    <xf numFmtId="0" fontId="7" fillId="0" borderId="15" xfId="0" applyFont="1" applyBorder="1"/>
    <xf numFmtId="0" fontId="7" fillId="0" borderId="15" xfId="0" applyFont="1" applyBorder="1" applyAlignment="1">
      <alignment horizontal="left"/>
    </xf>
    <xf numFmtId="169" fontId="7" fillId="0" borderId="14" xfId="0" applyNumberFormat="1" applyFont="1" applyBorder="1" applyAlignment="1">
      <alignment horizontal="left" indent="2"/>
    </xf>
    <xf numFmtId="0" fontId="8" fillId="0" borderId="11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69" fontId="7" fillId="0" borderId="14" xfId="0" quotePrefix="1" applyNumberFormat="1" applyFont="1" applyBorder="1" applyAlignment="1">
      <alignment horizontal="left" indent="2"/>
    </xf>
    <xf numFmtId="166" fontId="7" fillId="0" borderId="17" xfId="0" applyNumberFormat="1" applyFont="1" applyBorder="1"/>
    <xf numFmtId="169" fontId="7" fillId="0" borderId="11" xfId="0" applyNumberFormat="1" applyFont="1" applyBorder="1" applyAlignment="1">
      <alignment horizontal="left" indent="1"/>
    </xf>
    <xf numFmtId="166" fontId="7" fillId="0" borderId="16" xfId="0" applyNumberFormat="1" applyFont="1" applyBorder="1"/>
    <xf numFmtId="0" fontId="7" fillId="0" borderId="19" xfId="0" applyFont="1" applyBorder="1" applyAlignment="1">
      <alignment horizontal="left" indent="1"/>
    </xf>
    <xf numFmtId="0" fontId="5" fillId="0" borderId="20" xfId="0" applyFont="1" applyBorder="1"/>
    <xf numFmtId="166" fontId="7" fillId="0" borderId="18" xfId="0" applyNumberFormat="1" applyFont="1" applyBorder="1" applyAlignment="1">
      <alignment horizontal="right"/>
    </xf>
    <xf numFmtId="166" fontId="7" fillId="0" borderId="18" xfId="0" applyNumberFormat="1" applyFont="1" applyBorder="1"/>
    <xf numFmtId="169" fontId="7" fillId="0" borderId="12" xfId="0" applyNumberFormat="1" applyFont="1" applyBorder="1" applyAlignment="1">
      <alignment horizontal="left" indent="2"/>
    </xf>
    <xf numFmtId="0" fontId="7" fillId="0" borderId="13" xfId="0" applyFont="1" applyBorder="1" applyAlignment="1">
      <alignment horizontal="left"/>
    </xf>
    <xf numFmtId="166" fontId="7" fillId="0" borderId="2" xfId="0" applyNumberFormat="1" applyFont="1" applyBorder="1"/>
    <xf numFmtId="0" fontId="11" fillId="0" borderId="0" xfId="0" applyFont="1" applyAlignment="1">
      <alignment horizontal="left" indent="1"/>
    </xf>
    <xf numFmtId="0" fontId="11" fillId="0" borderId="0" xfId="0" applyFont="1" applyAlignment="1">
      <alignment horizontal="left"/>
    </xf>
    <xf numFmtId="166" fontId="11" fillId="0" borderId="0" xfId="0" applyNumberFormat="1" applyFont="1" applyAlignment="1">
      <alignment horizontal="left" indent="1"/>
    </xf>
    <xf numFmtId="0" fontId="11" fillId="0" borderId="9" xfId="0" applyFont="1" applyBorder="1" applyAlignment="1">
      <alignment horizontal="left" indent="1"/>
    </xf>
    <xf numFmtId="166" fontId="11" fillId="0" borderId="10" xfId="0" applyNumberFormat="1" applyFont="1" applyBorder="1" applyAlignment="1">
      <alignment horizontal="left" indent="1"/>
    </xf>
    <xf numFmtId="0" fontId="11" fillId="0" borderId="1" xfId="0" applyFont="1" applyBorder="1" applyAlignment="1">
      <alignment horizontal="left" indent="1"/>
    </xf>
    <xf numFmtId="0" fontId="7" fillId="0" borderId="5" xfId="0" applyFont="1" applyBorder="1"/>
    <xf numFmtId="0" fontId="7" fillId="0" borderId="7" xfId="0" applyFont="1" applyBorder="1"/>
    <xf numFmtId="166" fontId="8" fillId="0" borderId="8" xfId="0" applyNumberFormat="1" applyFont="1" applyBorder="1"/>
    <xf numFmtId="169" fontId="7" fillId="0" borderId="5" xfId="0" applyNumberFormat="1" applyFont="1" applyBorder="1" applyAlignment="1">
      <alignment horizontal="left" indent="2"/>
    </xf>
    <xf numFmtId="169" fontId="7" fillId="0" borderId="7" xfId="0" applyNumberFormat="1" applyFont="1" applyBorder="1"/>
    <xf numFmtId="169" fontId="7" fillId="0" borderId="5" xfId="0" applyNumberFormat="1" applyFont="1" applyBorder="1" applyAlignment="1">
      <alignment horizontal="left"/>
    </xf>
    <xf numFmtId="169" fontId="7" fillId="0" borderId="5" xfId="0" quotePrefix="1" applyNumberFormat="1" applyFont="1" applyBorder="1"/>
    <xf numFmtId="166" fontId="7" fillId="0" borderId="12" xfId="0" applyNumberFormat="1" applyFont="1" applyBorder="1"/>
    <xf numFmtId="0" fontId="3" fillId="0" borderId="0" xfId="0" applyFont="1" applyAlignment="1">
      <alignment horizontal="center"/>
    </xf>
    <xf numFmtId="0" fontId="11" fillId="0" borderId="9" xfId="0" applyFont="1" applyBorder="1" applyAlignment="1">
      <alignment horizontal="left"/>
    </xf>
    <xf numFmtId="169" fontId="8" fillId="0" borderId="14" xfId="0" applyNumberFormat="1" applyFont="1" applyBorder="1"/>
    <xf numFmtId="0" fontId="7" fillId="0" borderId="10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165" fontId="7" fillId="0" borderId="3" xfId="1" applyNumberFormat="1" applyFont="1" applyBorder="1" applyAlignment="1"/>
    <xf numFmtId="169" fontId="7" fillId="0" borderId="5" xfId="0" applyNumberFormat="1" applyFont="1" applyBorder="1"/>
    <xf numFmtId="169" fontId="7" fillId="0" borderId="5" xfId="0" quotePrefix="1" applyNumberFormat="1" applyFont="1" applyBorder="1" applyAlignment="1">
      <alignment horizontal="left" indent="2"/>
    </xf>
    <xf numFmtId="166" fontId="7" fillId="0" borderId="22" xfId="0" applyNumberFormat="1" applyFont="1" applyBorder="1"/>
    <xf numFmtId="166" fontId="8" fillId="0" borderId="17" xfId="0" applyNumberFormat="1" applyFont="1" applyBorder="1"/>
    <xf numFmtId="0" fontId="7" fillId="0" borderId="9" xfId="0" applyFont="1" applyBorder="1" applyAlignment="1">
      <alignment horizontal="center" vertical="center"/>
    </xf>
    <xf numFmtId="17" fontId="7" fillId="0" borderId="16" xfId="0" applyNumberFormat="1" applyFont="1" applyBorder="1" applyAlignment="1">
      <alignment horizontal="center" vertical="center"/>
    </xf>
    <xf numFmtId="17" fontId="7" fillId="0" borderId="16" xfId="0" applyNumberFormat="1" applyFont="1" applyBorder="1" applyAlignment="1">
      <alignment horizontal="center" vertical="center" wrapText="1"/>
    </xf>
    <xf numFmtId="17" fontId="7" fillId="2" borderId="16" xfId="0" applyNumberFormat="1" applyFont="1" applyFill="1" applyBorder="1" applyAlignment="1">
      <alignment horizontal="center" vertical="center"/>
    </xf>
    <xf numFmtId="17" fontId="7" fillId="2" borderId="16" xfId="0" applyNumberFormat="1" applyFont="1" applyFill="1" applyBorder="1" applyAlignment="1">
      <alignment horizontal="center" vertical="center" wrapText="1"/>
    </xf>
    <xf numFmtId="166" fontId="7" fillId="2" borderId="17" xfId="0" applyNumberFormat="1" applyFont="1" applyFill="1" applyBorder="1"/>
    <xf numFmtId="166" fontId="7" fillId="2" borderId="3" xfId="0" applyNumberFormat="1" applyFont="1" applyFill="1" applyBorder="1"/>
    <xf numFmtId="166" fontId="7" fillId="2" borderId="16" xfId="0" applyNumberFormat="1" applyFont="1" applyFill="1" applyBorder="1"/>
    <xf numFmtId="166" fontId="12" fillId="0" borderId="3" xfId="0" applyNumberFormat="1" applyFont="1" applyBorder="1"/>
    <xf numFmtId="169" fontId="7" fillId="0" borderId="11" xfId="0" applyNumberFormat="1" applyFont="1" applyBorder="1" applyAlignment="1">
      <alignment horizontal="left" vertical="center"/>
    </xf>
    <xf numFmtId="166" fontId="7" fillId="0" borderId="10" xfId="0" applyNumberFormat="1" applyFont="1" applyBorder="1"/>
    <xf numFmtId="9" fontId="5" fillId="0" borderId="0" xfId="4" applyFont="1"/>
    <xf numFmtId="0" fontId="4" fillId="0" borderId="0" xfId="0" applyFont="1" applyAlignment="1">
      <alignment horizontal="left" indent="1"/>
    </xf>
    <xf numFmtId="0" fontId="6" fillId="0" borderId="0" xfId="0" applyFont="1" applyAlignment="1">
      <alignment horizontal="left" indent="3"/>
    </xf>
    <xf numFmtId="166" fontId="4" fillId="0" borderId="0" xfId="0" applyNumberFormat="1" applyFont="1" applyAlignment="1">
      <alignment vertical="top"/>
    </xf>
    <xf numFmtId="3" fontId="4" fillId="0" borderId="0" xfId="0" applyNumberFormat="1" applyFont="1"/>
    <xf numFmtId="3" fontId="4" fillId="0" borderId="1" xfId="0" applyNumberFormat="1" applyFont="1" applyBorder="1"/>
    <xf numFmtId="166" fontId="6" fillId="0" borderId="0" xfId="0" applyNumberFormat="1" applyFont="1" applyAlignment="1">
      <alignment vertical="top"/>
    </xf>
    <xf numFmtId="167" fontId="4" fillId="0" borderId="0" xfId="0" applyNumberFormat="1" applyFont="1"/>
    <xf numFmtId="0" fontId="4" fillId="0" borderId="1" xfId="0" applyFont="1" applyBorder="1"/>
    <xf numFmtId="3" fontId="4" fillId="0" borderId="1" xfId="0" applyNumberFormat="1" applyFont="1" applyBorder="1" applyAlignment="1">
      <alignment horizontal="right"/>
    </xf>
    <xf numFmtId="169" fontId="4" fillId="0" borderId="0" xfId="0" applyNumberFormat="1" applyFont="1"/>
    <xf numFmtId="169" fontId="4" fillId="0" borderId="0" xfId="0" applyNumberFormat="1" applyFont="1" applyAlignment="1">
      <alignment horizontal="left"/>
    </xf>
    <xf numFmtId="169" fontId="4" fillId="0" borderId="0" xfId="0" quotePrefix="1" applyNumberFormat="1" applyFont="1"/>
    <xf numFmtId="170" fontId="4" fillId="0" borderId="0" xfId="0" applyNumberFormat="1" applyFont="1"/>
    <xf numFmtId="168" fontId="4" fillId="0" borderId="0" xfId="0" applyNumberFormat="1" applyFont="1"/>
    <xf numFmtId="0" fontId="4" fillId="0" borderId="0" xfId="0" applyFont="1" applyAlignment="1">
      <alignment horizontal="center"/>
    </xf>
    <xf numFmtId="16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6" fontId="4" fillId="0" borderId="1" xfId="0" applyNumberFormat="1" applyFont="1" applyBorder="1"/>
    <xf numFmtId="166" fontId="4" fillId="0" borderId="1" xfId="0" applyNumberFormat="1" applyFont="1" applyBorder="1" applyAlignment="1">
      <alignment horizontal="right"/>
    </xf>
    <xf numFmtId="8" fontId="4" fillId="0" borderId="0" xfId="0" applyNumberFormat="1" applyFont="1"/>
    <xf numFmtId="10" fontId="4" fillId="0" borderId="0" xfId="0" applyNumberFormat="1" applyFont="1"/>
    <xf numFmtId="165" fontId="4" fillId="0" borderId="0" xfId="1" applyNumberFormat="1" applyFont="1"/>
    <xf numFmtId="166" fontId="7" fillId="0" borderId="8" xfId="0" applyNumberFormat="1" applyFont="1" applyBorder="1"/>
    <xf numFmtId="0" fontId="1" fillId="0" borderId="0" xfId="0" applyFont="1" applyAlignment="1">
      <alignment horizontal="left" indent="1"/>
    </xf>
    <xf numFmtId="167" fontId="4" fillId="0" borderId="1" xfId="0" applyNumberFormat="1" applyFont="1" applyBorder="1"/>
    <xf numFmtId="0" fontId="4" fillId="0" borderId="0" xfId="0" quotePrefix="1" applyFont="1"/>
    <xf numFmtId="166" fontId="12" fillId="0" borderId="17" xfId="0" applyNumberFormat="1" applyFont="1" applyBorder="1"/>
    <xf numFmtId="0" fontId="10" fillId="0" borderId="0" xfId="6"/>
    <xf numFmtId="0" fontId="7" fillId="0" borderId="0" xfId="6" applyFont="1"/>
    <xf numFmtId="0" fontId="7" fillId="0" borderId="0" xfId="6" applyFont="1" applyAlignment="1">
      <alignment horizontal="left" indent="1"/>
    </xf>
    <xf numFmtId="5" fontId="7" fillId="0" borderId="0" xfId="6" applyNumberFormat="1" applyFont="1"/>
    <xf numFmtId="37" fontId="7" fillId="0" borderId="0" xfId="6" applyNumberFormat="1" applyFont="1"/>
    <xf numFmtId="167" fontId="7" fillId="0" borderId="8" xfId="6" applyNumberFormat="1" applyFont="1" applyBorder="1"/>
    <xf numFmtId="37" fontId="7" fillId="0" borderId="8" xfId="6" applyNumberFormat="1" applyFont="1" applyBorder="1" applyAlignment="1">
      <alignment horizontal="left" indent="1"/>
    </xf>
    <xf numFmtId="167" fontId="7" fillId="0" borderId="7" xfId="6" applyNumberFormat="1" applyFont="1" applyBorder="1"/>
    <xf numFmtId="37" fontId="7" fillId="0" borderId="24" xfId="6" applyNumberFormat="1" applyFont="1" applyBorder="1"/>
    <xf numFmtId="37" fontId="7" fillId="0" borderId="1" xfId="6" applyNumberFormat="1" applyFont="1" applyBorder="1" applyProtection="1">
      <protection locked="0"/>
    </xf>
    <xf numFmtId="37" fontId="7" fillId="0" borderId="1" xfId="6" applyNumberFormat="1" applyFont="1" applyBorder="1"/>
    <xf numFmtId="0" fontId="7" fillId="0" borderId="7" xfId="6" applyFont="1" applyBorder="1"/>
    <xf numFmtId="0" fontId="7" fillId="0" borderId="26" xfId="6" applyFont="1" applyBorder="1" applyAlignment="1">
      <alignment horizontal="center"/>
    </xf>
    <xf numFmtId="0" fontId="7" fillId="0" borderId="27" xfId="6" applyFont="1" applyBorder="1" applyAlignment="1">
      <alignment horizontal="center"/>
    </xf>
    <xf numFmtId="0" fontId="7" fillId="0" borderId="27" xfId="6" applyFont="1" applyBorder="1" applyAlignment="1">
      <alignment horizontal="centerContinuous"/>
    </xf>
    <xf numFmtId="0" fontId="7" fillId="0" borderId="28" xfId="6" applyFont="1" applyBorder="1" applyAlignment="1">
      <alignment horizontal="centerContinuous"/>
    </xf>
    <xf numFmtId="0" fontId="7" fillId="0" borderId="30" xfId="6" applyFont="1" applyBorder="1" applyAlignment="1">
      <alignment horizontal="center"/>
    </xf>
    <xf numFmtId="0" fontId="7" fillId="0" borderId="9" xfId="6" applyFont="1" applyBorder="1" applyAlignment="1">
      <alignment horizontal="center"/>
    </xf>
    <xf numFmtId="0" fontId="7" fillId="0" borderId="9" xfId="6" applyFont="1" applyBorder="1" applyAlignment="1">
      <alignment horizontal="centerContinuous"/>
    </xf>
    <xf numFmtId="0" fontId="7" fillId="0" borderId="11" xfId="6" applyFont="1" applyBorder="1" applyAlignment="1">
      <alignment horizontal="centerContinuous"/>
    </xf>
    <xf numFmtId="0" fontId="7" fillId="3" borderId="15" xfId="6" applyFont="1" applyFill="1" applyBorder="1"/>
    <xf numFmtId="0" fontId="7" fillId="3" borderId="21" xfId="6" applyFont="1" applyFill="1" applyBorder="1"/>
    <xf numFmtId="0" fontId="7" fillId="3" borderId="14" xfId="6" applyFont="1" applyFill="1" applyBorder="1" applyAlignment="1">
      <alignment horizontal="left"/>
    </xf>
    <xf numFmtId="166" fontId="7" fillId="0" borderId="1" xfId="6" applyNumberFormat="1" applyFont="1" applyBorder="1"/>
    <xf numFmtId="0" fontId="7" fillId="0" borderId="32" xfId="6" quotePrefix="1" applyFont="1" applyBorder="1"/>
    <xf numFmtId="0" fontId="7" fillId="0" borderId="1" xfId="6" applyFont="1" applyBorder="1"/>
    <xf numFmtId="4" fontId="7" fillId="0" borderId="18" xfId="6" applyNumberFormat="1" applyFont="1" applyBorder="1"/>
    <xf numFmtId="166" fontId="7" fillId="0" borderId="20" xfId="6" applyNumberFormat="1" applyFont="1" applyBorder="1" applyAlignment="1">
      <alignment horizontal="center"/>
    </xf>
    <xf numFmtId="4" fontId="7" fillId="0" borderId="19" xfId="6" applyNumberFormat="1" applyFont="1" applyBorder="1"/>
    <xf numFmtId="37" fontId="7" fillId="0" borderId="18" xfId="6" applyNumberFormat="1" applyFont="1" applyBorder="1"/>
    <xf numFmtId="0" fontId="7" fillId="0" borderId="18" xfId="6" applyFont="1" applyBorder="1"/>
    <xf numFmtId="0" fontId="7" fillId="0" borderId="20" xfId="6" applyFont="1" applyBorder="1"/>
    <xf numFmtId="3" fontId="7" fillId="0" borderId="33" xfId="6" applyNumberFormat="1" applyFont="1" applyBorder="1"/>
    <xf numFmtId="0" fontId="7" fillId="0" borderId="19" xfId="6" applyFont="1" applyBorder="1"/>
    <xf numFmtId="4" fontId="7" fillId="0" borderId="3" xfId="6" applyNumberFormat="1" applyFont="1" applyBorder="1"/>
    <xf numFmtId="166" fontId="7" fillId="0" borderId="6" xfId="6" applyNumberFormat="1" applyFont="1" applyBorder="1" applyAlignment="1">
      <alignment horizontal="center"/>
    </xf>
    <xf numFmtId="4" fontId="7" fillId="0" borderId="5" xfId="6" applyNumberFormat="1" applyFont="1" applyBorder="1"/>
    <xf numFmtId="37" fontId="7" fillId="0" borderId="3" xfId="6" applyNumberFormat="1" applyFont="1" applyBorder="1"/>
    <xf numFmtId="0" fontId="7" fillId="0" borderId="3" xfId="6" applyFont="1" applyBorder="1"/>
    <xf numFmtId="0" fontId="7" fillId="0" borderId="6" xfId="6" applyFont="1" applyBorder="1"/>
    <xf numFmtId="3" fontId="7" fillId="0" borderId="0" xfId="6" applyNumberFormat="1" applyFont="1"/>
    <xf numFmtId="0" fontId="7" fillId="0" borderId="5" xfId="6" applyFont="1" applyBorder="1"/>
    <xf numFmtId="37" fontId="7" fillId="0" borderId="30" xfId="6" applyNumberFormat="1" applyFont="1" applyBorder="1"/>
    <xf numFmtId="3" fontId="7" fillId="0" borderId="3" xfId="6" applyNumberFormat="1" applyFont="1" applyBorder="1"/>
    <xf numFmtId="167" fontId="7" fillId="0" borderId="3" xfId="6" applyNumberFormat="1" applyFont="1" applyBorder="1" applyAlignment="1">
      <alignment horizontal="center"/>
    </xf>
    <xf numFmtId="3" fontId="7" fillId="0" borderId="6" xfId="6" applyNumberFormat="1" applyFont="1" applyBorder="1" applyAlignment="1">
      <alignment horizontal="center"/>
    </xf>
    <xf numFmtId="167" fontId="7" fillId="0" borderId="5" xfId="6" applyNumberFormat="1" applyFont="1" applyBorder="1"/>
    <xf numFmtId="0" fontId="7" fillId="0" borderId="0" xfId="6" applyFont="1" applyAlignment="1">
      <alignment horizontal="center"/>
    </xf>
    <xf numFmtId="37" fontId="7" fillId="0" borderId="3" xfId="6" applyNumberFormat="1" applyFont="1" applyBorder="1" applyAlignment="1">
      <alignment horizontal="right"/>
    </xf>
    <xf numFmtId="0" fontId="7" fillId="0" borderId="6" xfId="6" applyFont="1" applyBorder="1" applyAlignment="1">
      <alignment horizontal="center"/>
    </xf>
    <xf numFmtId="0" fontId="7" fillId="0" borderId="5" xfId="6" applyFont="1" applyBorder="1" applyAlignment="1">
      <alignment horizontal="center"/>
    </xf>
    <xf numFmtId="0" fontId="7" fillId="0" borderId="16" xfId="6" applyFont="1" applyBorder="1" applyAlignment="1">
      <alignment horizontal="center"/>
    </xf>
    <xf numFmtId="3" fontId="7" fillId="0" borderId="15" xfId="6" applyNumberFormat="1" applyFont="1" applyBorder="1"/>
    <xf numFmtId="3" fontId="7" fillId="0" borderId="21" xfId="6" applyNumberFormat="1" applyFont="1" applyBorder="1"/>
    <xf numFmtId="0" fontId="7" fillId="0" borderId="21" xfId="6" applyFont="1" applyBorder="1"/>
    <xf numFmtId="0" fontId="7" fillId="0" borderId="14" xfId="6" applyFont="1" applyBorder="1"/>
    <xf numFmtId="172" fontId="7" fillId="0" borderId="0" xfId="6" applyNumberFormat="1" applyFont="1"/>
    <xf numFmtId="172" fontId="7" fillId="0" borderId="6" xfId="6" applyNumberFormat="1" applyFont="1" applyBorder="1"/>
    <xf numFmtId="37" fontId="7" fillId="0" borderId="6" xfId="6" applyNumberFormat="1" applyFont="1" applyBorder="1"/>
    <xf numFmtId="0" fontId="7" fillId="0" borderId="5" xfId="6" applyFont="1" applyBorder="1" applyAlignment="1">
      <alignment horizontal="left" indent="2"/>
    </xf>
    <xf numFmtId="37" fontId="7" fillId="0" borderId="20" xfId="6" applyNumberFormat="1" applyFont="1" applyBorder="1"/>
    <xf numFmtId="37" fontId="7" fillId="0" borderId="34" xfId="6" applyNumberFormat="1" applyFont="1" applyBorder="1"/>
    <xf numFmtId="37" fontId="7" fillId="0" borderId="34" xfId="6" applyNumberFormat="1" applyFont="1" applyBorder="1" applyProtection="1">
      <protection locked="0"/>
    </xf>
    <xf numFmtId="37" fontId="7" fillId="0" borderId="30" xfId="6" applyNumberFormat="1" applyFont="1" applyBorder="1" applyProtection="1">
      <protection locked="0"/>
    </xf>
    <xf numFmtId="37" fontId="7" fillId="0" borderId="8" xfId="6" applyNumberFormat="1" applyFont="1" applyBorder="1"/>
    <xf numFmtId="0" fontId="7" fillId="0" borderId="24" xfId="6" applyFont="1" applyBorder="1" applyAlignment="1">
      <alignment horizontal="center"/>
    </xf>
    <xf numFmtId="0" fontId="7" fillId="0" borderId="24" xfId="6" applyFont="1" applyBorder="1" applyAlignment="1">
      <alignment horizontal="centerContinuous"/>
    </xf>
    <xf numFmtId="0" fontId="7" fillId="0" borderId="7" xfId="6" applyFont="1" applyBorder="1" applyAlignment="1">
      <alignment horizontal="centerContinuous"/>
    </xf>
    <xf numFmtId="0" fontId="7" fillId="0" borderId="0" xfId="6" applyFont="1" applyAlignment="1">
      <alignment horizontal="right"/>
    </xf>
    <xf numFmtId="0" fontId="7" fillId="0" borderId="6" xfId="6" applyFont="1" applyBorder="1" applyAlignment="1">
      <alignment horizontal="right"/>
    </xf>
    <xf numFmtId="0" fontId="7" fillId="0" borderId="10" xfId="6" applyFont="1" applyBorder="1" applyAlignment="1">
      <alignment horizontal="right"/>
    </xf>
    <xf numFmtId="0" fontId="7" fillId="0" borderId="31" xfId="6" applyFont="1" applyBorder="1" applyAlignment="1">
      <alignment horizontal="right"/>
    </xf>
    <xf numFmtId="0" fontId="7" fillId="0" borderId="31" xfId="6" applyFont="1" applyBorder="1" applyAlignment="1">
      <alignment horizontal="center"/>
    </xf>
    <xf numFmtId="0" fontId="7" fillId="0" borderId="31" xfId="6" applyFont="1" applyBorder="1" applyAlignment="1">
      <alignment horizontal="centerContinuous"/>
    </xf>
    <xf numFmtId="164" fontId="7" fillId="0" borderId="0" xfId="8" applyNumberFormat="1" applyFont="1"/>
    <xf numFmtId="164" fontId="7" fillId="0" borderId="0" xfId="8" applyNumberFormat="1" applyFont="1" applyAlignment="1">
      <alignment horizontal="center"/>
    </xf>
    <xf numFmtId="0" fontId="7" fillId="0" borderId="0" xfId="6" applyFont="1" applyAlignment="1">
      <alignment horizontal="left"/>
    </xf>
    <xf numFmtId="164" fontId="8" fillId="0" borderId="0" xfId="8" applyNumberFormat="1" applyFont="1"/>
    <xf numFmtId="164" fontId="8" fillId="0" borderId="0" xfId="8" applyNumberFormat="1" applyFont="1" applyFill="1" applyAlignment="1"/>
    <xf numFmtId="164" fontId="6" fillId="0" borderId="0" xfId="8" applyNumberFormat="1" applyFont="1" applyFill="1" applyAlignment="1"/>
    <xf numFmtId="167" fontId="7" fillId="0" borderId="0" xfId="6" applyNumberFormat="1" applyFont="1"/>
    <xf numFmtId="167" fontId="7" fillId="0" borderId="1" xfId="6" applyNumberFormat="1" applyFont="1" applyBorder="1"/>
    <xf numFmtId="0" fontId="7" fillId="3" borderId="15" xfId="6" applyFont="1" applyFill="1" applyBorder="1" applyAlignment="1">
      <alignment horizontal="center"/>
    </xf>
    <xf numFmtId="37" fontId="7" fillId="0" borderId="0" xfId="6" applyNumberFormat="1" applyFont="1" applyAlignment="1">
      <alignment horizontal="left" indent="1"/>
    </xf>
    <xf numFmtId="37" fontId="7" fillId="0" borderId="0" xfId="6" applyNumberFormat="1" applyFont="1" applyAlignment="1">
      <alignment horizontal="center"/>
    </xf>
    <xf numFmtId="166" fontId="7" fillId="0" borderId="8" xfId="6" applyNumberFormat="1" applyFont="1" applyBorder="1" applyAlignment="1">
      <alignment horizontal="center"/>
    </xf>
    <xf numFmtId="4" fontId="7" fillId="0" borderId="7" xfId="6" applyNumberFormat="1" applyFont="1" applyBorder="1"/>
    <xf numFmtId="0" fontId="7" fillId="0" borderId="8" xfId="6" applyFont="1" applyBorder="1"/>
    <xf numFmtId="167" fontId="10" fillId="0" borderId="0" xfId="6" applyNumberFormat="1"/>
    <xf numFmtId="166" fontId="7" fillId="0" borderId="0" xfId="6" applyNumberFormat="1" applyFont="1" applyAlignment="1">
      <alignment horizontal="center"/>
    </xf>
    <xf numFmtId="166" fontId="7" fillId="0" borderId="1" xfId="6" applyNumberFormat="1" applyFont="1" applyBorder="1" applyAlignment="1">
      <alignment horizontal="center"/>
    </xf>
    <xf numFmtId="4" fontId="7" fillId="0" borderId="1" xfId="6" applyNumberFormat="1" applyFont="1" applyBorder="1"/>
    <xf numFmtId="10" fontId="7" fillId="0" borderId="0" xfId="6" applyNumberFormat="1" applyFont="1"/>
    <xf numFmtId="10" fontId="8" fillId="0" borderId="0" xfId="6" applyNumberFormat="1" applyFont="1"/>
    <xf numFmtId="173" fontId="4" fillId="0" borderId="16" xfId="6" applyNumberFormat="1" applyFont="1" applyBorder="1"/>
    <xf numFmtId="0" fontId="4" fillId="0" borderId="15" xfId="6" applyFont="1" applyBorder="1"/>
    <xf numFmtId="0" fontId="4" fillId="0" borderId="21" xfId="6" applyFont="1" applyBorder="1"/>
    <xf numFmtId="0" fontId="4" fillId="0" borderId="14" xfId="6" applyFont="1" applyBorder="1"/>
    <xf numFmtId="0" fontId="4" fillId="0" borderId="0" xfId="6" applyFont="1"/>
    <xf numFmtId="0" fontId="10" fillId="0" borderId="0" xfId="6" applyAlignment="1">
      <alignment horizontal="centerContinuous"/>
    </xf>
    <xf numFmtId="0" fontId="13" fillId="0" borderId="0" xfId="6" applyFont="1" applyAlignment="1">
      <alignment horizontal="centerContinuous"/>
    </xf>
    <xf numFmtId="3" fontId="10" fillId="0" borderId="0" xfId="6" applyNumberFormat="1"/>
    <xf numFmtId="0" fontId="10" fillId="0" borderId="0" xfId="6" applyAlignment="1">
      <alignment horizontal="left" indent="1"/>
    </xf>
    <xf numFmtId="3" fontId="10" fillId="0" borderId="1" xfId="6" applyNumberFormat="1" applyBorder="1"/>
    <xf numFmtId="0" fontId="10" fillId="0" borderId="1" xfId="6" applyBorder="1" applyAlignment="1">
      <alignment horizontal="left" indent="1"/>
    </xf>
    <xf numFmtId="0" fontId="10" fillId="0" borderId="0" xfId="6" applyAlignment="1">
      <alignment horizontal="left"/>
    </xf>
    <xf numFmtId="171" fontId="10" fillId="0" borderId="0" xfId="6" applyNumberFormat="1"/>
    <xf numFmtId="0" fontId="10" fillId="0" borderId="0" xfId="6" applyAlignment="1">
      <alignment horizontal="left" indent="2"/>
    </xf>
    <xf numFmtId="171" fontId="0" fillId="0" borderId="1" xfId="7" applyNumberFormat="1" applyFont="1" applyBorder="1"/>
    <xf numFmtId="171" fontId="0" fillId="0" borderId="0" xfId="7" applyNumberFormat="1" applyFont="1" applyBorder="1"/>
    <xf numFmtId="171" fontId="0" fillId="0" borderId="0" xfId="7" applyNumberFormat="1" applyFont="1"/>
    <xf numFmtId="174" fontId="10" fillId="0" borderId="0" xfId="6" applyNumberFormat="1" applyAlignment="1">
      <alignment horizontal="center"/>
    </xf>
    <xf numFmtId="0" fontId="14" fillId="0" borderId="0" xfId="6" applyFont="1"/>
    <xf numFmtId="171" fontId="7" fillId="0" borderId="0" xfId="4" applyNumberFormat="1" applyFont="1"/>
    <xf numFmtId="0" fontId="5" fillId="0" borderId="5" xfId="0" applyFont="1" applyBorder="1"/>
    <xf numFmtId="169" fontId="8" fillId="0" borderId="35" xfId="0" applyNumberFormat="1" applyFont="1" applyBorder="1"/>
    <xf numFmtId="0" fontId="7" fillId="0" borderId="32" xfId="0" applyFont="1" applyBorder="1" applyAlignment="1">
      <alignment horizontal="left"/>
    </xf>
    <xf numFmtId="166" fontId="8" fillId="0" borderId="23" xfId="0" applyNumberFormat="1" applyFont="1" applyBorder="1"/>
    <xf numFmtId="166" fontId="11" fillId="0" borderId="9" xfId="0" applyNumberFormat="1" applyFont="1" applyBorder="1" applyAlignment="1">
      <alignment horizontal="left" indent="1"/>
    </xf>
    <xf numFmtId="0" fontId="11" fillId="0" borderId="8" xfId="0" applyFont="1" applyBorder="1" applyAlignment="1">
      <alignment horizontal="left" indent="1"/>
    </xf>
    <xf numFmtId="0" fontId="8" fillId="2" borderId="14" xfId="0" applyFont="1" applyFill="1" applyBorder="1" applyAlignment="1">
      <alignment horizontal="left"/>
    </xf>
    <xf numFmtId="169" fontId="7" fillId="2" borderId="15" xfId="0" applyNumberFormat="1" applyFont="1" applyFill="1" applyBorder="1" applyAlignment="1">
      <alignment horizontal="left"/>
    </xf>
    <xf numFmtId="0" fontId="8" fillId="2" borderId="16" xfId="0" applyFont="1" applyFill="1" applyBorder="1" applyAlignment="1">
      <alignment horizontal="center"/>
    </xf>
    <xf numFmtId="0" fontId="8" fillId="0" borderId="21" xfId="0" applyFont="1" applyBorder="1" applyAlignment="1">
      <alignment horizontal="left"/>
    </xf>
    <xf numFmtId="0" fontId="8" fillId="0" borderId="21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1" fillId="2" borderId="14" xfId="0" applyFont="1" applyFill="1" applyBorder="1"/>
    <xf numFmtId="0" fontId="11" fillId="2" borderId="15" xfId="0" applyFont="1" applyFill="1" applyBorder="1" applyAlignment="1">
      <alignment horizontal="left"/>
    </xf>
    <xf numFmtId="171" fontId="8" fillId="0" borderId="0" xfId="4" applyNumberFormat="1" applyFont="1" applyBorder="1"/>
    <xf numFmtId="171" fontId="8" fillId="0" borderId="4" xfId="4" applyNumberFormat="1" applyFont="1" applyBorder="1"/>
    <xf numFmtId="171" fontId="4" fillId="0" borderId="0" xfId="7" applyNumberFormat="1" applyFont="1"/>
    <xf numFmtId="171" fontId="4" fillId="0" borderId="0" xfId="7" applyNumberFormat="1" applyFont="1" applyBorder="1"/>
    <xf numFmtId="167" fontId="6" fillId="0" borderId="0" xfId="0" applyNumberFormat="1" applyFont="1"/>
    <xf numFmtId="10" fontId="6" fillId="0" borderId="0" xfId="4" applyNumberFormat="1" applyFont="1"/>
    <xf numFmtId="167" fontId="7" fillId="0" borderId="14" xfId="6" applyNumberFormat="1" applyFont="1" applyBorder="1"/>
    <xf numFmtId="10" fontId="7" fillId="0" borderId="0" xfId="4" applyNumberFormat="1" applyFont="1"/>
    <xf numFmtId="4" fontId="7" fillId="0" borderId="0" xfId="6" applyNumberFormat="1" applyFont="1"/>
    <xf numFmtId="10" fontId="7" fillId="0" borderId="0" xfId="7" applyNumberFormat="1" applyFont="1"/>
    <xf numFmtId="0" fontId="7" fillId="0" borderId="1" xfId="6" applyFont="1" applyBorder="1" applyAlignment="1">
      <alignment horizontal="left" indent="1"/>
    </xf>
    <xf numFmtId="5" fontId="7" fillId="0" borderId="1" xfId="6" applyNumberFormat="1" applyFont="1" applyBorder="1"/>
    <xf numFmtId="5" fontId="7" fillId="0" borderId="0" xfId="7" applyNumberFormat="1" applyFont="1"/>
    <xf numFmtId="37" fontId="7" fillId="0" borderId="15" xfId="6" applyNumberFormat="1" applyFont="1" applyBorder="1" applyAlignment="1">
      <alignment horizontal="center"/>
    </xf>
    <xf numFmtId="171" fontId="4" fillId="0" borderId="0" xfId="0" applyNumberFormat="1" applyFont="1"/>
    <xf numFmtId="171" fontId="4" fillId="0" borderId="0" xfId="7" applyNumberFormat="1" applyFont="1" applyAlignment="1">
      <alignment horizontal="center"/>
    </xf>
    <xf numFmtId="171" fontId="4" fillId="0" borderId="1" xfId="0" applyNumberFormat="1" applyFont="1" applyBorder="1"/>
    <xf numFmtId="166" fontId="4" fillId="0" borderId="0" xfId="7" applyNumberFormat="1" applyFont="1" applyBorder="1"/>
    <xf numFmtId="167" fontId="7" fillId="0" borderId="21" xfId="6" applyNumberFormat="1" applyFont="1" applyBorder="1"/>
    <xf numFmtId="37" fontId="7" fillId="0" borderId="15" xfId="6" applyNumberFormat="1" applyFont="1" applyBorder="1" applyAlignment="1">
      <alignment horizontal="left" indent="1"/>
    </xf>
    <xf numFmtId="167" fontId="10" fillId="0" borderId="0" xfId="0" quotePrefix="1" applyNumberFormat="1" applyFont="1"/>
    <xf numFmtId="167" fontId="10" fillId="0" borderId="0" xfId="0" applyNumberFormat="1" applyFont="1"/>
    <xf numFmtId="9" fontId="10" fillId="0" borderId="0" xfId="4" applyFont="1"/>
    <xf numFmtId="9" fontId="10" fillId="0" borderId="1" xfId="4" applyFont="1" applyBorder="1"/>
    <xf numFmtId="166" fontId="14" fillId="0" borderId="0" xfId="0" applyNumberFormat="1" applyFont="1" applyAlignment="1">
      <alignment vertical="top"/>
    </xf>
    <xf numFmtId="175" fontId="10" fillId="0" borderId="0" xfId="0" applyNumberFormat="1" applyFont="1"/>
    <xf numFmtId="3" fontId="10" fillId="0" borderId="0" xfId="0" applyNumberFormat="1" applyFont="1"/>
    <xf numFmtId="0" fontId="0" fillId="0" borderId="1" xfId="0" applyBorder="1"/>
    <xf numFmtId="0" fontId="4" fillId="0" borderId="1" xfId="0" applyFont="1" applyBorder="1" applyAlignment="1">
      <alignment horizontal="left" indent="1"/>
    </xf>
    <xf numFmtId="166" fontId="10" fillId="0" borderId="1" xfId="0" applyNumberFormat="1" applyFont="1" applyBorder="1"/>
    <xf numFmtId="0" fontId="10" fillId="0" borderId="0" xfId="0" applyFont="1" applyAlignment="1">
      <alignment horizontal="center"/>
    </xf>
    <xf numFmtId="166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indent="4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top" indent="1"/>
    </xf>
    <xf numFmtId="166" fontId="6" fillId="0" borderId="0" xfId="0" quotePrefix="1" applyNumberFormat="1" applyFont="1" applyAlignment="1">
      <alignment horizontal="center"/>
    </xf>
    <xf numFmtId="0" fontId="4" fillId="0" borderId="0" xfId="9" applyFont="1"/>
    <xf numFmtId="0" fontId="4" fillId="0" borderId="0" xfId="0" applyFont="1" applyAlignment="1">
      <alignment horizontal="right" vertical="top"/>
    </xf>
    <xf numFmtId="176" fontId="3" fillId="0" borderId="0" xfId="0" applyNumberFormat="1" applyFont="1" applyAlignment="1">
      <alignment horizontal="center"/>
    </xf>
    <xf numFmtId="0" fontId="10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166" fontId="0" fillId="0" borderId="0" xfId="0" applyNumberFormat="1"/>
    <xf numFmtId="171" fontId="7" fillId="0" borderId="0" xfId="7" applyNumberFormat="1" applyFont="1" applyBorder="1"/>
    <xf numFmtId="171" fontId="7" fillId="0" borderId="0" xfId="7" applyNumberFormat="1" applyFont="1"/>
    <xf numFmtId="3" fontId="7" fillId="0" borderId="0" xfId="0" applyNumberFormat="1" applyFont="1"/>
    <xf numFmtId="177" fontId="7" fillId="0" borderId="0" xfId="0" applyNumberFormat="1" applyFont="1"/>
    <xf numFmtId="0" fontId="7" fillId="0" borderId="4" xfId="0" applyFont="1" applyBorder="1"/>
    <xf numFmtId="0" fontId="7" fillId="0" borderId="2" xfId="0" applyFont="1" applyBorder="1"/>
    <xf numFmtId="166" fontId="7" fillId="0" borderId="13" xfId="0" applyNumberFormat="1" applyFont="1" applyBorder="1"/>
    <xf numFmtId="166" fontId="7" fillId="0" borderId="36" xfId="0" applyNumberFormat="1" applyFont="1" applyBorder="1"/>
    <xf numFmtId="166" fontId="7" fillId="0" borderId="15" xfId="0" applyNumberFormat="1" applyFont="1" applyBorder="1"/>
    <xf numFmtId="166" fontId="7" fillId="0" borderId="37" xfId="0" applyNumberFormat="1" applyFont="1" applyBorder="1"/>
    <xf numFmtId="0" fontId="7" fillId="0" borderId="16" xfId="0" applyFont="1" applyBorder="1"/>
    <xf numFmtId="177" fontId="7" fillId="0" borderId="1" xfId="0" applyNumberFormat="1" applyFont="1" applyBorder="1"/>
    <xf numFmtId="177" fontId="7" fillId="0" borderId="4" xfId="0" applyNumberFormat="1" applyFont="1" applyBorder="1"/>
    <xf numFmtId="171" fontId="7" fillId="0" borderId="0" xfId="0" applyNumberFormat="1" applyFont="1"/>
    <xf numFmtId="9" fontId="7" fillId="0" borderId="0" xfId="0" applyNumberFormat="1" applyFont="1"/>
    <xf numFmtId="9" fontId="7" fillId="0" borderId="0" xfId="4" applyFont="1"/>
    <xf numFmtId="4" fontId="7" fillId="0" borderId="0" xfId="0" applyNumberFormat="1" applyFont="1"/>
    <xf numFmtId="166" fontId="7" fillId="0" borderId="38" xfId="0" applyNumberFormat="1" applyFont="1" applyBorder="1"/>
    <xf numFmtId="0" fontId="7" fillId="0" borderId="39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177" fontId="7" fillId="0" borderId="15" xfId="0" applyNumberFormat="1" applyFont="1" applyBorder="1"/>
    <xf numFmtId="177" fontId="7" fillId="0" borderId="16" xfId="0" applyNumberFormat="1" applyFont="1" applyBorder="1"/>
    <xf numFmtId="0" fontId="4" fillId="0" borderId="1" xfId="0" applyFont="1" applyBorder="1" applyAlignment="1">
      <alignment horizontal="center"/>
    </xf>
    <xf numFmtId="178" fontId="6" fillId="0" borderId="0" xfId="4" applyNumberFormat="1" applyFont="1"/>
    <xf numFmtId="166" fontId="8" fillId="0" borderId="42" xfId="0" applyNumberFormat="1" applyFont="1" applyBorder="1" applyAlignment="1">
      <alignment vertical="center"/>
    </xf>
    <xf numFmtId="166" fontId="7" fillId="0" borderId="23" xfId="0" applyNumberFormat="1" applyFont="1" applyBorder="1"/>
    <xf numFmtId="0" fontId="7" fillId="0" borderId="14" xfId="0" applyFont="1" applyBorder="1"/>
    <xf numFmtId="166" fontId="7" fillId="0" borderId="44" xfId="0" applyNumberFormat="1" applyFont="1" applyBorder="1"/>
    <xf numFmtId="0" fontId="8" fillId="0" borderId="35" xfId="0" applyFont="1" applyBorder="1" applyAlignment="1">
      <alignment horizontal="left" vertical="center" indent="2"/>
    </xf>
    <xf numFmtId="0" fontId="8" fillId="0" borderId="35" xfId="0" applyFont="1" applyBorder="1" applyAlignment="1">
      <alignment horizontal="left" vertical="center" indent="5"/>
    </xf>
    <xf numFmtId="0" fontId="8" fillId="0" borderId="32" xfId="0" applyFont="1" applyBorder="1" applyAlignment="1">
      <alignment horizontal="left" vertical="center" indent="5"/>
    </xf>
    <xf numFmtId="0" fontId="8" fillId="0" borderId="43" xfId="0" applyFont="1" applyBorder="1" applyAlignment="1">
      <alignment horizontal="left" vertical="center" indent="5"/>
    </xf>
    <xf numFmtId="0" fontId="7" fillId="0" borderId="23" xfId="0" quotePrefix="1" applyFont="1" applyBorder="1" applyAlignment="1">
      <alignment horizontal="center"/>
    </xf>
    <xf numFmtId="0" fontId="7" fillId="0" borderId="42" xfId="0" applyFont="1" applyBorder="1"/>
    <xf numFmtId="166" fontId="8" fillId="0" borderId="35" xfId="0" applyNumberFormat="1" applyFont="1" applyBorder="1"/>
    <xf numFmtId="166" fontId="5" fillId="0" borderId="0" xfId="0" applyNumberFormat="1" applyFont="1"/>
    <xf numFmtId="10" fontId="10" fillId="0" borderId="0" xfId="4" applyNumberFormat="1" applyFont="1"/>
    <xf numFmtId="0" fontId="13" fillId="0" borderId="0" xfId="0" applyFont="1" applyAlignment="1">
      <alignment horizontal="center"/>
    </xf>
    <xf numFmtId="9" fontId="10" fillId="0" borderId="0" xfId="4" applyFont="1" applyBorder="1"/>
    <xf numFmtId="166" fontId="10" fillId="0" borderId="0" xfId="4" applyNumberFormat="1" applyFont="1" applyBorder="1"/>
    <xf numFmtId="171" fontId="4" fillId="0" borderId="0" xfId="4" applyNumberFormat="1" applyFont="1"/>
    <xf numFmtId="169" fontId="7" fillId="0" borderId="0" xfId="0" applyNumberFormat="1" applyFont="1" applyAlignment="1">
      <alignment horizontal="left"/>
    </xf>
    <xf numFmtId="0" fontId="7" fillId="0" borderId="14" xfId="6" applyFont="1" applyBorder="1" applyAlignment="1">
      <alignment horizontal="center"/>
    </xf>
    <xf numFmtId="0" fontId="7" fillId="0" borderId="21" xfId="6" applyFont="1" applyBorder="1" applyAlignment="1">
      <alignment horizontal="center"/>
    </xf>
    <xf numFmtId="0" fontId="7" fillId="0" borderId="15" xfId="6" applyFont="1" applyBorder="1" applyAlignment="1">
      <alignment horizontal="center"/>
    </xf>
    <xf numFmtId="3" fontId="7" fillId="0" borderId="1" xfId="0" applyNumberFormat="1" applyFont="1" applyBorder="1"/>
    <xf numFmtId="0" fontId="3" fillId="0" borderId="0" xfId="0" applyFont="1"/>
    <xf numFmtId="175" fontId="4" fillId="0" borderId="0" xfId="0" applyNumberFormat="1" applyFont="1"/>
    <xf numFmtId="3" fontId="0" fillId="0" borderId="0" xfId="0" applyNumberFormat="1"/>
    <xf numFmtId="0" fontId="7" fillId="0" borderId="0" xfId="0" applyFont="1" applyAlignment="1">
      <alignment horizontal="left" indent="1"/>
    </xf>
    <xf numFmtId="0" fontId="7" fillId="3" borderId="21" xfId="6" applyFont="1" applyFill="1" applyBorder="1" applyAlignment="1">
      <alignment horizontal="center"/>
    </xf>
    <xf numFmtId="37" fontId="7" fillId="0" borderId="21" xfId="6" applyNumberFormat="1" applyFont="1" applyBorder="1"/>
    <xf numFmtId="37" fontId="7" fillId="0" borderId="15" xfId="6" applyNumberFormat="1" applyFont="1" applyBorder="1"/>
    <xf numFmtId="0" fontId="8" fillId="0" borderId="0" xfId="0" applyFont="1"/>
    <xf numFmtId="0" fontId="8" fillId="0" borderId="0" xfId="0" applyFont="1" applyAlignment="1">
      <alignment horizontal="left" indent="1"/>
    </xf>
    <xf numFmtId="0" fontId="7" fillId="0" borderId="0" xfId="0" applyFont="1" applyAlignment="1">
      <alignment horizontal="left" indent="2"/>
    </xf>
    <xf numFmtId="170" fontId="7" fillId="0" borderId="0" xfId="0" applyNumberFormat="1" applyFont="1"/>
    <xf numFmtId="168" fontId="7" fillId="0" borderId="0" xfId="0" applyNumberFormat="1" applyFont="1"/>
    <xf numFmtId="169" fontId="7" fillId="0" borderId="0" xfId="0" applyNumberFormat="1" applyFont="1"/>
    <xf numFmtId="169" fontId="7" fillId="0" borderId="1" xfId="0" applyNumberFormat="1" applyFont="1" applyBorder="1" applyAlignment="1">
      <alignment horizontal="left"/>
    </xf>
    <xf numFmtId="166" fontId="7" fillId="0" borderId="1" xfId="0" applyNumberFormat="1" applyFont="1" applyBorder="1"/>
    <xf numFmtId="166" fontId="7" fillId="0" borderId="1" xfId="0" applyNumberFormat="1" applyFont="1" applyBorder="1" applyAlignment="1">
      <alignment horizontal="right"/>
    </xf>
    <xf numFmtId="10" fontId="7" fillId="0" borderId="0" xfId="0" applyNumberFormat="1" applyFont="1"/>
    <xf numFmtId="5" fontId="8" fillId="0" borderId="0" xfId="0" applyNumberFormat="1" applyFont="1"/>
    <xf numFmtId="171" fontId="7" fillId="0" borderId="0" xfId="7" applyNumberFormat="1" applyFont="1" applyAlignment="1">
      <alignment horizontal="center"/>
    </xf>
    <xf numFmtId="171" fontId="7" fillId="0" borderId="1" xfId="0" applyNumberFormat="1" applyFont="1" applyBorder="1"/>
    <xf numFmtId="167" fontId="7" fillId="0" borderId="0" xfId="0" applyNumberFormat="1" applyFont="1"/>
    <xf numFmtId="167" fontId="7" fillId="0" borderId="1" xfId="0" applyNumberFormat="1" applyFont="1" applyBorder="1"/>
    <xf numFmtId="167" fontId="8" fillId="0" borderId="0" xfId="0" applyNumberFormat="1" applyFont="1"/>
    <xf numFmtId="166" fontId="7" fillId="0" borderId="0" xfId="7" applyNumberFormat="1" applyFont="1" applyBorder="1"/>
    <xf numFmtId="10" fontId="8" fillId="0" borderId="0" xfId="4" applyNumberFormat="1" applyFont="1"/>
    <xf numFmtId="0" fontId="7" fillId="0" borderId="0" xfId="0" applyFont="1" applyAlignment="1">
      <alignment horizontal="left" indent="3"/>
    </xf>
    <xf numFmtId="0" fontId="6" fillId="0" borderId="0" xfId="0" applyFont="1" applyAlignment="1">
      <alignment horizontal="left" indent="1"/>
    </xf>
    <xf numFmtId="169" fontId="7" fillId="0" borderId="5" xfId="0" applyNumberFormat="1" applyFont="1" applyBorder="1" applyAlignment="1">
      <alignment horizontal="left"/>
    </xf>
    <xf numFmtId="169" fontId="7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164" fontId="6" fillId="0" borderId="0" xfId="8" applyNumberFormat="1" applyFont="1" applyFill="1" applyAlignment="1">
      <alignment horizontal="right"/>
    </xf>
    <xf numFmtId="0" fontId="7" fillId="0" borderId="14" xfId="6" applyFont="1" applyBorder="1" applyAlignment="1">
      <alignment horizontal="center"/>
    </xf>
    <xf numFmtId="0" fontId="7" fillId="0" borderId="21" xfId="6" applyFont="1" applyBorder="1" applyAlignment="1">
      <alignment horizontal="center"/>
    </xf>
    <xf numFmtId="0" fontId="7" fillId="0" borderId="15" xfId="6" applyFont="1" applyBorder="1" applyAlignment="1">
      <alignment horizontal="center"/>
    </xf>
    <xf numFmtId="0" fontId="7" fillId="0" borderId="32" xfId="6" applyFont="1" applyBorder="1" applyAlignment="1">
      <alignment horizontal="right"/>
    </xf>
    <xf numFmtId="0" fontId="7" fillId="0" borderId="31" xfId="6" applyFont="1" applyBorder="1" applyAlignment="1">
      <alignment horizontal="center" vertical="center"/>
    </xf>
    <xf numFmtId="0" fontId="7" fillId="0" borderId="26" xfId="6" applyFont="1" applyBorder="1" applyAlignment="1">
      <alignment horizontal="center" vertical="center"/>
    </xf>
    <xf numFmtId="0" fontId="7" fillId="0" borderId="29" xfId="6" applyFont="1" applyBorder="1" applyAlignment="1">
      <alignment horizontal="center" vertical="center"/>
    </xf>
    <xf numFmtId="0" fontId="7" fillId="0" borderId="10" xfId="6" applyFont="1" applyBorder="1" applyAlignment="1">
      <alignment horizontal="center" vertical="center"/>
    </xf>
    <xf numFmtId="0" fontId="7" fillId="0" borderId="25" xfId="6" applyFont="1" applyBorder="1" applyAlignment="1">
      <alignment horizontal="center" vertical="center"/>
    </xf>
    <xf numFmtId="0" fontId="7" fillId="0" borderId="20" xfId="6" applyFont="1" applyBorder="1" applyAlignment="1">
      <alignment horizontal="center" vertical="center"/>
    </xf>
    <xf numFmtId="0" fontId="7" fillId="0" borderId="17" xfId="6" applyFont="1" applyBorder="1" applyAlignment="1">
      <alignment horizontal="center" vertical="center" wrapText="1"/>
    </xf>
    <xf numFmtId="0" fontId="7" fillId="0" borderId="18" xfId="6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76" fontId="3" fillId="0" borderId="0" xfId="0" applyNumberFormat="1" applyFont="1" applyAlignment="1">
      <alignment horizontal="center"/>
    </xf>
    <xf numFmtId="166" fontId="7" fillId="0" borderId="14" xfId="0" applyNumberFormat="1" applyFont="1" applyBorder="1" applyAlignment="1">
      <alignment horizontal="center"/>
    </xf>
    <xf numFmtId="166" fontId="7" fillId="0" borderId="21" xfId="0" applyNumberFormat="1" applyFont="1" applyBorder="1" applyAlignment="1">
      <alignment horizontal="center"/>
    </xf>
    <xf numFmtId="166" fontId="7" fillId="0" borderId="15" xfId="0" applyNumberFormat="1" applyFont="1" applyBorder="1" applyAlignment="1">
      <alignment horizontal="center"/>
    </xf>
    <xf numFmtId="3" fontId="7" fillId="0" borderId="0" xfId="0" applyNumberFormat="1" applyFont="1"/>
    <xf numFmtId="3" fontId="7" fillId="0" borderId="1" xfId="0" applyNumberFormat="1" applyFont="1" applyBorder="1"/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0" borderId="15" xfId="0" applyFont="1" applyBorder="1" applyAlignment="1">
      <alignment horizontal="center" wrapText="1"/>
    </xf>
    <xf numFmtId="0" fontId="7" fillId="0" borderId="40" xfId="0" applyFont="1" applyBorder="1" applyAlignment="1">
      <alignment horizontal="center" wrapText="1"/>
    </xf>
    <xf numFmtId="0" fontId="7" fillId="0" borderId="16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wrapText="1"/>
    </xf>
    <xf numFmtId="0" fontId="7" fillId="0" borderId="45" xfId="0" applyFont="1" applyBorder="1" applyAlignment="1">
      <alignment horizontal="center" wrapText="1"/>
    </xf>
    <xf numFmtId="0" fontId="4" fillId="0" borderId="0" xfId="0" applyFont="1" applyAlignment="1">
      <alignment horizontal="left"/>
    </xf>
    <xf numFmtId="169" fontId="4" fillId="0" borderId="0" xfId="0" applyNumberFormat="1" applyFont="1" applyAlignment="1">
      <alignment horizontal="left"/>
    </xf>
    <xf numFmtId="37" fontId="7" fillId="0" borderId="21" xfId="6" applyNumberFormat="1" applyFont="1" applyBorder="1" applyAlignment="1">
      <alignment horizontal="center"/>
    </xf>
    <xf numFmtId="37" fontId="7" fillId="0" borderId="15" xfId="6" applyNumberFormat="1" applyFont="1" applyBorder="1" applyAlignment="1">
      <alignment horizontal="center"/>
    </xf>
    <xf numFmtId="0" fontId="13" fillId="0" borderId="0" xfId="6" applyFont="1" applyAlignment="1">
      <alignment horizontal="center"/>
    </xf>
    <xf numFmtId="0" fontId="3" fillId="0" borderId="0" xfId="6" applyFont="1" applyAlignment="1">
      <alignment horizontal="center"/>
    </xf>
    <xf numFmtId="0" fontId="7" fillId="3" borderId="21" xfId="6" applyFont="1" applyFill="1" applyBorder="1" applyAlignment="1">
      <alignment horizontal="center"/>
    </xf>
    <xf numFmtId="0" fontId="7" fillId="3" borderId="15" xfId="6" applyFont="1" applyFill="1" applyBorder="1" applyAlignment="1">
      <alignment horizontal="center"/>
    </xf>
  </cellXfs>
  <cellStyles count="10">
    <cellStyle name="Comma 2 2" xfId="8" xr:uid="{124BE037-D298-47D6-BDF3-7BB90BF6D7DC}"/>
    <cellStyle name="Currency" xfId="1" builtinId="4"/>
    <cellStyle name="Currency 2" xfId="2" xr:uid="{00000000-0005-0000-0000-000002000000}"/>
    <cellStyle name="Normal" xfId="0" builtinId="0"/>
    <cellStyle name="Normal 2" xfId="3" xr:uid="{00000000-0005-0000-0000-000004000000}"/>
    <cellStyle name="Normal 2 2" xfId="6" xr:uid="{3A0C828A-0FA1-4639-BDF2-A714E301D053}"/>
    <cellStyle name="Normal_Cost Estimate.08.29.08" xfId="9" xr:uid="{309745F7-FD06-4508-A76F-CBA20B1A5D89}"/>
    <cellStyle name="Percent" xfId="4" builtinId="5"/>
    <cellStyle name="Percent 2" xfId="5" xr:uid="{00000000-0005-0000-0000-000006000000}"/>
    <cellStyle name="Percent 3" xfId="7" xr:uid="{46E58576-5F66-4537-928A-6AEA722B0BCD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455"/>
  <sheetViews>
    <sheetView zoomScale="82" zoomScaleNormal="82" workbookViewId="0">
      <selection activeCell="R5" sqref="R5"/>
    </sheetView>
  </sheetViews>
  <sheetFormatPr defaultColWidth="11.42578125" defaultRowHeight="12.75" x14ac:dyDescent="0.2"/>
  <cols>
    <col min="1" max="1" width="11" style="1" customWidth="1"/>
    <col min="2" max="2" width="21.42578125" style="1" customWidth="1"/>
    <col min="3" max="14" width="9.5703125" style="1" customWidth="1"/>
    <col min="15" max="15" width="12.5703125" style="1" customWidth="1"/>
    <col min="16" max="16384" width="11.42578125" style="1"/>
  </cols>
  <sheetData>
    <row r="1" spans="1:17" ht="18" x14ac:dyDescent="0.25">
      <c r="A1" s="385" t="s">
        <v>24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</row>
    <row r="2" spans="1:17" ht="18" x14ac:dyDescent="0.25">
      <c r="A2" s="385" t="s">
        <v>21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</row>
    <row r="3" spans="1:17" ht="18" x14ac:dyDescent="0.25">
      <c r="A3" s="385" t="s">
        <v>74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</row>
    <row r="4" spans="1:17" ht="15" customHeight="1" x14ac:dyDescent="0.2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spans="1:17" ht="15" customHeight="1" x14ac:dyDescent="0.25">
      <c r="A5" s="48" t="s">
        <v>80</v>
      </c>
      <c r="B5" s="49"/>
      <c r="C5" s="42">
        <v>44013</v>
      </c>
      <c r="D5" s="42">
        <v>44044</v>
      </c>
      <c r="E5" s="42">
        <v>44075</v>
      </c>
      <c r="F5" s="42">
        <v>44105</v>
      </c>
      <c r="G5" s="42">
        <v>44136</v>
      </c>
      <c r="H5" s="42">
        <v>44166</v>
      </c>
      <c r="I5" s="42">
        <v>44197</v>
      </c>
      <c r="J5" s="42">
        <v>44228</v>
      </c>
      <c r="K5" s="42">
        <v>44256</v>
      </c>
      <c r="L5" s="42">
        <v>44287</v>
      </c>
      <c r="M5" s="42">
        <v>44317</v>
      </c>
      <c r="N5" s="42">
        <v>44348</v>
      </c>
      <c r="O5" s="36" t="s">
        <v>83</v>
      </c>
      <c r="P5" s="12"/>
    </row>
    <row r="6" spans="1:17" ht="15" customHeight="1" x14ac:dyDescent="0.2">
      <c r="A6" s="50" t="s">
        <v>0</v>
      </c>
      <c r="B6" s="51"/>
      <c r="C6" s="43">
        <v>146058</v>
      </c>
      <c r="D6" s="43">
        <v>153570</v>
      </c>
      <c r="E6" s="43">
        <v>161895</v>
      </c>
      <c r="F6" s="43">
        <v>148467</v>
      </c>
      <c r="G6" s="43">
        <v>151684</v>
      </c>
      <c r="H6" s="43">
        <v>145223</v>
      </c>
      <c r="I6" s="43">
        <v>152002</v>
      </c>
      <c r="J6" s="43">
        <v>192037</v>
      </c>
      <c r="K6" s="43">
        <v>115284</v>
      </c>
      <c r="L6" s="43">
        <v>161037</v>
      </c>
      <c r="M6" s="43">
        <v>135159</v>
      </c>
      <c r="N6" s="43">
        <v>176815</v>
      </c>
      <c r="O6" s="38">
        <f>SUM(C6:N6)</f>
        <v>1839231</v>
      </c>
      <c r="P6" s="12"/>
    </row>
    <row r="7" spans="1:17" ht="15" customHeight="1" x14ac:dyDescent="0.2">
      <c r="A7" s="37" t="s">
        <v>25</v>
      </c>
      <c r="B7" s="52"/>
      <c r="C7" s="44"/>
      <c r="D7" s="44"/>
      <c r="E7" s="44"/>
      <c r="F7" s="44">
        <v>9</v>
      </c>
      <c r="G7" s="44">
        <v>2242</v>
      </c>
      <c r="H7" s="44">
        <v>2810</v>
      </c>
      <c r="I7" s="44">
        <v>1830</v>
      </c>
      <c r="J7" s="44"/>
      <c r="K7" s="44"/>
      <c r="L7" s="44"/>
      <c r="M7" s="44"/>
      <c r="N7" s="44">
        <v>6</v>
      </c>
      <c r="O7" s="38">
        <f t="shared" ref="O7:O16" si="0">SUM(C7:N7)</f>
        <v>6897</v>
      </c>
      <c r="P7" s="12"/>
    </row>
    <row r="8" spans="1:17" ht="15" customHeight="1" x14ac:dyDescent="0.2">
      <c r="A8" s="37" t="s">
        <v>26</v>
      </c>
      <c r="B8" s="52"/>
      <c r="C8" s="44">
        <v>500</v>
      </c>
      <c r="D8" s="44">
        <v>550</v>
      </c>
      <c r="E8" s="44">
        <v>900</v>
      </c>
      <c r="F8" s="44">
        <v>450</v>
      </c>
      <c r="G8" s="44">
        <v>1350</v>
      </c>
      <c r="H8" s="44">
        <v>450</v>
      </c>
      <c r="I8" s="44">
        <v>450</v>
      </c>
      <c r="J8" s="44"/>
      <c r="K8" s="44">
        <v>950</v>
      </c>
      <c r="L8" s="44">
        <v>950</v>
      </c>
      <c r="M8" s="44">
        <v>950</v>
      </c>
      <c r="N8" s="44">
        <v>125</v>
      </c>
      <c r="O8" s="38">
        <f t="shared" si="0"/>
        <v>7625</v>
      </c>
      <c r="P8" s="12"/>
    </row>
    <row r="9" spans="1:17" ht="15" customHeight="1" x14ac:dyDescent="0.2">
      <c r="A9" s="37" t="s">
        <v>27</v>
      </c>
      <c r="B9" s="52"/>
      <c r="C9" s="44"/>
      <c r="D9" s="44"/>
      <c r="E9" s="44"/>
      <c r="F9" s="44"/>
      <c r="G9" s="44">
        <v>50</v>
      </c>
      <c r="H9" s="44">
        <v>125</v>
      </c>
      <c r="I9" s="44">
        <v>150</v>
      </c>
      <c r="J9" s="44">
        <v>25</v>
      </c>
      <c r="K9" s="44"/>
      <c r="L9" s="44" t="s">
        <v>95</v>
      </c>
      <c r="M9" s="44">
        <v>150</v>
      </c>
      <c r="N9" s="44"/>
      <c r="O9" s="38">
        <f t="shared" si="0"/>
        <v>500</v>
      </c>
      <c r="P9" s="12"/>
    </row>
    <row r="10" spans="1:17" ht="15" customHeight="1" x14ac:dyDescent="0.2">
      <c r="A10" s="37" t="s">
        <v>28</v>
      </c>
      <c r="B10" s="52"/>
      <c r="C10" s="44">
        <v>268</v>
      </c>
      <c r="D10" s="44">
        <v>151</v>
      </c>
      <c r="E10" s="44">
        <v>145</v>
      </c>
      <c r="F10" s="44">
        <v>147</v>
      </c>
      <c r="G10" s="44">
        <v>143</v>
      </c>
      <c r="H10" s="44">
        <v>156</v>
      </c>
      <c r="I10" s="44">
        <v>156</v>
      </c>
      <c r="J10" s="44">
        <v>117</v>
      </c>
      <c r="K10" s="44">
        <v>180</v>
      </c>
      <c r="L10" s="44">
        <v>152</v>
      </c>
      <c r="M10" s="44">
        <v>254</v>
      </c>
      <c r="N10" s="44">
        <v>1328</v>
      </c>
      <c r="O10" s="38">
        <f t="shared" si="0"/>
        <v>3197</v>
      </c>
      <c r="P10" s="12"/>
    </row>
    <row r="11" spans="1:17" ht="15" customHeight="1" x14ac:dyDescent="0.2">
      <c r="A11" s="37" t="s">
        <v>29</v>
      </c>
      <c r="B11" s="52"/>
      <c r="C11" s="44">
        <v>25</v>
      </c>
      <c r="D11" s="44"/>
      <c r="E11" s="44"/>
      <c r="F11" s="44"/>
      <c r="G11" s="44">
        <v>25</v>
      </c>
      <c r="H11" s="44">
        <v>25</v>
      </c>
      <c r="I11" s="44"/>
      <c r="J11" s="44"/>
      <c r="K11" s="44"/>
      <c r="L11" s="44">
        <v>25</v>
      </c>
      <c r="M11" s="44">
        <v>25</v>
      </c>
      <c r="N11" s="44">
        <v>50</v>
      </c>
      <c r="O11" s="38">
        <f t="shared" si="0"/>
        <v>175</v>
      </c>
      <c r="P11" s="12"/>
    </row>
    <row r="12" spans="1:17" ht="15" customHeight="1" x14ac:dyDescent="0.2">
      <c r="A12" s="37" t="s">
        <v>1</v>
      </c>
      <c r="B12" s="52"/>
      <c r="C12" s="44">
        <v>30</v>
      </c>
      <c r="D12" s="44"/>
      <c r="E12" s="44">
        <v>165</v>
      </c>
      <c r="F12" s="44">
        <v>219</v>
      </c>
      <c r="G12" s="44">
        <v>15</v>
      </c>
      <c r="H12" s="44">
        <v>1475</v>
      </c>
      <c r="I12" s="44">
        <v>83</v>
      </c>
      <c r="J12" s="44">
        <v>165</v>
      </c>
      <c r="K12" s="44">
        <v>282</v>
      </c>
      <c r="L12" s="44">
        <v>228</v>
      </c>
      <c r="M12" s="44">
        <v>30</v>
      </c>
      <c r="N12" s="44">
        <v>165</v>
      </c>
      <c r="O12" s="38">
        <f t="shared" si="0"/>
        <v>2857</v>
      </c>
      <c r="P12" s="12"/>
    </row>
    <row r="13" spans="1:17" ht="15" customHeight="1" x14ac:dyDescent="0.2">
      <c r="A13" s="37" t="s">
        <v>30</v>
      </c>
      <c r="B13" s="52"/>
      <c r="C13" s="44"/>
      <c r="D13" s="44"/>
      <c r="E13" s="44"/>
      <c r="F13" s="44"/>
      <c r="G13" s="44"/>
      <c r="H13" s="44"/>
      <c r="I13" s="44"/>
      <c r="J13" s="44"/>
      <c r="K13" s="44">
        <v>49</v>
      </c>
      <c r="L13" s="44">
        <v>167</v>
      </c>
      <c r="M13" s="44"/>
      <c r="N13" s="44">
        <v>247</v>
      </c>
      <c r="O13" s="38">
        <f t="shared" si="0"/>
        <v>463</v>
      </c>
      <c r="P13" s="12"/>
    </row>
    <row r="14" spans="1:17" ht="15" customHeight="1" x14ac:dyDescent="0.2">
      <c r="A14" s="39" t="s">
        <v>31</v>
      </c>
      <c r="B14" s="52"/>
      <c r="C14" s="44">
        <v>2029</v>
      </c>
      <c r="D14" s="44">
        <v>1841</v>
      </c>
      <c r="E14" s="44">
        <v>1891</v>
      </c>
      <c r="F14" s="44">
        <v>1891</v>
      </c>
      <c r="G14" s="44">
        <v>1807</v>
      </c>
      <c r="H14" s="44">
        <v>1765</v>
      </c>
      <c r="I14" s="44">
        <v>1824</v>
      </c>
      <c r="J14" s="44">
        <v>1585</v>
      </c>
      <c r="K14" s="44">
        <v>2203</v>
      </c>
      <c r="L14" s="44">
        <v>1448</v>
      </c>
      <c r="M14" s="44">
        <v>1833</v>
      </c>
      <c r="N14" s="44">
        <v>1690</v>
      </c>
      <c r="O14" s="38">
        <f t="shared" si="0"/>
        <v>21807</v>
      </c>
      <c r="P14" s="12"/>
      <c r="Q14" s="17"/>
    </row>
    <row r="15" spans="1:17" ht="15" customHeight="1" x14ac:dyDescent="0.2">
      <c r="A15" s="37" t="s">
        <v>32</v>
      </c>
      <c r="B15" s="52"/>
      <c r="C15" s="44">
        <v>818</v>
      </c>
      <c r="D15" s="44">
        <v>778</v>
      </c>
      <c r="E15" s="44">
        <v>474</v>
      </c>
      <c r="F15" s="44">
        <v>764</v>
      </c>
      <c r="G15" s="44">
        <v>771</v>
      </c>
      <c r="H15" s="44">
        <v>771</v>
      </c>
      <c r="I15" s="44">
        <v>770</v>
      </c>
      <c r="J15" s="44">
        <v>720</v>
      </c>
      <c r="K15" s="44">
        <v>1150</v>
      </c>
      <c r="L15" s="44">
        <v>595</v>
      </c>
      <c r="M15" s="44">
        <v>950</v>
      </c>
      <c r="N15" s="44">
        <v>950</v>
      </c>
      <c r="O15" s="38">
        <f t="shared" si="0"/>
        <v>9511</v>
      </c>
      <c r="P15" s="14"/>
      <c r="Q15" s="17"/>
    </row>
    <row r="16" spans="1:17" ht="15" customHeight="1" thickBot="1" x14ac:dyDescent="0.25">
      <c r="A16" s="67" t="s">
        <v>73</v>
      </c>
      <c r="B16" s="68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70">
        <f t="shared" si="0"/>
        <v>0</v>
      </c>
      <c r="P16" s="12"/>
      <c r="Q16" s="17"/>
    </row>
    <row r="17" spans="1:16" ht="15" customHeight="1" thickTop="1" x14ac:dyDescent="0.25">
      <c r="A17" s="46" t="s">
        <v>82</v>
      </c>
      <c r="B17" s="41"/>
      <c r="C17" s="47">
        <f>SUM(C6:C16)</f>
        <v>149728</v>
      </c>
      <c r="D17" s="47">
        <f t="shared" ref="D17:N17" si="1">SUM(D6:D16)</f>
        <v>156890</v>
      </c>
      <c r="E17" s="47">
        <f t="shared" si="1"/>
        <v>165470</v>
      </c>
      <c r="F17" s="47">
        <f t="shared" si="1"/>
        <v>151947</v>
      </c>
      <c r="G17" s="47">
        <f t="shared" si="1"/>
        <v>158087</v>
      </c>
      <c r="H17" s="47">
        <f t="shared" si="1"/>
        <v>152800</v>
      </c>
      <c r="I17" s="47">
        <f t="shared" si="1"/>
        <v>157265</v>
      </c>
      <c r="J17" s="47">
        <f t="shared" si="1"/>
        <v>194649</v>
      </c>
      <c r="K17" s="47">
        <f t="shared" si="1"/>
        <v>120098</v>
      </c>
      <c r="L17" s="47">
        <f t="shared" si="1"/>
        <v>164602</v>
      </c>
      <c r="M17" s="47">
        <f t="shared" si="1"/>
        <v>139351</v>
      </c>
      <c r="N17" s="47">
        <f t="shared" si="1"/>
        <v>181376</v>
      </c>
      <c r="O17" s="47">
        <f>IF(SUM(O6:O16)=SUM(C17:N17),SUM(C17:N17),"ERROR")</f>
        <v>1892263</v>
      </c>
      <c r="P17" s="12"/>
    </row>
    <row r="18" spans="1:16" ht="15" customHeight="1" x14ac:dyDescent="0.2">
      <c r="P18" s="12"/>
    </row>
    <row r="19" spans="1:16" ht="15" customHeight="1" x14ac:dyDescent="0.25">
      <c r="A19" s="59" t="s">
        <v>89</v>
      </c>
      <c r="B19" s="60"/>
      <c r="C19" s="29"/>
      <c r="D19" s="29"/>
      <c r="E19" s="24"/>
      <c r="F19" s="29"/>
      <c r="G19" s="29"/>
      <c r="H19" s="29"/>
      <c r="I19" s="29"/>
      <c r="J19" s="29"/>
      <c r="K19" s="29"/>
      <c r="L19" s="29"/>
      <c r="M19" s="29"/>
      <c r="N19" s="29"/>
      <c r="O19" s="30"/>
      <c r="P19" s="12"/>
    </row>
    <row r="20" spans="1:16" ht="15" customHeight="1" x14ac:dyDescent="0.25">
      <c r="A20" s="61" t="s">
        <v>33</v>
      </c>
      <c r="B20" s="62"/>
      <c r="C20" s="32"/>
      <c r="D20" s="32"/>
      <c r="E20" s="23"/>
      <c r="F20" s="32"/>
      <c r="G20" s="32"/>
      <c r="H20" s="32"/>
      <c r="I20" s="32"/>
      <c r="J20" s="32"/>
      <c r="K20" s="32"/>
      <c r="L20" s="32"/>
      <c r="M20" s="32"/>
      <c r="N20" s="32"/>
      <c r="O20" s="33"/>
      <c r="P20" s="12"/>
    </row>
    <row r="21" spans="1:16" ht="15" customHeight="1" x14ac:dyDescent="0.2">
      <c r="A21" s="37" t="s">
        <v>62</v>
      </c>
      <c r="C21" s="38">
        <v>43706</v>
      </c>
      <c r="D21" s="44">
        <v>66212</v>
      </c>
      <c r="E21" s="44">
        <v>42782</v>
      </c>
      <c r="F21" s="38">
        <v>41440</v>
      </c>
      <c r="G21" s="44">
        <v>40939</v>
      </c>
      <c r="H21" s="44">
        <v>42337</v>
      </c>
      <c r="I21" s="38">
        <v>55154</v>
      </c>
      <c r="J21" s="44">
        <v>36870</v>
      </c>
      <c r="K21" s="44">
        <v>35697</v>
      </c>
      <c r="L21" s="38">
        <v>30981</v>
      </c>
      <c r="M21" s="44">
        <v>33556</v>
      </c>
      <c r="N21" s="44">
        <v>33849</v>
      </c>
      <c r="O21" s="44">
        <f>SUM(C21:N21)</f>
        <v>503523</v>
      </c>
      <c r="P21" s="12"/>
    </row>
    <row r="22" spans="1:16" ht="15" customHeight="1" x14ac:dyDescent="0.2">
      <c r="A22" s="37" t="s">
        <v>63</v>
      </c>
      <c r="C22" s="44"/>
      <c r="D22" s="44">
        <v>5963</v>
      </c>
      <c r="E22" s="44">
        <v>11401</v>
      </c>
      <c r="F22" s="44"/>
      <c r="G22" s="44">
        <v>5973</v>
      </c>
      <c r="H22" s="44">
        <v>16941</v>
      </c>
      <c r="I22" s="44"/>
      <c r="J22" s="44"/>
      <c r="K22" s="44">
        <v>10796</v>
      </c>
      <c r="L22" s="44"/>
      <c r="M22" s="44">
        <v>5477</v>
      </c>
      <c r="N22" s="44">
        <v>5163</v>
      </c>
      <c r="O22" s="44">
        <f t="shared" ref="O22:O27" si="2">SUM(C22:N22)</f>
        <v>61714</v>
      </c>
      <c r="P22" s="12"/>
    </row>
    <row r="23" spans="1:16" ht="15" customHeight="1" x14ac:dyDescent="0.2">
      <c r="A23" s="37" t="s">
        <v>64</v>
      </c>
      <c r="C23" s="44">
        <v>3223</v>
      </c>
      <c r="D23" s="44">
        <v>3309</v>
      </c>
      <c r="E23" s="44">
        <v>4796</v>
      </c>
      <c r="F23" s="44">
        <v>3059</v>
      </c>
      <c r="G23" s="44">
        <v>3024</v>
      </c>
      <c r="H23" s="44">
        <v>3130</v>
      </c>
      <c r="I23" s="44">
        <v>2811</v>
      </c>
      <c r="J23" s="44">
        <v>2704</v>
      </c>
      <c r="K23" s="44">
        <v>4070</v>
      </c>
      <c r="L23" s="44">
        <v>2429</v>
      </c>
      <c r="M23" s="44">
        <v>2481</v>
      </c>
      <c r="N23" s="44">
        <v>2497</v>
      </c>
      <c r="O23" s="44">
        <f t="shared" si="2"/>
        <v>37533</v>
      </c>
      <c r="P23" s="12"/>
    </row>
    <row r="24" spans="1:16" ht="15" customHeight="1" x14ac:dyDescent="0.2">
      <c r="A24" s="37" t="s">
        <v>65</v>
      </c>
      <c r="C24" s="44"/>
      <c r="D24" s="44">
        <v>6912</v>
      </c>
      <c r="E24" s="44">
        <v>5681</v>
      </c>
      <c r="F24" s="44">
        <v>9770</v>
      </c>
      <c r="G24" s="44">
        <v>6806</v>
      </c>
      <c r="H24" s="44">
        <v>6344</v>
      </c>
      <c r="I24" s="44">
        <v>7072</v>
      </c>
      <c r="J24" s="44">
        <v>6553</v>
      </c>
      <c r="K24" s="44">
        <v>6513</v>
      </c>
      <c r="L24" s="44">
        <v>9145</v>
      </c>
      <c r="M24" s="44">
        <v>5967</v>
      </c>
      <c r="N24" s="44">
        <v>5718</v>
      </c>
      <c r="O24" s="44">
        <f t="shared" si="2"/>
        <v>76481</v>
      </c>
      <c r="P24" s="12"/>
    </row>
    <row r="25" spans="1:16" ht="15" customHeight="1" x14ac:dyDescent="0.2">
      <c r="A25" s="37" t="s">
        <v>66</v>
      </c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>
        <f t="shared" si="2"/>
        <v>0</v>
      </c>
      <c r="P25" s="12"/>
    </row>
    <row r="26" spans="1:16" ht="15" customHeight="1" x14ac:dyDescent="0.2">
      <c r="A26" s="37" t="s">
        <v>67</v>
      </c>
      <c r="C26" s="44"/>
      <c r="D26" s="44">
        <v>1789</v>
      </c>
      <c r="E26" s="44">
        <v>1444</v>
      </c>
      <c r="F26" s="44">
        <v>1444</v>
      </c>
      <c r="G26" s="44">
        <v>1825</v>
      </c>
      <c r="H26" s="44">
        <v>1436</v>
      </c>
      <c r="I26" s="44">
        <v>1982</v>
      </c>
      <c r="J26" s="44">
        <v>1404</v>
      </c>
      <c r="K26" s="44">
        <v>1431</v>
      </c>
      <c r="L26" s="44">
        <v>1502</v>
      </c>
      <c r="M26" s="44">
        <v>1791</v>
      </c>
      <c r="N26" s="44">
        <v>1428</v>
      </c>
      <c r="O26" s="44">
        <f t="shared" si="2"/>
        <v>17476</v>
      </c>
      <c r="P26" s="12"/>
    </row>
    <row r="27" spans="1:16" ht="15" customHeight="1" x14ac:dyDescent="0.2">
      <c r="A27" s="53" t="s">
        <v>68</v>
      </c>
      <c r="B27" s="55"/>
      <c r="C27" s="45"/>
      <c r="D27" s="40"/>
      <c r="E27" s="40"/>
      <c r="F27" s="45"/>
      <c r="G27" s="40"/>
      <c r="H27" s="40"/>
      <c r="I27" s="45"/>
      <c r="J27" s="40"/>
      <c r="K27" s="40">
        <v>100</v>
      </c>
      <c r="L27" s="45">
        <v>258</v>
      </c>
      <c r="M27" s="40"/>
      <c r="N27" s="40"/>
      <c r="O27" s="40">
        <f t="shared" si="2"/>
        <v>358</v>
      </c>
      <c r="P27" s="12"/>
    </row>
    <row r="28" spans="1:16" ht="15" customHeight="1" x14ac:dyDescent="0.2">
      <c r="A28" s="58" t="s">
        <v>84</v>
      </c>
      <c r="B28" s="57"/>
      <c r="C28" s="40">
        <f t="shared" ref="C28:N28" si="3">SUM(C21:C27)</f>
        <v>46929</v>
      </c>
      <c r="D28" s="40">
        <f t="shared" si="3"/>
        <v>84185</v>
      </c>
      <c r="E28" s="40">
        <f t="shared" si="3"/>
        <v>66104</v>
      </c>
      <c r="F28" s="40">
        <f t="shared" si="3"/>
        <v>55713</v>
      </c>
      <c r="G28" s="40">
        <f t="shared" si="3"/>
        <v>58567</v>
      </c>
      <c r="H28" s="40">
        <f t="shared" si="3"/>
        <v>70188</v>
      </c>
      <c r="I28" s="40">
        <f t="shared" si="3"/>
        <v>67019</v>
      </c>
      <c r="J28" s="40">
        <f t="shared" si="3"/>
        <v>47531</v>
      </c>
      <c r="K28" s="40">
        <f t="shared" si="3"/>
        <v>58607</v>
      </c>
      <c r="L28" s="40">
        <f t="shared" si="3"/>
        <v>44315</v>
      </c>
      <c r="M28" s="40">
        <f t="shared" si="3"/>
        <v>49272</v>
      </c>
      <c r="N28" s="40">
        <f t="shared" si="3"/>
        <v>48655</v>
      </c>
      <c r="O28" s="40">
        <f>IF(SUM(O21:O27)=SUM(C28:N28),SUM(C28:N28),"ERROR")</f>
        <v>697085</v>
      </c>
      <c r="P28" s="12"/>
    </row>
    <row r="29" spans="1:16" ht="15" customHeight="1" x14ac:dyDescent="0.2">
      <c r="A29" s="83"/>
      <c r="B29" s="13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22"/>
      <c r="P29" s="12"/>
    </row>
    <row r="30" spans="1:16" ht="15" customHeight="1" x14ac:dyDescent="0.2">
      <c r="A30" s="84" t="s">
        <v>34</v>
      </c>
      <c r="B30" s="23"/>
      <c r="C30" s="15"/>
      <c r="D30" s="28"/>
      <c r="E30" s="28"/>
      <c r="F30" s="15"/>
      <c r="G30" s="28"/>
      <c r="H30" s="15"/>
      <c r="I30" s="28"/>
      <c r="J30" s="12"/>
      <c r="K30" s="12"/>
      <c r="L30" s="12"/>
      <c r="M30" s="12"/>
      <c r="N30" s="12"/>
      <c r="O30" s="31"/>
      <c r="P30" s="12"/>
    </row>
    <row r="31" spans="1:16" ht="15" customHeight="1" x14ac:dyDescent="0.2">
      <c r="A31" s="50" t="s">
        <v>37</v>
      </c>
      <c r="B31" s="51"/>
      <c r="C31" s="43"/>
      <c r="D31" s="43"/>
      <c r="E31" s="43"/>
      <c r="F31" s="43"/>
      <c r="G31" s="43">
        <v>3750</v>
      </c>
      <c r="H31" s="43"/>
      <c r="I31" s="43">
        <v>1875</v>
      </c>
      <c r="J31" s="43">
        <v>1875</v>
      </c>
      <c r="K31" s="43"/>
      <c r="L31" s="43"/>
      <c r="M31" s="43"/>
      <c r="N31" s="43"/>
      <c r="O31" s="43">
        <f>SUM(C31:N31)</f>
        <v>7500</v>
      </c>
      <c r="P31" s="12"/>
    </row>
    <row r="32" spans="1:16" ht="15" customHeight="1" x14ac:dyDescent="0.2">
      <c r="A32" s="37" t="s">
        <v>38</v>
      </c>
      <c r="B32" s="52"/>
      <c r="C32" s="38"/>
      <c r="D32" s="44"/>
      <c r="E32" s="44">
        <v>450</v>
      </c>
      <c r="F32" s="38"/>
      <c r="G32" s="44"/>
      <c r="H32" s="44"/>
      <c r="I32" s="38">
        <v>150</v>
      </c>
      <c r="J32" s="44"/>
      <c r="K32" s="44"/>
      <c r="L32" s="38"/>
      <c r="M32" s="44"/>
      <c r="N32" s="44"/>
      <c r="O32" s="44">
        <f t="shared" ref="O32:O38" si="4">SUM(C32:N32)</f>
        <v>600</v>
      </c>
      <c r="P32" s="12"/>
    </row>
    <row r="33" spans="1:16" ht="15" customHeight="1" x14ac:dyDescent="0.2">
      <c r="A33" s="37" t="s">
        <v>39</v>
      </c>
      <c r="B33" s="52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>
        <f t="shared" si="4"/>
        <v>0</v>
      </c>
      <c r="P33" s="12"/>
    </row>
    <row r="34" spans="1:16" ht="15" customHeight="1" x14ac:dyDescent="0.2">
      <c r="A34" s="37" t="s">
        <v>40</v>
      </c>
      <c r="B34" s="52"/>
      <c r="C34" s="44">
        <v>58</v>
      </c>
      <c r="D34" s="44"/>
      <c r="E34" s="44">
        <v>12559</v>
      </c>
      <c r="F34" s="44">
        <v>58</v>
      </c>
      <c r="G34" s="44">
        <v>58</v>
      </c>
      <c r="H34" s="44">
        <v>478</v>
      </c>
      <c r="I34" s="44">
        <v>58</v>
      </c>
      <c r="J34" s="44">
        <v>234</v>
      </c>
      <c r="K34" s="44">
        <v>58</v>
      </c>
      <c r="L34" s="44">
        <v>58</v>
      </c>
      <c r="M34" s="44">
        <v>184</v>
      </c>
      <c r="N34" s="44"/>
      <c r="O34" s="44">
        <f t="shared" si="4"/>
        <v>13803</v>
      </c>
      <c r="P34" s="12"/>
    </row>
    <row r="35" spans="1:16" ht="15" customHeight="1" x14ac:dyDescent="0.2">
      <c r="A35" s="37" t="s">
        <v>41</v>
      </c>
      <c r="B35" s="52"/>
      <c r="C35" s="44"/>
      <c r="D35" s="44">
        <v>120</v>
      </c>
      <c r="E35" s="44">
        <v>630</v>
      </c>
      <c r="F35" s="44"/>
      <c r="G35" s="44">
        <v>60</v>
      </c>
      <c r="H35" s="44">
        <v>60</v>
      </c>
      <c r="I35" s="44"/>
      <c r="J35" s="44"/>
      <c r="K35" s="44"/>
      <c r="L35" s="44"/>
      <c r="M35" s="44"/>
      <c r="N35" s="44"/>
      <c r="O35" s="44">
        <f t="shared" si="4"/>
        <v>870</v>
      </c>
      <c r="P35" s="12"/>
    </row>
    <row r="36" spans="1:16" ht="15" customHeight="1" x14ac:dyDescent="0.2">
      <c r="A36" s="37" t="s">
        <v>42</v>
      </c>
      <c r="B36" s="52"/>
      <c r="C36" s="44"/>
      <c r="D36" s="44">
        <v>519</v>
      </c>
      <c r="E36" s="44"/>
      <c r="F36" s="44"/>
      <c r="G36" s="44"/>
      <c r="H36" s="44"/>
      <c r="I36" s="44">
        <v>519</v>
      </c>
      <c r="J36" s="44">
        <v>22</v>
      </c>
      <c r="K36" s="44">
        <v>25</v>
      </c>
      <c r="L36" s="44"/>
      <c r="M36" s="44"/>
      <c r="N36" s="44">
        <v>277</v>
      </c>
      <c r="O36" s="44">
        <f t="shared" si="4"/>
        <v>1362</v>
      </c>
      <c r="P36" s="12"/>
    </row>
    <row r="37" spans="1:16" ht="15" customHeight="1" x14ac:dyDescent="0.2">
      <c r="A37" s="37" t="s">
        <v>43</v>
      </c>
      <c r="B37" s="52"/>
      <c r="C37" s="44">
        <v>173</v>
      </c>
      <c r="D37" s="44"/>
      <c r="E37" s="44">
        <v>2785</v>
      </c>
      <c r="F37" s="44"/>
      <c r="G37" s="44">
        <v>1300</v>
      </c>
      <c r="H37" s="44">
        <v>562</v>
      </c>
      <c r="I37" s="44">
        <v>500</v>
      </c>
      <c r="J37" s="44">
        <v>2220</v>
      </c>
      <c r="K37" s="44">
        <v>133</v>
      </c>
      <c r="L37" s="44"/>
      <c r="M37" s="44">
        <v>40</v>
      </c>
      <c r="N37" s="44"/>
      <c r="O37" s="44">
        <f t="shared" si="4"/>
        <v>7713</v>
      </c>
      <c r="P37" s="12"/>
    </row>
    <row r="38" spans="1:16" ht="15" customHeight="1" x14ac:dyDescent="0.2">
      <c r="A38" s="53" t="s">
        <v>44</v>
      </c>
      <c r="B38" s="54"/>
      <c r="C38" s="45"/>
      <c r="D38" s="40">
        <v>29000</v>
      </c>
      <c r="E38" s="40"/>
      <c r="F38" s="45"/>
      <c r="G38" s="40"/>
      <c r="H38" s="40"/>
      <c r="I38" s="45"/>
      <c r="J38" s="40"/>
      <c r="K38" s="40">
        <v>185</v>
      </c>
      <c r="L38" s="45"/>
      <c r="M38" s="40"/>
      <c r="N38" s="40"/>
      <c r="O38" s="40">
        <f t="shared" si="4"/>
        <v>29185</v>
      </c>
      <c r="P38" s="12"/>
    </row>
    <row r="39" spans="1:16" ht="15" customHeight="1" x14ac:dyDescent="0.2">
      <c r="A39" s="58" t="s">
        <v>85</v>
      </c>
      <c r="B39" s="57"/>
      <c r="C39" s="40">
        <f>SUM(C31:C38)</f>
        <v>231</v>
      </c>
      <c r="D39" s="40">
        <f t="shared" ref="D39:N39" si="5">SUM(D31:D38)</f>
        <v>29639</v>
      </c>
      <c r="E39" s="40">
        <f t="shared" si="5"/>
        <v>16424</v>
      </c>
      <c r="F39" s="40">
        <f t="shared" si="5"/>
        <v>58</v>
      </c>
      <c r="G39" s="40">
        <f t="shared" si="5"/>
        <v>5168</v>
      </c>
      <c r="H39" s="40">
        <f t="shared" si="5"/>
        <v>1100</v>
      </c>
      <c r="I39" s="40">
        <f t="shared" si="5"/>
        <v>3102</v>
      </c>
      <c r="J39" s="40">
        <f t="shared" si="5"/>
        <v>4351</v>
      </c>
      <c r="K39" s="40">
        <f t="shared" si="5"/>
        <v>401</v>
      </c>
      <c r="L39" s="40">
        <f t="shared" si="5"/>
        <v>58</v>
      </c>
      <c r="M39" s="40">
        <f t="shared" si="5"/>
        <v>224</v>
      </c>
      <c r="N39" s="40">
        <f t="shared" si="5"/>
        <v>277</v>
      </c>
      <c r="O39" s="40">
        <f>IF(SUM(O31:O38)=SUM(C39:N39),SUM(C39:N39),"ERROR")</f>
        <v>61033</v>
      </c>
      <c r="P39" s="12"/>
    </row>
    <row r="40" spans="1:16" ht="15" customHeight="1" x14ac:dyDescent="0.2">
      <c r="A40" s="83"/>
      <c r="B40" s="13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22"/>
      <c r="P40" s="12"/>
    </row>
    <row r="41" spans="1:16" ht="15" customHeight="1" x14ac:dyDescent="0.2">
      <c r="A41" s="383" t="s">
        <v>35</v>
      </c>
      <c r="B41" s="384"/>
      <c r="C41" s="15"/>
      <c r="D41" s="14"/>
      <c r="E41" s="14"/>
      <c r="F41" s="15"/>
      <c r="G41" s="14"/>
      <c r="H41" s="15"/>
      <c r="I41" s="14"/>
      <c r="J41" s="12"/>
      <c r="K41" s="12"/>
      <c r="L41" s="12"/>
      <c r="M41" s="12"/>
      <c r="N41" s="12"/>
      <c r="O41" s="31"/>
      <c r="P41" s="12"/>
    </row>
    <row r="42" spans="1:16" ht="15" customHeight="1" x14ac:dyDescent="0.2">
      <c r="A42" s="50" t="s">
        <v>45</v>
      </c>
      <c r="B42" s="51"/>
      <c r="C42" s="64">
        <v>353</v>
      </c>
      <c r="D42" s="64">
        <v>470</v>
      </c>
      <c r="E42" s="64">
        <v>352</v>
      </c>
      <c r="F42" s="64">
        <v>7</v>
      </c>
      <c r="G42" s="64">
        <v>360</v>
      </c>
      <c r="H42" s="64">
        <v>356</v>
      </c>
      <c r="I42" s="64">
        <v>375</v>
      </c>
      <c r="J42" s="64">
        <v>363</v>
      </c>
      <c r="K42" s="64">
        <v>363</v>
      </c>
      <c r="L42" s="64">
        <v>365</v>
      </c>
      <c r="M42" s="64">
        <v>372</v>
      </c>
      <c r="N42" s="64">
        <v>367</v>
      </c>
      <c r="O42" s="64">
        <f>SUM(C42:N42)</f>
        <v>4103</v>
      </c>
      <c r="P42" s="12"/>
    </row>
    <row r="43" spans="1:16" ht="15" customHeight="1" x14ac:dyDescent="0.2">
      <c r="A43" s="37" t="s">
        <v>46</v>
      </c>
      <c r="B43" s="52"/>
      <c r="C43" s="38">
        <v>465</v>
      </c>
      <c r="D43" s="38">
        <v>15779</v>
      </c>
      <c r="E43" s="38">
        <v>4185</v>
      </c>
      <c r="F43" s="38">
        <v>10488</v>
      </c>
      <c r="G43" s="38">
        <v>40202</v>
      </c>
      <c r="H43" s="38">
        <v>32847</v>
      </c>
      <c r="I43" s="38">
        <v>8204</v>
      </c>
      <c r="J43" s="38">
        <v>25069</v>
      </c>
      <c r="K43" s="38">
        <v>9245</v>
      </c>
      <c r="L43" s="38">
        <v>24205</v>
      </c>
      <c r="M43" s="38">
        <v>21702</v>
      </c>
      <c r="N43" s="38">
        <v>13236</v>
      </c>
      <c r="O43" s="38">
        <f t="shared" ref="O43:O51" si="6">SUM(C43:N43)</f>
        <v>205627</v>
      </c>
      <c r="P43" s="12"/>
    </row>
    <row r="44" spans="1:16" ht="15" customHeight="1" x14ac:dyDescent="0.2">
      <c r="A44" s="37" t="s">
        <v>47</v>
      </c>
      <c r="B44" s="52"/>
      <c r="C44" s="38"/>
      <c r="D44" s="38"/>
      <c r="E44" s="38"/>
      <c r="F44" s="38"/>
      <c r="G44" s="38"/>
      <c r="H44" s="38"/>
      <c r="I44" s="38">
        <v>71</v>
      </c>
      <c r="J44" s="38"/>
      <c r="K44" s="38"/>
      <c r="L44" s="38"/>
      <c r="M44" s="38">
        <v>9</v>
      </c>
      <c r="N44" s="38"/>
      <c r="O44" s="38">
        <f t="shared" si="6"/>
        <v>80</v>
      </c>
      <c r="P44" s="12"/>
    </row>
    <row r="45" spans="1:16" ht="15" customHeight="1" x14ac:dyDescent="0.2">
      <c r="A45" s="37" t="s">
        <v>48</v>
      </c>
      <c r="B45" s="52"/>
      <c r="C45" s="38"/>
      <c r="D45" s="38"/>
      <c r="E45" s="38">
        <v>90</v>
      </c>
      <c r="F45" s="38">
        <v>21</v>
      </c>
      <c r="G45" s="38">
        <v>39</v>
      </c>
      <c r="H45" s="38">
        <v>20</v>
      </c>
      <c r="I45" s="38">
        <v>11</v>
      </c>
      <c r="J45" s="38"/>
      <c r="K45" s="38">
        <v>96</v>
      </c>
      <c r="L45" s="38">
        <v>20</v>
      </c>
      <c r="M45" s="38">
        <v>48</v>
      </c>
      <c r="N45" s="38">
        <v>26</v>
      </c>
      <c r="O45" s="38">
        <f t="shared" si="6"/>
        <v>371</v>
      </c>
      <c r="P45" s="12"/>
    </row>
    <row r="46" spans="1:16" ht="15" customHeight="1" x14ac:dyDescent="0.2">
      <c r="A46" s="37" t="s">
        <v>49</v>
      </c>
      <c r="B46" s="52"/>
      <c r="C46" s="38"/>
      <c r="D46" s="38"/>
      <c r="E46" s="38">
        <v>584</v>
      </c>
      <c r="F46" s="38"/>
      <c r="G46" s="38"/>
      <c r="H46" s="38"/>
      <c r="I46" s="38"/>
      <c r="J46" s="38">
        <v>80</v>
      </c>
      <c r="K46" s="38"/>
      <c r="L46" s="38"/>
      <c r="M46" s="38"/>
      <c r="N46" s="38">
        <v>50</v>
      </c>
      <c r="O46" s="38">
        <f t="shared" si="6"/>
        <v>714</v>
      </c>
      <c r="P46" s="12"/>
    </row>
    <row r="47" spans="1:16" ht="15" customHeight="1" x14ac:dyDescent="0.2">
      <c r="A47" s="37" t="s">
        <v>50</v>
      </c>
      <c r="B47" s="52"/>
      <c r="C47" s="38"/>
      <c r="D47" s="38"/>
      <c r="E47" s="38"/>
      <c r="F47" s="38">
        <v>257</v>
      </c>
      <c r="G47" s="38">
        <v>201</v>
      </c>
      <c r="H47" s="38">
        <v>382</v>
      </c>
      <c r="I47" s="38">
        <v>323</v>
      </c>
      <c r="J47" s="38"/>
      <c r="K47" s="38"/>
      <c r="L47" s="38"/>
      <c r="M47" s="38">
        <v>161</v>
      </c>
      <c r="N47" s="38"/>
      <c r="O47" s="38">
        <f t="shared" si="6"/>
        <v>1324</v>
      </c>
      <c r="P47" s="12"/>
    </row>
    <row r="48" spans="1:16" ht="15" customHeight="1" x14ac:dyDescent="0.2">
      <c r="A48" s="37" t="s">
        <v>51</v>
      </c>
      <c r="B48" s="52"/>
      <c r="C48" s="38">
        <v>752</v>
      </c>
      <c r="D48" s="38">
        <v>662</v>
      </c>
      <c r="E48" s="38">
        <v>1188</v>
      </c>
      <c r="F48" s="38">
        <v>76</v>
      </c>
      <c r="G48" s="38">
        <v>707</v>
      </c>
      <c r="H48" s="38">
        <v>629</v>
      </c>
      <c r="I48" s="38">
        <v>484</v>
      </c>
      <c r="J48" s="38">
        <v>1734</v>
      </c>
      <c r="K48" s="38">
        <v>1132</v>
      </c>
      <c r="L48" s="38">
        <v>1252</v>
      </c>
      <c r="M48" s="38">
        <v>1058</v>
      </c>
      <c r="N48" s="38">
        <v>1471</v>
      </c>
      <c r="O48" s="38">
        <f t="shared" si="6"/>
        <v>11145</v>
      </c>
      <c r="P48" s="12"/>
    </row>
    <row r="49" spans="1:17" ht="15" customHeight="1" x14ac:dyDescent="0.2">
      <c r="A49" s="37" t="s">
        <v>52</v>
      </c>
      <c r="B49" s="52"/>
      <c r="C49" s="38">
        <v>14027</v>
      </c>
      <c r="D49" s="38">
        <v>13462</v>
      </c>
      <c r="E49" s="38">
        <v>15923</v>
      </c>
      <c r="F49" s="38">
        <v>15108</v>
      </c>
      <c r="G49" s="38">
        <v>1553</v>
      </c>
      <c r="H49" s="38">
        <v>14888</v>
      </c>
      <c r="I49" s="38">
        <v>18047</v>
      </c>
      <c r="J49" s="38">
        <v>32538</v>
      </c>
      <c r="K49" s="38">
        <v>17359</v>
      </c>
      <c r="L49" s="38">
        <v>16808</v>
      </c>
      <c r="M49" s="38">
        <v>15535</v>
      </c>
      <c r="N49" s="38">
        <v>15166</v>
      </c>
      <c r="O49" s="38">
        <f t="shared" si="6"/>
        <v>190414</v>
      </c>
      <c r="P49" s="12"/>
    </row>
    <row r="50" spans="1:17" ht="15" customHeight="1" x14ac:dyDescent="0.2">
      <c r="A50" s="37" t="s">
        <v>53</v>
      </c>
      <c r="B50" s="52"/>
      <c r="C50" s="38">
        <v>554</v>
      </c>
      <c r="D50" s="38">
        <v>360</v>
      </c>
      <c r="E50" s="38">
        <v>624</v>
      </c>
      <c r="F50" s="38">
        <v>494</v>
      </c>
      <c r="G50" s="38">
        <v>197</v>
      </c>
      <c r="H50" s="38">
        <v>325</v>
      </c>
      <c r="I50" s="38"/>
      <c r="J50" s="38">
        <v>549</v>
      </c>
      <c r="K50" s="38">
        <v>675</v>
      </c>
      <c r="L50" s="38">
        <v>75</v>
      </c>
      <c r="M50" s="38">
        <v>131</v>
      </c>
      <c r="N50" s="38">
        <v>135</v>
      </c>
      <c r="O50" s="38">
        <f t="shared" si="6"/>
        <v>4119</v>
      </c>
      <c r="P50" s="12"/>
    </row>
    <row r="51" spans="1:17" ht="15" customHeight="1" x14ac:dyDescent="0.2">
      <c r="A51" s="53" t="s">
        <v>54</v>
      </c>
      <c r="B51" s="54"/>
      <c r="C51" s="40">
        <v>763</v>
      </c>
      <c r="D51" s="40">
        <v>60</v>
      </c>
      <c r="E51" s="40">
        <v>2109</v>
      </c>
      <c r="F51" s="40">
        <v>104</v>
      </c>
      <c r="G51" s="40">
        <v>253</v>
      </c>
      <c r="H51" s="40">
        <v>100</v>
      </c>
      <c r="I51" s="40">
        <v>704</v>
      </c>
      <c r="J51" s="40">
        <v>141</v>
      </c>
      <c r="K51" s="40">
        <v>1393</v>
      </c>
      <c r="L51" s="40">
        <v>987</v>
      </c>
      <c r="M51" s="40">
        <v>1297</v>
      </c>
      <c r="N51" s="40">
        <v>249</v>
      </c>
      <c r="O51" s="40">
        <f t="shared" si="6"/>
        <v>8160</v>
      </c>
      <c r="P51" s="12"/>
    </row>
    <row r="52" spans="1:17" ht="15" customHeight="1" x14ac:dyDescent="0.2">
      <c r="A52" s="63" t="s">
        <v>92</v>
      </c>
      <c r="B52" s="56"/>
      <c r="C52" s="40">
        <f>SUM(C42:C51)</f>
        <v>16914</v>
      </c>
      <c r="D52" s="40">
        <f t="shared" ref="D52:N52" si="7">SUM(D42:D51)</f>
        <v>30793</v>
      </c>
      <c r="E52" s="40">
        <f t="shared" si="7"/>
        <v>25055</v>
      </c>
      <c r="F52" s="40">
        <f t="shared" si="7"/>
        <v>26555</v>
      </c>
      <c r="G52" s="40">
        <f t="shared" si="7"/>
        <v>43512</v>
      </c>
      <c r="H52" s="40">
        <f t="shared" si="7"/>
        <v>49547</v>
      </c>
      <c r="I52" s="40">
        <f t="shared" si="7"/>
        <v>28219</v>
      </c>
      <c r="J52" s="40">
        <f t="shared" si="7"/>
        <v>60474</v>
      </c>
      <c r="K52" s="40">
        <f t="shared" si="7"/>
        <v>30263</v>
      </c>
      <c r="L52" s="40">
        <f t="shared" si="7"/>
        <v>43712</v>
      </c>
      <c r="M52" s="40">
        <f t="shared" si="7"/>
        <v>40313</v>
      </c>
      <c r="N52" s="40">
        <f t="shared" si="7"/>
        <v>30700</v>
      </c>
      <c r="O52" s="40">
        <f>IF(SUM(O42:O51)=SUM(C52:N52),SUM(C52:N52),"ERROR")</f>
        <v>426057</v>
      </c>
      <c r="P52" s="12"/>
    </row>
    <row r="53" spans="1:17" ht="15" customHeight="1" x14ac:dyDescent="0.2">
      <c r="A53" s="86"/>
      <c r="B53" s="12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22"/>
      <c r="P53" s="12"/>
    </row>
    <row r="54" spans="1:17" ht="15" customHeight="1" x14ac:dyDescent="0.2">
      <c r="A54" s="85" t="s">
        <v>36</v>
      </c>
      <c r="B54" s="12"/>
      <c r="C54" s="12"/>
      <c r="D54" s="14"/>
      <c r="E54" s="14"/>
      <c r="F54" s="12"/>
      <c r="G54" s="14"/>
      <c r="H54" s="12"/>
      <c r="I54" s="14"/>
      <c r="J54" s="12"/>
      <c r="K54" s="12"/>
      <c r="L54" s="12"/>
      <c r="M54" s="12"/>
      <c r="N54" s="12"/>
      <c r="O54" s="31"/>
      <c r="P54" s="12"/>
    </row>
    <row r="55" spans="1:17" ht="15" customHeight="1" x14ac:dyDescent="0.2">
      <c r="A55" s="50" t="s">
        <v>55</v>
      </c>
      <c r="B55" s="51"/>
      <c r="C55" s="64">
        <v>3379</v>
      </c>
      <c r="D55" s="64"/>
      <c r="E55" s="64"/>
      <c r="F55" s="64">
        <v>75</v>
      </c>
      <c r="G55" s="64">
        <v>75</v>
      </c>
      <c r="H55" s="64"/>
      <c r="I55" s="64"/>
      <c r="J55" s="64"/>
      <c r="K55" s="64"/>
      <c r="L55" s="64"/>
      <c r="M55" s="64"/>
      <c r="N55" s="64"/>
      <c r="O55" s="64">
        <f t="shared" ref="O55:O61" si="8">SUM(C55:N55)</f>
        <v>3529</v>
      </c>
      <c r="P55" s="12"/>
      <c r="Q55" s="21"/>
    </row>
    <row r="56" spans="1:17" ht="15" customHeight="1" x14ac:dyDescent="0.2">
      <c r="A56" s="37" t="s">
        <v>56</v>
      </c>
      <c r="B56" s="52"/>
      <c r="C56" s="38"/>
      <c r="D56" s="38"/>
      <c r="E56" s="38"/>
      <c r="F56" s="38">
        <v>22025</v>
      </c>
      <c r="G56" s="38"/>
      <c r="H56" s="38"/>
      <c r="I56" s="38"/>
      <c r="J56" s="38"/>
      <c r="K56" s="38"/>
      <c r="L56" s="38"/>
      <c r="M56" s="38"/>
      <c r="N56" s="38"/>
      <c r="O56" s="38">
        <f t="shared" si="8"/>
        <v>22025</v>
      </c>
      <c r="P56" s="12"/>
      <c r="Q56" s="21"/>
    </row>
    <row r="57" spans="1:17" ht="15" customHeight="1" x14ac:dyDescent="0.2">
      <c r="A57" s="37" t="s">
        <v>57</v>
      </c>
      <c r="B57" s="52"/>
      <c r="C57" s="38"/>
      <c r="D57" s="38"/>
      <c r="E57" s="38"/>
      <c r="F57" s="38">
        <v>898</v>
      </c>
      <c r="G57" s="38"/>
      <c r="H57" s="38"/>
      <c r="I57" s="38"/>
      <c r="J57" s="38">
        <v>1240</v>
      </c>
      <c r="K57" s="38"/>
      <c r="L57" s="38"/>
      <c r="M57" s="38">
        <v>1289</v>
      </c>
      <c r="N57" s="38"/>
      <c r="O57" s="38">
        <f t="shared" si="8"/>
        <v>3427</v>
      </c>
      <c r="P57" s="12"/>
    </row>
    <row r="58" spans="1:17" ht="15" customHeight="1" x14ac:dyDescent="0.2">
      <c r="A58" s="37" t="s">
        <v>58</v>
      </c>
      <c r="B58" s="52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>
        <f t="shared" si="8"/>
        <v>0</v>
      </c>
      <c r="P58" s="12"/>
      <c r="Q58" s="19"/>
    </row>
    <row r="59" spans="1:17" ht="15" customHeight="1" x14ac:dyDescent="0.2">
      <c r="A59" s="37" t="s">
        <v>59</v>
      </c>
      <c r="B59" s="52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>
        <f t="shared" si="8"/>
        <v>0</v>
      </c>
      <c r="P59" s="12"/>
      <c r="Q59" s="19"/>
    </row>
    <row r="60" spans="1:17" ht="15" customHeight="1" x14ac:dyDescent="0.2">
      <c r="A60" s="37" t="s">
        <v>60</v>
      </c>
      <c r="B60" s="52"/>
      <c r="C60" s="38"/>
      <c r="D60" s="38"/>
      <c r="E60" s="38">
        <v>5954</v>
      </c>
      <c r="F60" s="38">
        <v>65929</v>
      </c>
      <c r="G60" s="38"/>
      <c r="H60" s="38"/>
      <c r="I60" s="38"/>
      <c r="J60" s="38"/>
      <c r="K60" s="38"/>
      <c r="L60" s="38"/>
      <c r="M60" s="38"/>
      <c r="N60" s="38"/>
      <c r="O60" s="38">
        <f t="shared" si="8"/>
        <v>71883</v>
      </c>
      <c r="P60" s="14"/>
      <c r="Q60" s="19"/>
    </row>
    <row r="61" spans="1:17" ht="15" customHeight="1" x14ac:dyDescent="0.2">
      <c r="A61" s="53" t="s">
        <v>61</v>
      </c>
      <c r="B61" s="54"/>
      <c r="C61" s="40">
        <v>2315</v>
      </c>
      <c r="D61" s="40">
        <v>818</v>
      </c>
      <c r="E61" s="40">
        <v>2694</v>
      </c>
      <c r="F61" s="40">
        <v>2654</v>
      </c>
      <c r="G61" s="40">
        <v>2655</v>
      </c>
      <c r="H61" s="40">
        <v>2577</v>
      </c>
      <c r="I61" s="40">
        <v>3253</v>
      </c>
      <c r="J61" s="40">
        <v>2544</v>
      </c>
      <c r="K61" s="40">
        <v>2305</v>
      </c>
      <c r="L61" s="40">
        <v>3423</v>
      </c>
      <c r="M61" s="40">
        <v>2042</v>
      </c>
      <c r="N61" s="40"/>
      <c r="O61" s="40">
        <f t="shared" si="8"/>
        <v>27280</v>
      </c>
      <c r="P61" s="12"/>
    </row>
    <row r="62" spans="1:17" ht="15" customHeight="1" thickBot="1" x14ac:dyDescent="0.25">
      <c r="A62" s="71" t="s">
        <v>86</v>
      </c>
      <c r="B62" s="72"/>
      <c r="C62" s="73">
        <f t="shared" ref="C62:N62" si="9">SUM(C55:C61)</f>
        <v>5694</v>
      </c>
      <c r="D62" s="73">
        <f t="shared" si="9"/>
        <v>818</v>
      </c>
      <c r="E62" s="73">
        <f t="shared" si="9"/>
        <v>8648</v>
      </c>
      <c r="F62" s="73">
        <f t="shared" si="9"/>
        <v>91581</v>
      </c>
      <c r="G62" s="73">
        <f t="shared" si="9"/>
        <v>2730</v>
      </c>
      <c r="H62" s="73">
        <f t="shared" si="9"/>
        <v>2577</v>
      </c>
      <c r="I62" s="73">
        <f t="shared" si="9"/>
        <v>3253</v>
      </c>
      <c r="J62" s="73">
        <f t="shared" si="9"/>
        <v>3784</v>
      </c>
      <c r="K62" s="73">
        <f t="shared" si="9"/>
        <v>2305</v>
      </c>
      <c r="L62" s="73">
        <f t="shared" si="9"/>
        <v>3423</v>
      </c>
      <c r="M62" s="73">
        <f t="shared" si="9"/>
        <v>3331</v>
      </c>
      <c r="N62" s="73">
        <f t="shared" si="9"/>
        <v>0</v>
      </c>
      <c r="O62" s="73">
        <f>IF(SUM(O55:O61)=SUM(C62:N62),SUM(C62:N62),"ERROR")</f>
        <v>128144</v>
      </c>
      <c r="P62" s="12"/>
    </row>
    <row r="63" spans="1:17" ht="15" customHeight="1" thickTop="1" x14ac:dyDescent="0.25">
      <c r="A63" s="46" t="s">
        <v>88</v>
      </c>
      <c r="B63" s="41"/>
      <c r="C63" s="47">
        <f t="shared" ref="C63:N63" si="10">C28+C39+C52+C62</f>
        <v>69768</v>
      </c>
      <c r="D63" s="47">
        <f t="shared" si="10"/>
        <v>145435</v>
      </c>
      <c r="E63" s="47">
        <f t="shared" si="10"/>
        <v>116231</v>
      </c>
      <c r="F63" s="47">
        <f t="shared" si="10"/>
        <v>173907</v>
      </c>
      <c r="G63" s="47">
        <f t="shared" si="10"/>
        <v>109977</v>
      </c>
      <c r="H63" s="47">
        <f t="shared" si="10"/>
        <v>123412</v>
      </c>
      <c r="I63" s="47">
        <f t="shared" si="10"/>
        <v>101593</v>
      </c>
      <c r="J63" s="47">
        <f t="shared" si="10"/>
        <v>116140</v>
      </c>
      <c r="K63" s="47">
        <f t="shared" si="10"/>
        <v>91576</v>
      </c>
      <c r="L63" s="47">
        <f t="shared" si="10"/>
        <v>91508</v>
      </c>
      <c r="M63" s="47">
        <f t="shared" si="10"/>
        <v>93140</v>
      </c>
      <c r="N63" s="47">
        <f t="shared" si="10"/>
        <v>79632</v>
      </c>
      <c r="O63" s="47">
        <f>IF(SUM(O28,O39,O52,O62)=SUM(C63:N63),SUM(C63:N63),"ERROR")</f>
        <v>1312319</v>
      </c>
      <c r="P63" s="12"/>
    </row>
    <row r="64" spans="1:17" s="74" customFormat="1" ht="15" customHeight="1" x14ac:dyDescent="0.25">
      <c r="A64" s="34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8"/>
    </row>
    <row r="65" spans="1:16" s="74" customFormat="1" ht="15" customHeight="1" x14ac:dyDescent="0.25">
      <c r="A65" s="35" t="s">
        <v>108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82">
        <f>O17-O63</f>
        <v>579944</v>
      </c>
    </row>
    <row r="66" spans="1:16" s="74" customFormat="1" ht="15" customHeight="1" x14ac:dyDescent="0.25">
      <c r="A66" s="75"/>
      <c r="O66" s="76"/>
    </row>
    <row r="67" spans="1:16" ht="15" customHeight="1" x14ac:dyDescent="0.25">
      <c r="A67" s="12"/>
      <c r="B67" s="25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12"/>
      <c r="P67" s="12"/>
    </row>
    <row r="68" spans="1:16" ht="15" customHeight="1" x14ac:dyDescent="0.25">
      <c r="A68" s="90" t="s">
        <v>81</v>
      </c>
      <c r="B68" s="57"/>
      <c r="C68" s="42">
        <v>44013</v>
      </c>
      <c r="D68" s="42">
        <v>44044</v>
      </c>
      <c r="E68" s="42">
        <v>44075</v>
      </c>
      <c r="F68" s="42">
        <v>44105</v>
      </c>
      <c r="G68" s="42">
        <v>44136</v>
      </c>
      <c r="H68" s="42">
        <v>44166</v>
      </c>
      <c r="I68" s="42">
        <v>44197</v>
      </c>
      <c r="J68" s="42">
        <v>44228</v>
      </c>
      <c r="K68" s="42">
        <v>44256</v>
      </c>
      <c r="L68" s="42">
        <v>44287</v>
      </c>
      <c r="M68" s="42">
        <v>44317</v>
      </c>
      <c r="N68" s="42">
        <v>44348</v>
      </c>
      <c r="O68" s="36" t="s">
        <v>83</v>
      </c>
      <c r="P68" s="12"/>
    </row>
    <row r="69" spans="1:16" ht="15" customHeight="1" x14ac:dyDescent="0.2">
      <c r="A69" s="50" t="s">
        <v>69</v>
      </c>
      <c r="B69" s="91"/>
      <c r="C69" s="64">
        <v>37777</v>
      </c>
      <c r="D69" s="64">
        <v>39807</v>
      </c>
      <c r="E69" s="64">
        <v>41600</v>
      </c>
      <c r="F69" s="64">
        <v>37052</v>
      </c>
      <c r="G69" s="64">
        <v>37368</v>
      </c>
      <c r="H69" s="64">
        <v>33577</v>
      </c>
      <c r="I69" s="64">
        <v>38007</v>
      </c>
      <c r="J69" s="64">
        <v>46041</v>
      </c>
      <c r="K69" s="64">
        <v>30436</v>
      </c>
      <c r="L69" s="64">
        <v>43745</v>
      </c>
      <c r="M69" s="64">
        <v>38758</v>
      </c>
      <c r="N69" s="64">
        <v>46479</v>
      </c>
      <c r="O69" s="64">
        <f>SUM(C69:N69)</f>
        <v>470647</v>
      </c>
      <c r="P69" s="12"/>
    </row>
    <row r="70" spans="1:16" ht="15" customHeight="1" x14ac:dyDescent="0.2">
      <c r="A70" s="37" t="s">
        <v>70</v>
      </c>
      <c r="B70" s="92"/>
      <c r="C70" s="38">
        <v>285</v>
      </c>
      <c r="D70" s="38">
        <v>335</v>
      </c>
      <c r="E70" s="38">
        <v>250</v>
      </c>
      <c r="F70" s="38"/>
      <c r="G70" s="38"/>
      <c r="H70" s="38"/>
      <c r="I70" s="38"/>
      <c r="J70" s="38"/>
      <c r="K70" s="38"/>
      <c r="L70" s="38">
        <v>235</v>
      </c>
      <c r="M70" s="38"/>
      <c r="N70" s="38"/>
      <c r="O70" s="38">
        <f>SUM(C70:N70)</f>
        <v>1105</v>
      </c>
      <c r="P70" s="12"/>
    </row>
    <row r="71" spans="1:16" ht="15" customHeight="1" x14ac:dyDescent="0.2">
      <c r="A71" s="37" t="s">
        <v>32</v>
      </c>
      <c r="B71" s="92"/>
      <c r="C71" s="38">
        <v>818</v>
      </c>
      <c r="D71" s="38">
        <v>778</v>
      </c>
      <c r="E71" s="38">
        <v>474</v>
      </c>
      <c r="F71" s="38">
        <v>764</v>
      </c>
      <c r="G71" s="38">
        <v>771</v>
      </c>
      <c r="H71" s="38">
        <v>771</v>
      </c>
      <c r="I71" s="38">
        <v>770</v>
      </c>
      <c r="J71" s="38">
        <v>720</v>
      </c>
      <c r="K71" s="38">
        <v>1150</v>
      </c>
      <c r="L71" s="38">
        <v>595</v>
      </c>
      <c r="M71" s="38">
        <v>950</v>
      </c>
      <c r="N71" s="38">
        <v>950</v>
      </c>
      <c r="O71" s="38">
        <f>SUM(C71:N71)</f>
        <v>9511</v>
      </c>
      <c r="P71" s="12"/>
    </row>
    <row r="72" spans="1:16" ht="15" customHeight="1" x14ac:dyDescent="0.25">
      <c r="A72" s="37" t="s">
        <v>71</v>
      </c>
      <c r="B72" s="93"/>
      <c r="C72" s="94"/>
      <c r="D72" s="94">
        <v>29</v>
      </c>
      <c r="E72" s="94">
        <v>29</v>
      </c>
      <c r="F72" s="94">
        <v>37</v>
      </c>
      <c r="G72" s="94">
        <v>29</v>
      </c>
      <c r="H72" s="94">
        <v>29</v>
      </c>
      <c r="I72" s="94">
        <v>37</v>
      </c>
      <c r="J72" s="94">
        <v>29</v>
      </c>
      <c r="K72" s="94">
        <v>29</v>
      </c>
      <c r="L72" s="94"/>
      <c r="M72" s="94">
        <v>29</v>
      </c>
      <c r="N72" s="94">
        <v>29</v>
      </c>
      <c r="O72" s="38">
        <f>SUM(C72:N72)</f>
        <v>306</v>
      </c>
      <c r="P72" s="12"/>
    </row>
    <row r="73" spans="1:16" ht="15" customHeight="1" thickBot="1" x14ac:dyDescent="0.25">
      <c r="A73" s="67" t="s">
        <v>72</v>
      </c>
      <c r="B73" s="68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>
        <f>SUM(C73:N73)</f>
        <v>0</v>
      </c>
      <c r="P73" s="12"/>
    </row>
    <row r="74" spans="1:16" ht="15" customHeight="1" thickTop="1" x14ac:dyDescent="0.25">
      <c r="A74" s="46" t="s">
        <v>91</v>
      </c>
      <c r="B74" s="41"/>
      <c r="C74" s="47">
        <f>SUM(C69:C73)</f>
        <v>38880</v>
      </c>
      <c r="D74" s="47">
        <f t="shared" ref="D74:N74" si="11">SUM(D69:D73)</f>
        <v>40949</v>
      </c>
      <c r="E74" s="47">
        <f t="shared" si="11"/>
        <v>42353</v>
      </c>
      <c r="F74" s="47">
        <f t="shared" si="11"/>
        <v>37853</v>
      </c>
      <c r="G74" s="47">
        <f t="shared" si="11"/>
        <v>38168</v>
      </c>
      <c r="H74" s="47">
        <f t="shared" si="11"/>
        <v>34377</v>
      </c>
      <c r="I74" s="47">
        <f t="shared" si="11"/>
        <v>38814</v>
      </c>
      <c r="J74" s="47">
        <f t="shared" si="11"/>
        <v>46790</v>
      </c>
      <c r="K74" s="47">
        <f t="shared" si="11"/>
        <v>31615</v>
      </c>
      <c r="L74" s="47">
        <f t="shared" si="11"/>
        <v>44575</v>
      </c>
      <c r="M74" s="47">
        <f t="shared" si="11"/>
        <v>39737</v>
      </c>
      <c r="N74" s="47">
        <f t="shared" si="11"/>
        <v>47458</v>
      </c>
      <c r="O74" s="47">
        <f>IF(SUM(O69:O73)=SUM(C74:N74),SUM(C74:N74),"ERROR")</f>
        <v>481569</v>
      </c>
      <c r="P74" s="12"/>
    </row>
    <row r="75" spans="1:16" ht="15" customHeight="1" x14ac:dyDescent="0.25">
      <c r="A75" s="12"/>
      <c r="B75" s="25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12"/>
      <c r="P75" s="12"/>
    </row>
    <row r="76" spans="1:16" ht="15" customHeight="1" x14ac:dyDescent="0.25">
      <c r="A76" s="59" t="s">
        <v>79</v>
      </c>
      <c r="B76" s="60"/>
      <c r="C76" s="29"/>
      <c r="D76" s="29"/>
      <c r="E76" s="24"/>
      <c r="F76" s="29"/>
      <c r="G76" s="29"/>
      <c r="H76" s="29"/>
      <c r="I76" s="29"/>
      <c r="J76" s="29"/>
      <c r="K76" s="29"/>
      <c r="L76" s="29"/>
      <c r="M76" s="29"/>
      <c r="N76" s="29"/>
      <c r="O76" s="30"/>
      <c r="P76" s="12"/>
    </row>
    <row r="77" spans="1:16" ht="15" customHeight="1" x14ac:dyDescent="0.25">
      <c r="A77" s="383" t="s">
        <v>33</v>
      </c>
      <c r="B77" s="384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6"/>
      <c r="P77" s="12"/>
    </row>
    <row r="78" spans="1:16" ht="15" customHeight="1" x14ac:dyDescent="0.2">
      <c r="A78" s="50" t="s">
        <v>62</v>
      </c>
      <c r="B78" s="51"/>
      <c r="C78" s="64">
        <v>9124</v>
      </c>
      <c r="D78" s="43">
        <v>14014</v>
      </c>
      <c r="E78" s="43">
        <v>9589</v>
      </c>
      <c r="F78" s="43">
        <v>9184</v>
      </c>
      <c r="G78" s="43">
        <v>9622</v>
      </c>
      <c r="H78" s="43">
        <v>9327</v>
      </c>
      <c r="I78" s="43">
        <v>15290</v>
      </c>
      <c r="J78" s="43">
        <v>9603</v>
      </c>
      <c r="K78" s="43">
        <v>9347</v>
      </c>
      <c r="L78" s="43">
        <v>10028</v>
      </c>
      <c r="M78" s="43">
        <v>9851</v>
      </c>
      <c r="N78" s="43">
        <v>9468</v>
      </c>
      <c r="O78" s="64">
        <f>SUM(C78:N78)</f>
        <v>124447</v>
      </c>
      <c r="P78" s="12"/>
    </row>
    <row r="79" spans="1:16" ht="15" customHeight="1" x14ac:dyDescent="0.2">
      <c r="A79" s="37" t="s">
        <v>63</v>
      </c>
      <c r="B79" s="52"/>
      <c r="C79" s="44"/>
      <c r="D79" s="44">
        <v>3854</v>
      </c>
      <c r="E79" s="44">
        <v>7226</v>
      </c>
      <c r="F79" s="44"/>
      <c r="G79" s="44">
        <v>3867</v>
      </c>
      <c r="H79" s="44">
        <v>11143</v>
      </c>
      <c r="I79" s="44"/>
      <c r="J79" s="44"/>
      <c r="K79" s="44">
        <v>5681</v>
      </c>
      <c r="L79" s="38"/>
      <c r="M79" s="38">
        <v>3602</v>
      </c>
      <c r="N79" s="38">
        <v>3747</v>
      </c>
      <c r="O79" s="38">
        <f t="shared" ref="O79:O83" si="12">SUM(C79:N79)</f>
        <v>39120</v>
      </c>
      <c r="P79" s="12"/>
    </row>
    <row r="80" spans="1:16" ht="15" customHeight="1" x14ac:dyDescent="0.2">
      <c r="A80" s="37" t="s">
        <v>64</v>
      </c>
      <c r="B80" s="52"/>
      <c r="C80" s="44">
        <v>704</v>
      </c>
      <c r="D80" s="44">
        <v>2117</v>
      </c>
      <c r="E80" s="44">
        <v>1061</v>
      </c>
      <c r="F80" s="44">
        <v>686</v>
      </c>
      <c r="G80" s="44">
        <v>719</v>
      </c>
      <c r="H80" s="44">
        <v>697</v>
      </c>
      <c r="I80" s="44">
        <v>789</v>
      </c>
      <c r="J80" s="44">
        <v>708</v>
      </c>
      <c r="K80" s="44">
        <v>1065</v>
      </c>
      <c r="L80" s="44">
        <v>737</v>
      </c>
      <c r="M80" s="44">
        <v>724</v>
      </c>
      <c r="N80" s="44">
        <v>695</v>
      </c>
      <c r="O80" s="38">
        <f t="shared" si="12"/>
        <v>10702</v>
      </c>
      <c r="P80" s="12"/>
    </row>
    <row r="81" spans="1:16" ht="15" customHeight="1" x14ac:dyDescent="0.2">
      <c r="A81" s="37" t="s">
        <v>65</v>
      </c>
      <c r="B81" s="52"/>
      <c r="C81" s="44"/>
      <c r="D81" s="44">
        <v>4884</v>
      </c>
      <c r="E81" s="44">
        <v>3608</v>
      </c>
      <c r="F81" s="44">
        <v>6907</v>
      </c>
      <c r="G81" s="44">
        <v>4657</v>
      </c>
      <c r="H81" s="44">
        <v>4590</v>
      </c>
      <c r="I81" s="44">
        <v>4840</v>
      </c>
      <c r="J81" s="44">
        <v>4540</v>
      </c>
      <c r="K81" s="44">
        <v>4747</v>
      </c>
      <c r="L81" s="44">
        <v>6533</v>
      </c>
      <c r="M81" s="44">
        <v>4174</v>
      </c>
      <c r="N81" s="44">
        <v>4083</v>
      </c>
      <c r="O81" s="38">
        <f t="shared" si="12"/>
        <v>53563</v>
      </c>
      <c r="P81" s="12"/>
    </row>
    <row r="82" spans="1:16" ht="15" customHeight="1" x14ac:dyDescent="0.2">
      <c r="A82" s="37" t="s">
        <v>66</v>
      </c>
      <c r="B82" s="52"/>
      <c r="C82" s="44"/>
      <c r="D82" s="44"/>
      <c r="E82" s="44"/>
      <c r="F82" s="44"/>
      <c r="G82" s="44"/>
      <c r="H82" s="44"/>
      <c r="I82" s="44"/>
      <c r="J82" s="38"/>
      <c r="K82" s="38"/>
      <c r="L82" s="38"/>
      <c r="M82" s="38"/>
      <c r="N82" s="38"/>
      <c r="O82" s="38">
        <f t="shared" si="12"/>
        <v>0</v>
      </c>
      <c r="P82" s="12"/>
    </row>
    <row r="83" spans="1:16" ht="15" customHeight="1" x14ac:dyDescent="0.2">
      <c r="A83" s="37" t="s">
        <v>67</v>
      </c>
      <c r="B83" s="52"/>
      <c r="C83" s="44"/>
      <c r="D83" s="44">
        <v>525</v>
      </c>
      <c r="E83" s="44">
        <v>420</v>
      </c>
      <c r="F83" s="44">
        <v>420</v>
      </c>
      <c r="G83" s="44">
        <v>527</v>
      </c>
      <c r="H83" s="44">
        <v>422</v>
      </c>
      <c r="I83" s="44">
        <v>528</v>
      </c>
      <c r="J83" s="38">
        <v>422</v>
      </c>
      <c r="K83" s="44">
        <v>422</v>
      </c>
      <c r="L83" s="44">
        <v>521</v>
      </c>
      <c r="M83" s="44">
        <v>528</v>
      </c>
      <c r="N83" s="44">
        <v>422</v>
      </c>
      <c r="O83" s="38">
        <f t="shared" si="12"/>
        <v>5157</v>
      </c>
      <c r="P83" s="12"/>
    </row>
    <row r="84" spans="1:16" ht="15" customHeight="1" x14ac:dyDescent="0.2">
      <c r="A84" s="53" t="s">
        <v>68</v>
      </c>
      <c r="B84" s="54"/>
      <c r="C84" s="45"/>
      <c r="D84" s="40"/>
      <c r="E84" s="40">
        <v>50</v>
      </c>
      <c r="F84" s="45"/>
      <c r="G84" s="40"/>
      <c r="H84" s="45"/>
      <c r="I84" s="40"/>
      <c r="J84" s="40"/>
      <c r="K84" s="40"/>
      <c r="L84" s="40"/>
      <c r="M84" s="40"/>
      <c r="N84" s="40"/>
      <c r="O84" s="40">
        <f>SUM(C84:N84)</f>
        <v>50</v>
      </c>
      <c r="P84" s="12"/>
    </row>
    <row r="85" spans="1:16" ht="15" customHeight="1" x14ac:dyDescent="0.2">
      <c r="A85" s="58" t="s">
        <v>84</v>
      </c>
      <c r="B85" s="57"/>
      <c r="C85" s="40">
        <f t="shared" ref="C85:N85" si="13">SUM(C78:C84)</f>
        <v>9828</v>
      </c>
      <c r="D85" s="40">
        <f t="shared" si="13"/>
        <v>25394</v>
      </c>
      <c r="E85" s="40">
        <f t="shared" si="13"/>
        <v>21954</v>
      </c>
      <c r="F85" s="40">
        <f t="shared" si="13"/>
        <v>17197</v>
      </c>
      <c r="G85" s="40">
        <f t="shared" si="13"/>
        <v>19392</v>
      </c>
      <c r="H85" s="40">
        <f t="shared" si="13"/>
        <v>26179</v>
      </c>
      <c r="I85" s="40">
        <f t="shared" si="13"/>
        <v>21447</v>
      </c>
      <c r="J85" s="40">
        <f t="shared" si="13"/>
        <v>15273</v>
      </c>
      <c r="K85" s="40">
        <f t="shared" si="13"/>
        <v>21262</v>
      </c>
      <c r="L85" s="40">
        <f t="shared" si="13"/>
        <v>17819</v>
      </c>
      <c r="M85" s="40">
        <f t="shared" si="13"/>
        <v>18879</v>
      </c>
      <c r="N85" s="40">
        <f t="shared" si="13"/>
        <v>18415</v>
      </c>
      <c r="O85" s="40">
        <f>IF(SUM(O78:O84)=SUM(C85:N85),SUM(C85:N85),"ERROR")</f>
        <v>233039</v>
      </c>
      <c r="P85" s="12"/>
    </row>
    <row r="86" spans="1:16" ht="15" customHeight="1" x14ac:dyDescent="0.2">
      <c r="A86" s="83"/>
      <c r="B86" s="1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22"/>
      <c r="P86" s="12"/>
    </row>
    <row r="87" spans="1:16" ht="15" customHeight="1" x14ac:dyDescent="0.2">
      <c r="A87" s="95" t="s">
        <v>34</v>
      </c>
      <c r="B87" s="16"/>
      <c r="C87" s="15"/>
      <c r="D87" s="28"/>
      <c r="E87" s="28"/>
      <c r="F87" s="15"/>
      <c r="G87" s="28"/>
      <c r="H87" s="15"/>
      <c r="I87" s="28"/>
      <c r="J87" s="12"/>
      <c r="K87" s="12"/>
      <c r="L87" s="12"/>
      <c r="M87" s="12"/>
      <c r="N87" s="12"/>
      <c r="O87" s="31"/>
      <c r="P87" s="12"/>
    </row>
    <row r="88" spans="1:16" ht="15" customHeight="1" x14ac:dyDescent="0.2">
      <c r="A88" s="50" t="s">
        <v>37</v>
      </c>
      <c r="B88" s="51"/>
      <c r="C88" s="43"/>
      <c r="D88" s="43"/>
      <c r="E88" s="43"/>
      <c r="F88" s="43"/>
      <c r="G88" s="43">
        <v>3750</v>
      </c>
      <c r="H88" s="43"/>
      <c r="I88" s="43">
        <v>1875</v>
      </c>
      <c r="J88" s="64">
        <v>1875</v>
      </c>
      <c r="K88" s="64"/>
      <c r="L88" s="64"/>
      <c r="M88" s="64"/>
      <c r="N88" s="64"/>
      <c r="O88" s="64">
        <f>SUM(C88:N88)</f>
        <v>7500</v>
      </c>
      <c r="P88" s="12"/>
    </row>
    <row r="89" spans="1:16" ht="15" customHeight="1" x14ac:dyDescent="0.2">
      <c r="A89" s="37" t="s">
        <v>38</v>
      </c>
      <c r="B89" s="52"/>
      <c r="C89" s="38"/>
      <c r="D89" s="44"/>
      <c r="E89" s="44"/>
      <c r="F89" s="44"/>
      <c r="G89" s="44"/>
      <c r="H89" s="44"/>
      <c r="I89" s="44"/>
      <c r="J89" s="38"/>
      <c r="K89" s="38"/>
      <c r="L89" s="38"/>
      <c r="M89" s="38"/>
      <c r="N89" s="38"/>
      <c r="O89" s="38">
        <f t="shared" ref="O89:O94" si="14">SUM(C89:N89)</f>
        <v>0</v>
      </c>
      <c r="P89" s="12"/>
    </row>
    <row r="90" spans="1:16" ht="15" customHeight="1" x14ac:dyDescent="0.2">
      <c r="A90" s="37" t="s">
        <v>40</v>
      </c>
      <c r="B90" s="52"/>
      <c r="C90" s="44">
        <v>58</v>
      </c>
      <c r="D90" s="44"/>
      <c r="E90" s="44">
        <v>359</v>
      </c>
      <c r="F90" s="44">
        <v>58</v>
      </c>
      <c r="G90" s="44">
        <v>58</v>
      </c>
      <c r="H90" s="44">
        <v>58</v>
      </c>
      <c r="I90" s="44">
        <v>58</v>
      </c>
      <c r="J90" s="44">
        <v>58</v>
      </c>
      <c r="K90" s="44">
        <v>58</v>
      </c>
      <c r="L90" s="44">
        <v>58</v>
      </c>
      <c r="M90" s="44">
        <v>58</v>
      </c>
      <c r="N90" s="44"/>
      <c r="O90" s="38">
        <f t="shared" si="14"/>
        <v>881</v>
      </c>
      <c r="P90" s="12"/>
    </row>
    <row r="91" spans="1:16" ht="15" customHeight="1" x14ac:dyDescent="0.2">
      <c r="A91" s="37" t="s">
        <v>41</v>
      </c>
      <c r="B91" s="52"/>
      <c r="C91" s="44"/>
      <c r="D91" s="44">
        <v>375</v>
      </c>
      <c r="E91" s="44">
        <v>120</v>
      </c>
      <c r="F91" s="44"/>
      <c r="G91" s="44">
        <v>175</v>
      </c>
      <c r="H91" s="44"/>
      <c r="I91" s="44">
        <v>275</v>
      </c>
      <c r="J91" s="44">
        <v>1000</v>
      </c>
      <c r="K91" s="44">
        <v>200</v>
      </c>
      <c r="L91" s="44"/>
      <c r="M91" s="44">
        <v>300</v>
      </c>
      <c r="N91" s="44"/>
      <c r="O91" s="38">
        <f t="shared" si="14"/>
        <v>2445</v>
      </c>
      <c r="P91" s="12"/>
    </row>
    <row r="92" spans="1:16" ht="15" customHeight="1" x14ac:dyDescent="0.2">
      <c r="A92" s="37" t="s">
        <v>42</v>
      </c>
      <c r="B92" s="52"/>
      <c r="C92" s="44"/>
      <c r="D92" s="44"/>
      <c r="E92" s="44"/>
      <c r="F92" s="44"/>
      <c r="G92" s="44"/>
      <c r="H92" s="44"/>
      <c r="I92" s="44"/>
      <c r="J92" s="38">
        <v>22</v>
      </c>
      <c r="K92" s="38"/>
      <c r="L92" s="38"/>
      <c r="M92" s="38"/>
      <c r="N92" s="38">
        <v>322</v>
      </c>
      <c r="O92" s="38">
        <f t="shared" si="14"/>
        <v>344</v>
      </c>
      <c r="P92" s="12"/>
    </row>
    <row r="93" spans="1:16" ht="15" customHeight="1" x14ac:dyDescent="0.2">
      <c r="A93" s="37" t="s">
        <v>43</v>
      </c>
      <c r="B93" s="52"/>
      <c r="C93" s="44">
        <v>173</v>
      </c>
      <c r="D93" s="44"/>
      <c r="E93" s="44"/>
      <c r="F93" s="44"/>
      <c r="G93" s="44"/>
      <c r="H93" s="44">
        <v>490</v>
      </c>
      <c r="I93" s="44">
        <v>912</v>
      </c>
      <c r="J93" s="44"/>
      <c r="K93" s="44"/>
      <c r="L93" s="44"/>
      <c r="M93" s="44">
        <v>99</v>
      </c>
      <c r="N93" s="44">
        <v>53</v>
      </c>
      <c r="O93" s="38">
        <f t="shared" si="14"/>
        <v>1727</v>
      </c>
      <c r="P93" s="12"/>
    </row>
    <row r="94" spans="1:16" ht="15" customHeight="1" x14ac:dyDescent="0.2">
      <c r="A94" s="53" t="s">
        <v>44</v>
      </c>
      <c r="B94" s="54"/>
      <c r="C94" s="45"/>
      <c r="D94" s="40">
        <v>15604</v>
      </c>
      <c r="E94" s="40"/>
      <c r="F94" s="45"/>
      <c r="G94" s="40"/>
      <c r="H94" s="45"/>
      <c r="I94" s="40"/>
      <c r="J94" s="40"/>
      <c r="K94" s="40">
        <v>185</v>
      </c>
      <c r="L94" s="40"/>
      <c r="M94" s="40"/>
      <c r="N94" s="40"/>
      <c r="O94" s="40">
        <f t="shared" si="14"/>
        <v>15789</v>
      </c>
      <c r="P94" s="12"/>
    </row>
    <row r="95" spans="1:16" ht="15" customHeight="1" x14ac:dyDescent="0.2">
      <c r="A95" s="58" t="s">
        <v>85</v>
      </c>
      <c r="B95" s="57"/>
      <c r="C95" s="40">
        <f t="shared" ref="C95:N95" si="15">SUM(C88:C94)</f>
        <v>231</v>
      </c>
      <c r="D95" s="40">
        <f t="shared" si="15"/>
        <v>15979</v>
      </c>
      <c r="E95" s="40">
        <f t="shared" si="15"/>
        <v>479</v>
      </c>
      <c r="F95" s="40">
        <f t="shared" si="15"/>
        <v>58</v>
      </c>
      <c r="G95" s="40">
        <f t="shared" si="15"/>
        <v>3983</v>
      </c>
      <c r="H95" s="40">
        <f t="shared" si="15"/>
        <v>548</v>
      </c>
      <c r="I95" s="40">
        <f t="shared" si="15"/>
        <v>3120</v>
      </c>
      <c r="J95" s="40">
        <f t="shared" si="15"/>
        <v>2955</v>
      </c>
      <c r="K95" s="40">
        <f t="shared" si="15"/>
        <v>443</v>
      </c>
      <c r="L95" s="40">
        <f t="shared" si="15"/>
        <v>58</v>
      </c>
      <c r="M95" s="40">
        <f t="shared" si="15"/>
        <v>457</v>
      </c>
      <c r="N95" s="40">
        <f t="shared" si="15"/>
        <v>375</v>
      </c>
      <c r="O95" s="40">
        <f>IF(SUM(O88:O94)=SUM(C95:N95),SUM(C95:N95),"ERROR")</f>
        <v>28686</v>
      </c>
      <c r="P95" s="12"/>
    </row>
    <row r="96" spans="1:16" ht="15" customHeight="1" x14ac:dyDescent="0.2">
      <c r="A96" s="95"/>
      <c r="B96" s="13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22"/>
      <c r="P96" s="12"/>
    </row>
    <row r="97" spans="1:16" ht="15" customHeight="1" x14ac:dyDescent="0.2">
      <c r="A97" s="383" t="s">
        <v>35</v>
      </c>
      <c r="B97" s="384"/>
      <c r="C97" s="15"/>
      <c r="D97" s="14"/>
      <c r="E97" s="14"/>
      <c r="F97" s="15"/>
      <c r="G97" s="14"/>
      <c r="H97" s="15"/>
      <c r="I97" s="14"/>
      <c r="J97" s="12"/>
      <c r="K97" s="12"/>
      <c r="L97" s="12"/>
      <c r="M97" s="12"/>
      <c r="N97" s="12"/>
      <c r="O97" s="31"/>
      <c r="P97" s="12"/>
    </row>
    <row r="98" spans="1:16" ht="15" customHeight="1" x14ac:dyDescent="0.2">
      <c r="A98" s="50" t="s">
        <v>45</v>
      </c>
      <c r="B98" s="51"/>
      <c r="C98" s="64">
        <v>353</v>
      </c>
      <c r="D98" s="64">
        <v>345</v>
      </c>
      <c r="E98" s="64">
        <v>359</v>
      </c>
      <c r="F98" s="64">
        <v>706</v>
      </c>
      <c r="G98" s="64">
        <v>353</v>
      </c>
      <c r="H98" s="64">
        <v>356</v>
      </c>
      <c r="I98" s="64">
        <v>354</v>
      </c>
      <c r="J98" s="64">
        <v>363</v>
      </c>
      <c r="K98" s="64">
        <v>363</v>
      </c>
      <c r="L98" s="64">
        <v>365</v>
      </c>
      <c r="M98" s="64">
        <v>365</v>
      </c>
      <c r="N98" s="64">
        <v>367</v>
      </c>
      <c r="O98" s="64">
        <f>SUM(C98:N98)</f>
        <v>4649</v>
      </c>
      <c r="P98" s="12"/>
    </row>
    <row r="99" spans="1:16" ht="15" customHeight="1" x14ac:dyDescent="0.2">
      <c r="A99" s="37" t="s">
        <v>46</v>
      </c>
      <c r="B99" s="52"/>
      <c r="C99" s="38"/>
      <c r="D99" s="38">
        <v>5383</v>
      </c>
      <c r="E99" s="38">
        <v>5103</v>
      </c>
      <c r="F99" s="38">
        <v>7576</v>
      </c>
      <c r="G99" s="38">
        <v>7012</v>
      </c>
      <c r="H99" s="38">
        <v>4294</v>
      </c>
      <c r="I99" s="38">
        <v>4767</v>
      </c>
      <c r="J99" s="38">
        <v>2769</v>
      </c>
      <c r="K99" s="38">
        <v>4694</v>
      </c>
      <c r="L99" s="38">
        <v>9117</v>
      </c>
      <c r="M99" s="38">
        <v>6450</v>
      </c>
      <c r="N99" s="38">
        <v>9577</v>
      </c>
      <c r="O99" s="38">
        <f t="shared" ref="O99:O108" si="16">SUM(C99:N99)</f>
        <v>66742</v>
      </c>
      <c r="P99" s="12"/>
    </row>
    <row r="100" spans="1:16" ht="15" customHeight="1" x14ac:dyDescent="0.2">
      <c r="A100" s="37" t="s">
        <v>47</v>
      </c>
      <c r="B100" s="52"/>
      <c r="C100" s="38"/>
      <c r="D100" s="38">
        <v>95</v>
      </c>
      <c r="E100" s="38">
        <v>1900</v>
      </c>
      <c r="F100" s="38"/>
      <c r="G100" s="38"/>
      <c r="H100" s="38"/>
      <c r="I100" s="38"/>
      <c r="J100" s="38"/>
      <c r="K100" s="38"/>
      <c r="L100" s="38"/>
      <c r="M100" s="38"/>
      <c r="N100" s="38"/>
      <c r="O100" s="38">
        <f t="shared" si="16"/>
        <v>1995</v>
      </c>
      <c r="P100" s="12"/>
    </row>
    <row r="101" spans="1:16" ht="15" customHeight="1" x14ac:dyDescent="0.2">
      <c r="A101" s="37" t="s">
        <v>48</v>
      </c>
      <c r="B101" s="52"/>
      <c r="C101" s="38"/>
      <c r="D101" s="38"/>
      <c r="E101" s="38">
        <v>147</v>
      </c>
      <c r="F101" s="38">
        <v>21</v>
      </c>
      <c r="G101" s="38"/>
      <c r="H101" s="38">
        <v>20</v>
      </c>
      <c r="I101" s="38"/>
      <c r="J101" s="38"/>
      <c r="K101" s="38">
        <v>96</v>
      </c>
      <c r="L101" s="38">
        <v>20</v>
      </c>
      <c r="M101" s="38">
        <v>48</v>
      </c>
      <c r="N101" s="38">
        <v>26</v>
      </c>
      <c r="O101" s="38">
        <f t="shared" si="16"/>
        <v>378</v>
      </c>
      <c r="P101" s="12"/>
    </row>
    <row r="102" spans="1:16" ht="15" customHeight="1" x14ac:dyDescent="0.2">
      <c r="A102" s="37" t="s">
        <v>49</v>
      </c>
      <c r="B102" s="52"/>
      <c r="C102" s="38"/>
      <c r="D102" s="38"/>
      <c r="E102" s="38"/>
      <c r="F102" s="38"/>
      <c r="G102" s="38">
        <v>39</v>
      </c>
      <c r="H102" s="38"/>
      <c r="I102" s="38"/>
      <c r="J102" s="38"/>
      <c r="K102" s="38"/>
      <c r="L102" s="38"/>
      <c r="M102" s="38"/>
      <c r="N102" s="38"/>
      <c r="O102" s="38">
        <f t="shared" si="16"/>
        <v>39</v>
      </c>
      <c r="P102" s="12"/>
    </row>
    <row r="103" spans="1:16" ht="15" customHeight="1" x14ac:dyDescent="0.2">
      <c r="A103" s="37" t="s">
        <v>50</v>
      </c>
      <c r="B103" s="52"/>
      <c r="C103" s="38"/>
      <c r="D103" s="38">
        <v>749</v>
      </c>
      <c r="E103" s="38">
        <v>1704</v>
      </c>
      <c r="F103" s="38">
        <v>48</v>
      </c>
      <c r="G103" s="38">
        <v>376</v>
      </c>
      <c r="H103" s="38">
        <v>331</v>
      </c>
      <c r="I103" s="38">
        <v>917</v>
      </c>
      <c r="J103" s="38">
        <v>1395</v>
      </c>
      <c r="K103" s="38">
        <v>290</v>
      </c>
      <c r="L103" s="38"/>
      <c r="M103" s="38">
        <v>279</v>
      </c>
      <c r="N103" s="38">
        <v>1055</v>
      </c>
      <c r="O103" s="38">
        <f t="shared" si="16"/>
        <v>7144</v>
      </c>
      <c r="P103" s="12"/>
    </row>
    <row r="104" spans="1:16" ht="15" customHeight="1" x14ac:dyDescent="0.2">
      <c r="A104" s="37" t="s">
        <v>51</v>
      </c>
      <c r="B104" s="52"/>
      <c r="C104" s="38">
        <v>472</v>
      </c>
      <c r="D104" s="38">
        <v>552</v>
      </c>
      <c r="E104" s="38">
        <v>788</v>
      </c>
      <c r="F104" s="38">
        <v>76</v>
      </c>
      <c r="G104" s="38">
        <v>390</v>
      </c>
      <c r="H104" s="38">
        <v>312</v>
      </c>
      <c r="I104" s="38">
        <v>411</v>
      </c>
      <c r="J104" s="38">
        <v>551</v>
      </c>
      <c r="K104" s="38">
        <v>226</v>
      </c>
      <c r="L104" s="38">
        <v>572</v>
      </c>
      <c r="M104" s="38">
        <v>508</v>
      </c>
      <c r="N104" s="38">
        <v>382</v>
      </c>
      <c r="O104" s="38">
        <f t="shared" si="16"/>
        <v>5240</v>
      </c>
      <c r="P104" s="12"/>
    </row>
    <row r="105" spans="1:16" ht="15" customHeight="1" x14ac:dyDescent="0.2">
      <c r="A105" s="37" t="s">
        <v>52</v>
      </c>
      <c r="B105" s="52"/>
      <c r="C105" s="38">
        <v>5743</v>
      </c>
      <c r="D105" s="38">
        <v>3658</v>
      </c>
      <c r="E105" s="38">
        <v>3837</v>
      </c>
      <c r="F105" s="38">
        <v>4787</v>
      </c>
      <c r="G105" s="38">
        <v>5126</v>
      </c>
      <c r="H105" s="38">
        <v>4370</v>
      </c>
      <c r="I105" s="38">
        <v>4173</v>
      </c>
      <c r="J105" s="38">
        <v>5561</v>
      </c>
      <c r="K105" s="38">
        <v>5127</v>
      </c>
      <c r="L105" s="38">
        <v>4875</v>
      </c>
      <c r="M105" s="38">
        <v>5439</v>
      </c>
      <c r="N105" s="38">
        <v>5028</v>
      </c>
      <c r="O105" s="38">
        <f t="shared" si="16"/>
        <v>57724</v>
      </c>
      <c r="P105" s="12"/>
    </row>
    <row r="106" spans="1:16" ht="15" customHeight="1" x14ac:dyDescent="0.2">
      <c r="A106" s="37" t="s">
        <v>53</v>
      </c>
      <c r="B106" s="52"/>
      <c r="C106" s="38">
        <v>213</v>
      </c>
      <c r="D106" s="38"/>
      <c r="E106" s="38"/>
      <c r="F106" s="38">
        <v>391</v>
      </c>
      <c r="G106" s="38">
        <v>197</v>
      </c>
      <c r="H106" s="38">
        <v>180</v>
      </c>
      <c r="I106" s="38"/>
      <c r="J106" s="38">
        <v>1173</v>
      </c>
      <c r="K106" s="38">
        <v>121</v>
      </c>
      <c r="L106" s="38"/>
      <c r="M106" s="38">
        <v>3</v>
      </c>
      <c r="N106" s="38"/>
      <c r="O106" s="38">
        <f t="shared" si="16"/>
        <v>2278</v>
      </c>
      <c r="P106" s="12"/>
    </row>
    <row r="107" spans="1:16" ht="15" customHeight="1" x14ac:dyDescent="0.2">
      <c r="A107" s="37" t="s">
        <v>54</v>
      </c>
      <c r="B107" s="52"/>
      <c r="C107" s="38">
        <v>507</v>
      </c>
      <c r="D107" s="38">
        <v>475</v>
      </c>
      <c r="E107" s="38">
        <v>644</v>
      </c>
      <c r="F107" s="38">
        <v>245</v>
      </c>
      <c r="G107" s="38">
        <v>50</v>
      </c>
      <c r="H107" s="38">
        <v>100</v>
      </c>
      <c r="I107" s="38">
        <v>364</v>
      </c>
      <c r="J107" s="38">
        <v>50</v>
      </c>
      <c r="K107" s="38">
        <v>333</v>
      </c>
      <c r="L107" s="38"/>
      <c r="M107" s="38">
        <v>50</v>
      </c>
      <c r="N107" s="38">
        <v>50</v>
      </c>
      <c r="O107" s="38">
        <f t="shared" si="16"/>
        <v>2868</v>
      </c>
      <c r="P107" s="12"/>
    </row>
    <row r="108" spans="1:16" ht="15" customHeight="1" x14ac:dyDescent="0.2">
      <c r="A108" s="53" t="s">
        <v>75</v>
      </c>
      <c r="B108" s="54"/>
      <c r="C108" s="40"/>
      <c r="D108" s="40">
        <v>85</v>
      </c>
      <c r="E108" s="40"/>
      <c r="F108" s="40"/>
      <c r="G108" s="40"/>
      <c r="H108" s="40"/>
      <c r="I108" s="40"/>
      <c r="J108" s="40">
        <v>80</v>
      </c>
      <c r="K108" s="40">
        <v>80</v>
      </c>
      <c r="L108" s="40"/>
      <c r="M108" s="40">
        <v>170</v>
      </c>
      <c r="N108" s="40">
        <v>82</v>
      </c>
      <c r="O108" s="40">
        <f t="shared" si="16"/>
        <v>497</v>
      </c>
      <c r="P108" s="12"/>
    </row>
    <row r="109" spans="1:16" ht="15" customHeight="1" x14ac:dyDescent="0.2">
      <c r="A109" s="58" t="s">
        <v>92</v>
      </c>
      <c r="B109" s="57"/>
      <c r="C109" s="40">
        <f>SUM(C98:C108)</f>
        <v>7288</v>
      </c>
      <c r="D109" s="40">
        <f t="shared" ref="D109:N109" si="17">SUM(D98:D108)</f>
        <v>11342</v>
      </c>
      <c r="E109" s="40">
        <f t="shared" si="17"/>
        <v>14482</v>
      </c>
      <c r="F109" s="40">
        <f t="shared" si="17"/>
        <v>13850</v>
      </c>
      <c r="G109" s="40">
        <f t="shared" si="17"/>
        <v>13543</v>
      </c>
      <c r="H109" s="40">
        <f t="shared" si="17"/>
        <v>9963</v>
      </c>
      <c r="I109" s="40">
        <f t="shared" si="17"/>
        <v>10986</v>
      </c>
      <c r="J109" s="40">
        <f t="shared" si="17"/>
        <v>11942</v>
      </c>
      <c r="K109" s="40">
        <f t="shared" si="17"/>
        <v>11330</v>
      </c>
      <c r="L109" s="40">
        <f t="shared" si="17"/>
        <v>14949</v>
      </c>
      <c r="M109" s="40">
        <f t="shared" si="17"/>
        <v>13312</v>
      </c>
      <c r="N109" s="40">
        <f t="shared" si="17"/>
        <v>16567</v>
      </c>
      <c r="O109" s="40">
        <f>IF(SUM(O98:O108)=SUM(C109:N109),SUM(C109:N109),"ERROR")</f>
        <v>149554</v>
      </c>
      <c r="P109" s="12"/>
    </row>
    <row r="110" spans="1:16" ht="15" customHeight="1" x14ac:dyDescent="0.2">
      <c r="A110" s="96"/>
      <c r="B110" s="12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22"/>
      <c r="P110" s="12"/>
    </row>
    <row r="111" spans="1:16" ht="15" customHeight="1" x14ac:dyDescent="0.2">
      <c r="A111" s="85" t="s">
        <v>76</v>
      </c>
      <c r="B111" s="12"/>
      <c r="C111" s="12"/>
      <c r="D111" s="14"/>
      <c r="E111" s="14"/>
      <c r="F111" s="12"/>
      <c r="G111" s="14"/>
      <c r="H111" s="12"/>
      <c r="I111" s="14"/>
      <c r="J111" s="12"/>
      <c r="K111" s="12"/>
      <c r="L111" s="12"/>
      <c r="M111" s="12"/>
      <c r="N111" s="12"/>
      <c r="O111" s="31"/>
      <c r="P111" s="12"/>
    </row>
    <row r="112" spans="1:16" ht="15" customHeight="1" x14ac:dyDescent="0.2">
      <c r="A112" s="50" t="s">
        <v>77</v>
      </c>
      <c r="B112" s="51"/>
      <c r="C112" s="64">
        <v>5246</v>
      </c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>
        <f t="shared" ref="O112:O117" si="18">SUM(C112:N112)</f>
        <v>5246</v>
      </c>
      <c r="P112" s="12"/>
    </row>
    <row r="113" spans="1:16" ht="15" customHeight="1" x14ac:dyDescent="0.2">
      <c r="A113" s="37" t="s">
        <v>78</v>
      </c>
      <c r="B113" s="52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>
        <f t="shared" si="18"/>
        <v>0</v>
      </c>
      <c r="P113" s="12"/>
    </row>
    <row r="114" spans="1:16" ht="15" customHeight="1" x14ac:dyDescent="0.2">
      <c r="A114" s="37" t="s">
        <v>57</v>
      </c>
      <c r="B114" s="52"/>
      <c r="C114" s="38"/>
      <c r="D114" s="38"/>
      <c r="E114" s="38"/>
      <c r="F114" s="38">
        <v>898</v>
      </c>
      <c r="G114" s="38"/>
      <c r="H114" s="38"/>
      <c r="I114" s="38"/>
      <c r="J114" s="38">
        <v>1240</v>
      </c>
      <c r="K114" s="38"/>
      <c r="L114" s="38"/>
      <c r="M114" s="38">
        <v>1231</v>
      </c>
      <c r="N114" s="38"/>
      <c r="O114" s="38">
        <f t="shared" si="18"/>
        <v>3369</v>
      </c>
      <c r="P114" s="12"/>
    </row>
    <row r="115" spans="1:16" ht="15" customHeight="1" x14ac:dyDescent="0.2">
      <c r="A115" s="37" t="s">
        <v>58</v>
      </c>
      <c r="B115" s="52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>
        <f t="shared" si="18"/>
        <v>0</v>
      </c>
      <c r="P115" s="12"/>
    </row>
    <row r="116" spans="1:16" ht="15" customHeight="1" x14ac:dyDescent="0.2">
      <c r="A116" s="37" t="s">
        <v>59</v>
      </c>
      <c r="B116" s="52"/>
      <c r="C116" s="38"/>
      <c r="D116" s="38"/>
      <c r="E116" s="38"/>
      <c r="F116" s="38"/>
      <c r="G116" s="38"/>
      <c r="H116" s="38"/>
      <c r="I116" s="38"/>
      <c r="J116" s="38"/>
      <c r="K116" s="38">
        <v>956</v>
      </c>
      <c r="L116" s="38"/>
      <c r="M116" s="38"/>
      <c r="N116" s="38"/>
      <c r="O116" s="38">
        <f t="shared" si="18"/>
        <v>956</v>
      </c>
      <c r="P116" s="12"/>
    </row>
    <row r="117" spans="1:16" ht="15" customHeight="1" x14ac:dyDescent="0.2">
      <c r="A117" s="53" t="s">
        <v>61</v>
      </c>
      <c r="B117" s="54"/>
      <c r="C117" s="40">
        <v>649</v>
      </c>
      <c r="D117" s="40">
        <v>818</v>
      </c>
      <c r="E117" s="40">
        <v>764</v>
      </c>
      <c r="F117" s="40">
        <v>764</v>
      </c>
      <c r="G117" s="40">
        <v>764</v>
      </c>
      <c r="H117" s="40">
        <v>771</v>
      </c>
      <c r="I117" s="40"/>
      <c r="J117" s="40">
        <v>720</v>
      </c>
      <c r="K117" s="40">
        <v>720</v>
      </c>
      <c r="L117" s="40">
        <v>1150</v>
      </c>
      <c r="M117" s="40">
        <v>595</v>
      </c>
      <c r="N117" s="40">
        <v>950</v>
      </c>
      <c r="O117" s="40">
        <f t="shared" si="18"/>
        <v>8665</v>
      </c>
      <c r="P117" s="12"/>
    </row>
    <row r="118" spans="1:16" ht="15" customHeight="1" thickBot="1" x14ac:dyDescent="0.25">
      <c r="A118" s="71" t="s">
        <v>93</v>
      </c>
      <c r="B118" s="72"/>
      <c r="C118" s="87">
        <f>SUM(C112:C117)</f>
        <v>5895</v>
      </c>
      <c r="D118" s="97">
        <f t="shared" ref="D118:N118" si="19">SUM(D112:D117)</f>
        <v>818</v>
      </c>
      <c r="E118" s="97">
        <f t="shared" si="19"/>
        <v>764</v>
      </c>
      <c r="F118" s="97">
        <f t="shared" si="19"/>
        <v>1662</v>
      </c>
      <c r="G118" s="97">
        <f t="shared" si="19"/>
        <v>764</v>
      </c>
      <c r="H118" s="97">
        <f t="shared" si="19"/>
        <v>771</v>
      </c>
      <c r="I118" s="97">
        <f t="shared" si="19"/>
        <v>0</v>
      </c>
      <c r="J118" s="97">
        <f t="shared" si="19"/>
        <v>1960</v>
      </c>
      <c r="K118" s="97">
        <f t="shared" si="19"/>
        <v>1676</v>
      </c>
      <c r="L118" s="97">
        <f t="shared" si="19"/>
        <v>1150</v>
      </c>
      <c r="M118" s="97">
        <f t="shared" si="19"/>
        <v>1826</v>
      </c>
      <c r="N118" s="97">
        <f t="shared" si="19"/>
        <v>950</v>
      </c>
      <c r="O118" s="73">
        <f>IF(SUM(O112:O117)=SUM(C118:N118),SUM(C118:N118),"ERROR")</f>
        <v>18236</v>
      </c>
      <c r="P118" s="12"/>
    </row>
    <row r="119" spans="1:16" ht="15" customHeight="1" thickTop="1" x14ac:dyDescent="0.25">
      <c r="A119" s="46" t="s">
        <v>94</v>
      </c>
      <c r="B119" s="41"/>
      <c r="C119" s="47">
        <f>C85+C95+C109+C118</f>
        <v>23242</v>
      </c>
      <c r="D119" s="47">
        <f t="shared" ref="D119:N119" si="20">D85+D95+D109+D118</f>
        <v>53533</v>
      </c>
      <c r="E119" s="47">
        <f t="shared" si="20"/>
        <v>37679</v>
      </c>
      <c r="F119" s="47">
        <f t="shared" si="20"/>
        <v>32767</v>
      </c>
      <c r="G119" s="47">
        <f t="shared" si="20"/>
        <v>37682</v>
      </c>
      <c r="H119" s="47">
        <f t="shared" si="20"/>
        <v>37461</v>
      </c>
      <c r="I119" s="47">
        <f t="shared" si="20"/>
        <v>35553</v>
      </c>
      <c r="J119" s="47">
        <f t="shared" si="20"/>
        <v>32130</v>
      </c>
      <c r="K119" s="47">
        <f t="shared" si="20"/>
        <v>34711</v>
      </c>
      <c r="L119" s="47">
        <f t="shared" si="20"/>
        <v>33976</v>
      </c>
      <c r="M119" s="47">
        <f t="shared" si="20"/>
        <v>34474</v>
      </c>
      <c r="N119" s="47">
        <f t="shared" si="20"/>
        <v>36307</v>
      </c>
      <c r="O119" s="47">
        <f>IF(SUM(O85,O95,O109,O118)=SUM(C119:N119),SUM(C119:N119),"ERROR")</f>
        <v>429515</v>
      </c>
      <c r="P119" s="12"/>
    </row>
    <row r="120" spans="1:16" ht="15" customHeight="1" x14ac:dyDescent="0.25">
      <c r="A120" s="34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8"/>
    </row>
    <row r="121" spans="1:16" ht="15" customHeight="1" x14ac:dyDescent="0.25">
      <c r="A121" s="35" t="s">
        <v>107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82">
        <f>O74-O119</f>
        <v>52054</v>
      </c>
    </row>
    <row r="122" spans="1:16" ht="15" customHeight="1" x14ac:dyDescent="0.25">
      <c r="A122" s="75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6"/>
    </row>
    <row r="123" spans="1:16" ht="15" customHeight="1" x14ac:dyDescent="0.2"/>
    <row r="124" spans="1:16" ht="15" customHeight="1" x14ac:dyDescent="0.2"/>
    <row r="125" spans="1:16" ht="15" customHeight="1" x14ac:dyDescent="0.2"/>
    <row r="126" spans="1:16" ht="15" customHeight="1" x14ac:dyDescent="0.2"/>
    <row r="127" spans="1:16" ht="15" customHeight="1" x14ac:dyDescent="0.2"/>
    <row r="128" spans="1:16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</sheetData>
  <mergeCells count="6">
    <mergeCell ref="A77:B77"/>
    <mergeCell ref="A41:B41"/>
    <mergeCell ref="A97:B97"/>
    <mergeCell ref="A1:O1"/>
    <mergeCell ref="A2:O2"/>
    <mergeCell ref="A3:O3"/>
  </mergeCells>
  <phoneticPr fontId="0" type="noConversion"/>
  <pageMargins left="0.5" right="0.5" top="1" bottom="1" header="0.3" footer="0.3"/>
  <pageSetup scale="60" fitToHeight="0" orientation="portrait" r:id="rId1"/>
  <headerFooter alignWithMargins="0"/>
  <rowBreaks count="1" manualBreakCount="1">
    <brk id="67" max="1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75084-FB78-4FB6-8795-E58DE7ADE08B}">
  <dimension ref="A1:AY2300"/>
  <sheetViews>
    <sheetView topLeftCell="A220" zoomScaleNormal="100" workbookViewId="0">
      <selection activeCell="F254" sqref="F254"/>
    </sheetView>
  </sheetViews>
  <sheetFormatPr defaultColWidth="9.85546875" defaultRowHeight="12.75" x14ac:dyDescent="0.2"/>
  <cols>
    <col min="1" max="1" width="6.42578125" style="138" customWidth="1"/>
    <col min="2" max="2" width="9.5703125" style="138" customWidth="1"/>
    <col min="3" max="4" width="11.5703125" style="138" customWidth="1"/>
    <col min="5" max="5" width="12.5703125" style="138" customWidth="1"/>
    <col min="6" max="6" width="13.42578125" style="138" customWidth="1"/>
    <col min="7" max="7" width="11.5703125" style="138" customWidth="1"/>
    <col min="8" max="8" width="12.5703125" style="138" customWidth="1"/>
    <col min="9" max="9" width="11.140625" style="138" customWidth="1"/>
    <col min="10" max="14" width="9.85546875" style="138"/>
    <col min="15" max="15" width="14.5703125" style="138" customWidth="1"/>
    <col min="16" max="16" width="11.42578125" style="138" customWidth="1"/>
    <col min="17" max="16384" width="9.85546875" style="138"/>
  </cols>
  <sheetData>
    <row r="1" spans="1:51" ht="15.75" x14ac:dyDescent="0.25">
      <c r="A1" s="217" t="s">
        <v>183</v>
      </c>
      <c r="B1" s="216"/>
      <c r="C1" s="216"/>
      <c r="D1" s="216"/>
      <c r="E1" s="216"/>
      <c r="F1" s="216"/>
      <c r="G1" s="216"/>
      <c r="H1" s="216"/>
      <c r="I1" s="216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</row>
    <row r="2" spans="1:51" ht="15.75" x14ac:dyDescent="0.25">
      <c r="A2" s="217" t="s">
        <v>306</v>
      </c>
      <c r="B2" s="216"/>
      <c r="C2" s="216"/>
      <c r="D2" s="216"/>
      <c r="E2" s="216"/>
      <c r="F2" s="216"/>
      <c r="G2" s="395" t="s">
        <v>181</v>
      </c>
      <c r="H2" s="395"/>
      <c r="I2" s="216"/>
      <c r="J2" s="216" t="s">
        <v>221</v>
      </c>
      <c r="K2" s="216"/>
      <c r="L2" s="216"/>
      <c r="M2" s="231">
        <f>'User Rates'!K2</f>
        <v>0.23055609234735663</v>
      </c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</row>
    <row r="3" spans="1:51" ht="15" x14ac:dyDescent="0.25">
      <c r="A3" s="215"/>
      <c r="B3" s="213"/>
      <c r="C3" s="214"/>
      <c r="D3" s="214"/>
      <c r="E3" s="212"/>
      <c r="F3" s="213"/>
      <c r="G3" s="212"/>
      <c r="H3" s="212"/>
      <c r="I3" s="212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</row>
    <row r="4" spans="1:51" ht="14.25" x14ac:dyDescent="0.2">
      <c r="A4" s="160" t="s">
        <v>180</v>
      </c>
      <c r="B4" s="159"/>
      <c r="C4" s="159"/>
      <c r="D4" s="159"/>
      <c r="E4" s="159"/>
      <c r="F4" s="159"/>
      <c r="G4" s="159"/>
      <c r="H4" s="158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</row>
    <row r="5" spans="1:51" ht="14.25" x14ac:dyDescent="0.2">
      <c r="A5" s="157" t="s">
        <v>3</v>
      </c>
      <c r="B5" s="211"/>
      <c r="C5" s="210" t="s">
        <v>165</v>
      </c>
      <c r="D5" s="210" t="s">
        <v>148</v>
      </c>
      <c r="E5" s="209" t="s">
        <v>164</v>
      </c>
      <c r="F5" s="209" t="s">
        <v>163</v>
      </c>
      <c r="G5" s="208" t="s">
        <v>163</v>
      </c>
      <c r="H5" s="207"/>
      <c r="I5" s="206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</row>
    <row r="6" spans="1:51" ht="14.25" x14ac:dyDescent="0.2">
      <c r="A6" s="205" t="s">
        <v>145</v>
      </c>
      <c r="B6" s="204"/>
      <c r="C6" s="203" t="s">
        <v>162</v>
      </c>
      <c r="D6" s="203" t="s">
        <v>145</v>
      </c>
      <c r="E6" s="146">
        <f>(B7)</f>
        <v>8000</v>
      </c>
      <c r="F6" s="146">
        <f>(B8)</f>
        <v>32000</v>
      </c>
      <c r="G6" s="202">
        <f>(B9)</f>
        <v>40000</v>
      </c>
      <c r="H6" s="196"/>
      <c r="I6" s="142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</row>
    <row r="7" spans="1:51" ht="14.25" x14ac:dyDescent="0.2">
      <c r="A7" s="179" t="s">
        <v>157</v>
      </c>
      <c r="B7" s="180">
        <v>8000</v>
      </c>
      <c r="C7" s="201">
        <v>11363</v>
      </c>
      <c r="D7" s="201">
        <v>28211500</v>
      </c>
      <c r="E7" s="180">
        <f>$D7</f>
        <v>28211500</v>
      </c>
      <c r="F7" s="180"/>
      <c r="G7" s="196"/>
      <c r="H7" s="177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</row>
    <row r="8" spans="1:51" ht="14.25" x14ac:dyDescent="0.2">
      <c r="A8" s="179" t="s">
        <v>156</v>
      </c>
      <c r="B8" s="180">
        <v>32000</v>
      </c>
      <c r="C8" s="201">
        <v>602</v>
      </c>
      <c r="D8" s="201">
        <v>9195600</v>
      </c>
      <c r="E8" s="180">
        <f>($C8*E$6)</f>
        <v>4816000</v>
      </c>
      <c r="F8" s="180">
        <f>($D8-E8)</f>
        <v>4379600</v>
      </c>
      <c r="G8" s="196"/>
      <c r="H8" s="177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</row>
    <row r="9" spans="1:51" ht="15" thickBot="1" x14ac:dyDescent="0.25">
      <c r="A9" s="171" t="s">
        <v>155</v>
      </c>
      <c r="B9" s="199">
        <v>40000</v>
      </c>
      <c r="C9" s="200">
        <v>32</v>
      </c>
      <c r="D9" s="200">
        <v>2702500</v>
      </c>
      <c r="E9" s="199">
        <f>($C9*E$6)</f>
        <v>256000</v>
      </c>
      <c r="F9" s="199">
        <f>($C9*F$6)</f>
        <v>1024000</v>
      </c>
      <c r="G9" s="198">
        <f>$D9-E9-F9</f>
        <v>1422500</v>
      </c>
      <c r="H9" s="195"/>
      <c r="I9" s="194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</row>
    <row r="10" spans="1:51" ht="15" thickTop="1" x14ac:dyDescent="0.2">
      <c r="A10" s="197" t="s">
        <v>161</v>
      </c>
      <c r="B10" s="139"/>
      <c r="C10" s="180">
        <f>SUM(C7:C9)</f>
        <v>11997</v>
      </c>
      <c r="D10" s="180">
        <f>SUM(D7:D9)</f>
        <v>40109600</v>
      </c>
      <c r="E10" s="180">
        <f>SUM(E7:E9)</f>
        <v>33283500</v>
      </c>
      <c r="F10" s="180">
        <f>SUM(F7:F9)</f>
        <v>5403600</v>
      </c>
      <c r="G10" s="196">
        <f>SUM(G7:G9)</f>
        <v>1422500</v>
      </c>
      <c r="H10" s="195"/>
      <c r="I10" s="194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</row>
    <row r="11" spans="1:51" ht="14.25" x14ac:dyDescent="0.2">
      <c r="A11" s="193" t="s">
        <v>160</v>
      </c>
      <c r="B11" s="192"/>
      <c r="C11" s="192"/>
      <c r="D11" s="192"/>
      <c r="E11" s="192"/>
      <c r="F11" s="192"/>
      <c r="G11" s="191"/>
      <c r="H11" s="190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</row>
    <row r="12" spans="1:51" ht="14.25" x14ac:dyDescent="0.2">
      <c r="A12" s="396" t="s">
        <v>3</v>
      </c>
      <c r="B12" s="397"/>
      <c r="C12" s="398"/>
      <c r="D12" s="189" t="s">
        <v>149</v>
      </c>
      <c r="E12" s="189" t="s">
        <v>159</v>
      </c>
      <c r="F12" s="396" t="s">
        <v>147</v>
      </c>
      <c r="G12" s="398"/>
      <c r="H12" s="189" t="s">
        <v>158</v>
      </c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</row>
    <row r="13" spans="1:51" ht="14.25" x14ac:dyDescent="0.2">
      <c r="A13" s="188"/>
      <c r="B13" s="185"/>
      <c r="C13" s="187"/>
      <c r="D13" s="186">
        <f>C10</f>
        <v>11997</v>
      </c>
      <c r="E13" s="185"/>
      <c r="F13" s="184">
        <f>'User Rates'!F6</f>
        <v>11.78</v>
      </c>
      <c r="G13" s="183" t="s">
        <v>4</v>
      </c>
      <c r="H13" s="182">
        <f>F13*D13</f>
        <v>141324.66</v>
      </c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</row>
    <row r="14" spans="1:51" ht="14.25" x14ac:dyDescent="0.2">
      <c r="A14" s="179" t="s">
        <v>157</v>
      </c>
      <c r="B14" s="178">
        <f>B7</f>
        <v>8000</v>
      </c>
      <c r="C14" s="177" t="s">
        <v>154</v>
      </c>
      <c r="D14" s="181"/>
      <c r="E14" s="180">
        <f>E10</f>
        <v>33283500</v>
      </c>
      <c r="F14" s="174">
        <f>'User Rates'!F7</f>
        <v>4.6399999999999997</v>
      </c>
      <c r="G14" s="173" t="s">
        <v>144</v>
      </c>
      <c r="H14" s="172">
        <f>(E14/1000)*F14</f>
        <v>154435.44</v>
      </c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</row>
    <row r="15" spans="1:51" ht="14.25" x14ac:dyDescent="0.2">
      <c r="A15" s="179" t="s">
        <v>156</v>
      </c>
      <c r="B15" s="178">
        <f>B8</f>
        <v>32000</v>
      </c>
      <c r="C15" s="177" t="s">
        <v>154</v>
      </c>
      <c r="D15" s="176"/>
      <c r="E15" s="175">
        <f>F10</f>
        <v>5403600</v>
      </c>
      <c r="F15" s="174">
        <f>'User Rates'!F8</f>
        <v>4.59</v>
      </c>
      <c r="G15" s="173" t="s">
        <v>144</v>
      </c>
      <c r="H15" s="172">
        <f>(E15/1000)*F15</f>
        <v>24802.524000000001</v>
      </c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</row>
    <row r="16" spans="1:51" ht="15" thickBot="1" x14ac:dyDescent="0.25">
      <c r="A16" s="171" t="s">
        <v>155</v>
      </c>
      <c r="B16" s="170">
        <f>B9</f>
        <v>40000</v>
      </c>
      <c r="C16" s="169" t="s">
        <v>154</v>
      </c>
      <c r="D16" s="168"/>
      <c r="E16" s="167">
        <f>G10</f>
        <v>1422500</v>
      </c>
      <c r="F16" s="166">
        <f>'User Rates'!F9</f>
        <v>4.49</v>
      </c>
      <c r="G16" s="165" t="s">
        <v>144</v>
      </c>
      <c r="H16" s="164">
        <f>(E16/1000)*F16</f>
        <v>6387.0250000000005</v>
      </c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</row>
    <row r="17" spans="1:51" ht="15" thickTop="1" x14ac:dyDescent="0.2">
      <c r="A17" s="149"/>
      <c r="B17" s="163"/>
      <c r="C17" s="163"/>
      <c r="D17" s="399"/>
      <c r="E17" s="399"/>
      <c r="F17" s="162" t="s">
        <v>153</v>
      </c>
      <c r="G17" s="161"/>
      <c r="H17" s="143">
        <f>SUM(H13:H16)</f>
        <v>326949.64899999998</v>
      </c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</row>
    <row r="18" spans="1:51" ht="14.25" x14ac:dyDescent="0.2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</row>
    <row r="19" spans="1:51" ht="14.25" x14ac:dyDescent="0.2">
      <c r="A19" s="160" t="s">
        <v>179</v>
      </c>
      <c r="B19" s="159"/>
      <c r="C19" s="159"/>
      <c r="D19" s="159"/>
      <c r="E19" s="159"/>
      <c r="F19" s="159"/>
      <c r="G19" s="159"/>
      <c r="H19" s="158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</row>
    <row r="20" spans="1:51" ht="14.25" x14ac:dyDescent="0.2">
      <c r="A20" s="157" t="s">
        <v>3</v>
      </c>
      <c r="B20" s="211"/>
      <c r="C20" s="210" t="s">
        <v>165</v>
      </c>
      <c r="D20" s="210" t="s">
        <v>148</v>
      </c>
      <c r="E20" s="209" t="s">
        <v>164</v>
      </c>
      <c r="F20" s="209" t="s">
        <v>163</v>
      </c>
      <c r="G20" s="208" t="s">
        <v>163</v>
      </c>
      <c r="H20" s="207"/>
      <c r="I20" s="206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</row>
    <row r="21" spans="1:51" ht="14.25" x14ac:dyDescent="0.2">
      <c r="A21" s="205" t="s">
        <v>145</v>
      </c>
      <c r="B21" s="204"/>
      <c r="C21" s="203" t="s">
        <v>162</v>
      </c>
      <c r="D21" s="203" t="s">
        <v>145</v>
      </c>
      <c r="E21" s="146">
        <f>(B22)</f>
        <v>8000</v>
      </c>
      <c r="F21" s="146">
        <f>(B23)</f>
        <v>32000</v>
      </c>
      <c r="G21" s="202">
        <f>(B24)</f>
        <v>40000</v>
      </c>
      <c r="H21" s="196"/>
      <c r="I21" s="142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</row>
    <row r="22" spans="1:51" ht="14.25" x14ac:dyDescent="0.2">
      <c r="A22" s="179" t="s">
        <v>157</v>
      </c>
      <c r="B22" s="180">
        <v>8000</v>
      </c>
      <c r="C22" s="201">
        <v>9974</v>
      </c>
      <c r="D22" s="201">
        <v>26201700</v>
      </c>
      <c r="E22" s="180">
        <f>$D22</f>
        <v>26201700</v>
      </c>
      <c r="F22" s="180"/>
      <c r="G22" s="196"/>
      <c r="H22" s="177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</row>
    <row r="23" spans="1:51" ht="14.25" x14ac:dyDescent="0.2">
      <c r="A23" s="179" t="s">
        <v>156</v>
      </c>
      <c r="B23" s="180">
        <v>32000</v>
      </c>
      <c r="C23" s="201">
        <v>733</v>
      </c>
      <c r="D23" s="201">
        <v>9786300</v>
      </c>
      <c r="E23" s="180">
        <f>($C23*E$6)</f>
        <v>5864000</v>
      </c>
      <c r="F23" s="180">
        <f>($D23-E23)</f>
        <v>3922300</v>
      </c>
      <c r="G23" s="196"/>
      <c r="H23" s="177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</row>
    <row r="24" spans="1:51" ht="15" thickBot="1" x14ac:dyDescent="0.25">
      <c r="A24" s="171" t="s">
        <v>155</v>
      </c>
      <c r="B24" s="199">
        <v>40000</v>
      </c>
      <c r="C24" s="200">
        <v>20</v>
      </c>
      <c r="D24" s="200">
        <v>2981900</v>
      </c>
      <c r="E24" s="199">
        <f>($C24*E$6)</f>
        <v>160000</v>
      </c>
      <c r="F24" s="199">
        <f>($C24*F$6)</f>
        <v>640000</v>
      </c>
      <c r="G24" s="198">
        <f>$D24-E24-F24</f>
        <v>2181900</v>
      </c>
      <c r="H24" s="195"/>
      <c r="I24" s="194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</row>
    <row r="25" spans="1:51" ht="15" thickTop="1" x14ac:dyDescent="0.2">
      <c r="A25" s="197" t="s">
        <v>161</v>
      </c>
      <c r="B25" s="139"/>
      <c r="C25" s="180">
        <f>SUM(C22:C24)</f>
        <v>10727</v>
      </c>
      <c r="D25" s="180">
        <f>SUM(D22:D24)</f>
        <v>38969900</v>
      </c>
      <c r="E25" s="180">
        <f>SUM(E22:E24)</f>
        <v>32225700</v>
      </c>
      <c r="F25" s="180">
        <f>SUM(F22:F24)</f>
        <v>4562300</v>
      </c>
      <c r="G25" s="196">
        <f>SUM(G22:G24)</f>
        <v>2181900</v>
      </c>
      <c r="H25" s="195"/>
      <c r="I25" s="194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</row>
    <row r="26" spans="1:51" ht="14.25" x14ac:dyDescent="0.2">
      <c r="A26" s="193" t="s">
        <v>160</v>
      </c>
      <c r="B26" s="192"/>
      <c r="C26" s="192"/>
      <c r="D26" s="192"/>
      <c r="E26" s="192"/>
      <c r="F26" s="192"/>
      <c r="G26" s="191"/>
      <c r="H26" s="190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</row>
    <row r="27" spans="1:51" ht="14.25" x14ac:dyDescent="0.2">
      <c r="A27" s="396" t="s">
        <v>3</v>
      </c>
      <c r="B27" s="397"/>
      <c r="C27" s="398"/>
      <c r="D27" s="189" t="s">
        <v>149</v>
      </c>
      <c r="E27" s="189" t="s">
        <v>159</v>
      </c>
      <c r="F27" s="396" t="s">
        <v>147</v>
      </c>
      <c r="G27" s="398"/>
      <c r="H27" s="189" t="s">
        <v>158</v>
      </c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</row>
    <row r="28" spans="1:51" ht="14.25" x14ac:dyDescent="0.2">
      <c r="A28" s="188"/>
      <c r="B28" s="185"/>
      <c r="C28" s="187"/>
      <c r="D28" s="186">
        <f>C25</f>
        <v>10727</v>
      </c>
      <c r="E28" s="185"/>
      <c r="F28" s="184">
        <f>'User Rates'!F13</f>
        <v>16.72</v>
      </c>
      <c r="G28" s="183" t="s">
        <v>4</v>
      </c>
      <c r="H28" s="182">
        <f>F28*D28</f>
        <v>179355.44</v>
      </c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</row>
    <row r="29" spans="1:51" ht="14.25" x14ac:dyDescent="0.2">
      <c r="A29" s="179" t="s">
        <v>157</v>
      </c>
      <c r="B29" s="178">
        <f>B22</f>
        <v>8000</v>
      </c>
      <c r="C29" s="177" t="s">
        <v>154</v>
      </c>
      <c r="D29" s="181"/>
      <c r="E29" s="180">
        <f>E25</f>
        <v>32225700</v>
      </c>
      <c r="F29" s="174">
        <f>'User Rates'!F14</f>
        <v>6.5</v>
      </c>
      <c r="G29" s="173" t="s">
        <v>144</v>
      </c>
      <c r="H29" s="172">
        <f>(E29/1000)*F29</f>
        <v>209467.05000000002</v>
      </c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</row>
    <row r="30" spans="1:51" ht="14.25" x14ac:dyDescent="0.2">
      <c r="A30" s="179" t="s">
        <v>156</v>
      </c>
      <c r="B30" s="178">
        <f>B23</f>
        <v>32000</v>
      </c>
      <c r="C30" s="177" t="s">
        <v>154</v>
      </c>
      <c r="D30" s="176"/>
      <c r="E30" s="175">
        <f>F25</f>
        <v>4562300</v>
      </c>
      <c r="F30" s="174">
        <f>'User Rates'!F15</f>
        <v>6.42</v>
      </c>
      <c r="G30" s="173" t="s">
        <v>144</v>
      </c>
      <c r="H30" s="172">
        <f>(E30/1000)*F30</f>
        <v>29289.966</v>
      </c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</row>
    <row r="31" spans="1:51" ht="15" thickBot="1" x14ac:dyDescent="0.25">
      <c r="A31" s="171" t="s">
        <v>155</v>
      </c>
      <c r="B31" s="170">
        <f>B24</f>
        <v>40000</v>
      </c>
      <c r="C31" s="169" t="s">
        <v>154</v>
      </c>
      <c r="D31" s="168"/>
      <c r="E31" s="167">
        <f>G25</f>
        <v>2181900</v>
      </c>
      <c r="F31" s="166">
        <f>'User Rates'!F16</f>
        <v>6.28</v>
      </c>
      <c r="G31" s="165" t="s">
        <v>144</v>
      </c>
      <c r="H31" s="164">
        <f>(E31/1000)*F31</f>
        <v>13702.332</v>
      </c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</row>
    <row r="32" spans="1:51" ht="15" thickTop="1" x14ac:dyDescent="0.2">
      <c r="A32" s="149"/>
      <c r="B32" s="163"/>
      <c r="C32" s="163"/>
      <c r="D32" s="399"/>
      <c r="E32" s="399"/>
      <c r="F32" s="162" t="s">
        <v>153</v>
      </c>
      <c r="G32" s="161"/>
      <c r="H32" s="143">
        <f>SUM(H28:H31)</f>
        <v>431814.788</v>
      </c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</row>
    <row r="33" spans="1:51" ht="14.25" x14ac:dyDescent="0.2">
      <c r="A33" s="139"/>
      <c r="B33" s="142"/>
      <c r="C33" s="142"/>
      <c r="D33" s="194"/>
      <c r="E33" s="194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</row>
    <row r="34" spans="1:51" ht="14.25" x14ac:dyDescent="0.2">
      <c r="A34" s="160" t="s">
        <v>178</v>
      </c>
      <c r="B34" s="159"/>
      <c r="C34" s="159"/>
      <c r="D34" s="159"/>
      <c r="E34" s="159"/>
      <c r="F34" s="159"/>
      <c r="G34" s="159"/>
      <c r="H34" s="158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</row>
    <row r="35" spans="1:51" ht="14.25" x14ac:dyDescent="0.2">
      <c r="A35" s="157" t="s">
        <v>3</v>
      </c>
      <c r="B35" s="211"/>
      <c r="C35" s="210" t="s">
        <v>165</v>
      </c>
      <c r="D35" s="210" t="s">
        <v>148</v>
      </c>
      <c r="E35" s="209" t="s">
        <v>164</v>
      </c>
      <c r="F35" s="209" t="s">
        <v>163</v>
      </c>
      <c r="G35" s="208" t="s">
        <v>163</v>
      </c>
      <c r="H35" s="207"/>
      <c r="I35" s="206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</row>
    <row r="36" spans="1:51" ht="14.25" x14ac:dyDescent="0.2">
      <c r="A36" s="205" t="s">
        <v>145</v>
      </c>
      <c r="B36" s="204"/>
      <c r="C36" s="203" t="s">
        <v>162</v>
      </c>
      <c r="D36" s="203" t="s">
        <v>145</v>
      </c>
      <c r="E36" s="146">
        <f>(B37)</f>
        <v>8000</v>
      </c>
      <c r="F36" s="146">
        <f>(B38)</f>
        <v>32000</v>
      </c>
      <c r="G36" s="202">
        <f>(B39)</f>
        <v>40000</v>
      </c>
      <c r="H36" s="196"/>
      <c r="I36" s="142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</row>
    <row r="37" spans="1:51" ht="14.25" x14ac:dyDescent="0.2">
      <c r="A37" s="179" t="s">
        <v>157</v>
      </c>
      <c r="B37" s="180">
        <v>8000</v>
      </c>
      <c r="C37" s="201">
        <v>118</v>
      </c>
      <c r="D37" s="201">
        <v>230500</v>
      </c>
      <c r="E37" s="180">
        <f>$D37</f>
        <v>230500</v>
      </c>
      <c r="F37" s="180"/>
      <c r="G37" s="196"/>
      <c r="H37" s="177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</row>
    <row r="38" spans="1:51" ht="14.25" x14ac:dyDescent="0.2">
      <c r="A38" s="179" t="s">
        <v>156</v>
      </c>
      <c r="B38" s="180">
        <v>32000</v>
      </c>
      <c r="C38" s="201">
        <v>98</v>
      </c>
      <c r="D38" s="201">
        <v>1854900</v>
      </c>
      <c r="E38" s="180">
        <f>($C38*E$6)</f>
        <v>784000</v>
      </c>
      <c r="F38" s="180">
        <f>($D38-E38)</f>
        <v>1070900</v>
      </c>
      <c r="G38" s="196"/>
      <c r="H38" s="177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</row>
    <row r="39" spans="1:51" ht="15" thickBot="1" x14ac:dyDescent="0.25">
      <c r="A39" s="171" t="s">
        <v>155</v>
      </c>
      <c r="B39" s="199">
        <v>40000</v>
      </c>
      <c r="C39" s="200">
        <v>12</v>
      </c>
      <c r="D39" s="200">
        <v>1250700</v>
      </c>
      <c r="E39" s="199">
        <f>($C39*E$6)</f>
        <v>96000</v>
      </c>
      <c r="F39" s="199">
        <f>($C39*F$6)</f>
        <v>384000</v>
      </c>
      <c r="G39" s="198">
        <f>$D39-E39-F39</f>
        <v>770700</v>
      </c>
      <c r="H39" s="195"/>
      <c r="I39" s="194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</row>
    <row r="40" spans="1:51" ht="15" thickTop="1" x14ac:dyDescent="0.2">
      <c r="A40" s="197" t="s">
        <v>161</v>
      </c>
      <c r="B40" s="139"/>
      <c r="C40" s="180">
        <f>SUM(C37:C39)</f>
        <v>228</v>
      </c>
      <c r="D40" s="180">
        <f>SUM(D37:D39)</f>
        <v>3336100</v>
      </c>
      <c r="E40" s="180">
        <f>SUM(E37:E39)</f>
        <v>1110500</v>
      </c>
      <c r="F40" s="180">
        <f>SUM(F37:F39)</f>
        <v>1454900</v>
      </c>
      <c r="G40" s="196">
        <f>SUM(G37:G39)</f>
        <v>770700</v>
      </c>
      <c r="H40" s="195"/>
      <c r="I40" s="194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</row>
    <row r="41" spans="1:51" ht="14.25" x14ac:dyDescent="0.2">
      <c r="A41" s="193" t="s">
        <v>160</v>
      </c>
      <c r="B41" s="192"/>
      <c r="C41" s="192"/>
      <c r="D41" s="192"/>
      <c r="E41" s="192"/>
      <c r="F41" s="192"/>
      <c r="G41" s="191"/>
      <c r="H41" s="190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</row>
    <row r="42" spans="1:51" ht="14.25" x14ac:dyDescent="0.2">
      <c r="A42" s="396" t="s">
        <v>3</v>
      </c>
      <c r="B42" s="397"/>
      <c r="C42" s="398"/>
      <c r="D42" s="189" t="s">
        <v>149</v>
      </c>
      <c r="E42" s="189" t="s">
        <v>159</v>
      </c>
      <c r="F42" s="396" t="s">
        <v>147</v>
      </c>
      <c r="G42" s="398"/>
      <c r="H42" s="189" t="s">
        <v>158</v>
      </c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</row>
    <row r="43" spans="1:51" ht="14.25" x14ac:dyDescent="0.2">
      <c r="A43" s="188"/>
      <c r="B43" s="185"/>
      <c r="C43" s="187"/>
      <c r="D43" s="186">
        <f>C40</f>
        <v>228</v>
      </c>
      <c r="E43" s="185"/>
      <c r="F43" s="184">
        <f>'User Rates'!F20</f>
        <v>11.78</v>
      </c>
      <c r="G43" s="183" t="s">
        <v>4</v>
      </c>
      <c r="H43" s="182">
        <f>F43*D43</f>
        <v>2685.8399999999997</v>
      </c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</row>
    <row r="44" spans="1:51" ht="14.25" x14ac:dyDescent="0.2">
      <c r="A44" s="179" t="s">
        <v>157</v>
      </c>
      <c r="B44" s="178">
        <f>B37</f>
        <v>8000</v>
      </c>
      <c r="C44" s="177" t="s">
        <v>154</v>
      </c>
      <c r="D44" s="181"/>
      <c r="E44" s="180">
        <f>E40</f>
        <v>1110500</v>
      </c>
      <c r="F44" s="174">
        <f>'User Rates'!F21</f>
        <v>4.6399999999999997</v>
      </c>
      <c r="G44" s="173" t="s">
        <v>144</v>
      </c>
      <c r="H44" s="172">
        <f>(E44/1000)*F44</f>
        <v>5152.7199999999993</v>
      </c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</row>
    <row r="45" spans="1:51" ht="14.25" x14ac:dyDescent="0.2">
      <c r="A45" s="179" t="s">
        <v>156</v>
      </c>
      <c r="B45" s="178">
        <f>B38</f>
        <v>32000</v>
      </c>
      <c r="C45" s="177" t="s">
        <v>154</v>
      </c>
      <c r="D45" s="176"/>
      <c r="E45" s="175">
        <f>F40</f>
        <v>1454900</v>
      </c>
      <c r="F45" s="174">
        <f>'User Rates'!F22</f>
        <v>4.59</v>
      </c>
      <c r="G45" s="173" t="s">
        <v>144</v>
      </c>
      <c r="H45" s="172">
        <f>(E45/1000)*F45</f>
        <v>6677.991</v>
      </c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</row>
    <row r="46" spans="1:51" ht="15" thickBot="1" x14ac:dyDescent="0.25">
      <c r="A46" s="171" t="s">
        <v>155</v>
      </c>
      <c r="B46" s="170">
        <f>B39</f>
        <v>40000</v>
      </c>
      <c r="C46" s="169" t="s">
        <v>154</v>
      </c>
      <c r="D46" s="168"/>
      <c r="E46" s="167">
        <f>G40</f>
        <v>770700</v>
      </c>
      <c r="F46" s="166">
        <f>'User Rates'!F23</f>
        <v>4.49</v>
      </c>
      <c r="G46" s="165" t="s">
        <v>144</v>
      </c>
      <c r="H46" s="164">
        <f>(E46/1000)*F46</f>
        <v>3460.4430000000002</v>
      </c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</row>
    <row r="47" spans="1:51" ht="15" thickTop="1" x14ac:dyDescent="0.2">
      <c r="A47" s="149"/>
      <c r="B47" s="163"/>
      <c r="C47" s="163"/>
      <c r="D47" s="399"/>
      <c r="E47" s="399"/>
      <c r="F47" s="162" t="s">
        <v>153</v>
      </c>
      <c r="G47" s="161"/>
      <c r="H47" s="143">
        <f>SUM(H43:H46)</f>
        <v>17976.993999999999</v>
      </c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</row>
    <row r="48" spans="1:51" ht="14.25" x14ac:dyDescent="0.2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</row>
    <row r="49" spans="1:51" ht="14.25" x14ac:dyDescent="0.2">
      <c r="A49" s="160" t="s">
        <v>177</v>
      </c>
      <c r="B49" s="159"/>
      <c r="C49" s="159"/>
      <c r="D49" s="159"/>
      <c r="E49" s="159"/>
      <c r="F49" s="159"/>
      <c r="G49" s="159"/>
      <c r="H49" s="158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</row>
    <row r="50" spans="1:51" ht="14.25" x14ac:dyDescent="0.2">
      <c r="A50" s="157" t="s">
        <v>3</v>
      </c>
      <c r="B50" s="211"/>
      <c r="C50" s="210" t="s">
        <v>165</v>
      </c>
      <c r="D50" s="210" t="s">
        <v>148</v>
      </c>
      <c r="E50" s="209" t="s">
        <v>164</v>
      </c>
      <c r="F50" s="209" t="s">
        <v>163</v>
      </c>
      <c r="G50" s="208" t="s">
        <v>163</v>
      </c>
      <c r="H50" s="207"/>
      <c r="I50" s="206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</row>
    <row r="51" spans="1:51" ht="14.25" x14ac:dyDescent="0.2">
      <c r="A51" s="205" t="s">
        <v>145</v>
      </c>
      <c r="B51" s="204"/>
      <c r="C51" s="203" t="s">
        <v>162</v>
      </c>
      <c r="D51" s="203" t="s">
        <v>145</v>
      </c>
      <c r="E51" s="146">
        <f>(B52)</f>
        <v>8000</v>
      </c>
      <c r="F51" s="146">
        <f>(B53)</f>
        <v>40000</v>
      </c>
      <c r="G51" s="202">
        <f>(B54)</f>
        <v>48000</v>
      </c>
      <c r="H51" s="196"/>
      <c r="I51" s="142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</row>
    <row r="52" spans="1:51" ht="14.25" x14ac:dyDescent="0.2">
      <c r="A52" s="179" t="s">
        <v>157</v>
      </c>
      <c r="B52" s="180">
        <v>8000</v>
      </c>
      <c r="C52" s="201">
        <v>63</v>
      </c>
      <c r="D52" s="201">
        <v>183400</v>
      </c>
      <c r="E52" s="180">
        <f>$D52</f>
        <v>183400</v>
      </c>
      <c r="F52" s="180"/>
      <c r="G52" s="196"/>
      <c r="H52" s="177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</row>
    <row r="53" spans="1:51" ht="14.25" x14ac:dyDescent="0.2">
      <c r="A53" s="179" t="s">
        <v>156</v>
      </c>
      <c r="B53" s="180">
        <v>40000</v>
      </c>
      <c r="C53" s="201">
        <v>19</v>
      </c>
      <c r="D53" s="201">
        <v>347900</v>
      </c>
      <c r="E53" s="180">
        <f>($C53*E$6)</f>
        <v>152000</v>
      </c>
      <c r="F53" s="180">
        <f>($D53-E53)</f>
        <v>195900</v>
      </c>
      <c r="G53" s="196"/>
      <c r="H53" s="177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</row>
    <row r="54" spans="1:51" ht="15" thickBot="1" x14ac:dyDescent="0.25">
      <c r="A54" s="171" t="s">
        <v>155</v>
      </c>
      <c r="B54" s="199">
        <v>48000</v>
      </c>
      <c r="C54" s="200">
        <v>2</v>
      </c>
      <c r="D54" s="200">
        <v>240800</v>
      </c>
      <c r="E54" s="199">
        <f>($C54*E$6)</f>
        <v>16000</v>
      </c>
      <c r="F54" s="199">
        <f>($C54*F$6)</f>
        <v>64000</v>
      </c>
      <c r="G54" s="198">
        <f>$D54-E54-F54</f>
        <v>160800</v>
      </c>
      <c r="H54" s="195"/>
      <c r="I54" s="194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</row>
    <row r="55" spans="1:51" ht="15" thickTop="1" x14ac:dyDescent="0.2">
      <c r="A55" s="197" t="s">
        <v>161</v>
      </c>
      <c r="B55" s="139"/>
      <c r="C55" s="180">
        <f>SUM(C52:C54)</f>
        <v>84</v>
      </c>
      <c r="D55" s="180">
        <f>SUM(D52:D54)</f>
        <v>772100</v>
      </c>
      <c r="E55" s="180">
        <f>SUM(E52:E54)</f>
        <v>351400</v>
      </c>
      <c r="F55" s="180">
        <f>SUM(F52:F54)</f>
        <v>259900</v>
      </c>
      <c r="G55" s="196">
        <f>SUM(G52:G54)</f>
        <v>160800</v>
      </c>
      <c r="H55" s="195"/>
      <c r="I55" s="194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</row>
    <row r="56" spans="1:51" ht="14.25" x14ac:dyDescent="0.2">
      <c r="A56" s="193" t="s">
        <v>160</v>
      </c>
      <c r="B56" s="192"/>
      <c r="C56" s="192"/>
      <c r="D56" s="192"/>
      <c r="E56" s="192"/>
      <c r="F56" s="192"/>
      <c r="G56" s="191"/>
      <c r="H56" s="190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</row>
    <row r="57" spans="1:51" ht="14.25" x14ac:dyDescent="0.2">
      <c r="A57" s="396" t="s">
        <v>3</v>
      </c>
      <c r="B57" s="397"/>
      <c r="C57" s="398"/>
      <c r="D57" s="189" t="s">
        <v>149</v>
      </c>
      <c r="E57" s="189" t="s">
        <v>159</v>
      </c>
      <c r="F57" s="396" t="s">
        <v>147</v>
      </c>
      <c r="G57" s="398"/>
      <c r="H57" s="189" t="s">
        <v>158</v>
      </c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</row>
    <row r="58" spans="1:51" ht="14.25" x14ac:dyDescent="0.2">
      <c r="A58" s="188"/>
      <c r="B58" s="185"/>
      <c r="C58" s="187"/>
      <c r="D58" s="186">
        <f>C55</f>
        <v>84</v>
      </c>
      <c r="E58" s="185"/>
      <c r="F58" s="184">
        <f>'User Rates'!F27</f>
        <v>16.72</v>
      </c>
      <c r="G58" s="183" t="s">
        <v>4</v>
      </c>
      <c r="H58" s="182">
        <f>F58*D58</f>
        <v>1404.48</v>
      </c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</row>
    <row r="59" spans="1:51" ht="14.25" x14ac:dyDescent="0.2">
      <c r="A59" s="179" t="s">
        <v>157</v>
      </c>
      <c r="B59" s="178">
        <f>B52</f>
        <v>8000</v>
      </c>
      <c r="C59" s="177" t="s">
        <v>154</v>
      </c>
      <c r="D59" s="181"/>
      <c r="E59" s="180">
        <f>E55</f>
        <v>351400</v>
      </c>
      <c r="F59" s="174">
        <f>'User Rates'!F28</f>
        <v>6.5</v>
      </c>
      <c r="G59" s="173" t="s">
        <v>144</v>
      </c>
      <c r="H59" s="172">
        <f>(E59/1000)*F59</f>
        <v>2284.1</v>
      </c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</row>
    <row r="60" spans="1:51" ht="14.25" x14ac:dyDescent="0.2">
      <c r="A60" s="179" t="s">
        <v>156</v>
      </c>
      <c r="B60" s="178">
        <f>B53</f>
        <v>40000</v>
      </c>
      <c r="C60" s="177" t="s">
        <v>154</v>
      </c>
      <c r="D60" s="176"/>
      <c r="E60" s="175">
        <f>F55</f>
        <v>259900</v>
      </c>
      <c r="F60" s="174">
        <f>'User Rates'!F29</f>
        <v>6.42</v>
      </c>
      <c r="G60" s="173" t="s">
        <v>144</v>
      </c>
      <c r="H60" s="172">
        <f>(E60/1000)*F60</f>
        <v>1668.5579999999998</v>
      </c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</row>
    <row r="61" spans="1:51" ht="15" thickBot="1" x14ac:dyDescent="0.25">
      <c r="A61" s="171" t="s">
        <v>155</v>
      </c>
      <c r="B61" s="170">
        <f>B54</f>
        <v>48000</v>
      </c>
      <c r="C61" s="169" t="s">
        <v>154</v>
      </c>
      <c r="D61" s="168"/>
      <c r="E61" s="167">
        <f>G55</f>
        <v>160800</v>
      </c>
      <c r="F61" s="166">
        <f>'User Rates'!F30</f>
        <v>6.28</v>
      </c>
      <c r="G61" s="165" t="s">
        <v>144</v>
      </c>
      <c r="H61" s="164">
        <f>(E61/1000)*F61</f>
        <v>1009.8240000000001</v>
      </c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</row>
    <row r="62" spans="1:51" ht="15" thickTop="1" x14ac:dyDescent="0.2">
      <c r="A62" s="149"/>
      <c r="B62" s="163"/>
      <c r="C62" s="163"/>
      <c r="D62" s="399"/>
      <c r="E62" s="399"/>
      <c r="F62" s="162" t="s">
        <v>153</v>
      </c>
      <c r="G62" s="161"/>
      <c r="H62" s="143">
        <f>SUM(H58:H61)</f>
        <v>6366.9619999999995</v>
      </c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</row>
    <row r="63" spans="1:51" ht="14.25" x14ac:dyDescent="0.2">
      <c r="A63" s="139"/>
      <c r="B63" s="142"/>
      <c r="C63" s="142"/>
      <c r="D63" s="194"/>
      <c r="E63" s="194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</row>
    <row r="64" spans="1:51" ht="14.25" x14ac:dyDescent="0.2">
      <c r="A64" s="160" t="s">
        <v>176</v>
      </c>
      <c r="B64" s="159"/>
      <c r="C64" s="159"/>
      <c r="D64" s="159"/>
      <c r="E64" s="159"/>
      <c r="F64" s="159"/>
      <c r="G64" s="159"/>
      <c r="H64" s="158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</row>
    <row r="65" spans="1:51" ht="14.25" x14ac:dyDescent="0.2">
      <c r="A65" s="157" t="s">
        <v>3</v>
      </c>
      <c r="B65" s="211"/>
      <c r="C65" s="210" t="s">
        <v>165</v>
      </c>
      <c r="D65" s="210" t="s">
        <v>148</v>
      </c>
      <c r="E65" s="209" t="s">
        <v>164</v>
      </c>
      <c r="F65" s="209" t="s">
        <v>163</v>
      </c>
      <c r="G65" s="208" t="s">
        <v>163</v>
      </c>
      <c r="H65" s="207"/>
      <c r="I65" s="20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</row>
    <row r="66" spans="1:51" ht="14.25" x14ac:dyDescent="0.2">
      <c r="A66" s="205" t="s">
        <v>145</v>
      </c>
      <c r="B66" s="204"/>
      <c r="C66" s="203" t="s">
        <v>162</v>
      </c>
      <c r="D66" s="203" t="s">
        <v>145</v>
      </c>
      <c r="E66" s="146">
        <f>(B67)</f>
        <v>8000</v>
      </c>
      <c r="F66" s="146">
        <f>(B68)</f>
        <v>32000</v>
      </c>
      <c r="G66" s="202">
        <f>(B69)</f>
        <v>40000</v>
      </c>
      <c r="H66" s="196"/>
      <c r="I66" s="142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</row>
    <row r="67" spans="1:51" ht="14.25" x14ac:dyDescent="0.2">
      <c r="A67" s="179" t="s">
        <v>157</v>
      </c>
      <c r="B67" s="180">
        <v>8000</v>
      </c>
      <c r="C67" s="201">
        <v>30</v>
      </c>
      <c r="D67" s="201">
        <v>86100</v>
      </c>
      <c r="E67" s="180">
        <f>$D67</f>
        <v>86100</v>
      </c>
      <c r="F67" s="180"/>
      <c r="G67" s="196"/>
      <c r="H67" s="177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</row>
    <row r="68" spans="1:51" ht="14.25" x14ac:dyDescent="0.2">
      <c r="A68" s="179" t="s">
        <v>156</v>
      </c>
      <c r="B68" s="180">
        <v>32000</v>
      </c>
      <c r="C68" s="201">
        <v>26</v>
      </c>
      <c r="D68" s="201">
        <v>605300</v>
      </c>
      <c r="E68" s="180">
        <f>($C68*E$6)</f>
        <v>208000</v>
      </c>
      <c r="F68" s="180">
        <f>($D68-E68)</f>
        <v>397300</v>
      </c>
      <c r="G68" s="196"/>
      <c r="H68" s="177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</row>
    <row r="69" spans="1:51" ht="15" thickBot="1" x14ac:dyDescent="0.25">
      <c r="A69" s="171" t="s">
        <v>155</v>
      </c>
      <c r="B69" s="199">
        <v>40000</v>
      </c>
      <c r="C69" s="200">
        <v>16</v>
      </c>
      <c r="D69" s="200">
        <v>987400</v>
      </c>
      <c r="E69" s="199">
        <f>($C69*E$6)</f>
        <v>128000</v>
      </c>
      <c r="F69" s="199">
        <f>($C69*F$6)</f>
        <v>512000</v>
      </c>
      <c r="G69" s="198">
        <f>$D69-E69-F69</f>
        <v>347400</v>
      </c>
      <c r="H69" s="195"/>
      <c r="I69" s="194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</row>
    <row r="70" spans="1:51" ht="15" thickTop="1" x14ac:dyDescent="0.2">
      <c r="A70" s="197" t="s">
        <v>161</v>
      </c>
      <c r="B70" s="139"/>
      <c r="C70" s="180">
        <f>SUM(C67:C69)</f>
        <v>72</v>
      </c>
      <c r="D70" s="180">
        <f>SUM(D67:D69)</f>
        <v>1678800</v>
      </c>
      <c r="E70" s="180">
        <f>SUM(E67:E69)</f>
        <v>422100</v>
      </c>
      <c r="F70" s="180">
        <f>SUM(F67:F69)</f>
        <v>909300</v>
      </c>
      <c r="G70" s="196">
        <f>SUM(G67:G69)</f>
        <v>347400</v>
      </c>
      <c r="H70" s="195"/>
      <c r="I70" s="194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</row>
    <row r="71" spans="1:51" ht="14.25" x14ac:dyDescent="0.2">
      <c r="A71" s="193" t="s">
        <v>160</v>
      </c>
      <c r="B71" s="192"/>
      <c r="C71" s="192"/>
      <c r="D71" s="192"/>
      <c r="E71" s="192"/>
      <c r="F71" s="192"/>
      <c r="G71" s="191"/>
      <c r="H71" s="190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</row>
    <row r="72" spans="1:51" ht="14.25" x14ac:dyDescent="0.2">
      <c r="A72" s="396" t="s">
        <v>3</v>
      </c>
      <c r="B72" s="397"/>
      <c r="C72" s="398"/>
      <c r="D72" s="189" t="s">
        <v>149</v>
      </c>
      <c r="E72" s="189" t="s">
        <v>159</v>
      </c>
      <c r="F72" s="396" t="s">
        <v>147</v>
      </c>
      <c r="G72" s="398"/>
      <c r="H72" s="189" t="s">
        <v>158</v>
      </c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</row>
    <row r="73" spans="1:51" ht="14.25" x14ac:dyDescent="0.2">
      <c r="A73" s="188"/>
      <c r="B73" s="185"/>
      <c r="C73" s="187"/>
      <c r="D73" s="186">
        <f>C70</f>
        <v>72</v>
      </c>
      <c r="E73" s="185"/>
      <c r="F73" s="184">
        <f>'User Rates'!F34</f>
        <v>17.29</v>
      </c>
      <c r="G73" s="183" t="s">
        <v>4</v>
      </c>
      <c r="H73" s="182">
        <f>F73*D73</f>
        <v>1244.8799999999999</v>
      </c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</row>
    <row r="74" spans="1:51" ht="14.25" x14ac:dyDescent="0.2">
      <c r="A74" s="179" t="s">
        <v>157</v>
      </c>
      <c r="B74" s="178">
        <f>B67</f>
        <v>8000</v>
      </c>
      <c r="C74" s="177" t="s">
        <v>154</v>
      </c>
      <c r="D74" s="181"/>
      <c r="E74" s="180">
        <f>E70</f>
        <v>422100</v>
      </c>
      <c r="F74" s="174">
        <f>'User Rates'!F35</f>
        <v>4.6399999999999997</v>
      </c>
      <c r="G74" s="173" t="s">
        <v>144</v>
      </c>
      <c r="H74" s="172">
        <f>(E74/1000)*F74</f>
        <v>1958.5439999999999</v>
      </c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</row>
    <row r="75" spans="1:51" ht="14.25" x14ac:dyDescent="0.2">
      <c r="A75" s="179" t="s">
        <v>156</v>
      </c>
      <c r="B75" s="178">
        <f>B68</f>
        <v>32000</v>
      </c>
      <c r="C75" s="177" t="s">
        <v>154</v>
      </c>
      <c r="D75" s="176"/>
      <c r="E75" s="175">
        <f>F70</f>
        <v>909300</v>
      </c>
      <c r="F75" s="174">
        <f>'User Rates'!F36</f>
        <v>4.59</v>
      </c>
      <c r="G75" s="173" t="s">
        <v>144</v>
      </c>
      <c r="H75" s="172">
        <f>(E75/1000)*F75</f>
        <v>4173.6869999999999</v>
      </c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</row>
    <row r="76" spans="1:51" ht="15" thickBot="1" x14ac:dyDescent="0.25">
      <c r="A76" s="171" t="s">
        <v>155</v>
      </c>
      <c r="B76" s="170">
        <f>B69</f>
        <v>40000</v>
      </c>
      <c r="C76" s="169" t="s">
        <v>154</v>
      </c>
      <c r="D76" s="168"/>
      <c r="E76" s="167">
        <f>G70</f>
        <v>347400</v>
      </c>
      <c r="F76" s="166">
        <f>'User Rates'!F37</f>
        <v>4.49</v>
      </c>
      <c r="G76" s="165" t="s">
        <v>144</v>
      </c>
      <c r="H76" s="164">
        <f>(E76/1000)*F76</f>
        <v>1559.826</v>
      </c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</row>
    <row r="77" spans="1:51" ht="15" thickTop="1" x14ac:dyDescent="0.2">
      <c r="A77" s="149"/>
      <c r="B77" s="163"/>
      <c r="C77" s="163"/>
      <c r="D77" s="399"/>
      <c r="E77" s="399"/>
      <c r="F77" s="162" t="s">
        <v>153</v>
      </c>
      <c r="G77" s="161"/>
      <c r="H77" s="143">
        <f>SUM(H73:H76)</f>
        <v>8936.9369999999999</v>
      </c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</row>
    <row r="78" spans="1:51" ht="14.25" x14ac:dyDescent="0.2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</row>
    <row r="79" spans="1:51" ht="14.25" x14ac:dyDescent="0.2">
      <c r="A79" s="160" t="s">
        <v>175</v>
      </c>
      <c r="B79" s="159"/>
      <c r="C79" s="159"/>
      <c r="D79" s="159"/>
      <c r="E79" s="159"/>
      <c r="F79" s="159"/>
      <c r="G79" s="159"/>
      <c r="H79" s="158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</row>
    <row r="80" spans="1:51" ht="14.25" x14ac:dyDescent="0.2">
      <c r="A80" s="157" t="s">
        <v>3</v>
      </c>
      <c r="B80" s="211"/>
      <c r="C80" s="210" t="s">
        <v>165</v>
      </c>
      <c r="D80" s="210" t="s">
        <v>148</v>
      </c>
      <c r="E80" s="209" t="s">
        <v>164</v>
      </c>
      <c r="F80" s="209" t="s">
        <v>163</v>
      </c>
      <c r="G80" s="208" t="s">
        <v>163</v>
      </c>
      <c r="H80" s="207"/>
      <c r="I80" s="206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</row>
    <row r="81" spans="1:51" ht="14.25" x14ac:dyDescent="0.2">
      <c r="A81" s="205" t="s">
        <v>145</v>
      </c>
      <c r="B81" s="204"/>
      <c r="C81" s="203" t="s">
        <v>162</v>
      </c>
      <c r="D81" s="203" t="s">
        <v>145</v>
      </c>
      <c r="E81" s="146">
        <f>(B82)</f>
        <v>8000</v>
      </c>
      <c r="F81" s="146">
        <f>(B83)</f>
        <v>40000</v>
      </c>
      <c r="G81" s="202">
        <f>(B84)</f>
        <v>48000</v>
      </c>
      <c r="H81" s="196"/>
      <c r="I81" s="142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</row>
    <row r="82" spans="1:51" ht="14.25" x14ac:dyDescent="0.2">
      <c r="A82" s="179" t="s">
        <v>157</v>
      </c>
      <c r="B82" s="180">
        <v>8000</v>
      </c>
      <c r="C82" s="201">
        <v>0</v>
      </c>
      <c r="D82" s="201">
        <v>0</v>
      </c>
      <c r="E82" s="180">
        <f>$D82</f>
        <v>0</v>
      </c>
      <c r="F82" s="180"/>
      <c r="G82" s="196"/>
      <c r="H82" s="177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</row>
    <row r="83" spans="1:51" ht="14.25" x14ac:dyDescent="0.2">
      <c r="A83" s="179" t="s">
        <v>156</v>
      </c>
      <c r="B83" s="180">
        <v>40000</v>
      </c>
      <c r="C83" s="201">
        <v>0</v>
      </c>
      <c r="D83" s="201">
        <v>0</v>
      </c>
      <c r="E83" s="180">
        <f>($C83*E$6)</f>
        <v>0</v>
      </c>
      <c r="F83" s="180">
        <f>($D83-E83)</f>
        <v>0</v>
      </c>
      <c r="G83" s="196"/>
      <c r="H83" s="177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</row>
    <row r="84" spans="1:51" ht="15" thickBot="1" x14ac:dyDescent="0.25">
      <c r="A84" s="171" t="s">
        <v>155</v>
      </c>
      <c r="B84" s="199">
        <v>48000</v>
      </c>
      <c r="C84" s="200">
        <v>12</v>
      </c>
      <c r="D84" s="200">
        <v>1125900</v>
      </c>
      <c r="E84" s="199">
        <f>($C84*E$6)</f>
        <v>96000</v>
      </c>
      <c r="F84" s="199">
        <f>($C84*F$6)</f>
        <v>384000</v>
      </c>
      <c r="G84" s="198">
        <f>$D84-E84-F84</f>
        <v>645900</v>
      </c>
      <c r="H84" s="195"/>
      <c r="I84" s="194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</row>
    <row r="85" spans="1:51" ht="15" thickTop="1" x14ac:dyDescent="0.2">
      <c r="A85" s="197" t="s">
        <v>161</v>
      </c>
      <c r="B85" s="139"/>
      <c r="C85" s="180">
        <f>SUM(C82:C84)</f>
        <v>12</v>
      </c>
      <c r="D85" s="180">
        <f>SUM(D82:D84)</f>
        <v>1125900</v>
      </c>
      <c r="E85" s="180">
        <f>SUM(E82:E84)</f>
        <v>96000</v>
      </c>
      <c r="F85" s="180">
        <f>SUM(F82:F84)</f>
        <v>384000</v>
      </c>
      <c r="G85" s="196">
        <f>SUM(G82:G84)</f>
        <v>645900</v>
      </c>
      <c r="H85" s="195"/>
      <c r="I85" s="194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</row>
    <row r="86" spans="1:51" ht="14.25" x14ac:dyDescent="0.2">
      <c r="A86" s="193" t="s">
        <v>160</v>
      </c>
      <c r="B86" s="192"/>
      <c r="C86" s="192"/>
      <c r="D86" s="192"/>
      <c r="E86" s="192"/>
      <c r="F86" s="192"/>
      <c r="G86" s="191"/>
      <c r="H86" s="190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</row>
    <row r="87" spans="1:51" ht="14.25" x14ac:dyDescent="0.2">
      <c r="A87" s="396" t="s">
        <v>3</v>
      </c>
      <c r="B87" s="397"/>
      <c r="C87" s="398"/>
      <c r="D87" s="189" t="s">
        <v>149</v>
      </c>
      <c r="E87" s="189" t="s">
        <v>159</v>
      </c>
      <c r="F87" s="396" t="s">
        <v>147</v>
      </c>
      <c r="G87" s="398"/>
      <c r="H87" s="189" t="s">
        <v>158</v>
      </c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</row>
    <row r="88" spans="1:51" ht="14.25" x14ac:dyDescent="0.2">
      <c r="A88" s="188"/>
      <c r="B88" s="185"/>
      <c r="C88" s="187"/>
      <c r="D88" s="186">
        <f>C85</f>
        <v>12</v>
      </c>
      <c r="E88" s="185"/>
      <c r="F88" s="184">
        <f>'User Rates'!F41</f>
        <v>25.9</v>
      </c>
      <c r="G88" s="183" t="s">
        <v>4</v>
      </c>
      <c r="H88" s="182">
        <f>F88*D88</f>
        <v>310.79999999999995</v>
      </c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</row>
    <row r="89" spans="1:51" ht="14.25" x14ac:dyDescent="0.2">
      <c r="A89" s="179" t="s">
        <v>157</v>
      </c>
      <c r="B89" s="178">
        <f>B82</f>
        <v>8000</v>
      </c>
      <c r="C89" s="177" t="s">
        <v>154</v>
      </c>
      <c r="D89" s="181"/>
      <c r="E89" s="180">
        <f>E85</f>
        <v>96000</v>
      </c>
      <c r="F89" s="174">
        <f>'User Rates'!F42</f>
        <v>6.5</v>
      </c>
      <c r="G89" s="173" t="s">
        <v>144</v>
      </c>
      <c r="H89" s="172">
        <f>(E89/1000)*F89</f>
        <v>624</v>
      </c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</row>
    <row r="90" spans="1:51" ht="14.25" x14ac:dyDescent="0.2">
      <c r="A90" s="179" t="s">
        <v>156</v>
      </c>
      <c r="B90" s="178">
        <f>B83</f>
        <v>40000</v>
      </c>
      <c r="C90" s="177" t="s">
        <v>154</v>
      </c>
      <c r="D90" s="176"/>
      <c r="E90" s="175">
        <f>F85</f>
        <v>384000</v>
      </c>
      <c r="F90" s="174">
        <f>'User Rates'!F43</f>
        <v>6.42</v>
      </c>
      <c r="G90" s="173" t="s">
        <v>144</v>
      </c>
      <c r="H90" s="172">
        <f>(E90/1000)*F90</f>
        <v>2465.2799999999997</v>
      </c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</row>
    <row r="91" spans="1:51" ht="15" thickBot="1" x14ac:dyDescent="0.25">
      <c r="A91" s="171" t="s">
        <v>155</v>
      </c>
      <c r="B91" s="170">
        <f>B84</f>
        <v>48000</v>
      </c>
      <c r="C91" s="169" t="s">
        <v>154</v>
      </c>
      <c r="D91" s="168"/>
      <c r="E91" s="167">
        <f>G85</f>
        <v>645900</v>
      </c>
      <c r="F91" s="166">
        <f>'User Rates'!F44</f>
        <v>6.28</v>
      </c>
      <c r="G91" s="165" t="s">
        <v>144</v>
      </c>
      <c r="H91" s="164">
        <f>(E91/1000)*F91</f>
        <v>4056.252</v>
      </c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</row>
    <row r="92" spans="1:51" ht="15" thickTop="1" x14ac:dyDescent="0.2">
      <c r="A92" s="149"/>
      <c r="B92" s="163"/>
      <c r="C92" s="163"/>
      <c r="D92" s="399"/>
      <c r="E92" s="399"/>
      <c r="F92" s="162" t="s">
        <v>153</v>
      </c>
      <c r="G92" s="161"/>
      <c r="H92" s="143">
        <f>SUM(H88:H91)</f>
        <v>7456.3320000000003</v>
      </c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</row>
    <row r="93" spans="1:51" ht="14.25" x14ac:dyDescent="0.2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</row>
    <row r="94" spans="1:51" ht="14.25" x14ac:dyDescent="0.2">
      <c r="A94" s="160" t="s">
        <v>174</v>
      </c>
      <c r="B94" s="159"/>
      <c r="C94" s="159"/>
      <c r="D94" s="159"/>
      <c r="E94" s="159"/>
      <c r="F94" s="159"/>
      <c r="G94" s="159"/>
      <c r="H94" s="158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</row>
    <row r="95" spans="1:51" ht="14.25" x14ac:dyDescent="0.2">
      <c r="A95" s="157" t="s">
        <v>3</v>
      </c>
      <c r="B95" s="211"/>
      <c r="C95" s="210" t="s">
        <v>165</v>
      </c>
      <c r="D95" s="210" t="s">
        <v>148</v>
      </c>
      <c r="E95" s="209" t="s">
        <v>164</v>
      </c>
      <c r="F95" s="209" t="s">
        <v>163</v>
      </c>
      <c r="G95" s="208" t="s">
        <v>163</v>
      </c>
      <c r="H95" s="207"/>
      <c r="I95" s="206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</row>
    <row r="96" spans="1:51" ht="14.25" x14ac:dyDescent="0.2">
      <c r="A96" s="205" t="s">
        <v>145</v>
      </c>
      <c r="B96" s="204"/>
      <c r="C96" s="203" t="s">
        <v>162</v>
      </c>
      <c r="D96" s="203" t="s">
        <v>145</v>
      </c>
      <c r="E96" s="146">
        <f>(B97)</f>
        <v>8000</v>
      </c>
      <c r="F96" s="146">
        <f>(B98)</f>
        <v>32000</v>
      </c>
      <c r="G96" s="202">
        <f>(B99)</f>
        <v>40000</v>
      </c>
      <c r="H96" s="196"/>
      <c r="I96" s="142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</row>
    <row r="97" spans="1:51" ht="14.25" x14ac:dyDescent="0.2">
      <c r="A97" s="179" t="s">
        <v>157</v>
      </c>
      <c r="B97" s="180">
        <v>8000</v>
      </c>
      <c r="C97" s="201">
        <v>140</v>
      </c>
      <c r="D97" s="201">
        <v>298200</v>
      </c>
      <c r="E97" s="180">
        <f>$D97</f>
        <v>298200</v>
      </c>
      <c r="F97" s="180"/>
      <c r="G97" s="196"/>
      <c r="H97" s="177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</row>
    <row r="98" spans="1:51" ht="14.25" x14ac:dyDescent="0.2">
      <c r="A98" s="179" t="s">
        <v>156</v>
      </c>
      <c r="B98" s="180">
        <v>32000</v>
      </c>
      <c r="C98" s="201">
        <v>158</v>
      </c>
      <c r="D98" s="201">
        <v>4379800</v>
      </c>
      <c r="E98" s="180">
        <f>($C98*E$6)</f>
        <v>1264000</v>
      </c>
      <c r="F98" s="180">
        <f>($D98-E98)</f>
        <v>3115800</v>
      </c>
      <c r="G98" s="196"/>
      <c r="H98" s="177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</row>
    <row r="99" spans="1:51" ht="15" thickBot="1" x14ac:dyDescent="0.25">
      <c r="A99" s="171" t="s">
        <v>155</v>
      </c>
      <c r="B99" s="199">
        <v>40000</v>
      </c>
      <c r="C99" s="200">
        <v>129</v>
      </c>
      <c r="D99" s="200">
        <v>12809300</v>
      </c>
      <c r="E99" s="199">
        <f>($C99*E$6)</f>
        <v>1032000</v>
      </c>
      <c r="F99" s="199">
        <f>($C99*F$6)</f>
        <v>4128000</v>
      </c>
      <c r="G99" s="198">
        <f>$D99-E99-F99</f>
        <v>7649300</v>
      </c>
      <c r="H99" s="195"/>
      <c r="I99" s="194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</row>
    <row r="100" spans="1:51" ht="15" thickTop="1" x14ac:dyDescent="0.2">
      <c r="A100" s="197" t="s">
        <v>161</v>
      </c>
      <c r="B100" s="139"/>
      <c r="C100" s="180">
        <f>SUM(C97:C99)</f>
        <v>427</v>
      </c>
      <c r="D100" s="180">
        <f>SUM(D97:D99)</f>
        <v>17487300</v>
      </c>
      <c r="E100" s="180">
        <f>SUM(E97:E99)</f>
        <v>2594200</v>
      </c>
      <c r="F100" s="180">
        <f>SUM(F97:F99)</f>
        <v>7243800</v>
      </c>
      <c r="G100" s="196">
        <f>SUM(G97:G99)</f>
        <v>7649300</v>
      </c>
      <c r="H100" s="195"/>
      <c r="I100" s="194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</row>
    <row r="101" spans="1:51" ht="14.25" x14ac:dyDescent="0.2">
      <c r="A101" s="193" t="s">
        <v>160</v>
      </c>
      <c r="B101" s="192"/>
      <c r="C101" s="192"/>
      <c r="D101" s="192"/>
      <c r="E101" s="192"/>
      <c r="F101" s="192"/>
      <c r="G101" s="191"/>
      <c r="H101" s="190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</row>
    <row r="102" spans="1:51" ht="14.25" x14ac:dyDescent="0.2">
      <c r="A102" s="396" t="s">
        <v>3</v>
      </c>
      <c r="B102" s="397"/>
      <c r="C102" s="398"/>
      <c r="D102" s="189" t="s">
        <v>149</v>
      </c>
      <c r="E102" s="189" t="s">
        <v>159</v>
      </c>
      <c r="F102" s="396" t="s">
        <v>147</v>
      </c>
      <c r="G102" s="398"/>
      <c r="H102" s="189" t="s">
        <v>158</v>
      </c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</row>
    <row r="103" spans="1:51" ht="14.25" x14ac:dyDescent="0.2">
      <c r="A103" s="188"/>
      <c r="B103" s="185"/>
      <c r="C103" s="187"/>
      <c r="D103" s="186">
        <f>C100</f>
        <v>427</v>
      </c>
      <c r="E103" s="185"/>
      <c r="F103" s="184">
        <f>'User Rates'!F48</f>
        <v>28.49</v>
      </c>
      <c r="G103" s="183" t="s">
        <v>4</v>
      </c>
      <c r="H103" s="182">
        <f>F103*D103</f>
        <v>12165.23</v>
      </c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</row>
    <row r="104" spans="1:51" ht="14.25" x14ac:dyDescent="0.2">
      <c r="A104" s="179" t="s">
        <v>157</v>
      </c>
      <c r="B104" s="178">
        <f>B97</f>
        <v>8000</v>
      </c>
      <c r="C104" s="177" t="s">
        <v>154</v>
      </c>
      <c r="D104" s="181"/>
      <c r="E104" s="180">
        <f>E100</f>
        <v>2594200</v>
      </c>
      <c r="F104" s="174">
        <f>'User Rates'!F49</f>
        <v>4.6399999999999997</v>
      </c>
      <c r="G104" s="173" t="s">
        <v>144</v>
      </c>
      <c r="H104" s="172">
        <f>(E104/1000)*F104</f>
        <v>12037.087999999998</v>
      </c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</row>
    <row r="105" spans="1:51" ht="14.25" x14ac:dyDescent="0.2">
      <c r="A105" s="179" t="s">
        <v>156</v>
      </c>
      <c r="B105" s="178">
        <f>B98</f>
        <v>32000</v>
      </c>
      <c r="C105" s="177" t="s">
        <v>154</v>
      </c>
      <c r="D105" s="176"/>
      <c r="E105" s="175">
        <f>F100</f>
        <v>7243800</v>
      </c>
      <c r="F105" s="174">
        <f>'User Rates'!F50</f>
        <v>4.59</v>
      </c>
      <c r="G105" s="173" t="s">
        <v>144</v>
      </c>
      <c r="H105" s="172">
        <f>(E105/1000)*F105</f>
        <v>33249.042000000001</v>
      </c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</row>
    <row r="106" spans="1:51" ht="15" thickBot="1" x14ac:dyDescent="0.25">
      <c r="A106" s="171" t="s">
        <v>155</v>
      </c>
      <c r="B106" s="170">
        <f>B99</f>
        <v>40000</v>
      </c>
      <c r="C106" s="169" t="s">
        <v>154</v>
      </c>
      <c r="D106" s="168"/>
      <c r="E106" s="167">
        <f>G100</f>
        <v>7649300</v>
      </c>
      <c r="F106" s="166">
        <f>'User Rates'!F51</f>
        <v>4.49</v>
      </c>
      <c r="G106" s="165" t="s">
        <v>144</v>
      </c>
      <c r="H106" s="164">
        <f>(E106/1000)*F106</f>
        <v>34345.357000000004</v>
      </c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</row>
    <row r="107" spans="1:51" ht="15" thickTop="1" x14ac:dyDescent="0.2">
      <c r="A107" s="149"/>
      <c r="B107" s="163"/>
      <c r="C107" s="163"/>
      <c r="D107" s="399"/>
      <c r="E107" s="399"/>
      <c r="F107" s="162" t="s">
        <v>153</v>
      </c>
      <c r="G107" s="161"/>
      <c r="H107" s="143">
        <f>SUM(H103:H106)</f>
        <v>91796.717000000004</v>
      </c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</row>
    <row r="108" spans="1:51" ht="14.25" x14ac:dyDescent="0.2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</row>
    <row r="109" spans="1:51" ht="14.25" x14ac:dyDescent="0.2">
      <c r="A109" s="160" t="s">
        <v>173</v>
      </c>
      <c r="B109" s="159"/>
      <c r="C109" s="159"/>
      <c r="D109" s="159"/>
      <c r="E109" s="159"/>
      <c r="F109" s="159"/>
      <c r="G109" s="159"/>
      <c r="H109" s="158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</row>
    <row r="110" spans="1:51" ht="14.25" x14ac:dyDescent="0.2">
      <c r="A110" s="157" t="s">
        <v>3</v>
      </c>
      <c r="B110" s="211"/>
      <c r="C110" s="210" t="s">
        <v>165</v>
      </c>
      <c r="D110" s="210" t="s">
        <v>148</v>
      </c>
      <c r="E110" s="209" t="s">
        <v>164</v>
      </c>
      <c r="F110" s="209" t="s">
        <v>163</v>
      </c>
      <c r="G110" s="208" t="s">
        <v>163</v>
      </c>
      <c r="H110" s="207"/>
      <c r="I110" s="206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</row>
    <row r="111" spans="1:51" ht="14.25" x14ac:dyDescent="0.2">
      <c r="A111" s="205" t="s">
        <v>145</v>
      </c>
      <c r="B111" s="204"/>
      <c r="C111" s="203" t="s">
        <v>162</v>
      </c>
      <c r="D111" s="203" t="s">
        <v>145</v>
      </c>
      <c r="E111" s="146">
        <f>(B112)</f>
        <v>8000</v>
      </c>
      <c r="F111" s="146">
        <f>(B113)</f>
        <v>40000</v>
      </c>
      <c r="G111" s="202">
        <f>(B114)</f>
        <v>48000</v>
      </c>
      <c r="H111" s="196"/>
      <c r="I111" s="142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</row>
    <row r="112" spans="1:51" ht="14.25" x14ac:dyDescent="0.2">
      <c r="A112" s="179" t="s">
        <v>157</v>
      </c>
      <c r="B112" s="180">
        <v>8000</v>
      </c>
      <c r="C112" s="201">
        <v>28</v>
      </c>
      <c r="D112" s="201">
        <v>60100</v>
      </c>
      <c r="E112" s="180">
        <f>$D112</f>
        <v>60100</v>
      </c>
      <c r="F112" s="180"/>
      <c r="G112" s="196"/>
      <c r="H112" s="177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</row>
    <row r="113" spans="1:51" ht="14.25" x14ac:dyDescent="0.2">
      <c r="A113" s="179" t="s">
        <v>156</v>
      </c>
      <c r="B113" s="180">
        <v>40000</v>
      </c>
      <c r="C113" s="201">
        <v>14</v>
      </c>
      <c r="D113" s="201">
        <v>447900</v>
      </c>
      <c r="E113" s="180">
        <f>($C113*E$6)</f>
        <v>112000</v>
      </c>
      <c r="F113" s="180">
        <f>($D113-E113)</f>
        <v>335900</v>
      </c>
      <c r="G113" s="196"/>
      <c r="H113" s="177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</row>
    <row r="114" spans="1:51" ht="15" thickBot="1" x14ac:dyDescent="0.25">
      <c r="A114" s="171" t="s">
        <v>155</v>
      </c>
      <c r="B114" s="199">
        <v>48000</v>
      </c>
      <c r="C114" s="200">
        <v>6</v>
      </c>
      <c r="D114" s="200">
        <v>677800</v>
      </c>
      <c r="E114" s="199">
        <f>($C114*E$6)</f>
        <v>48000</v>
      </c>
      <c r="F114" s="199">
        <f>($C114*F$6)</f>
        <v>192000</v>
      </c>
      <c r="G114" s="198">
        <f>$D114-E114-F114</f>
        <v>437800</v>
      </c>
      <c r="H114" s="195"/>
      <c r="I114" s="194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</row>
    <row r="115" spans="1:51" ht="15" thickTop="1" x14ac:dyDescent="0.2">
      <c r="A115" s="197" t="s">
        <v>161</v>
      </c>
      <c r="B115" s="139"/>
      <c r="C115" s="180">
        <f>SUM(C112:C114)</f>
        <v>48</v>
      </c>
      <c r="D115" s="180">
        <f>SUM(D112:D114)</f>
        <v>1185800</v>
      </c>
      <c r="E115" s="180">
        <f>SUM(E112:E114)</f>
        <v>220100</v>
      </c>
      <c r="F115" s="180">
        <f>SUM(F112:F114)</f>
        <v>527900</v>
      </c>
      <c r="G115" s="196">
        <f>SUM(G112:G114)</f>
        <v>437800</v>
      </c>
      <c r="H115" s="195"/>
      <c r="I115" s="194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</row>
    <row r="116" spans="1:51" ht="14.25" x14ac:dyDescent="0.2">
      <c r="A116" s="193" t="s">
        <v>160</v>
      </c>
      <c r="B116" s="192"/>
      <c r="C116" s="192"/>
      <c r="D116" s="192"/>
      <c r="E116" s="192"/>
      <c r="F116" s="192"/>
      <c r="G116" s="191"/>
      <c r="H116" s="190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</row>
    <row r="117" spans="1:51" ht="14.25" x14ac:dyDescent="0.2">
      <c r="A117" s="396" t="s">
        <v>3</v>
      </c>
      <c r="B117" s="397"/>
      <c r="C117" s="398"/>
      <c r="D117" s="189" t="s">
        <v>149</v>
      </c>
      <c r="E117" s="189" t="s">
        <v>159</v>
      </c>
      <c r="F117" s="396" t="s">
        <v>147</v>
      </c>
      <c r="G117" s="398"/>
      <c r="H117" s="189" t="s">
        <v>158</v>
      </c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</row>
    <row r="118" spans="1:51" ht="14.25" x14ac:dyDescent="0.2">
      <c r="A118" s="188"/>
      <c r="B118" s="185"/>
      <c r="C118" s="187"/>
      <c r="D118" s="186">
        <f>C115</f>
        <v>48</v>
      </c>
      <c r="E118" s="185"/>
      <c r="F118" s="184">
        <f>'User Rates'!F55</f>
        <v>42.7</v>
      </c>
      <c r="G118" s="183" t="s">
        <v>4</v>
      </c>
      <c r="H118" s="182">
        <f>F118*D118</f>
        <v>2049.6000000000004</v>
      </c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</row>
    <row r="119" spans="1:51" ht="14.25" x14ac:dyDescent="0.2">
      <c r="A119" s="179" t="s">
        <v>157</v>
      </c>
      <c r="B119" s="178">
        <f>B112</f>
        <v>8000</v>
      </c>
      <c r="C119" s="177" t="s">
        <v>154</v>
      </c>
      <c r="D119" s="181"/>
      <c r="E119" s="180">
        <f>E115</f>
        <v>220100</v>
      </c>
      <c r="F119" s="174">
        <f>'User Rates'!F56</f>
        <v>6.5</v>
      </c>
      <c r="G119" s="173" t="s">
        <v>144</v>
      </c>
      <c r="H119" s="172">
        <f>(E119/1000)*F119</f>
        <v>1430.6499999999999</v>
      </c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</row>
    <row r="120" spans="1:51" ht="14.25" x14ac:dyDescent="0.2">
      <c r="A120" s="179" t="s">
        <v>156</v>
      </c>
      <c r="B120" s="178">
        <f>B113</f>
        <v>40000</v>
      </c>
      <c r="C120" s="177" t="s">
        <v>154</v>
      </c>
      <c r="D120" s="176"/>
      <c r="E120" s="175">
        <f>F115</f>
        <v>527900</v>
      </c>
      <c r="F120" s="174">
        <f>'User Rates'!F57</f>
        <v>6.42</v>
      </c>
      <c r="G120" s="173" t="s">
        <v>144</v>
      </c>
      <c r="H120" s="172">
        <f>(E120/1000)*F120</f>
        <v>3389.1179999999999</v>
      </c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</row>
    <row r="121" spans="1:51" ht="15" thickBot="1" x14ac:dyDescent="0.25">
      <c r="A121" s="171" t="s">
        <v>155</v>
      </c>
      <c r="B121" s="170">
        <f>B114</f>
        <v>48000</v>
      </c>
      <c r="C121" s="169" t="s">
        <v>154</v>
      </c>
      <c r="D121" s="168"/>
      <c r="E121" s="167">
        <f>G115</f>
        <v>437800</v>
      </c>
      <c r="F121" s="166">
        <f>'User Rates'!F58</f>
        <v>6.28</v>
      </c>
      <c r="G121" s="165" t="s">
        <v>144</v>
      </c>
      <c r="H121" s="164">
        <f>(E121/1000)*F121</f>
        <v>2749.384</v>
      </c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</row>
    <row r="122" spans="1:51" ht="15" thickTop="1" x14ac:dyDescent="0.2">
      <c r="A122" s="149"/>
      <c r="B122" s="163"/>
      <c r="C122" s="163"/>
      <c r="D122" s="399"/>
      <c r="E122" s="399"/>
      <c r="F122" s="162" t="s">
        <v>153</v>
      </c>
      <c r="G122" s="161"/>
      <c r="H122" s="143">
        <f>SUM(H118:H121)</f>
        <v>9618.7520000000004</v>
      </c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</row>
    <row r="123" spans="1:51" ht="14.25" x14ac:dyDescent="0.2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</row>
    <row r="124" spans="1:51" ht="14.25" x14ac:dyDescent="0.2">
      <c r="A124" s="160" t="s">
        <v>172</v>
      </c>
      <c r="B124" s="159"/>
      <c r="C124" s="159"/>
      <c r="D124" s="159"/>
      <c r="E124" s="159"/>
      <c r="F124" s="159"/>
      <c r="G124" s="159"/>
      <c r="H124" s="158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</row>
    <row r="125" spans="1:51" ht="14.25" x14ac:dyDescent="0.2">
      <c r="A125" s="157" t="s">
        <v>3</v>
      </c>
      <c r="B125" s="211"/>
      <c r="C125" s="210" t="s">
        <v>165</v>
      </c>
      <c r="D125" s="210" t="s">
        <v>148</v>
      </c>
      <c r="E125" s="209" t="s">
        <v>164</v>
      </c>
      <c r="F125" s="209" t="s">
        <v>163</v>
      </c>
      <c r="G125" s="208" t="s">
        <v>163</v>
      </c>
      <c r="H125" s="207"/>
      <c r="I125" s="206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</row>
    <row r="126" spans="1:51" ht="14.25" x14ac:dyDescent="0.2">
      <c r="A126" s="205" t="s">
        <v>145</v>
      </c>
      <c r="B126" s="204"/>
      <c r="C126" s="203" t="s">
        <v>162</v>
      </c>
      <c r="D126" s="203" t="s">
        <v>145</v>
      </c>
      <c r="E126" s="146">
        <f>(B127)</f>
        <v>8000</v>
      </c>
      <c r="F126" s="146">
        <f>(B128)</f>
        <v>32000</v>
      </c>
      <c r="G126" s="202">
        <f>(B129)</f>
        <v>40000</v>
      </c>
      <c r="H126" s="196"/>
      <c r="I126" s="142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</row>
    <row r="127" spans="1:51" ht="14.25" x14ac:dyDescent="0.2">
      <c r="A127" s="179" t="s">
        <v>157</v>
      </c>
      <c r="B127" s="180">
        <v>8000</v>
      </c>
      <c r="C127" s="201">
        <v>1</v>
      </c>
      <c r="D127" s="201">
        <v>4000</v>
      </c>
      <c r="E127" s="180">
        <f>$D127</f>
        <v>4000</v>
      </c>
      <c r="F127" s="180"/>
      <c r="G127" s="196"/>
      <c r="H127" s="177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</row>
    <row r="128" spans="1:51" ht="14.25" x14ac:dyDescent="0.2">
      <c r="A128" s="179" t="s">
        <v>156</v>
      </c>
      <c r="B128" s="180">
        <v>32000</v>
      </c>
      <c r="C128" s="201">
        <v>9</v>
      </c>
      <c r="D128" s="201">
        <v>212800</v>
      </c>
      <c r="E128" s="180">
        <f>($C128*E$6)</f>
        <v>72000</v>
      </c>
      <c r="F128" s="180">
        <f>($D128-E128)</f>
        <v>140800</v>
      </c>
      <c r="G128" s="196"/>
      <c r="H128" s="177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</row>
    <row r="129" spans="1:51" ht="15" thickBot="1" x14ac:dyDescent="0.25">
      <c r="A129" s="171" t="s">
        <v>155</v>
      </c>
      <c r="B129" s="199">
        <v>40000</v>
      </c>
      <c r="C129" s="200">
        <v>10</v>
      </c>
      <c r="D129" s="200">
        <v>1097100</v>
      </c>
      <c r="E129" s="199">
        <f>($C129*E$6)</f>
        <v>80000</v>
      </c>
      <c r="F129" s="199">
        <f>($C129*F$6)</f>
        <v>320000</v>
      </c>
      <c r="G129" s="198">
        <f>$D129-E129-F129</f>
        <v>697100</v>
      </c>
      <c r="H129" s="195"/>
      <c r="I129" s="194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</row>
    <row r="130" spans="1:51" ht="15" thickTop="1" x14ac:dyDescent="0.2">
      <c r="A130" s="197" t="s">
        <v>161</v>
      </c>
      <c r="B130" s="139"/>
      <c r="C130" s="180">
        <f>SUM(C127:C129)</f>
        <v>20</v>
      </c>
      <c r="D130" s="180">
        <f>SUM(D127:D129)</f>
        <v>1313900</v>
      </c>
      <c r="E130" s="180">
        <f>SUM(E127:E129)</f>
        <v>156000</v>
      </c>
      <c r="F130" s="180">
        <f>SUM(F127:F129)</f>
        <v>460800</v>
      </c>
      <c r="G130" s="196">
        <f>SUM(G127:G129)</f>
        <v>697100</v>
      </c>
      <c r="H130" s="195"/>
      <c r="I130" s="194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</row>
    <row r="131" spans="1:51" ht="14.25" x14ac:dyDescent="0.2">
      <c r="A131" s="193" t="s">
        <v>160</v>
      </c>
      <c r="B131" s="192"/>
      <c r="C131" s="192"/>
      <c r="D131" s="192"/>
      <c r="E131" s="192"/>
      <c r="F131" s="192"/>
      <c r="G131" s="191"/>
      <c r="H131" s="190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</row>
    <row r="132" spans="1:51" ht="14.25" x14ac:dyDescent="0.2">
      <c r="A132" s="396" t="s">
        <v>3</v>
      </c>
      <c r="B132" s="397"/>
      <c r="C132" s="398"/>
      <c r="D132" s="189" t="s">
        <v>149</v>
      </c>
      <c r="E132" s="189" t="s">
        <v>159</v>
      </c>
      <c r="F132" s="396" t="s">
        <v>147</v>
      </c>
      <c r="G132" s="398"/>
      <c r="H132" s="189" t="s">
        <v>158</v>
      </c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</row>
    <row r="133" spans="1:51" ht="14.25" x14ac:dyDescent="0.2">
      <c r="A133" s="188"/>
      <c r="B133" s="185"/>
      <c r="C133" s="187"/>
      <c r="D133" s="186">
        <f>C130</f>
        <v>20</v>
      </c>
      <c r="E133" s="185"/>
      <c r="F133" s="184">
        <f>'User Rates'!F62</f>
        <v>56.05</v>
      </c>
      <c r="G133" s="183" t="s">
        <v>4</v>
      </c>
      <c r="H133" s="182">
        <f>F133*D133</f>
        <v>1121</v>
      </c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</row>
    <row r="134" spans="1:51" ht="14.25" x14ac:dyDescent="0.2">
      <c r="A134" s="179" t="s">
        <v>157</v>
      </c>
      <c r="B134" s="178">
        <f>B127</f>
        <v>8000</v>
      </c>
      <c r="C134" s="177" t="s">
        <v>154</v>
      </c>
      <c r="D134" s="181"/>
      <c r="E134" s="180">
        <f>E130</f>
        <v>156000</v>
      </c>
      <c r="F134" s="174">
        <f>'User Rates'!F63</f>
        <v>4.6399999999999997</v>
      </c>
      <c r="G134" s="173" t="s">
        <v>144</v>
      </c>
      <c r="H134" s="172">
        <f>(E134/1000)*F134</f>
        <v>723.83999999999992</v>
      </c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</row>
    <row r="135" spans="1:51" ht="14.25" x14ac:dyDescent="0.2">
      <c r="A135" s="179" t="s">
        <v>156</v>
      </c>
      <c r="B135" s="178">
        <f>B128</f>
        <v>32000</v>
      </c>
      <c r="C135" s="177" t="s">
        <v>154</v>
      </c>
      <c r="D135" s="176"/>
      <c r="E135" s="175">
        <f>F130</f>
        <v>460800</v>
      </c>
      <c r="F135" s="174">
        <f>'User Rates'!F64</f>
        <v>4.59</v>
      </c>
      <c r="G135" s="173" t="s">
        <v>144</v>
      </c>
      <c r="H135" s="172">
        <f>(E135/1000)*F135</f>
        <v>2115.0720000000001</v>
      </c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</row>
    <row r="136" spans="1:51" ht="15" thickBot="1" x14ac:dyDescent="0.25">
      <c r="A136" s="171" t="s">
        <v>155</v>
      </c>
      <c r="B136" s="170">
        <f>B129</f>
        <v>40000</v>
      </c>
      <c r="C136" s="169" t="s">
        <v>154</v>
      </c>
      <c r="D136" s="168"/>
      <c r="E136" s="167">
        <f>G130</f>
        <v>697100</v>
      </c>
      <c r="F136" s="166">
        <f>'User Rates'!F65</f>
        <v>4.49</v>
      </c>
      <c r="G136" s="165" t="s">
        <v>144</v>
      </c>
      <c r="H136" s="164">
        <f>(E136/1000)*F136</f>
        <v>3129.9790000000003</v>
      </c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</row>
    <row r="137" spans="1:51" ht="15" thickTop="1" x14ac:dyDescent="0.2">
      <c r="A137" s="149"/>
      <c r="B137" s="163"/>
      <c r="C137" s="163"/>
      <c r="D137" s="399"/>
      <c r="E137" s="399"/>
      <c r="F137" s="162" t="s">
        <v>153</v>
      </c>
      <c r="G137" s="161"/>
      <c r="H137" s="143">
        <f>SUM(H133:H136)</f>
        <v>7089.8910000000005</v>
      </c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</row>
    <row r="138" spans="1:51" ht="14.25" x14ac:dyDescent="0.2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</row>
    <row r="139" spans="1:51" ht="14.25" x14ac:dyDescent="0.2">
      <c r="A139" s="160" t="s">
        <v>171</v>
      </c>
      <c r="B139" s="159"/>
      <c r="C139" s="159"/>
      <c r="D139" s="159"/>
      <c r="E139" s="159"/>
      <c r="F139" s="159"/>
      <c r="G139" s="159"/>
      <c r="H139" s="158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</row>
    <row r="140" spans="1:51" ht="14.25" x14ac:dyDescent="0.2">
      <c r="A140" s="157" t="s">
        <v>3</v>
      </c>
      <c r="B140" s="211"/>
      <c r="C140" s="210" t="s">
        <v>165</v>
      </c>
      <c r="D140" s="210" t="s">
        <v>148</v>
      </c>
      <c r="E140" s="209" t="s">
        <v>164</v>
      </c>
      <c r="F140" s="209" t="s">
        <v>163</v>
      </c>
      <c r="G140" s="208" t="s">
        <v>163</v>
      </c>
      <c r="H140" s="207"/>
      <c r="I140" s="206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</row>
    <row r="141" spans="1:51" ht="14.25" x14ac:dyDescent="0.2">
      <c r="A141" s="205" t="s">
        <v>145</v>
      </c>
      <c r="B141" s="204"/>
      <c r="C141" s="203" t="s">
        <v>162</v>
      </c>
      <c r="D141" s="203" t="s">
        <v>145</v>
      </c>
      <c r="E141" s="146">
        <f>(B142)</f>
        <v>8000</v>
      </c>
      <c r="F141" s="146">
        <f>(B143)</f>
        <v>40000</v>
      </c>
      <c r="G141" s="202">
        <f>(B144)</f>
        <v>48000</v>
      </c>
      <c r="H141" s="196"/>
      <c r="I141" s="142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</row>
    <row r="142" spans="1:51" ht="14.25" x14ac:dyDescent="0.2">
      <c r="A142" s="179" t="s">
        <v>157</v>
      </c>
      <c r="B142" s="180">
        <v>8000</v>
      </c>
      <c r="C142" s="201">
        <v>1</v>
      </c>
      <c r="D142" s="201">
        <v>0</v>
      </c>
      <c r="E142" s="180">
        <f>$D142</f>
        <v>0</v>
      </c>
      <c r="F142" s="180"/>
      <c r="G142" s="196"/>
      <c r="H142" s="177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</row>
    <row r="143" spans="1:51" ht="14.25" x14ac:dyDescent="0.2">
      <c r="A143" s="179" t="s">
        <v>156</v>
      </c>
      <c r="B143" s="180">
        <v>40000</v>
      </c>
      <c r="C143" s="201">
        <v>0</v>
      </c>
      <c r="D143" s="201">
        <v>0</v>
      </c>
      <c r="E143" s="180">
        <f>($C143*E$6)</f>
        <v>0</v>
      </c>
      <c r="F143" s="180">
        <f>($D143-E143)</f>
        <v>0</v>
      </c>
      <c r="G143" s="196"/>
      <c r="H143" s="177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</row>
    <row r="144" spans="1:51" ht="15" thickBot="1" x14ac:dyDescent="0.25">
      <c r="A144" s="171" t="s">
        <v>155</v>
      </c>
      <c r="B144" s="199">
        <v>48000</v>
      </c>
      <c r="C144" s="200">
        <v>0</v>
      </c>
      <c r="D144" s="200">
        <v>0</v>
      </c>
      <c r="E144" s="199">
        <f>($C144*E$6)</f>
        <v>0</v>
      </c>
      <c r="F144" s="199">
        <f>($C144*F$6)</f>
        <v>0</v>
      </c>
      <c r="G144" s="198">
        <f>$D144-E144-F144</f>
        <v>0</v>
      </c>
      <c r="H144" s="195"/>
      <c r="I144" s="194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</row>
    <row r="145" spans="1:51" ht="15" thickTop="1" x14ac:dyDescent="0.2">
      <c r="A145" s="197" t="s">
        <v>161</v>
      </c>
      <c r="B145" s="139"/>
      <c r="C145" s="180">
        <f>SUM(C142:C144)</f>
        <v>1</v>
      </c>
      <c r="D145" s="180">
        <f>SUM(D142:D144)</f>
        <v>0</v>
      </c>
      <c r="E145" s="180">
        <f>SUM(E142:E144)</f>
        <v>0</v>
      </c>
      <c r="F145" s="180">
        <f>SUM(F142:F144)</f>
        <v>0</v>
      </c>
      <c r="G145" s="196">
        <f>SUM(G142:G144)</f>
        <v>0</v>
      </c>
      <c r="H145" s="195"/>
      <c r="I145" s="194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</row>
    <row r="146" spans="1:51" ht="14.25" x14ac:dyDescent="0.2">
      <c r="A146" s="193" t="s">
        <v>160</v>
      </c>
      <c r="B146" s="192"/>
      <c r="C146" s="192"/>
      <c r="D146" s="192"/>
      <c r="E146" s="192"/>
      <c r="F146" s="192"/>
      <c r="G146" s="191"/>
      <c r="H146" s="190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</row>
    <row r="147" spans="1:51" ht="14.25" x14ac:dyDescent="0.2">
      <c r="A147" s="396" t="s">
        <v>3</v>
      </c>
      <c r="B147" s="397"/>
      <c r="C147" s="398"/>
      <c r="D147" s="189" t="s">
        <v>149</v>
      </c>
      <c r="E147" s="189" t="s">
        <v>159</v>
      </c>
      <c r="F147" s="396" t="s">
        <v>147</v>
      </c>
      <c r="G147" s="398"/>
      <c r="H147" s="189" t="s">
        <v>158</v>
      </c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</row>
    <row r="148" spans="1:51" ht="14.25" x14ac:dyDescent="0.2">
      <c r="A148" s="188"/>
      <c r="B148" s="185"/>
      <c r="C148" s="187"/>
      <c r="D148" s="186">
        <f>C145</f>
        <v>1</v>
      </c>
      <c r="E148" s="185"/>
      <c r="F148" s="184">
        <f>'User Rates'!F69</f>
        <v>84.05</v>
      </c>
      <c r="G148" s="183" t="s">
        <v>4</v>
      </c>
      <c r="H148" s="182">
        <f>F148*D148</f>
        <v>84.05</v>
      </c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</row>
    <row r="149" spans="1:51" ht="14.25" x14ac:dyDescent="0.2">
      <c r="A149" s="179" t="s">
        <v>157</v>
      </c>
      <c r="B149" s="178">
        <f>B142</f>
        <v>8000</v>
      </c>
      <c r="C149" s="177" t="s">
        <v>154</v>
      </c>
      <c r="D149" s="181"/>
      <c r="E149" s="180">
        <f>E145</f>
        <v>0</v>
      </c>
      <c r="F149" s="174">
        <f>'User Rates'!F70</f>
        <v>6.5</v>
      </c>
      <c r="G149" s="173" t="s">
        <v>144</v>
      </c>
      <c r="H149" s="172">
        <f>(E149/1000)*F149</f>
        <v>0</v>
      </c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</row>
    <row r="150" spans="1:51" ht="14.25" x14ac:dyDescent="0.2">
      <c r="A150" s="179" t="s">
        <v>156</v>
      </c>
      <c r="B150" s="178">
        <f>B143</f>
        <v>40000</v>
      </c>
      <c r="C150" s="177" t="s">
        <v>154</v>
      </c>
      <c r="D150" s="176"/>
      <c r="E150" s="175">
        <f>F145</f>
        <v>0</v>
      </c>
      <c r="F150" s="174">
        <f>'User Rates'!F71</f>
        <v>6.42</v>
      </c>
      <c r="G150" s="173" t="s">
        <v>144</v>
      </c>
      <c r="H150" s="172">
        <f>(E150/1000)*F150</f>
        <v>0</v>
      </c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</row>
    <row r="151" spans="1:51" ht="15" thickBot="1" x14ac:dyDescent="0.25">
      <c r="A151" s="171" t="s">
        <v>155</v>
      </c>
      <c r="B151" s="170">
        <f>B144</f>
        <v>48000</v>
      </c>
      <c r="C151" s="169" t="s">
        <v>154</v>
      </c>
      <c r="D151" s="168"/>
      <c r="E151" s="167">
        <f>G145</f>
        <v>0</v>
      </c>
      <c r="F151" s="166">
        <f>'User Rates'!F72</f>
        <v>6.28</v>
      </c>
      <c r="G151" s="165" t="s">
        <v>144</v>
      </c>
      <c r="H151" s="164">
        <f>(E151/1000)*F151</f>
        <v>0</v>
      </c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</row>
    <row r="152" spans="1:51" ht="15" thickTop="1" x14ac:dyDescent="0.2">
      <c r="A152" s="149"/>
      <c r="B152" s="163"/>
      <c r="C152" s="163"/>
      <c r="D152" s="399"/>
      <c r="E152" s="399"/>
      <c r="F152" s="162" t="s">
        <v>153</v>
      </c>
      <c r="G152" s="161"/>
      <c r="H152" s="143">
        <f>SUM(H148:H151)</f>
        <v>84.05</v>
      </c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</row>
    <row r="153" spans="1:51" ht="14.25" x14ac:dyDescent="0.2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</row>
    <row r="154" spans="1:51" ht="14.25" x14ac:dyDescent="0.2">
      <c r="A154" s="160" t="s">
        <v>170</v>
      </c>
      <c r="B154" s="159"/>
      <c r="C154" s="159"/>
      <c r="D154" s="159"/>
      <c r="E154" s="159"/>
      <c r="F154" s="159"/>
      <c r="G154" s="159"/>
      <c r="H154" s="158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</row>
    <row r="155" spans="1:51" ht="14.25" x14ac:dyDescent="0.2">
      <c r="A155" s="157" t="s">
        <v>3</v>
      </c>
      <c r="B155" s="211"/>
      <c r="C155" s="210" t="s">
        <v>165</v>
      </c>
      <c r="D155" s="210" t="s">
        <v>148</v>
      </c>
      <c r="E155" s="209" t="s">
        <v>164</v>
      </c>
      <c r="F155" s="209" t="s">
        <v>163</v>
      </c>
      <c r="G155" s="208" t="s">
        <v>163</v>
      </c>
      <c r="H155" s="207"/>
      <c r="I155" s="206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</row>
    <row r="156" spans="1:51" ht="14.25" x14ac:dyDescent="0.2">
      <c r="A156" s="205" t="s">
        <v>145</v>
      </c>
      <c r="B156" s="204"/>
      <c r="C156" s="203" t="s">
        <v>162</v>
      </c>
      <c r="D156" s="203" t="s">
        <v>145</v>
      </c>
      <c r="E156" s="146">
        <f>(B157)</f>
        <v>8000</v>
      </c>
      <c r="F156" s="146">
        <f>(B158)</f>
        <v>32000</v>
      </c>
      <c r="G156" s="202">
        <f>(B159)</f>
        <v>40000</v>
      </c>
      <c r="H156" s="196"/>
      <c r="I156" s="142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</row>
    <row r="157" spans="1:51" ht="14.25" x14ac:dyDescent="0.2">
      <c r="A157" s="179" t="s">
        <v>157</v>
      </c>
      <c r="B157" s="180">
        <v>8000</v>
      </c>
      <c r="C157" s="201">
        <v>1</v>
      </c>
      <c r="D157" s="201">
        <v>3900</v>
      </c>
      <c r="E157" s="180">
        <f>$D157</f>
        <v>3900</v>
      </c>
      <c r="F157" s="180"/>
      <c r="G157" s="196"/>
      <c r="H157" s="177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</row>
    <row r="158" spans="1:51" ht="14.25" x14ac:dyDescent="0.2">
      <c r="A158" s="179" t="s">
        <v>156</v>
      </c>
      <c r="B158" s="180">
        <v>32000</v>
      </c>
      <c r="C158" s="201">
        <v>16</v>
      </c>
      <c r="D158" s="201">
        <v>376800</v>
      </c>
      <c r="E158" s="180">
        <f>($C158*E$6)</f>
        <v>128000</v>
      </c>
      <c r="F158" s="180">
        <f>($D158-E158)</f>
        <v>248800</v>
      </c>
      <c r="G158" s="196"/>
      <c r="H158" s="177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</row>
    <row r="159" spans="1:51" ht="15" thickBot="1" x14ac:dyDescent="0.25">
      <c r="A159" s="171" t="s">
        <v>155</v>
      </c>
      <c r="B159" s="199">
        <v>40000</v>
      </c>
      <c r="C159" s="200">
        <v>7</v>
      </c>
      <c r="D159" s="200">
        <v>941700</v>
      </c>
      <c r="E159" s="199">
        <f>($C159*E$6)</f>
        <v>56000</v>
      </c>
      <c r="F159" s="199">
        <f>($C159*F$6)</f>
        <v>224000</v>
      </c>
      <c r="G159" s="198">
        <f>$D159-E159-F159</f>
        <v>661700</v>
      </c>
      <c r="H159" s="195"/>
      <c r="I159" s="194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</row>
    <row r="160" spans="1:51" ht="15" thickTop="1" x14ac:dyDescent="0.2">
      <c r="A160" s="197" t="s">
        <v>161</v>
      </c>
      <c r="B160" s="139"/>
      <c r="C160" s="180">
        <f>SUM(C157:C159)</f>
        <v>24</v>
      </c>
      <c r="D160" s="180">
        <f>SUM(D157:D159)</f>
        <v>1322400</v>
      </c>
      <c r="E160" s="180">
        <f>SUM(E157:E159)</f>
        <v>187900</v>
      </c>
      <c r="F160" s="180">
        <f>SUM(F157:F159)</f>
        <v>472800</v>
      </c>
      <c r="G160" s="196">
        <f>SUM(G157:G159)</f>
        <v>661700</v>
      </c>
      <c r="H160" s="195"/>
      <c r="I160" s="194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</row>
    <row r="161" spans="1:51" ht="14.25" x14ac:dyDescent="0.2">
      <c r="A161" s="193" t="s">
        <v>160</v>
      </c>
      <c r="B161" s="192"/>
      <c r="C161" s="192"/>
      <c r="D161" s="192"/>
      <c r="E161" s="192"/>
      <c r="F161" s="192"/>
      <c r="G161" s="191"/>
      <c r="H161" s="190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</row>
    <row r="162" spans="1:51" ht="14.25" x14ac:dyDescent="0.2">
      <c r="A162" s="396" t="s">
        <v>3</v>
      </c>
      <c r="B162" s="397"/>
      <c r="C162" s="398"/>
      <c r="D162" s="189" t="s">
        <v>149</v>
      </c>
      <c r="E162" s="189" t="s">
        <v>159</v>
      </c>
      <c r="F162" s="396" t="s">
        <v>147</v>
      </c>
      <c r="G162" s="398"/>
      <c r="H162" s="189" t="s">
        <v>158</v>
      </c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</row>
    <row r="163" spans="1:51" ht="14.25" x14ac:dyDescent="0.2">
      <c r="A163" s="188"/>
      <c r="B163" s="185"/>
      <c r="C163" s="187"/>
      <c r="D163" s="186">
        <f>C160</f>
        <v>24</v>
      </c>
      <c r="E163" s="185"/>
      <c r="F163" s="184">
        <f>'User Rates'!F76</f>
        <v>86.2</v>
      </c>
      <c r="G163" s="183" t="s">
        <v>4</v>
      </c>
      <c r="H163" s="182">
        <f>F163*D163</f>
        <v>2068.8000000000002</v>
      </c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</row>
    <row r="164" spans="1:51" ht="14.25" x14ac:dyDescent="0.2">
      <c r="A164" s="179" t="s">
        <v>157</v>
      </c>
      <c r="B164" s="178">
        <f>B157</f>
        <v>8000</v>
      </c>
      <c r="C164" s="177" t="s">
        <v>154</v>
      </c>
      <c r="D164" s="181"/>
      <c r="E164" s="180">
        <f>E160</f>
        <v>187900</v>
      </c>
      <c r="F164" s="174">
        <f>'User Rates'!F77</f>
        <v>4.6399999999999997</v>
      </c>
      <c r="G164" s="173" t="s">
        <v>144</v>
      </c>
      <c r="H164" s="172">
        <f>(E164/1000)*F164</f>
        <v>871.85599999999999</v>
      </c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</row>
    <row r="165" spans="1:51" ht="14.25" x14ac:dyDescent="0.2">
      <c r="A165" s="179" t="s">
        <v>156</v>
      </c>
      <c r="B165" s="178">
        <f>B158</f>
        <v>32000</v>
      </c>
      <c r="C165" s="177" t="s">
        <v>154</v>
      </c>
      <c r="D165" s="176"/>
      <c r="E165" s="175">
        <f>F160</f>
        <v>472800</v>
      </c>
      <c r="F165" s="174">
        <f>'User Rates'!F78</f>
        <v>4.59</v>
      </c>
      <c r="G165" s="173" t="s">
        <v>144</v>
      </c>
      <c r="H165" s="172">
        <f>(E165/1000)*F165</f>
        <v>2170.152</v>
      </c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</row>
    <row r="166" spans="1:51" ht="15" thickBot="1" x14ac:dyDescent="0.25">
      <c r="A166" s="171" t="s">
        <v>155</v>
      </c>
      <c r="B166" s="170">
        <f>B159</f>
        <v>40000</v>
      </c>
      <c r="C166" s="169" t="s">
        <v>154</v>
      </c>
      <c r="D166" s="168"/>
      <c r="E166" s="167">
        <f>G160</f>
        <v>661700</v>
      </c>
      <c r="F166" s="166">
        <f>'User Rates'!F79</f>
        <v>4.49</v>
      </c>
      <c r="G166" s="165" t="s">
        <v>144</v>
      </c>
      <c r="H166" s="164">
        <f>(E166/1000)*F166</f>
        <v>2971.0330000000004</v>
      </c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</row>
    <row r="167" spans="1:51" ht="15" thickTop="1" x14ac:dyDescent="0.2">
      <c r="A167" s="149"/>
      <c r="B167" s="163"/>
      <c r="C167" s="163"/>
      <c r="D167" s="399"/>
      <c r="E167" s="399"/>
      <c r="F167" s="162" t="s">
        <v>153</v>
      </c>
      <c r="G167" s="161"/>
      <c r="H167" s="143">
        <f>SUM(H163:H166)</f>
        <v>8081.8410000000003</v>
      </c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</row>
    <row r="168" spans="1:51" ht="14.25" x14ac:dyDescent="0.2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</row>
    <row r="169" spans="1:51" ht="14.25" x14ac:dyDescent="0.2">
      <c r="A169" s="160" t="s">
        <v>169</v>
      </c>
      <c r="B169" s="159"/>
      <c r="C169" s="159"/>
      <c r="D169" s="159"/>
      <c r="E169" s="159"/>
      <c r="F169" s="159"/>
      <c r="G169" s="159"/>
      <c r="H169" s="158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</row>
    <row r="170" spans="1:51" ht="14.25" x14ac:dyDescent="0.2">
      <c r="A170" s="157" t="s">
        <v>3</v>
      </c>
      <c r="B170" s="211"/>
      <c r="C170" s="210" t="s">
        <v>165</v>
      </c>
      <c r="D170" s="210" t="s">
        <v>148</v>
      </c>
      <c r="E170" s="209" t="s">
        <v>164</v>
      </c>
      <c r="F170" s="209" t="s">
        <v>163</v>
      </c>
      <c r="G170" s="208" t="s">
        <v>163</v>
      </c>
      <c r="H170" s="207"/>
      <c r="I170" s="206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</row>
    <row r="171" spans="1:51" ht="14.25" x14ac:dyDescent="0.2">
      <c r="A171" s="205" t="s">
        <v>145</v>
      </c>
      <c r="B171" s="204"/>
      <c r="C171" s="203" t="s">
        <v>162</v>
      </c>
      <c r="D171" s="203" t="s">
        <v>145</v>
      </c>
      <c r="E171" s="146">
        <f>(B172)</f>
        <v>8000</v>
      </c>
      <c r="F171" s="146">
        <f>(B173)</f>
        <v>40000</v>
      </c>
      <c r="G171" s="202">
        <f>(B174)</f>
        <v>48000</v>
      </c>
      <c r="H171" s="196"/>
      <c r="I171" s="142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</row>
    <row r="172" spans="1:51" ht="14.25" x14ac:dyDescent="0.2">
      <c r="A172" s="179" t="s">
        <v>157</v>
      </c>
      <c r="B172" s="180">
        <v>8000</v>
      </c>
      <c r="C172" s="201">
        <v>0</v>
      </c>
      <c r="D172" s="201">
        <v>0</v>
      </c>
      <c r="E172" s="180">
        <f>$D172</f>
        <v>0</v>
      </c>
      <c r="F172" s="180"/>
      <c r="G172" s="196"/>
      <c r="H172" s="177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</row>
    <row r="173" spans="1:51" ht="14.25" x14ac:dyDescent="0.2">
      <c r="A173" s="179" t="s">
        <v>156</v>
      </c>
      <c r="B173" s="180">
        <v>40000</v>
      </c>
      <c r="C173" s="201">
        <v>0</v>
      </c>
      <c r="D173" s="201">
        <v>0</v>
      </c>
      <c r="E173" s="180">
        <f>($C173*E$6)</f>
        <v>0</v>
      </c>
      <c r="F173" s="180">
        <f>($D173-E173)</f>
        <v>0</v>
      </c>
      <c r="G173" s="196"/>
      <c r="H173" s="177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</row>
    <row r="174" spans="1:51" ht="15" thickBot="1" x14ac:dyDescent="0.25">
      <c r="A174" s="171" t="s">
        <v>155</v>
      </c>
      <c r="B174" s="199">
        <v>48000</v>
      </c>
      <c r="C174" s="200">
        <v>0</v>
      </c>
      <c r="D174" s="200">
        <v>0</v>
      </c>
      <c r="E174" s="199">
        <f>($C174*E$6)</f>
        <v>0</v>
      </c>
      <c r="F174" s="199">
        <f>($C174*F$6)</f>
        <v>0</v>
      </c>
      <c r="G174" s="198">
        <f>$D174-E174-F174</f>
        <v>0</v>
      </c>
      <c r="H174" s="195"/>
      <c r="I174" s="194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</row>
    <row r="175" spans="1:51" ht="15" thickTop="1" x14ac:dyDescent="0.2">
      <c r="A175" s="197" t="s">
        <v>161</v>
      </c>
      <c r="B175" s="139"/>
      <c r="C175" s="180">
        <f>SUM(C172:C174)</f>
        <v>0</v>
      </c>
      <c r="D175" s="180">
        <f>SUM(D172:D174)</f>
        <v>0</v>
      </c>
      <c r="E175" s="180">
        <f>SUM(E172:E174)</f>
        <v>0</v>
      </c>
      <c r="F175" s="180">
        <f>SUM(F172:F174)</f>
        <v>0</v>
      </c>
      <c r="G175" s="196">
        <f>SUM(G172:G174)</f>
        <v>0</v>
      </c>
      <c r="H175" s="195"/>
      <c r="I175" s="194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</row>
    <row r="176" spans="1:51" ht="14.25" x14ac:dyDescent="0.2">
      <c r="A176" s="193" t="s">
        <v>160</v>
      </c>
      <c r="B176" s="192"/>
      <c r="C176" s="192"/>
      <c r="D176" s="192"/>
      <c r="E176" s="192"/>
      <c r="F176" s="192"/>
      <c r="G176" s="191"/>
      <c r="H176" s="190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</row>
    <row r="177" spans="1:51" ht="14.25" x14ac:dyDescent="0.2">
      <c r="A177" s="396" t="s">
        <v>3</v>
      </c>
      <c r="B177" s="397"/>
      <c r="C177" s="398"/>
      <c r="D177" s="189" t="s">
        <v>149</v>
      </c>
      <c r="E177" s="189" t="s">
        <v>159</v>
      </c>
      <c r="F177" s="396" t="s">
        <v>147</v>
      </c>
      <c r="G177" s="398"/>
      <c r="H177" s="189" t="s">
        <v>158</v>
      </c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</row>
    <row r="178" spans="1:51" ht="14.25" x14ac:dyDescent="0.2">
      <c r="A178" s="188"/>
      <c r="B178" s="185"/>
      <c r="C178" s="187"/>
      <c r="D178" s="186">
        <f>C175</f>
        <v>0</v>
      </c>
      <c r="E178" s="185"/>
      <c r="F178" s="184">
        <f>'User Rates'!F83</f>
        <v>129.21</v>
      </c>
      <c r="G178" s="183" t="s">
        <v>4</v>
      </c>
      <c r="H178" s="182">
        <f>F178*D178</f>
        <v>0</v>
      </c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</row>
    <row r="179" spans="1:51" ht="14.25" x14ac:dyDescent="0.2">
      <c r="A179" s="179" t="s">
        <v>157</v>
      </c>
      <c r="B179" s="178">
        <f>B172</f>
        <v>8000</v>
      </c>
      <c r="C179" s="177" t="s">
        <v>154</v>
      </c>
      <c r="D179" s="181"/>
      <c r="E179" s="180">
        <f>E175</f>
        <v>0</v>
      </c>
      <c r="F179" s="174">
        <f>'User Rates'!F84</f>
        <v>6.5</v>
      </c>
      <c r="G179" s="173" t="s">
        <v>144</v>
      </c>
      <c r="H179" s="172">
        <f>(E179/1000)*F179</f>
        <v>0</v>
      </c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</row>
    <row r="180" spans="1:51" ht="14.25" x14ac:dyDescent="0.2">
      <c r="A180" s="179" t="s">
        <v>156</v>
      </c>
      <c r="B180" s="178">
        <f>B173</f>
        <v>40000</v>
      </c>
      <c r="C180" s="177" t="s">
        <v>154</v>
      </c>
      <c r="D180" s="176"/>
      <c r="E180" s="175">
        <f>F175</f>
        <v>0</v>
      </c>
      <c r="F180" s="174">
        <f>'User Rates'!F85</f>
        <v>6.42</v>
      </c>
      <c r="G180" s="173" t="s">
        <v>144</v>
      </c>
      <c r="H180" s="172">
        <f>(E180/1000)*F180</f>
        <v>0</v>
      </c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</row>
    <row r="181" spans="1:51" ht="15" thickBot="1" x14ac:dyDescent="0.25">
      <c r="A181" s="171" t="s">
        <v>155</v>
      </c>
      <c r="B181" s="170">
        <f>B174</f>
        <v>48000</v>
      </c>
      <c r="C181" s="169" t="s">
        <v>154</v>
      </c>
      <c r="D181" s="168"/>
      <c r="E181" s="167">
        <f>G175</f>
        <v>0</v>
      </c>
      <c r="F181" s="166">
        <f>'User Rates'!F86</f>
        <v>6.28</v>
      </c>
      <c r="G181" s="165" t="s">
        <v>144</v>
      </c>
      <c r="H181" s="164">
        <f>(E181/1000)*F181</f>
        <v>0</v>
      </c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</row>
    <row r="182" spans="1:51" ht="15" thickTop="1" x14ac:dyDescent="0.2">
      <c r="A182" s="149"/>
      <c r="B182" s="163"/>
      <c r="C182" s="163"/>
      <c r="D182" s="399"/>
      <c r="E182" s="399"/>
      <c r="F182" s="162" t="s">
        <v>153</v>
      </c>
      <c r="G182" s="161"/>
      <c r="H182" s="143">
        <f>SUM(H178:H181)</f>
        <v>0</v>
      </c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</row>
    <row r="183" spans="1:51" ht="14.25" x14ac:dyDescent="0.2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</row>
    <row r="184" spans="1:51" ht="14.25" x14ac:dyDescent="0.2">
      <c r="A184" s="160" t="s">
        <v>168</v>
      </c>
      <c r="B184" s="159"/>
      <c r="C184" s="159"/>
      <c r="D184" s="159"/>
      <c r="E184" s="159"/>
      <c r="F184" s="159"/>
      <c r="G184" s="159"/>
      <c r="H184" s="158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</row>
    <row r="185" spans="1:51" ht="14.25" x14ac:dyDescent="0.2">
      <c r="A185" s="157" t="s">
        <v>3</v>
      </c>
      <c r="B185" s="211"/>
      <c r="C185" s="210" t="s">
        <v>165</v>
      </c>
      <c r="D185" s="210" t="s">
        <v>148</v>
      </c>
      <c r="E185" s="209" t="s">
        <v>164</v>
      </c>
      <c r="F185" s="209" t="s">
        <v>163</v>
      </c>
      <c r="G185" s="208" t="s">
        <v>163</v>
      </c>
      <c r="H185" s="207"/>
      <c r="I185" s="206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</row>
    <row r="186" spans="1:51" ht="14.25" x14ac:dyDescent="0.2">
      <c r="A186" s="205" t="s">
        <v>145</v>
      </c>
      <c r="B186" s="204"/>
      <c r="C186" s="203" t="s">
        <v>162</v>
      </c>
      <c r="D186" s="203" t="s">
        <v>145</v>
      </c>
      <c r="E186" s="146">
        <f>(B187)</f>
        <v>8000</v>
      </c>
      <c r="F186" s="146">
        <f>(B188)</f>
        <v>32000</v>
      </c>
      <c r="G186" s="202">
        <f>(B189)</f>
        <v>40000</v>
      </c>
      <c r="H186" s="196"/>
      <c r="I186" s="142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</row>
    <row r="187" spans="1:51" ht="14.25" x14ac:dyDescent="0.2">
      <c r="A187" s="179" t="s">
        <v>157</v>
      </c>
      <c r="B187" s="180">
        <v>8000</v>
      </c>
      <c r="C187" s="201">
        <v>11</v>
      </c>
      <c r="D187" s="201">
        <v>30900</v>
      </c>
      <c r="E187" s="180">
        <f>$D187</f>
        <v>30900</v>
      </c>
      <c r="F187" s="180"/>
      <c r="G187" s="196"/>
      <c r="H187" s="177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</row>
    <row r="188" spans="1:51" ht="14.25" x14ac:dyDescent="0.2">
      <c r="A188" s="179" t="s">
        <v>156</v>
      </c>
      <c r="B188" s="180">
        <v>32000</v>
      </c>
      <c r="C188" s="201">
        <v>1</v>
      </c>
      <c r="D188" s="201">
        <v>14100</v>
      </c>
      <c r="E188" s="180">
        <f>($C188*E$6)</f>
        <v>8000</v>
      </c>
      <c r="F188" s="180">
        <f>($D188-E188)</f>
        <v>6100</v>
      </c>
      <c r="G188" s="196"/>
      <c r="H188" s="177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</row>
    <row r="189" spans="1:51" ht="15" thickBot="1" x14ac:dyDescent="0.25">
      <c r="A189" s="171" t="s">
        <v>155</v>
      </c>
      <c r="B189" s="199">
        <v>40000</v>
      </c>
      <c r="C189" s="200">
        <v>0</v>
      </c>
      <c r="D189" s="200">
        <v>0</v>
      </c>
      <c r="E189" s="199">
        <f>($C189*E$6)</f>
        <v>0</v>
      </c>
      <c r="F189" s="199">
        <f>($C189*F$6)</f>
        <v>0</v>
      </c>
      <c r="G189" s="198">
        <f>$D189-E189-F189</f>
        <v>0</v>
      </c>
      <c r="H189" s="195"/>
      <c r="I189" s="194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</row>
    <row r="190" spans="1:51" ht="15" thickTop="1" x14ac:dyDescent="0.2">
      <c r="A190" s="197" t="s">
        <v>161</v>
      </c>
      <c r="B190" s="139"/>
      <c r="C190" s="180">
        <f>SUM(C187:C189)</f>
        <v>12</v>
      </c>
      <c r="D190" s="180">
        <f>SUM(D187:D189)</f>
        <v>45000</v>
      </c>
      <c r="E190" s="180">
        <f>SUM(E187:E189)</f>
        <v>38900</v>
      </c>
      <c r="F190" s="180">
        <f>SUM(F187:F189)</f>
        <v>6100</v>
      </c>
      <c r="G190" s="196">
        <f>SUM(G187:G189)</f>
        <v>0</v>
      </c>
      <c r="H190" s="195"/>
      <c r="I190" s="194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</row>
    <row r="191" spans="1:51" ht="14.25" x14ac:dyDescent="0.2">
      <c r="A191" s="193" t="s">
        <v>160</v>
      </c>
      <c r="B191" s="192"/>
      <c r="C191" s="192"/>
      <c r="D191" s="192"/>
      <c r="E191" s="192"/>
      <c r="F191" s="192"/>
      <c r="G191" s="191"/>
      <c r="H191" s="190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</row>
    <row r="192" spans="1:51" ht="14.25" x14ac:dyDescent="0.2">
      <c r="A192" s="396" t="s">
        <v>3</v>
      </c>
      <c r="B192" s="397"/>
      <c r="C192" s="398"/>
      <c r="D192" s="189" t="s">
        <v>149</v>
      </c>
      <c r="E192" s="189" t="s">
        <v>159</v>
      </c>
      <c r="F192" s="396" t="s">
        <v>147</v>
      </c>
      <c r="G192" s="398"/>
      <c r="H192" s="189" t="s">
        <v>158</v>
      </c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</row>
    <row r="193" spans="1:51" ht="14.25" x14ac:dyDescent="0.2">
      <c r="A193" s="188"/>
      <c r="B193" s="185"/>
      <c r="C193" s="187"/>
      <c r="D193" s="186">
        <f>C190</f>
        <v>12</v>
      </c>
      <c r="E193" s="185"/>
      <c r="F193" s="184">
        <f>'User Rates'!F90</f>
        <v>170.56</v>
      </c>
      <c r="G193" s="183" t="s">
        <v>4</v>
      </c>
      <c r="H193" s="182">
        <f>F193*D193</f>
        <v>2046.72</v>
      </c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</row>
    <row r="194" spans="1:51" ht="14.25" x14ac:dyDescent="0.2">
      <c r="A194" s="179" t="s">
        <v>157</v>
      </c>
      <c r="B194" s="178">
        <f>B187</f>
        <v>8000</v>
      </c>
      <c r="C194" s="177" t="s">
        <v>154</v>
      </c>
      <c r="D194" s="181"/>
      <c r="E194" s="180">
        <f>E190</f>
        <v>38900</v>
      </c>
      <c r="F194" s="174">
        <f>'User Rates'!F91</f>
        <v>4.6399999999999997</v>
      </c>
      <c r="G194" s="173" t="s">
        <v>144</v>
      </c>
      <c r="H194" s="172">
        <f>(E194/1000)*F194</f>
        <v>180.49599999999998</v>
      </c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</row>
    <row r="195" spans="1:51" ht="14.25" x14ac:dyDescent="0.2">
      <c r="A195" s="179" t="s">
        <v>156</v>
      </c>
      <c r="B195" s="178">
        <f>B188</f>
        <v>32000</v>
      </c>
      <c r="C195" s="177" t="s">
        <v>154</v>
      </c>
      <c r="D195" s="176"/>
      <c r="E195" s="175">
        <f>F190</f>
        <v>6100</v>
      </c>
      <c r="F195" s="174">
        <f>'User Rates'!F92</f>
        <v>4.59</v>
      </c>
      <c r="G195" s="173" t="s">
        <v>144</v>
      </c>
      <c r="H195" s="172">
        <f>(E195/1000)*F195</f>
        <v>27.998999999999999</v>
      </c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</row>
    <row r="196" spans="1:51" ht="15" thickBot="1" x14ac:dyDescent="0.25">
      <c r="A196" s="171" t="s">
        <v>155</v>
      </c>
      <c r="B196" s="170">
        <f>B189</f>
        <v>40000</v>
      </c>
      <c r="C196" s="169" t="s">
        <v>154</v>
      </c>
      <c r="D196" s="168"/>
      <c r="E196" s="167">
        <f>G190</f>
        <v>0</v>
      </c>
      <c r="F196" s="166">
        <f>'User Rates'!F93</f>
        <v>4.49</v>
      </c>
      <c r="G196" s="165" t="s">
        <v>144</v>
      </c>
      <c r="H196" s="164">
        <f>(E196/1000)*F196</f>
        <v>0</v>
      </c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</row>
    <row r="197" spans="1:51" ht="15" thickTop="1" x14ac:dyDescent="0.2">
      <c r="A197" s="149"/>
      <c r="B197" s="163"/>
      <c r="C197" s="163"/>
      <c r="D197" s="399"/>
      <c r="E197" s="399"/>
      <c r="F197" s="162" t="s">
        <v>153</v>
      </c>
      <c r="G197" s="161"/>
      <c r="H197" s="143">
        <f>SUM(H193:H196)</f>
        <v>2255.2149999999997</v>
      </c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</row>
    <row r="198" spans="1:51" ht="14.25" x14ac:dyDescent="0.2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</row>
    <row r="199" spans="1:51" ht="14.25" x14ac:dyDescent="0.2">
      <c r="A199" s="160" t="s">
        <v>167</v>
      </c>
      <c r="B199" s="159"/>
      <c r="C199" s="159"/>
      <c r="D199" s="159"/>
      <c r="E199" s="159"/>
      <c r="F199" s="159"/>
      <c r="G199" s="159"/>
      <c r="H199" s="158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</row>
    <row r="200" spans="1:51" ht="14.25" x14ac:dyDescent="0.2">
      <c r="A200" s="157" t="s">
        <v>3</v>
      </c>
      <c r="B200" s="211"/>
      <c r="C200" s="210" t="s">
        <v>165</v>
      </c>
      <c r="D200" s="210" t="s">
        <v>148</v>
      </c>
      <c r="E200" s="209" t="s">
        <v>164</v>
      </c>
      <c r="F200" s="209" t="s">
        <v>163</v>
      </c>
      <c r="G200" s="208" t="s">
        <v>163</v>
      </c>
      <c r="H200" s="207"/>
      <c r="I200" s="206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</row>
    <row r="201" spans="1:51" ht="14.25" x14ac:dyDescent="0.2">
      <c r="A201" s="205" t="s">
        <v>145</v>
      </c>
      <c r="B201" s="204"/>
      <c r="C201" s="203" t="s">
        <v>162</v>
      </c>
      <c r="D201" s="203" t="s">
        <v>145</v>
      </c>
      <c r="E201" s="146">
        <f>(B202)</f>
        <v>8000</v>
      </c>
      <c r="F201" s="146">
        <f>(B203)</f>
        <v>40000</v>
      </c>
      <c r="G201" s="202">
        <f>(B204)</f>
        <v>48000</v>
      </c>
      <c r="H201" s="196"/>
      <c r="I201" s="142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</row>
    <row r="202" spans="1:51" ht="14.25" x14ac:dyDescent="0.2">
      <c r="A202" s="179" t="s">
        <v>157</v>
      </c>
      <c r="B202" s="180">
        <v>8000</v>
      </c>
      <c r="C202" s="201">
        <v>0</v>
      </c>
      <c r="D202" s="201">
        <v>0</v>
      </c>
      <c r="E202" s="180">
        <f>$D202</f>
        <v>0</v>
      </c>
      <c r="F202" s="180"/>
      <c r="G202" s="196"/>
      <c r="H202" s="177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</row>
    <row r="203" spans="1:51" ht="14.25" x14ac:dyDescent="0.2">
      <c r="A203" s="179" t="s">
        <v>156</v>
      </c>
      <c r="B203" s="180">
        <v>40000</v>
      </c>
      <c r="C203" s="201">
        <v>0</v>
      </c>
      <c r="D203" s="201">
        <v>0</v>
      </c>
      <c r="E203" s="180">
        <f>($C203*E$6)</f>
        <v>0</v>
      </c>
      <c r="F203" s="180">
        <f>($D203-E203)</f>
        <v>0</v>
      </c>
      <c r="G203" s="196"/>
      <c r="H203" s="177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</row>
    <row r="204" spans="1:51" ht="15" thickBot="1" x14ac:dyDescent="0.25">
      <c r="A204" s="171" t="s">
        <v>155</v>
      </c>
      <c r="B204" s="199">
        <v>48000</v>
      </c>
      <c r="C204" s="200">
        <v>0</v>
      </c>
      <c r="D204" s="200">
        <v>0</v>
      </c>
      <c r="E204" s="199">
        <f>($C204*E$6)</f>
        <v>0</v>
      </c>
      <c r="F204" s="199">
        <f>($C204*F$6)</f>
        <v>0</v>
      </c>
      <c r="G204" s="198">
        <f>$D204-E204-F204</f>
        <v>0</v>
      </c>
      <c r="H204" s="195"/>
      <c r="I204" s="194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</row>
    <row r="205" spans="1:51" ht="15" thickTop="1" x14ac:dyDescent="0.2">
      <c r="A205" s="197" t="s">
        <v>161</v>
      </c>
      <c r="B205" s="139"/>
      <c r="C205" s="180">
        <f>SUM(C202:C204)</f>
        <v>0</v>
      </c>
      <c r="D205" s="180">
        <f>SUM(D202:D204)</f>
        <v>0</v>
      </c>
      <c r="E205" s="180">
        <f>SUM(E202:E204)</f>
        <v>0</v>
      </c>
      <c r="F205" s="180">
        <f>SUM(F202:F204)</f>
        <v>0</v>
      </c>
      <c r="G205" s="196">
        <f>SUM(G202:G204)</f>
        <v>0</v>
      </c>
      <c r="H205" s="195"/>
      <c r="I205" s="194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</row>
    <row r="206" spans="1:51" ht="14.25" x14ac:dyDescent="0.2">
      <c r="A206" s="193" t="s">
        <v>160</v>
      </c>
      <c r="B206" s="192"/>
      <c r="C206" s="192"/>
      <c r="D206" s="192"/>
      <c r="E206" s="192"/>
      <c r="F206" s="192"/>
      <c r="G206" s="191"/>
      <c r="H206" s="190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</row>
    <row r="207" spans="1:51" ht="14.25" x14ac:dyDescent="0.2">
      <c r="A207" s="396" t="s">
        <v>3</v>
      </c>
      <c r="B207" s="397"/>
      <c r="C207" s="398"/>
      <c r="D207" s="189" t="s">
        <v>149</v>
      </c>
      <c r="E207" s="189" t="s">
        <v>159</v>
      </c>
      <c r="F207" s="396" t="s">
        <v>147</v>
      </c>
      <c r="G207" s="398"/>
      <c r="H207" s="189" t="s">
        <v>158</v>
      </c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</row>
    <row r="208" spans="1:51" ht="14.25" x14ac:dyDescent="0.2">
      <c r="A208" s="188"/>
      <c r="B208" s="185"/>
      <c r="C208" s="187"/>
      <c r="D208" s="186">
        <f>C205</f>
        <v>0</v>
      </c>
      <c r="E208" s="185"/>
      <c r="F208" s="184">
        <f>'User Rates'!F97</f>
        <v>255.83</v>
      </c>
      <c r="G208" s="183" t="s">
        <v>4</v>
      </c>
      <c r="H208" s="182">
        <f>F208*D208</f>
        <v>0</v>
      </c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</row>
    <row r="209" spans="1:51" ht="14.25" x14ac:dyDescent="0.2">
      <c r="A209" s="179" t="s">
        <v>157</v>
      </c>
      <c r="B209" s="178">
        <f>B202</f>
        <v>8000</v>
      </c>
      <c r="C209" s="177" t="s">
        <v>154</v>
      </c>
      <c r="D209" s="181"/>
      <c r="E209" s="180">
        <f>E205</f>
        <v>0</v>
      </c>
      <c r="F209" s="174">
        <f>'User Rates'!F98</f>
        <v>6.5</v>
      </c>
      <c r="G209" s="173" t="s">
        <v>144</v>
      </c>
      <c r="H209" s="172">
        <f>(E209/1000)*F209</f>
        <v>0</v>
      </c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</row>
    <row r="210" spans="1:51" ht="14.25" x14ac:dyDescent="0.2">
      <c r="A210" s="179" t="s">
        <v>156</v>
      </c>
      <c r="B210" s="178">
        <f>B203</f>
        <v>40000</v>
      </c>
      <c r="C210" s="177" t="s">
        <v>154</v>
      </c>
      <c r="D210" s="176"/>
      <c r="E210" s="175">
        <f>F205</f>
        <v>0</v>
      </c>
      <c r="F210" s="174">
        <f>'User Rates'!F99</f>
        <v>6.42</v>
      </c>
      <c r="G210" s="173" t="s">
        <v>144</v>
      </c>
      <c r="H210" s="172">
        <f>(E210/1000)*F210</f>
        <v>0</v>
      </c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</row>
    <row r="211" spans="1:51" ht="15" thickBot="1" x14ac:dyDescent="0.25">
      <c r="A211" s="171" t="s">
        <v>155</v>
      </c>
      <c r="B211" s="170">
        <f>B204</f>
        <v>48000</v>
      </c>
      <c r="C211" s="169" t="s">
        <v>154</v>
      </c>
      <c r="D211" s="168"/>
      <c r="E211" s="167">
        <f>G205</f>
        <v>0</v>
      </c>
      <c r="F211" s="166">
        <f>'User Rates'!F100</f>
        <v>6.28</v>
      </c>
      <c r="G211" s="165" t="s">
        <v>144</v>
      </c>
      <c r="H211" s="164">
        <f>(E211/1000)*F211</f>
        <v>0</v>
      </c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</row>
    <row r="212" spans="1:51" ht="15" thickTop="1" x14ac:dyDescent="0.2">
      <c r="A212" s="149"/>
      <c r="B212" s="163"/>
      <c r="C212" s="163"/>
      <c r="D212" s="399"/>
      <c r="E212" s="399"/>
      <c r="F212" s="162" t="s">
        <v>153</v>
      </c>
      <c r="G212" s="161"/>
      <c r="H212" s="143">
        <f>SUM(H208:H211)</f>
        <v>0</v>
      </c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</row>
    <row r="213" spans="1:51" ht="14.25" x14ac:dyDescent="0.2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</row>
    <row r="214" spans="1:51" ht="14.25" x14ac:dyDescent="0.2">
      <c r="A214" s="160" t="s">
        <v>166</v>
      </c>
      <c r="B214" s="159"/>
      <c r="C214" s="159"/>
      <c r="D214" s="159"/>
      <c r="E214" s="159"/>
      <c r="F214" s="159"/>
      <c r="G214" s="159"/>
      <c r="H214" s="158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</row>
    <row r="215" spans="1:51" ht="14.25" x14ac:dyDescent="0.2">
      <c r="A215" s="157" t="s">
        <v>3</v>
      </c>
      <c r="B215" s="211"/>
      <c r="C215" s="210" t="s">
        <v>165</v>
      </c>
      <c r="D215" s="210" t="s">
        <v>148</v>
      </c>
      <c r="E215" s="209" t="s">
        <v>164</v>
      </c>
      <c r="F215" s="209" t="s">
        <v>163</v>
      </c>
      <c r="G215" s="208" t="s">
        <v>163</v>
      </c>
      <c r="H215" s="207"/>
      <c r="I215" s="206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</row>
    <row r="216" spans="1:51" ht="14.25" x14ac:dyDescent="0.2">
      <c r="A216" s="205" t="s">
        <v>145</v>
      </c>
      <c r="B216" s="204"/>
      <c r="C216" s="203" t="s">
        <v>162</v>
      </c>
      <c r="D216" s="203" t="s">
        <v>145</v>
      </c>
      <c r="E216" s="146">
        <f>(B217)</f>
        <v>8000</v>
      </c>
      <c r="F216" s="146">
        <f>(B218)</f>
        <v>40000</v>
      </c>
      <c r="G216" s="202">
        <f>(B219)</f>
        <v>48000</v>
      </c>
      <c r="H216" s="196"/>
      <c r="I216" s="142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</row>
    <row r="217" spans="1:51" ht="14.25" x14ac:dyDescent="0.2">
      <c r="A217" s="179" t="s">
        <v>157</v>
      </c>
      <c r="B217" s="180">
        <v>8000</v>
      </c>
      <c r="C217" s="201">
        <v>0</v>
      </c>
      <c r="D217" s="201">
        <v>0</v>
      </c>
      <c r="E217" s="180">
        <f>$D217</f>
        <v>0</v>
      </c>
      <c r="F217" s="180"/>
      <c r="G217" s="196"/>
      <c r="H217" s="177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</row>
    <row r="218" spans="1:51" ht="14.25" x14ac:dyDescent="0.2">
      <c r="A218" s="179" t="s">
        <v>156</v>
      </c>
      <c r="B218" s="180">
        <v>40000</v>
      </c>
      <c r="C218" s="201">
        <v>0</v>
      </c>
      <c r="D218" s="201">
        <v>0</v>
      </c>
      <c r="E218" s="180">
        <f>($C218*E$6)</f>
        <v>0</v>
      </c>
      <c r="F218" s="180">
        <f>($D218-E218)</f>
        <v>0</v>
      </c>
      <c r="G218" s="196"/>
      <c r="H218" s="177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</row>
    <row r="219" spans="1:51" ht="15" thickBot="1" x14ac:dyDescent="0.25">
      <c r="A219" s="171" t="s">
        <v>155</v>
      </c>
      <c r="B219" s="199">
        <v>48000</v>
      </c>
      <c r="C219" s="200">
        <v>12</v>
      </c>
      <c r="D219" s="200">
        <v>1905900</v>
      </c>
      <c r="E219" s="199">
        <f>($C219*E$6)</f>
        <v>96000</v>
      </c>
      <c r="F219" s="199">
        <f>($C219*F$6)</f>
        <v>384000</v>
      </c>
      <c r="G219" s="198">
        <f>$D219-E219-F219</f>
        <v>1425900</v>
      </c>
      <c r="H219" s="195"/>
      <c r="I219" s="194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</row>
    <row r="220" spans="1:51" ht="15" thickTop="1" x14ac:dyDescent="0.2">
      <c r="A220" s="197" t="s">
        <v>161</v>
      </c>
      <c r="B220" s="139"/>
      <c r="C220" s="180">
        <f>SUM(C217:C219)</f>
        <v>12</v>
      </c>
      <c r="D220" s="180">
        <f>SUM(D217:D219)</f>
        <v>1905900</v>
      </c>
      <c r="E220" s="180">
        <f>SUM(E217:E219)</f>
        <v>96000</v>
      </c>
      <c r="F220" s="180">
        <f>SUM(F217:F219)</f>
        <v>384000</v>
      </c>
      <c r="G220" s="196">
        <f>SUM(G217:G219)</f>
        <v>1425900</v>
      </c>
      <c r="H220" s="195"/>
      <c r="I220" s="194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</row>
    <row r="221" spans="1:51" ht="14.25" x14ac:dyDescent="0.2">
      <c r="A221" s="193" t="s">
        <v>160</v>
      </c>
      <c r="B221" s="192"/>
      <c r="C221" s="192"/>
      <c r="D221" s="192"/>
      <c r="E221" s="192"/>
      <c r="F221" s="192"/>
      <c r="G221" s="191"/>
      <c r="H221" s="190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</row>
    <row r="222" spans="1:51" ht="14.25" x14ac:dyDescent="0.2">
      <c r="A222" s="396" t="s">
        <v>3</v>
      </c>
      <c r="B222" s="397"/>
      <c r="C222" s="398"/>
      <c r="D222" s="189" t="s">
        <v>149</v>
      </c>
      <c r="E222" s="189" t="s">
        <v>159</v>
      </c>
      <c r="F222" s="396" t="s">
        <v>147</v>
      </c>
      <c r="G222" s="398"/>
      <c r="H222" s="189" t="s">
        <v>158</v>
      </c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</row>
    <row r="223" spans="1:51" ht="14.25" x14ac:dyDescent="0.2">
      <c r="A223" s="188"/>
      <c r="B223" s="185"/>
      <c r="C223" s="187"/>
      <c r="D223" s="186">
        <f>C220</f>
        <v>12</v>
      </c>
      <c r="E223" s="185"/>
      <c r="F223" s="184">
        <f>'User Rates'!F104</f>
        <v>255.83</v>
      </c>
      <c r="G223" s="183" t="s">
        <v>4</v>
      </c>
      <c r="H223" s="182">
        <f>F223*D223</f>
        <v>3069.96</v>
      </c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</row>
    <row r="224" spans="1:51" ht="14.25" x14ac:dyDescent="0.2">
      <c r="A224" s="179" t="s">
        <v>157</v>
      </c>
      <c r="B224" s="178">
        <f>B217</f>
        <v>8000</v>
      </c>
      <c r="C224" s="177" t="s">
        <v>154</v>
      </c>
      <c r="D224" s="181"/>
      <c r="E224" s="180">
        <f>E220</f>
        <v>96000</v>
      </c>
      <c r="F224" s="174">
        <f>'User Rates'!F105</f>
        <v>6.5</v>
      </c>
      <c r="G224" s="173" t="s">
        <v>144</v>
      </c>
      <c r="H224" s="172">
        <f>(E224/1000)*F224</f>
        <v>624</v>
      </c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</row>
    <row r="225" spans="1:51" ht="14.25" x14ac:dyDescent="0.2">
      <c r="A225" s="179" t="s">
        <v>156</v>
      </c>
      <c r="B225" s="178">
        <f>B218</f>
        <v>40000</v>
      </c>
      <c r="C225" s="177" t="s">
        <v>154</v>
      </c>
      <c r="D225" s="176"/>
      <c r="E225" s="175">
        <f>F220</f>
        <v>384000</v>
      </c>
      <c r="F225" s="174">
        <f>'User Rates'!F106</f>
        <v>6.42</v>
      </c>
      <c r="G225" s="173" t="s">
        <v>144</v>
      </c>
      <c r="H225" s="172">
        <f>(E225/1000)*F225</f>
        <v>2465.2799999999997</v>
      </c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</row>
    <row r="226" spans="1:51" ht="15" thickBot="1" x14ac:dyDescent="0.25">
      <c r="A226" s="171" t="s">
        <v>155</v>
      </c>
      <c r="B226" s="170">
        <f>B219</f>
        <v>48000</v>
      </c>
      <c r="C226" s="169" t="s">
        <v>154</v>
      </c>
      <c r="D226" s="168"/>
      <c r="E226" s="167">
        <f>G220</f>
        <v>1425900</v>
      </c>
      <c r="F226" s="166">
        <f>'User Rates'!F107</f>
        <v>6.28</v>
      </c>
      <c r="G226" s="165" t="s">
        <v>144</v>
      </c>
      <c r="H226" s="164">
        <f>(E226/1000)*F226</f>
        <v>8954.652</v>
      </c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</row>
    <row r="227" spans="1:51" ht="15" thickTop="1" x14ac:dyDescent="0.2">
      <c r="A227" s="149"/>
      <c r="B227" s="163"/>
      <c r="C227" s="163"/>
      <c r="D227" s="399"/>
      <c r="E227" s="399"/>
      <c r="F227" s="162" t="s">
        <v>153</v>
      </c>
      <c r="G227" s="161"/>
      <c r="H227" s="143">
        <f>SUM(H223:H226)</f>
        <v>15113.892</v>
      </c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</row>
    <row r="228" spans="1:51" ht="14.25" x14ac:dyDescent="0.2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</row>
    <row r="229" spans="1:51" ht="14.25" x14ac:dyDescent="0.2">
      <c r="A229" s="160" t="s">
        <v>152</v>
      </c>
      <c r="B229" s="159"/>
      <c r="C229" s="159"/>
      <c r="D229" s="159"/>
      <c r="E229" s="159"/>
      <c r="F229" s="159"/>
      <c r="G229" s="159"/>
      <c r="H229" s="158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</row>
    <row r="230" spans="1:51" ht="14.1" customHeight="1" x14ac:dyDescent="0.2">
      <c r="A230" s="157"/>
      <c r="B230" s="156"/>
      <c r="C230" s="155"/>
      <c r="D230" s="400" t="s">
        <v>149</v>
      </c>
      <c r="E230" s="154" t="s">
        <v>148</v>
      </c>
      <c r="F230" s="402" t="s">
        <v>147</v>
      </c>
      <c r="G230" s="403"/>
      <c r="H230" s="406" t="s">
        <v>146</v>
      </c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</row>
    <row r="231" spans="1:51" ht="15" thickBot="1" x14ac:dyDescent="0.25">
      <c r="A231" s="153"/>
      <c r="B231" s="152"/>
      <c r="C231" s="151"/>
      <c r="D231" s="401"/>
      <c r="E231" s="150" t="s">
        <v>145</v>
      </c>
      <c r="F231" s="404"/>
      <c r="G231" s="405"/>
      <c r="H231" s="407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</row>
    <row r="232" spans="1:51" ht="15" thickTop="1" x14ac:dyDescent="0.2">
      <c r="A232" s="149"/>
      <c r="B232" s="148"/>
      <c r="C232" s="147"/>
      <c r="D232" s="146">
        <v>12</v>
      </c>
      <c r="E232" s="146">
        <v>55947100</v>
      </c>
      <c r="F232" s="145">
        <f>'User Rates'!F112</f>
        <v>3.4</v>
      </c>
      <c r="G232" s="144" t="s">
        <v>144</v>
      </c>
      <c r="H232" s="143">
        <f>(E232/1000)*F232</f>
        <v>190220.13999999998</v>
      </c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</row>
    <row r="233" spans="1:51" ht="14.25" x14ac:dyDescent="0.2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</row>
    <row r="234" spans="1:51" ht="14.25" x14ac:dyDescent="0.2">
      <c r="A234" s="160" t="s">
        <v>151</v>
      </c>
      <c r="B234" s="159"/>
      <c r="C234" s="159"/>
      <c r="D234" s="159"/>
      <c r="E234" s="159"/>
      <c r="F234" s="159"/>
      <c r="G234" s="159"/>
      <c r="H234" s="158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</row>
    <row r="235" spans="1:51" ht="14.1" customHeight="1" x14ac:dyDescent="0.2">
      <c r="A235" s="157"/>
      <c r="B235" s="156"/>
      <c r="C235" s="155"/>
      <c r="D235" s="400" t="s">
        <v>149</v>
      </c>
      <c r="E235" s="154" t="s">
        <v>148</v>
      </c>
      <c r="F235" s="402" t="s">
        <v>147</v>
      </c>
      <c r="G235" s="403"/>
      <c r="H235" s="406" t="s">
        <v>146</v>
      </c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</row>
    <row r="236" spans="1:51" ht="15" thickBot="1" x14ac:dyDescent="0.25">
      <c r="A236" s="153"/>
      <c r="B236" s="152"/>
      <c r="C236" s="151"/>
      <c r="D236" s="401"/>
      <c r="E236" s="150" t="s">
        <v>145</v>
      </c>
      <c r="F236" s="404"/>
      <c r="G236" s="405"/>
      <c r="H236" s="407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</row>
    <row r="237" spans="1:51" ht="15" thickTop="1" x14ac:dyDescent="0.2">
      <c r="A237" s="149"/>
      <c r="B237" s="148"/>
      <c r="C237" s="147"/>
      <c r="D237" s="146">
        <v>24</v>
      </c>
      <c r="E237" s="146">
        <v>22639900</v>
      </c>
      <c r="F237" s="145">
        <f>'User Rates'!F118</f>
        <v>3.4</v>
      </c>
      <c r="G237" s="144" t="s">
        <v>144</v>
      </c>
      <c r="H237" s="143">
        <f>(E237/1000)*F237</f>
        <v>76975.66</v>
      </c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</row>
    <row r="238" spans="1:51" ht="14.25" x14ac:dyDescent="0.2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</row>
    <row r="239" spans="1:51" ht="14.25" x14ac:dyDescent="0.2">
      <c r="A239" s="160" t="s">
        <v>150</v>
      </c>
      <c r="B239" s="159"/>
      <c r="C239" s="159"/>
      <c r="D239" s="159"/>
      <c r="E239" s="159"/>
      <c r="F239" s="159"/>
      <c r="G239" s="159"/>
      <c r="H239" s="158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</row>
    <row r="240" spans="1:51" ht="14.1" customHeight="1" x14ac:dyDescent="0.2">
      <c r="A240" s="157"/>
      <c r="B240" s="156"/>
      <c r="C240" s="155"/>
      <c r="D240" s="400" t="s">
        <v>149</v>
      </c>
      <c r="E240" s="154" t="s">
        <v>148</v>
      </c>
      <c r="F240" s="402" t="s">
        <v>147</v>
      </c>
      <c r="G240" s="403"/>
      <c r="H240" s="406" t="s">
        <v>146</v>
      </c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</row>
    <row r="241" spans="1:51" ht="15" thickBot="1" x14ac:dyDescent="0.25">
      <c r="A241" s="153"/>
      <c r="B241" s="152"/>
      <c r="C241" s="151"/>
      <c r="D241" s="401"/>
      <c r="E241" s="150" t="s">
        <v>145</v>
      </c>
      <c r="F241" s="404"/>
      <c r="G241" s="405"/>
      <c r="H241" s="407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</row>
    <row r="242" spans="1:51" ht="15" thickTop="1" x14ac:dyDescent="0.2">
      <c r="A242" s="149"/>
      <c r="B242" s="148"/>
      <c r="C242" s="147"/>
      <c r="D242" s="146">
        <v>72</v>
      </c>
      <c r="E242" s="146">
        <v>290835900</v>
      </c>
      <c r="F242" s="145">
        <f>'User Rates'!F124</f>
        <v>3.4</v>
      </c>
      <c r="G242" s="144" t="s">
        <v>144</v>
      </c>
      <c r="H242" s="143">
        <f>(E242/1000)*F242</f>
        <v>988842.06</v>
      </c>
      <c r="I242" s="139"/>
      <c r="J242" s="139"/>
      <c r="K242" s="139"/>
      <c r="L242" s="139"/>
      <c r="M242" s="139"/>
      <c r="N242" s="139"/>
      <c r="O242" s="139"/>
      <c r="P242" s="185" t="s">
        <v>268</v>
      </c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</row>
    <row r="243" spans="1:51" ht="14.25" x14ac:dyDescent="0.2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85" t="s">
        <v>13</v>
      </c>
      <c r="P243" s="185" t="s">
        <v>269</v>
      </c>
      <c r="Q243" s="185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</row>
    <row r="244" spans="1:51" ht="14.25" x14ac:dyDescent="0.2">
      <c r="A244" s="139"/>
      <c r="B244" s="139" t="s">
        <v>143</v>
      </c>
      <c r="D244" s="139"/>
      <c r="E244" s="139"/>
      <c r="F244" s="139"/>
      <c r="G244" s="139"/>
      <c r="H244" s="139"/>
      <c r="I244" s="139"/>
      <c r="J244" s="139"/>
      <c r="K244" s="139" t="s">
        <v>143</v>
      </c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</row>
    <row r="245" spans="1:51" ht="14.25" x14ac:dyDescent="0.2">
      <c r="A245" s="139"/>
      <c r="B245" s="140" t="s">
        <v>142</v>
      </c>
      <c r="D245" s="139"/>
      <c r="E245" s="139"/>
      <c r="F245" s="142">
        <f>(C10+C25+C40+C55+C70+C85+C100+C115+C130+C145+C160+C175+C190+C205+C220)/12</f>
        <v>1972</v>
      </c>
      <c r="G245" s="139" t="s">
        <v>141</v>
      </c>
      <c r="H245" s="139"/>
      <c r="I245" s="139"/>
      <c r="J245" s="139"/>
      <c r="K245" s="140" t="s">
        <v>142</v>
      </c>
      <c r="M245" s="139"/>
      <c r="N245" s="139"/>
      <c r="O245" s="142">
        <f>'Ex BA'!F245</f>
        <v>1972</v>
      </c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</row>
    <row r="246" spans="1:51" ht="14.25" x14ac:dyDescent="0.2">
      <c r="A246" s="139"/>
      <c r="B246" s="140" t="s">
        <v>140</v>
      </c>
      <c r="D246" s="139"/>
      <c r="F246" s="142">
        <f>D10+D25+D40+D55+D70+D85+D100+D115+D130+D145+D160+D175+D190+D205+D220</f>
        <v>109252700</v>
      </c>
      <c r="G246" s="139" t="s">
        <v>134</v>
      </c>
      <c r="H246" s="139"/>
      <c r="I246" s="139"/>
      <c r="J246" s="139"/>
      <c r="K246" s="140" t="s">
        <v>140</v>
      </c>
      <c r="M246" s="139"/>
      <c r="O246" s="142">
        <f>'Ex BA'!F246</f>
        <v>109252700</v>
      </c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</row>
    <row r="247" spans="1:51" ht="14.25" x14ac:dyDescent="0.2">
      <c r="A247" s="139"/>
      <c r="B247" s="140" t="s">
        <v>139</v>
      </c>
      <c r="D247" s="139"/>
      <c r="E247" s="139"/>
      <c r="F247" s="141">
        <f>H17+H32+H47+H62+H77+H92+H107+H122+H137+H152+H167+H182+H197+H212+H227</f>
        <v>933542.0199999999</v>
      </c>
      <c r="G247" s="139" t="s">
        <v>132</v>
      </c>
      <c r="H247" s="139"/>
      <c r="I247" s="139"/>
      <c r="J247" s="139"/>
      <c r="K247" s="140" t="s">
        <v>139</v>
      </c>
      <c r="M247" s="139"/>
      <c r="N247" s="139"/>
      <c r="O247" s="141">
        <f>'Ex BA'!F247</f>
        <v>758545.3690000003</v>
      </c>
      <c r="P247" s="141">
        <f>F247-O247</f>
        <v>174996.65099999961</v>
      </c>
      <c r="Q247" s="251">
        <f>P247/P255</f>
        <v>0.50196183058530519</v>
      </c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</row>
    <row r="248" spans="1:51" ht="14.25" x14ac:dyDescent="0.2">
      <c r="A248" s="139"/>
      <c r="B248" s="139"/>
      <c r="D248" s="139"/>
      <c r="E248" s="139"/>
      <c r="F248" s="139"/>
      <c r="G248" s="139"/>
      <c r="H248" s="139"/>
      <c r="I248" s="139"/>
      <c r="J248" s="139"/>
      <c r="K248" s="139"/>
      <c r="M248" s="139"/>
      <c r="N248" s="139"/>
      <c r="O248" s="139"/>
      <c r="P248" s="139"/>
      <c r="Q248" s="251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</row>
    <row r="249" spans="1:51" ht="14.25" x14ac:dyDescent="0.2">
      <c r="A249" s="139"/>
      <c r="B249" s="139" t="s">
        <v>138</v>
      </c>
      <c r="D249" s="139"/>
      <c r="E249" s="139"/>
      <c r="F249" s="139"/>
      <c r="G249" s="139"/>
      <c r="H249" s="139"/>
      <c r="I249" s="139"/>
      <c r="J249" s="139"/>
      <c r="K249" s="139" t="s">
        <v>138</v>
      </c>
      <c r="M249" s="139"/>
      <c r="N249" s="139"/>
      <c r="O249" s="139"/>
      <c r="P249" s="139"/>
      <c r="Q249" s="251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</row>
    <row r="250" spans="1:51" ht="14.25" x14ac:dyDescent="0.2">
      <c r="A250" s="139"/>
      <c r="B250" s="140" t="s">
        <v>137</v>
      </c>
      <c r="D250" s="139"/>
      <c r="F250" s="142">
        <f>E232+E237+E242</f>
        <v>369422900</v>
      </c>
      <c r="G250" s="139" t="s">
        <v>134</v>
      </c>
      <c r="H250" s="139"/>
      <c r="I250" s="139"/>
      <c r="J250" s="139"/>
      <c r="K250" s="140" t="s">
        <v>137</v>
      </c>
      <c r="M250" s="139"/>
      <c r="O250" s="142">
        <f>'Ex BA'!F250</f>
        <v>369422900</v>
      </c>
      <c r="P250" s="139"/>
      <c r="Q250" s="251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</row>
    <row r="251" spans="1:51" ht="14.25" x14ac:dyDescent="0.2">
      <c r="A251" s="139"/>
      <c r="B251" s="140" t="s">
        <v>133</v>
      </c>
      <c r="D251" s="139"/>
      <c r="E251" s="139"/>
      <c r="F251" s="141">
        <f>H232+H237+H242</f>
        <v>1256037.8600000001</v>
      </c>
      <c r="G251" s="139" t="s">
        <v>132</v>
      </c>
      <c r="H251" s="139"/>
      <c r="I251" s="139"/>
      <c r="J251" s="139"/>
      <c r="K251" s="140" t="s">
        <v>133</v>
      </c>
      <c r="M251" s="139"/>
      <c r="N251" s="139"/>
      <c r="O251" s="141">
        <f>'Ex BA'!F251</f>
        <v>1082409.0970000001</v>
      </c>
      <c r="P251" s="141">
        <f>F251-O251</f>
        <v>173628.76300000004</v>
      </c>
      <c r="Q251" s="251">
        <f>P251/P255</f>
        <v>0.49803816941469542</v>
      </c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</row>
    <row r="252" spans="1:51" ht="14.25" x14ac:dyDescent="0.2">
      <c r="A252" s="139"/>
      <c r="B252" s="139"/>
      <c r="D252" s="139"/>
      <c r="E252" s="139"/>
      <c r="F252" s="139"/>
      <c r="G252" s="139"/>
      <c r="H252" s="139"/>
      <c r="I252" s="139"/>
      <c r="J252" s="139"/>
      <c r="K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</row>
    <row r="253" spans="1:51" ht="14.25" x14ac:dyDescent="0.2">
      <c r="A253" s="139"/>
      <c r="B253" s="139" t="s">
        <v>136</v>
      </c>
      <c r="D253" s="139"/>
      <c r="E253" s="139"/>
      <c r="F253" s="139"/>
      <c r="G253" s="139"/>
      <c r="H253" s="139"/>
      <c r="I253" s="139"/>
      <c r="J253" s="139"/>
      <c r="K253" s="139" t="s">
        <v>136</v>
      </c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</row>
    <row r="254" spans="1:51" ht="14.25" x14ac:dyDescent="0.2">
      <c r="A254" s="139"/>
      <c r="B254" s="140" t="s">
        <v>135</v>
      </c>
      <c r="D254" s="139"/>
      <c r="F254" s="142">
        <f>F246+F250</f>
        <v>478675600</v>
      </c>
      <c r="G254" s="139" t="s">
        <v>134</v>
      </c>
      <c r="H254" s="139"/>
      <c r="I254" s="139"/>
      <c r="J254" s="139"/>
      <c r="K254" s="140" t="s">
        <v>135</v>
      </c>
      <c r="M254" s="139"/>
      <c r="O254" s="142">
        <f>O246+O250</f>
        <v>478675600</v>
      </c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</row>
    <row r="255" spans="1:51" ht="14.25" x14ac:dyDescent="0.2">
      <c r="A255" s="139"/>
      <c r="B255" s="140" t="s">
        <v>133</v>
      </c>
      <c r="D255" s="139"/>
      <c r="E255" s="139"/>
      <c r="F255" s="141">
        <f>F247+F251</f>
        <v>2189579.88</v>
      </c>
      <c r="G255" s="139" t="s">
        <v>132</v>
      </c>
      <c r="H255" s="139"/>
      <c r="I255" s="139"/>
      <c r="J255" s="139"/>
      <c r="K255" s="140" t="s">
        <v>133</v>
      </c>
      <c r="M255" s="139"/>
      <c r="N255" s="139"/>
      <c r="O255" s="141">
        <f>O247+O251</f>
        <v>1840954.4660000005</v>
      </c>
      <c r="P255" s="141">
        <f>F255-O255</f>
        <v>348625.41399999941</v>
      </c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</row>
    <row r="256" spans="1:51" ht="14.25" x14ac:dyDescent="0.2">
      <c r="A256" s="139"/>
      <c r="B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</row>
    <row r="257" spans="1:51" ht="14.25" x14ac:dyDescent="0.2">
      <c r="A257" s="139"/>
      <c r="B257" s="139" t="s">
        <v>302</v>
      </c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41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</row>
    <row r="258" spans="1:51" ht="14.25" x14ac:dyDescent="0.2">
      <c r="A258" s="139"/>
      <c r="B258" s="140" t="s">
        <v>303</v>
      </c>
      <c r="D258" s="139"/>
      <c r="E258" s="139"/>
      <c r="F258" s="141">
        <f>F247-'Ex BA'!F247</f>
        <v>174996.65099999961</v>
      </c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</row>
    <row r="259" spans="1:51" ht="14.25" x14ac:dyDescent="0.2">
      <c r="A259" s="139"/>
      <c r="B259" s="276" t="s">
        <v>304</v>
      </c>
      <c r="C259" s="163"/>
      <c r="D259" s="163"/>
      <c r="E259" s="163"/>
      <c r="F259" s="277">
        <f>F251-'Ex BA'!F251</f>
        <v>173628.76300000004</v>
      </c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</row>
    <row r="260" spans="1:51" ht="14.25" x14ac:dyDescent="0.2">
      <c r="A260" s="139"/>
      <c r="B260" s="140" t="s">
        <v>305</v>
      </c>
      <c r="C260" s="139"/>
      <c r="D260" s="139"/>
      <c r="E260" s="139"/>
      <c r="F260" s="278">
        <f>SUM(F258:F259)</f>
        <v>348625.41399999964</v>
      </c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</row>
    <row r="261" spans="1:51" ht="14.25" x14ac:dyDescent="0.2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</row>
    <row r="262" spans="1:51" ht="14.25" x14ac:dyDescent="0.2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</row>
    <row r="263" spans="1:51" ht="14.25" x14ac:dyDescent="0.2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</row>
    <row r="264" spans="1:51" ht="14.25" x14ac:dyDescent="0.2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</row>
    <row r="265" spans="1:51" ht="14.25" x14ac:dyDescent="0.2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</row>
    <row r="266" spans="1:51" ht="14.25" x14ac:dyDescent="0.2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</row>
    <row r="267" spans="1:51" ht="14.25" x14ac:dyDescent="0.2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</row>
    <row r="268" spans="1:51" ht="14.25" x14ac:dyDescent="0.2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</row>
    <row r="269" spans="1:51" ht="14.25" x14ac:dyDescent="0.2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</row>
    <row r="270" spans="1:51" ht="14.25" x14ac:dyDescent="0.2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</row>
    <row r="271" spans="1:51" ht="14.25" x14ac:dyDescent="0.2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</row>
    <row r="272" spans="1:51" ht="14.25" x14ac:dyDescent="0.2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</row>
    <row r="273" spans="1:51" ht="14.25" x14ac:dyDescent="0.2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</row>
    <row r="274" spans="1:51" ht="14.25" x14ac:dyDescent="0.2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</row>
    <row r="275" spans="1:51" ht="14.25" x14ac:dyDescent="0.2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</row>
    <row r="276" spans="1:51" ht="14.25" x14ac:dyDescent="0.2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</row>
    <row r="277" spans="1:51" ht="14.25" x14ac:dyDescent="0.2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</row>
    <row r="278" spans="1:51" ht="14.25" x14ac:dyDescent="0.2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</row>
    <row r="279" spans="1:51" ht="14.25" x14ac:dyDescent="0.2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</row>
    <row r="280" spans="1:51" ht="14.25" x14ac:dyDescent="0.2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</row>
    <row r="281" spans="1:51" ht="14.25" x14ac:dyDescent="0.2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</row>
    <row r="282" spans="1:51" ht="14.25" x14ac:dyDescent="0.2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</row>
    <row r="283" spans="1:51" ht="14.25" x14ac:dyDescent="0.2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</row>
    <row r="284" spans="1:51" ht="14.25" x14ac:dyDescent="0.2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</row>
    <row r="285" spans="1:51" ht="14.25" x14ac:dyDescent="0.2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</row>
    <row r="286" spans="1:51" ht="14.25" x14ac:dyDescent="0.2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</row>
    <row r="287" spans="1:51" ht="14.25" x14ac:dyDescent="0.2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</row>
    <row r="288" spans="1:51" ht="14.25" x14ac:dyDescent="0.2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</row>
    <row r="289" spans="1:51" ht="14.25" x14ac:dyDescent="0.2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</row>
    <row r="290" spans="1:51" ht="14.25" x14ac:dyDescent="0.2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</row>
    <row r="291" spans="1:51" ht="14.25" x14ac:dyDescent="0.2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</row>
    <row r="292" spans="1:51" ht="14.25" x14ac:dyDescent="0.2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</row>
    <row r="293" spans="1:51" ht="14.25" x14ac:dyDescent="0.2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</row>
    <row r="294" spans="1:51" ht="14.25" x14ac:dyDescent="0.2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</row>
    <row r="295" spans="1:51" ht="14.25" x14ac:dyDescent="0.2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</row>
    <row r="296" spans="1:51" ht="14.25" x14ac:dyDescent="0.2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</row>
    <row r="297" spans="1:51" ht="14.25" x14ac:dyDescent="0.2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</row>
    <row r="298" spans="1:51" ht="14.25" x14ac:dyDescent="0.2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</row>
    <row r="299" spans="1:51" ht="14.25" x14ac:dyDescent="0.2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</row>
    <row r="300" spans="1:51" ht="14.25" x14ac:dyDescent="0.2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</row>
    <row r="301" spans="1:51" ht="14.25" x14ac:dyDescent="0.2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</row>
    <row r="302" spans="1:51" ht="14.25" x14ac:dyDescent="0.2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</row>
    <row r="303" spans="1:51" ht="14.25" x14ac:dyDescent="0.2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</row>
    <row r="304" spans="1:51" ht="14.25" x14ac:dyDescent="0.2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</row>
    <row r="305" spans="1:51" ht="14.25" x14ac:dyDescent="0.2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</row>
    <row r="306" spans="1:51" ht="14.25" x14ac:dyDescent="0.2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</row>
    <row r="307" spans="1:51" ht="14.25" x14ac:dyDescent="0.2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</row>
    <row r="308" spans="1:51" ht="14.25" x14ac:dyDescent="0.2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</row>
    <row r="309" spans="1:51" ht="14.25" x14ac:dyDescent="0.2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</row>
    <row r="310" spans="1:51" ht="14.25" x14ac:dyDescent="0.2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</row>
    <row r="311" spans="1:51" ht="14.25" x14ac:dyDescent="0.2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</row>
    <row r="312" spans="1:51" ht="14.25" x14ac:dyDescent="0.2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</row>
    <row r="313" spans="1:51" ht="14.25" x14ac:dyDescent="0.2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</row>
    <row r="314" spans="1:51" ht="14.25" x14ac:dyDescent="0.2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</row>
    <row r="315" spans="1:51" ht="14.25" x14ac:dyDescent="0.2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</row>
    <row r="316" spans="1:51" ht="14.25" x14ac:dyDescent="0.2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</row>
    <row r="317" spans="1:51" ht="14.25" x14ac:dyDescent="0.2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</row>
    <row r="318" spans="1:51" ht="14.25" x14ac:dyDescent="0.2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</row>
    <row r="319" spans="1:51" ht="14.25" x14ac:dyDescent="0.2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</row>
    <row r="320" spans="1:51" ht="14.25" x14ac:dyDescent="0.2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</row>
    <row r="321" spans="1:51" ht="14.25" x14ac:dyDescent="0.2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</row>
    <row r="322" spans="1:51" ht="14.25" x14ac:dyDescent="0.2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</row>
    <row r="323" spans="1:51" ht="14.25" x14ac:dyDescent="0.2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</row>
    <row r="324" spans="1:51" ht="14.25" x14ac:dyDescent="0.2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</row>
    <row r="325" spans="1:51" ht="14.25" x14ac:dyDescent="0.2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</row>
    <row r="326" spans="1:51" ht="14.25" x14ac:dyDescent="0.2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</row>
    <row r="327" spans="1:51" ht="14.25" x14ac:dyDescent="0.2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</row>
    <row r="328" spans="1:51" ht="14.25" x14ac:dyDescent="0.2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</row>
    <row r="329" spans="1:51" ht="14.25" x14ac:dyDescent="0.2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</row>
    <row r="330" spans="1:51" ht="14.25" x14ac:dyDescent="0.2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</row>
    <row r="331" spans="1:51" ht="14.25" x14ac:dyDescent="0.2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</row>
    <row r="332" spans="1:51" ht="14.25" x14ac:dyDescent="0.2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</row>
    <row r="333" spans="1:51" ht="14.25" x14ac:dyDescent="0.2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</row>
    <row r="334" spans="1:51" ht="14.25" x14ac:dyDescent="0.2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</row>
    <row r="335" spans="1:51" ht="14.25" x14ac:dyDescent="0.2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</row>
    <row r="336" spans="1:51" ht="14.25" x14ac:dyDescent="0.2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</row>
    <row r="337" spans="1:51" ht="14.25" x14ac:dyDescent="0.2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</row>
    <row r="338" spans="1:51" ht="14.25" x14ac:dyDescent="0.2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/>
    </row>
    <row r="339" spans="1:51" ht="14.25" x14ac:dyDescent="0.2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</row>
    <row r="340" spans="1:51" ht="14.25" x14ac:dyDescent="0.2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</row>
    <row r="341" spans="1:51" ht="14.25" x14ac:dyDescent="0.2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</row>
    <row r="342" spans="1:51" ht="14.25" x14ac:dyDescent="0.2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/>
      <c r="AM342" s="139"/>
      <c r="AN342" s="139"/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/>
    </row>
    <row r="343" spans="1:51" ht="14.25" x14ac:dyDescent="0.2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</row>
    <row r="344" spans="1:51" ht="14.25" x14ac:dyDescent="0.2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</row>
    <row r="345" spans="1:51" ht="14.25" x14ac:dyDescent="0.2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</row>
    <row r="346" spans="1:51" ht="14.25" x14ac:dyDescent="0.2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</row>
    <row r="347" spans="1:51" ht="14.25" x14ac:dyDescent="0.2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</row>
    <row r="348" spans="1:51" ht="14.25" x14ac:dyDescent="0.2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</row>
    <row r="349" spans="1:51" ht="14.25" x14ac:dyDescent="0.2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</row>
    <row r="350" spans="1:51" ht="14.25" x14ac:dyDescent="0.2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</row>
    <row r="351" spans="1:51" ht="14.25" x14ac:dyDescent="0.2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</row>
    <row r="352" spans="1:51" ht="14.25" x14ac:dyDescent="0.2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</row>
    <row r="353" spans="1:51" ht="14.25" x14ac:dyDescent="0.2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  <c r="AK353" s="139"/>
      <c r="AL353" s="139"/>
      <c r="AM353" s="139"/>
      <c r="AN353" s="139"/>
      <c r="AO353" s="139"/>
      <c r="AP353" s="139"/>
      <c r="AQ353" s="139"/>
      <c r="AR353" s="139"/>
      <c r="AS353" s="139"/>
      <c r="AT353" s="139"/>
      <c r="AU353" s="139"/>
      <c r="AV353" s="139"/>
      <c r="AW353" s="139"/>
      <c r="AX353" s="139"/>
      <c r="AY353" s="139"/>
    </row>
    <row r="354" spans="1:51" ht="14.25" x14ac:dyDescent="0.2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</row>
    <row r="355" spans="1:51" ht="14.25" x14ac:dyDescent="0.2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</row>
    <row r="356" spans="1:51" ht="14.25" x14ac:dyDescent="0.2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</row>
    <row r="357" spans="1:51" ht="14.25" x14ac:dyDescent="0.2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</row>
    <row r="358" spans="1:51" ht="14.25" x14ac:dyDescent="0.2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</row>
    <row r="359" spans="1:51" ht="14.25" x14ac:dyDescent="0.2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</row>
    <row r="360" spans="1:51" ht="14.25" x14ac:dyDescent="0.2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</row>
    <row r="361" spans="1:51" ht="14.25" x14ac:dyDescent="0.2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</row>
    <row r="362" spans="1:51" ht="14.25" x14ac:dyDescent="0.2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</row>
    <row r="363" spans="1:51" ht="14.25" x14ac:dyDescent="0.2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</row>
    <row r="364" spans="1:51" ht="14.25" x14ac:dyDescent="0.2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</row>
    <row r="365" spans="1:51" ht="14.25" x14ac:dyDescent="0.2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</row>
    <row r="366" spans="1:51" ht="14.25" x14ac:dyDescent="0.2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</row>
    <row r="367" spans="1:51" ht="14.25" x14ac:dyDescent="0.2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</row>
    <row r="368" spans="1:51" ht="14.25" x14ac:dyDescent="0.2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</row>
    <row r="369" spans="1:51" ht="14.25" x14ac:dyDescent="0.2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</row>
    <row r="370" spans="1:51" ht="14.25" x14ac:dyDescent="0.2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</row>
    <row r="371" spans="1:51" ht="14.25" x14ac:dyDescent="0.2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</row>
    <row r="372" spans="1:51" ht="14.25" x14ac:dyDescent="0.2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</row>
    <row r="373" spans="1:51" ht="14.25" x14ac:dyDescent="0.2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</row>
    <row r="374" spans="1:51" ht="14.25" x14ac:dyDescent="0.2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</row>
    <row r="375" spans="1:51" ht="14.25" x14ac:dyDescent="0.2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</row>
    <row r="376" spans="1:51" ht="14.25" x14ac:dyDescent="0.2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</row>
    <row r="377" spans="1:51" ht="14.25" x14ac:dyDescent="0.2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</row>
    <row r="378" spans="1:51" ht="14.25" x14ac:dyDescent="0.2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</row>
    <row r="379" spans="1:51" ht="14.25" x14ac:dyDescent="0.2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</row>
    <row r="380" spans="1:51" ht="14.25" x14ac:dyDescent="0.2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</row>
    <row r="381" spans="1:51" ht="14.25" x14ac:dyDescent="0.2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</row>
    <row r="382" spans="1:51" ht="14.25" x14ac:dyDescent="0.2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</row>
    <row r="383" spans="1:51" ht="14.25" x14ac:dyDescent="0.2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</row>
    <row r="384" spans="1:51" ht="14.25" x14ac:dyDescent="0.2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</row>
    <row r="385" spans="1:51" ht="14.25" x14ac:dyDescent="0.2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</row>
    <row r="386" spans="1:51" ht="14.25" x14ac:dyDescent="0.2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</row>
    <row r="387" spans="1:51" ht="14.25" x14ac:dyDescent="0.2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</row>
    <row r="388" spans="1:51" ht="14.25" x14ac:dyDescent="0.2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</row>
    <row r="389" spans="1:51" ht="14.25" x14ac:dyDescent="0.2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</row>
    <row r="390" spans="1:51" ht="14.25" x14ac:dyDescent="0.2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</row>
    <row r="391" spans="1:51" ht="14.25" x14ac:dyDescent="0.2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</row>
    <row r="392" spans="1:51" ht="14.25" x14ac:dyDescent="0.2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</row>
    <row r="393" spans="1:51" ht="14.25" x14ac:dyDescent="0.2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</row>
    <row r="394" spans="1:51" ht="14.25" x14ac:dyDescent="0.2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</row>
    <row r="395" spans="1:51" ht="14.25" x14ac:dyDescent="0.2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</row>
    <row r="396" spans="1:51" ht="14.25" x14ac:dyDescent="0.2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</row>
    <row r="397" spans="1:51" ht="14.25" x14ac:dyDescent="0.2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</row>
    <row r="398" spans="1:51" ht="14.25" x14ac:dyDescent="0.2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</row>
    <row r="399" spans="1:51" ht="14.25" x14ac:dyDescent="0.2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</row>
    <row r="400" spans="1:51" ht="14.25" x14ac:dyDescent="0.2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</row>
    <row r="401" spans="1:51" ht="14.25" x14ac:dyDescent="0.2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</row>
    <row r="402" spans="1:51" ht="14.25" x14ac:dyDescent="0.2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</row>
    <row r="403" spans="1:51" ht="14.25" x14ac:dyDescent="0.2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</row>
    <row r="404" spans="1:51" ht="14.25" x14ac:dyDescent="0.2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</row>
    <row r="405" spans="1:51" ht="14.25" x14ac:dyDescent="0.2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</row>
    <row r="406" spans="1:51" ht="14.25" x14ac:dyDescent="0.2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</row>
    <row r="407" spans="1:51" ht="14.25" x14ac:dyDescent="0.2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</row>
    <row r="408" spans="1:51" ht="14.25" x14ac:dyDescent="0.2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</row>
    <row r="409" spans="1:51" ht="14.25" x14ac:dyDescent="0.2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</row>
    <row r="410" spans="1:51" ht="14.25" x14ac:dyDescent="0.2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</row>
    <row r="411" spans="1:51" ht="14.25" x14ac:dyDescent="0.2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</row>
    <row r="412" spans="1:51" ht="14.25" x14ac:dyDescent="0.2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</row>
    <row r="413" spans="1:51" ht="14.25" x14ac:dyDescent="0.2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</row>
    <row r="414" spans="1:51" ht="14.25" x14ac:dyDescent="0.2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</row>
    <row r="415" spans="1:51" ht="14.25" x14ac:dyDescent="0.2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</row>
    <row r="416" spans="1:51" ht="14.25" x14ac:dyDescent="0.2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</row>
    <row r="417" spans="1:51" ht="14.25" x14ac:dyDescent="0.2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</row>
    <row r="418" spans="1:51" ht="14.25" x14ac:dyDescent="0.2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</row>
    <row r="419" spans="1:51" ht="14.25" x14ac:dyDescent="0.2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</row>
    <row r="420" spans="1:51" ht="14.25" x14ac:dyDescent="0.2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</row>
    <row r="421" spans="1:51" ht="14.25" x14ac:dyDescent="0.2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</row>
    <row r="422" spans="1:51" ht="14.25" x14ac:dyDescent="0.2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</row>
    <row r="423" spans="1:51" ht="14.25" x14ac:dyDescent="0.2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</row>
    <row r="424" spans="1:51" ht="14.25" x14ac:dyDescent="0.2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</row>
    <row r="425" spans="1:51" ht="14.25" x14ac:dyDescent="0.2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</row>
    <row r="426" spans="1:51" ht="14.25" x14ac:dyDescent="0.2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</row>
    <row r="427" spans="1:51" ht="14.25" x14ac:dyDescent="0.2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</row>
    <row r="428" spans="1:51" ht="14.25" x14ac:dyDescent="0.2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</row>
    <row r="429" spans="1:51" ht="14.25" x14ac:dyDescent="0.2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</row>
    <row r="430" spans="1:51" ht="14.25" x14ac:dyDescent="0.2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</row>
    <row r="431" spans="1:51" ht="14.25" x14ac:dyDescent="0.2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</row>
    <row r="432" spans="1:51" ht="14.25" x14ac:dyDescent="0.2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</row>
    <row r="433" spans="1:51" ht="14.25" x14ac:dyDescent="0.2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</row>
    <row r="434" spans="1:51" ht="14.25" x14ac:dyDescent="0.2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</row>
    <row r="435" spans="1:51" ht="14.25" x14ac:dyDescent="0.2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</row>
    <row r="436" spans="1:51" ht="14.25" x14ac:dyDescent="0.2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</row>
    <row r="437" spans="1:51" ht="14.25" x14ac:dyDescent="0.2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</row>
    <row r="438" spans="1:51" ht="14.25" x14ac:dyDescent="0.2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</row>
    <row r="439" spans="1:51" ht="14.25" x14ac:dyDescent="0.2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</row>
    <row r="440" spans="1:51" ht="14.25" x14ac:dyDescent="0.2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</row>
    <row r="441" spans="1:51" ht="14.25" x14ac:dyDescent="0.2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</row>
    <row r="442" spans="1:51" ht="14.25" x14ac:dyDescent="0.2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</row>
    <row r="443" spans="1:51" ht="14.25" x14ac:dyDescent="0.2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</row>
    <row r="444" spans="1:51" ht="14.25" x14ac:dyDescent="0.2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</row>
    <row r="445" spans="1:51" ht="14.25" x14ac:dyDescent="0.2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</row>
    <row r="446" spans="1:51" ht="14.25" x14ac:dyDescent="0.2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</row>
    <row r="447" spans="1:51" ht="14.25" x14ac:dyDescent="0.2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</row>
    <row r="448" spans="1:51" ht="14.25" x14ac:dyDescent="0.2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</row>
    <row r="449" spans="1:51" ht="14.25" x14ac:dyDescent="0.2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</row>
    <row r="450" spans="1:51" ht="14.25" x14ac:dyDescent="0.2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</row>
    <row r="451" spans="1:51" ht="14.25" x14ac:dyDescent="0.2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</row>
    <row r="452" spans="1:51" ht="14.25" x14ac:dyDescent="0.2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</row>
    <row r="453" spans="1:51" ht="14.25" x14ac:dyDescent="0.2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</row>
    <row r="454" spans="1:51" ht="14.25" x14ac:dyDescent="0.2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</row>
    <row r="455" spans="1:51" ht="14.25" x14ac:dyDescent="0.2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</row>
    <row r="456" spans="1:51" ht="14.25" x14ac:dyDescent="0.2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</row>
    <row r="457" spans="1:51" ht="14.25" x14ac:dyDescent="0.2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</row>
    <row r="458" spans="1:51" ht="14.25" x14ac:dyDescent="0.2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</row>
    <row r="459" spans="1:51" ht="14.25" x14ac:dyDescent="0.2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</row>
    <row r="460" spans="1:51" ht="14.25" x14ac:dyDescent="0.2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</row>
    <row r="461" spans="1:51" ht="14.25" x14ac:dyDescent="0.2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</row>
    <row r="462" spans="1:51" ht="14.25" x14ac:dyDescent="0.2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</row>
    <row r="463" spans="1:51" ht="14.25" x14ac:dyDescent="0.2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</row>
    <row r="464" spans="1:51" ht="14.25" x14ac:dyDescent="0.2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</row>
    <row r="465" spans="1:51" ht="14.25" x14ac:dyDescent="0.2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</row>
    <row r="466" spans="1:51" ht="14.25" x14ac:dyDescent="0.2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</row>
    <row r="467" spans="1:51" ht="14.25" x14ac:dyDescent="0.2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</row>
    <row r="468" spans="1:51" ht="14.25" x14ac:dyDescent="0.2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</row>
    <row r="469" spans="1:51" ht="14.25" x14ac:dyDescent="0.2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</row>
    <row r="470" spans="1:51" ht="14.25" x14ac:dyDescent="0.2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</row>
    <row r="471" spans="1:51" ht="14.25" x14ac:dyDescent="0.2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</row>
    <row r="472" spans="1:51" ht="14.25" x14ac:dyDescent="0.2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</row>
    <row r="473" spans="1:51" ht="14.25" x14ac:dyDescent="0.2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</row>
    <row r="474" spans="1:51" ht="14.25" x14ac:dyDescent="0.2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</row>
    <row r="475" spans="1:51" ht="14.25" x14ac:dyDescent="0.2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</row>
    <row r="476" spans="1:51" ht="14.25" x14ac:dyDescent="0.2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</row>
    <row r="477" spans="1:51" ht="14.25" x14ac:dyDescent="0.2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</row>
    <row r="478" spans="1:51" ht="14.25" x14ac:dyDescent="0.2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</row>
    <row r="479" spans="1:51" ht="14.25" x14ac:dyDescent="0.2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</row>
    <row r="480" spans="1:51" ht="14.25" x14ac:dyDescent="0.2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</row>
    <row r="481" spans="1:51" ht="14.25" x14ac:dyDescent="0.2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</row>
    <row r="482" spans="1:51" ht="14.25" x14ac:dyDescent="0.2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</row>
    <row r="483" spans="1:51" ht="14.25" x14ac:dyDescent="0.2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</row>
    <row r="484" spans="1:51" ht="14.25" x14ac:dyDescent="0.2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</row>
    <row r="485" spans="1:51" ht="14.25" x14ac:dyDescent="0.2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</row>
    <row r="486" spans="1:51" ht="14.25" x14ac:dyDescent="0.2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</row>
    <row r="487" spans="1:51" ht="14.25" x14ac:dyDescent="0.2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</row>
    <row r="488" spans="1:51" ht="14.25" x14ac:dyDescent="0.2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</row>
    <row r="489" spans="1:51" ht="14.25" x14ac:dyDescent="0.2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</row>
    <row r="490" spans="1:51" ht="14.25" x14ac:dyDescent="0.2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</row>
    <row r="491" spans="1:51" ht="14.25" x14ac:dyDescent="0.2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</row>
    <row r="492" spans="1:51" ht="14.25" x14ac:dyDescent="0.2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</row>
    <row r="493" spans="1:51" ht="14.25" x14ac:dyDescent="0.2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</row>
    <row r="494" spans="1:51" ht="14.25" x14ac:dyDescent="0.2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</row>
    <row r="495" spans="1:51" ht="14.25" x14ac:dyDescent="0.2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</row>
    <row r="496" spans="1:51" ht="14.25" x14ac:dyDescent="0.2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</row>
    <row r="497" spans="1:51" ht="14.25" x14ac:dyDescent="0.2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</row>
    <row r="498" spans="1:51" ht="14.25" x14ac:dyDescent="0.2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</row>
    <row r="499" spans="1:51" ht="14.25" x14ac:dyDescent="0.2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</row>
    <row r="500" spans="1:51" ht="14.25" x14ac:dyDescent="0.2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</row>
    <row r="501" spans="1:51" ht="14.25" x14ac:dyDescent="0.2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</row>
    <row r="502" spans="1:51" ht="14.25" x14ac:dyDescent="0.2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</row>
    <row r="503" spans="1:51" ht="14.25" x14ac:dyDescent="0.2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</row>
    <row r="504" spans="1:51" ht="14.25" x14ac:dyDescent="0.2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</row>
    <row r="505" spans="1:51" ht="14.25" x14ac:dyDescent="0.2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</row>
    <row r="506" spans="1:51" ht="14.25" x14ac:dyDescent="0.2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</row>
    <row r="507" spans="1:51" ht="14.25" x14ac:dyDescent="0.2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</row>
    <row r="508" spans="1:51" ht="14.25" x14ac:dyDescent="0.2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</row>
    <row r="509" spans="1:51" ht="14.25" x14ac:dyDescent="0.2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</row>
    <row r="510" spans="1:51" ht="14.25" x14ac:dyDescent="0.2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</row>
    <row r="511" spans="1:51" ht="14.25" x14ac:dyDescent="0.2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</row>
    <row r="512" spans="1:51" ht="14.25" x14ac:dyDescent="0.2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</row>
    <row r="513" spans="1:51" ht="14.25" x14ac:dyDescent="0.2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</row>
    <row r="514" spans="1:51" ht="14.25" x14ac:dyDescent="0.2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</row>
    <row r="515" spans="1:51" ht="14.25" x14ac:dyDescent="0.2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</row>
    <row r="516" spans="1:51" ht="14.25" x14ac:dyDescent="0.2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</row>
    <row r="517" spans="1:51" ht="14.25" x14ac:dyDescent="0.2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</row>
    <row r="518" spans="1:51" ht="14.25" x14ac:dyDescent="0.2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</row>
    <row r="519" spans="1:51" ht="14.25" x14ac:dyDescent="0.2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</row>
    <row r="520" spans="1:51" ht="14.25" x14ac:dyDescent="0.2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</row>
    <row r="521" spans="1:51" ht="14.25" x14ac:dyDescent="0.2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</row>
    <row r="522" spans="1:51" ht="14.25" x14ac:dyDescent="0.2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</row>
    <row r="523" spans="1:51" ht="14.25" x14ac:dyDescent="0.2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</row>
    <row r="524" spans="1:51" ht="14.25" x14ac:dyDescent="0.2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</row>
    <row r="525" spans="1:51" ht="14.25" x14ac:dyDescent="0.2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</row>
    <row r="526" spans="1:51" ht="14.25" x14ac:dyDescent="0.2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</row>
    <row r="527" spans="1:51" ht="14.25" x14ac:dyDescent="0.2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</row>
    <row r="528" spans="1:51" ht="14.25" x14ac:dyDescent="0.2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</row>
    <row r="529" spans="1:51" ht="14.25" x14ac:dyDescent="0.2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</row>
    <row r="530" spans="1:51" ht="14.25" x14ac:dyDescent="0.2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</row>
    <row r="531" spans="1:51" ht="14.25" x14ac:dyDescent="0.2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</row>
    <row r="532" spans="1:51" ht="14.25" x14ac:dyDescent="0.2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</row>
    <row r="533" spans="1:51" ht="14.25" x14ac:dyDescent="0.2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</row>
    <row r="534" spans="1:51" ht="14.25" x14ac:dyDescent="0.2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</row>
    <row r="535" spans="1:51" ht="14.25" x14ac:dyDescent="0.2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</row>
    <row r="536" spans="1:51" ht="14.25" x14ac:dyDescent="0.2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</row>
    <row r="537" spans="1:51" ht="14.25" x14ac:dyDescent="0.2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</row>
    <row r="538" spans="1:51" ht="14.25" x14ac:dyDescent="0.2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</row>
    <row r="539" spans="1:51" ht="14.25" x14ac:dyDescent="0.2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</row>
    <row r="540" spans="1:51" ht="14.25" x14ac:dyDescent="0.2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</row>
    <row r="541" spans="1:51" ht="14.25" x14ac:dyDescent="0.2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</row>
    <row r="542" spans="1:51" ht="14.25" x14ac:dyDescent="0.2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</row>
    <row r="543" spans="1:51" ht="14.25" x14ac:dyDescent="0.2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</row>
    <row r="544" spans="1:51" ht="14.25" x14ac:dyDescent="0.2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</row>
    <row r="545" spans="1:51" ht="14.25" x14ac:dyDescent="0.2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</row>
    <row r="546" spans="1:51" ht="14.25" x14ac:dyDescent="0.2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</row>
    <row r="547" spans="1:51" ht="14.25" x14ac:dyDescent="0.2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</row>
    <row r="548" spans="1:51" ht="14.25" x14ac:dyDescent="0.2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</row>
    <row r="549" spans="1:51" ht="14.25" x14ac:dyDescent="0.2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</row>
    <row r="550" spans="1:51" ht="14.25" x14ac:dyDescent="0.2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</row>
    <row r="551" spans="1:51" ht="14.25" x14ac:dyDescent="0.2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</row>
    <row r="552" spans="1:51" ht="14.25" x14ac:dyDescent="0.2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</row>
    <row r="553" spans="1:51" ht="14.25" x14ac:dyDescent="0.2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</row>
    <row r="554" spans="1:51" ht="14.25" x14ac:dyDescent="0.2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</row>
    <row r="555" spans="1:51" ht="14.25" x14ac:dyDescent="0.2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</row>
    <row r="556" spans="1:51" ht="14.25" x14ac:dyDescent="0.2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</row>
    <row r="557" spans="1:51" ht="14.25" x14ac:dyDescent="0.2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</row>
    <row r="558" spans="1:51" ht="14.25" x14ac:dyDescent="0.2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</row>
    <row r="559" spans="1:51" ht="14.25" x14ac:dyDescent="0.2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</row>
    <row r="560" spans="1:51" ht="14.25" x14ac:dyDescent="0.2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</row>
    <row r="561" spans="1:51" ht="14.25" x14ac:dyDescent="0.2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</row>
    <row r="562" spans="1:51" ht="14.25" x14ac:dyDescent="0.2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</row>
    <row r="563" spans="1:51" ht="14.25" x14ac:dyDescent="0.2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</row>
    <row r="564" spans="1:51" ht="14.25" x14ac:dyDescent="0.2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</row>
    <row r="565" spans="1:51" ht="14.25" x14ac:dyDescent="0.2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</row>
    <row r="566" spans="1:51" ht="14.25" x14ac:dyDescent="0.2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</row>
    <row r="567" spans="1:51" ht="14.25" x14ac:dyDescent="0.2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</row>
    <row r="568" spans="1:51" ht="14.25" x14ac:dyDescent="0.2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</row>
    <row r="569" spans="1:51" ht="14.25" x14ac:dyDescent="0.2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</row>
    <row r="570" spans="1:51" ht="14.25" x14ac:dyDescent="0.2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</row>
    <row r="571" spans="1:51" ht="14.25" x14ac:dyDescent="0.2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</row>
    <row r="572" spans="1:51" ht="14.25" x14ac:dyDescent="0.2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</row>
    <row r="573" spans="1:51" ht="14.25" x14ac:dyDescent="0.2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</row>
    <row r="574" spans="1:51" ht="14.25" x14ac:dyDescent="0.2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</row>
    <row r="575" spans="1:51" ht="14.25" x14ac:dyDescent="0.2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</row>
    <row r="576" spans="1:51" ht="14.25" x14ac:dyDescent="0.2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</row>
    <row r="577" spans="1:51" ht="14.25" x14ac:dyDescent="0.2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</row>
    <row r="578" spans="1:51" ht="14.25" x14ac:dyDescent="0.2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</row>
    <row r="579" spans="1:51" ht="14.25" x14ac:dyDescent="0.2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</row>
    <row r="580" spans="1:51" ht="14.25" x14ac:dyDescent="0.2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</row>
    <row r="581" spans="1:51" ht="14.25" x14ac:dyDescent="0.2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</row>
    <row r="582" spans="1:51" ht="14.25" x14ac:dyDescent="0.2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</row>
    <row r="583" spans="1:51" ht="14.25" x14ac:dyDescent="0.2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</row>
    <row r="584" spans="1:51" ht="14.25" x14ac:dyDescent="0.2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</row>
    <row r="585" spans="1:51" ht="14.25" x14ac:dyDescent="0.2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</row>
    <row r="586" spans="1:51" ht="14.25" x14ac:dyDescent="0.2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</row>
    <row r="587" spans="1:51" ht="14.25" x14ac:dyDescent="0.2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</row>
    <row r="588" spans="1:51" ht="14.25" x14ac:dyDescent="0.2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</row>
    <row r="589" spans="1:51" ht="14.25" x14ac:dyDescent="0.2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</row>
    <row r="590" spans="1:51" ht="14.25" x14ac:dyDescent="0.2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</row>
    <row r="591" spans="1:51" ht="14.25" x14ac:dyDescent="0.2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</row>
    <row r="592" spans="1:51" ht="14.25" x14ac:dyDescent="0.2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</row>
    <row r="593" spans="1:51" ht="14.25" x14ac:dyDescent="0.2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</row>
    <row r="594" spans="1:51" ht="14.25" x14ac:dyDescent="0.2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</row>
    <row r="595" spans="1:51" ht="14.25" x14ac:dyDescent="0.2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</row>
    <row r="596" spans="1:51" ht="14.25" x14ac:dyDescent="0.2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</row>
    <row r="597" spans="1:51" ht="14.25" x14ac:dyDescent="0.2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</row>
    <row r="598" spans="1:51" ht="14.25" x14ac:dyDescent="0.2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</row>
    <row r="599" spans="1:51" ht="14.25" x14ac:dyDescent="0.2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</row>
    <row r="600" spans="1:51" ht="14.25" x14ac:dyDescent="0.2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</row>
    <row r="601" spans="1:51" ht="14.25" x14ac:dyDescent="0.2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</row>
    <row r="602" spans="1:51" ht="14.25" x14ac:dyDescent="0.2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</row>
    <row r="603" spans="1:51" ht="14.25" x14ac:dyDescent="0.2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</row>
    <row r="604" spans="1:51" ht="14.25" x14ac:dyDescent="0.2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</row>
    <row r="605" spans="1:51" ht="14.25" x14ac:dyDescent="0.2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</row>
    <row r="606" spans="1:51" ht="14.25" x14ac:dyDescent="0.2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</row>
    <row r="607" spans="1:51" ht="14.25" x14ac:dyDescent="0.2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</row>
    <row r="608" spans="1:51" ht="14.25" x14ac:dyDescent="0.2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</row>
    <row r="609" spans="1:51" ht="14.25" x14ac:dyDescent="0.2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</row>
    <row r="610" spans="1:51" ht="14.25" x14ac:dyDescent="0.2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</row>
    <row r="611" spans="1:51" ht="14.25" x14ac:dyDescent="0.2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</row>
    <row r="612" spans="1:51" ht="14.25" x14ac:dyDescent="0.2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</row>
    <row r="613" spans="1:51" ht="14.25" x14ac:dyDescent="0.2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</row>
    <row r="614" spans="1:51" ht="14.25" x14ac:dyDescent="0.2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</row>
    <row r="615" spans="1:51" ht="14.25" x14ac:dyDescent="0.2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</row>
    <row r="616" spans="1:51" ht="14.25" x14ac:dyDescent="0.2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</row>
    <row r="617" spans="1:51" ht="14.25" x14ac:dyDescent="0.2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</row>
    <row r="618" spans="1:51" ht="14.25" x14ac:dyDescent="0.2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</row>
    <row r="619" spans="1:51" ht="14.25" x14ac:dyDescent="0.2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</row>
    <row r="620" spans="1:51" ht="14.25" x14ac:dyDescent="0.2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</row>
    <row r="621" spans="1:51" ht="14.25" x14ac:dyDescent="0.2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</row>
    <row r="622" spans="1:51" ht="14.25" x14ac:dyDescent="0.2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</row>
    <row r="623" spans="1:51" ht="14.25" x14ac:dyDescent="0.2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</row>
    <row r="624" spans="1:51" ht="14.25" x14ac:dyDescent="0.2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</row>
    <row r="625" spans="1:51" ht="14.25" x14ac:dyDescent="0.2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</row>
    <row r="626" spans="1:51" ht="14.25" x14ac:dyDescent="0.2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</row>
    <row r="627" spans="1:51" ht="14.25" x14ac:dyDescent="0.2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</row>
    <row r="628" spans="1:51" ht="14.25" x14ac:dyDescent="0.2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</row>
    <row r="629" spans="1:51" ht="14.25" x14ac:dyDescent="0.2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</row>
    <row r="630" spans="1:51" ht="14.25" x14ac:dyDescent="0.2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</row>
    <row r="631" spans="1:51" ht="14.25" x14ac:dyDescent="0.2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</row>
    <row r="632" spans="1:51" ht="14.25" x14ac:dyDescent="0.2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</row>
    <row r="633" spans="1:51" ht="14.25" x14ac:dyDescent="0.2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</row>
    <row r="634" spans="1:51" ht="14.25" x14ac:dyDescent="0.2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</row>
    <row r="635" spans="1:51" ht="14.25" x14ac:dyDescent="0.2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</row>
    <row r="636" spans="1:51" ht="14.25" x14ac:dyDescent="0.2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</row>
    <row r="637" spans="1:51" ht="14.25" x14ac:dyDescent="0.2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</row>
    <row r="638" spans="1:51" ht="14.25" x14ac:dyDescent="0.2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</row>
    <row r="639" spans="1:51" ht="14.25" x14ac:dyDescent="0.2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</row>
    <row r="640" spans="1:51" ht="14.25" x14ac:dyDescent="0.2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</row>
    <row r="641" spans="1:51" ht="14.25" x14ac:dyDescent="0.2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</row>
    <row r="642" spans="1:51" ht="14.25" x14ac:dyDescent="0.2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</row>
    <row r="643" spans="1:51" ht="14.25" x14ac:dyDescent="0.2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</row>
    <row r="644" spans="1:51" ht="14.25" x14ac:dyDescent="0.2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</row>
    <row r="645" spans="1:51" ht="14.25" x14ac:dyDescent="0.2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</row>
    <row r="646" spans="1:51" ht="14.25" x14ac:dyDescent="0.2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</row>
    <row r="647" spans="1:51" ht="14.25" x14ac:dyDescent="0.2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</row>
    <row r="648" spans="1:51" ht="14.25" x14ac:dyDescent="0.2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</row>
    <row r="649" spans="1:51" ht="14.25" x14ac:dyDescent="0.2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</row>
    <row r="650" spans="1:51" ht="14.25" x14ac:dyDescent="0.2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</row>
    <row r="651" spans="1:51" ht="14.25" x14ac:dyDescent="0.2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</row>
    <row r="652" spans="1:51" ht="14.25" x14ac:dyDescent="0.2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</row>
    <row r="653" spans="1:51" ht="14.25" x14ac:dyDescent="0.2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</row>
    <row r="654" spans="1:51" ht="14.25" x14ac:dyDescent="0.2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</row>
    <row r="655" spans="1:51" ht="14.25" x14ac:dyDescent="0.2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</row>
    <row r="656" spans="1:51" ht="14.25" x14ac:dyDescent="0.2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</row>
    <row r="657" spans="1:51" ht="14.25" x14ac:dyDescent="0.2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</row>
    <row r="658" spans="1:51" ht="14.25" x14ac:dyDescent="0.2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</row>
    <row r="659" spans="1:51" ht="14.25" x14ac:dyDescent="0.2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</row>
    <row r="660" spans="1:51" ht="14.25" x14ac:dyDescent="0.2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</row>
    <row r="661" spans="1:51" ht="14.25" x14ac:dyDescent="0.2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</row>
    <row r="662" spans="1:51" ht="14.25" x14ac:dyDescent="0.2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</row>
    <row r="663" spans="1:51" ht="14.25" x14ac:dyDescent="0.2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</row>
    <row r="664" spans="1:51" ht="14.25" x14ac:dyDescent="0.2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</row>
    <row r="665" spans="1:51" ht="14.25" x14ac:dyDescent="0.2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</row>
    <row r="666" spans="1:51" ht="14.25" x14ac:dyDescent="0.2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</row>
    <row r="667" spans="1:51" ht="14.25" x14ac:dyDescent="0.2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</row>
    <row r="668" spans="1:51" ht="14.25" x14ac:dyDescent="0.2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</row>
    <row r="669" spans="1:51" ht="14.25" x14ac:dyDescent="0.2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</row>
    <row r="670" spans="1:51" ht="14.25" x14ac:dyDescent="0.2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</row>
    <row r="671" spans="1:51" ht="14.25" x14ac:dyDescent="0.2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</row>
    <row r="672" spans="1:51" ht="14.25" x14ac:dyDescent="0.2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</row>
    <row r="673" spans="1:51" ht="14.25" x14ac:dyDescent="0.2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</row>
    <row r="674" spans="1:51" ht="14.25" x14ac:dyDescent="0.2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</row>
    <row r="675" spans="1:51" ht="14.25" x14ac:dyDescent="0.2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</row>
    <row r="676" spans="1:51" ht="14.25" x14ac:dyDescent="0.2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</row>
    <row r="677" spans="1:51" ht="14.25" x14ac:dyDescent="0.2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</row>
    <row r="678" spans="1:51" ht="14.25" x14ac:dyDescent="0.2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</row>
    <row r="679" spans="1:51" ht="14.25" x14ac:dyDescent="0.2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</row>
    <row r="680" spans="1:51" ht="14.25" x14ac:dyDescent="0.2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</row>
    <row r="681" spans="1:51" ht="14.25" x14ac:dyDescent="0.2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</row>
    <row r="682" spans="1:51" ht="14.25" x14ac:dyDescent="0.2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</row>
    <row r="683" spans="1:51" ht="14.25" x14ac:dyDescent="0.2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</row>
    <row r="684" spans="1:51" ht="14.25" x14ac:dyDescent="0.2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</row>
    <row r="685" spans="1:51" ht="14.25" x14ac:dyDescent="0.2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</row>
    <row r="686" spans="1:51" ht="14.25" x14ac:dyDescent="0.2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W686" s="139"/>
      <c r="AX686" s="139"/>
      <c r="AY686" s="139"/>
    </row>
    <row r="687" spans="1:51" ht="14.25" x14ac:dyDescent="0.2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</row>
    <row r="688" spans="1:51" ht="14.25" x14ac:dyDescent="0.2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W688" s="139"/>
      <c r="AX688" s="139"/>
      <c r="AY688" s="139"/>
    </row>
    <row r="689" spans="1:51" ht="14.25" x14ac:dyDescent="0.2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</row>
    <row r="690" spans="1:51" ht="14.25" x14ac:dyDescent="0.2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</row>
    <row r="691" spans="1:51" ht="14.25" x14ac:dyDescent="0.2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</row>
    <row r="692" spans="1:51" ht="14.25" x14ac:dyDescent="0.2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</row>
    <row r="693" spans="1:51" ht="14.25" x14ac:dyDescent="0.2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</row>
    <row r="694" spans="1:51" ht="14.25" x14ac:dyDescent="0.2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</row>
    <row r="695" spans="1:51" ht="14.25" x14ac:dyDescent="0.2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</row>
    <row r="696" spans="1:51" ht="14.25" x14ac:dyDescent="0.2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</row>
    <row r="697" spans="1:51" ht="14.25" x14ac:dyDescent="0.2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</row>
    <row r="698" spans="1:51" ht="14.25" x14ac:dyDescent="0.2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39"/>
      <c r="AJ698" s="139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</row>
    <row r="699" spans="1:51" ht="14.25" x14ac:dyDescent="0.2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</row>
    <row r="700" spans="1:51" ht="14.25" x14ac:dyDescent="0.2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39"/>
      <c r="AJ700" s="139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</row>
    <row r="701" spans="1:51" ht="14.25" x14ac:dyDescent="0.2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39"/>
      <c r="AJ701" s="139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</row>
    <row r="702" spans="1:51" ht="14.25" x14ac:dyDescent="0.2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</row>
    <row r="703" spans="1:51" ht="14.25" x14ac:dyDescent="0.2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</row>
    <row r="704" spans="1:51" ht="14.25" x14ac:dyDescent="0.2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</row>
    <row r="705" spans="1:51" ht="14.25" x14ac:dyDescent="0.2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</row>
    <row r="706" spans="1:51" ht="14.25" x14ac:dyDescent="0.2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</row>
    <row r="707" spans="1:51" ht="14.25" x14ac:dyDescent="0.2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</row>
    <row r="708" spans="1:51" ht="14.25" x14ac:dyDescent="0.2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</row>
    <row r="709" spans="1:51" ht="14.25" x14ac:dyDescent="0.2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</row>
    <row r="710" spans="1:51" ht="14.25" x14ac:dyDescent="0.2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</row>
    <row r="711" spans="1:51" ht="14.25" x14ac:dyDescent="0.2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</row>
    <row r="712" spans="1:51" ht="14.25" x14ac:dyDescent="0.2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</row>
    <row r="713" spans="1:51" ht="14.25" x14ac:dyDescent="0.2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</row>
    <row r="714" spans="1:51" ht="14.25" x14ac:dyDescent="0.2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</row>
    <row r="715" spans="1:51" ht="14.25" x14ac:dyDescent="0.2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</row>
    <row r="716" spans="1:51" ht="14.25" x14ac:dyDescent="0.2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</row>
    <row r="717" spans="1:51" ht="14.25" x14ac:dyDescent="0.2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</row>
    <row r="718" spans="1:51" ht="14.25" x14ac:dyDescent="0.2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</row>
    <row r="719" spans="1:51" ht="14.25" x14ac:dyDescent="0.2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</row>
    <row r="720" spans="1:51" ht="14.25" x14ac:dyDescent="0.2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</row>
    <row r="721" spans="1:51" ht="14.25" x14ac:dyDescent="0.2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</row>
    <row r="722" spans="1:51" ht="14.25" x14ac:dyDescent="0.2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</row>
    <row r="723" spans="1:51" ht="14.25" x14ac:dyDescent="0.2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</row>
    <row r="724" spans="1:51" ht="14.25" x14ac:dyDescent="0.2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39"/>
      <c r="AY724" s="139"/>
    </row>
    <row r="725" spans="1:51" ht="14.25" x14ac:dyDescent="0.2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</row>
    <row r="726" spans="1:51" ht="14.25" x14ac:dyDescent="0.2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</row>
    <row r="727" spans="1:51" ht="14.25" x14ac:dyDescent="0.2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</row>
    <row r="728" spans="1:51" ht="14.25" x14ac:dyDescent="0.2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</row>
    <row r="729" spans="1:51" ht="14.25" x14ac:dyDescent="0.2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</row>
    <row r="730" spans="1:51" ht="14.25" x14ac:dyDescent="0.2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</row>
    <row r="731" spans="1:51" ht="14.25" x14ac:dyDescent="0.2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/>
    </row>
    <row r="732" spans="1:51" ht="14.25" x14ac:dyDescent="0.2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</row>
    <row r="733" spans="1:51" ht="14.25" x14ac:dyDescent="0.2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</row>
    <row r="734" spans="1:51" ht="14.25" x14ac:dyDescent="0.2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</row>
    <row r="735" spans="1:51" ht="14.25" x14ac:dyDescent="0.2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</row>
    <row r="736" spans="1:51" ht="14.25" x14ac:dyDescent="0.2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</row>
    <row r="737" spans="1:51" ht="14.25" x14ac:dyDescent="0.2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</row>
    <row r="738" spans="1:51" ht="14.25" x14ac:dyDescent="0.2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</row>
    <row r="739" spans="1:51" ht="14.25" x14ac:dyDescent="0.2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</row>
    <row r="740" spans="1:51" ht="14.25" x14ac:dyDescent="0.2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</row>
    <row r="741" spans="1:51" ht="14.25" x14ac:dyDescent="0.2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</row>
    <row r="742" spans="1:51" ht="14.25" x14ac:dyDescent="0.2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</row>
    <row r="743" spans="1:51" ht="14.25" x14ac:dyDescent="0.2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</row>
    <row r="744" spans="1:51" ht="14.25" x14ac:dyDescent="0.2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</row>
    <row r="745" spans="1:51" ht="14.25" x14ac:dyDescent="0.2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</row>
    <row r="746" spans="1:51" ht="14.25" x14ac:dyDescent="0.2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</row>
    <row r="747" spans="1:51" ht="14.25" x14ac:dyDescent="0.2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</row>
    <row r="748" spans="1:51" ht="14.25" x14ac:dyDescent="0.2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</row>
    <row r="749" spans="1:51" ht="14.25" x14ac:dyDescent="0.2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</row>
    <row r="750" spans="1:51" ht="14.25" x14ac:dyDescent="0.2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</row>
    <row r="751" spans="1:51" ht="14.25" x14ac:dyDescent="0.2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</row>
    <row r="752" spans="1:51" ht="14.25" x14ac:dyDescent="0.2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</row>
    <row r="753" spans="1:51" ht="14.25" x14ac:dyDescent="0.2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</row>
    <row r="754" spans="1:51" ht="14.25" x14ac:dyDescent="0.2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</row>
    <row r="755" spans="1:51" ht="14.25" x14ac:dyDescent="0.2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</row>
    <row r="756" spans="1:51" ht="14.25" x14ac:dyDescent="0.2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/>
      <c r="AX756" s="139"/>
      <c r="AY756" s="139"/>
    </row>
    <row r="757" spans="1:51" ht="14.25" x14ac:dyDescent="0.2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</row>
    <row r="758" spans="1:51" ht="14.25" x14ac:dyDescent="0.2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</row>
    <row r="759" spans="1:51" ht="14.25" x14ac:dyDescent="0.2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</row>
    <row r="760" spans="1:51" ht="14.25" x14ac:dyDescent="0.2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</row>
    <row r="761" spans="1:51" ht="14.25" x14ac:dyDescent="0.2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/>
      <c r="AX761" s="139"/>
      <c r="AY761" s="139"/>
    </row>
    <row r="762" spans="1:51" ht="14.25" x14ac:dyDescent="0.2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</row>
    <row r="763" spans="1:51" ht="14.25" x14ac:dyDescent="0.2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</row>
    <row r="764" spans="1:51" ht="14.25" x14ac:dyDescent="0.2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</row>
    <row r="765" spans="1:51" ht="14.25" x14ac:dyDescent="0.2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</row>
    <row r="766" spans="1:51" ht="14.25" x14ac:dyDescent="0.2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K766" s="139"/>
      <c r="AL766" s="139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W766" s="139"/>
      <c r="AX766" s="139"/>
      <c r="AY766" s="139"/>
    </row>
    <row r="767" spans="1:51" ht="14.25" x14ac:dyDescent="0.2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</row>
    <row r="768" spans="1:51" ht="14.25" x14ac:dyDescent="0.2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</row>
    <row r="769" spans="1:51" ht="14.25" x14ac:dyDescent="0.2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</row>
    <row r="770" spans="1:51" ht="14.25" x14ac:dyDescent="0.2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</row>
    <row r="771" spans="1:51" ht="14.25" x14ac:dyDescent="0.2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</row>
    <row r="772" spans="1:51" ht="14.25" x14ac:dyDescent="0.2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</row>
    <row r="773" spans="1:51" ht="14.25" x14ac:dyDescent="0.2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</row>
    <row r="774" spans="1:51" ht="14.25" x14ac:dyDescent="0.2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</row>
    <row r="775" spans="1:51" ht="14.25" x14ac:dyDescent="0.2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</row>
    <row r="776" spans="1:51" ht="14.25" x14ac:dyDescent="0.2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</row>
    <row r="777" spans="1:51" ht="14.25" x14ac:dyDescent="0.2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</row>
    <row r="778" spans="1:51" ht="14.25" x14ac:dyDescent="0.2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</row>
    <row r="779" spans="1:51" ht="14.25" x14ac:dyDescent="0.2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</row>
    <row r="780" spans="1:51" ht="14.25" x14ac:dyDescent="0.2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</row>
    <row r="781" spans="1:51" ht="14.25" x14ac:dyDescent="0.2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</row>
    <row r="782" spans="1:51" ht="14.25" x14ac:dyDescent="0.2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</row>
    <row r="783" spans="1:51" ht="14.25" x14ac:dyDescent="0.2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</row>
    <row r="784" spans="1:51" ht="14.25" x14ac:dyDescent="0.2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</row>
    <row r="785" spans="1:51" ht="14.25" x14ac:dyDescent="0.2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</row>
    <row r="786" spans="1:51" ht="14.25" x14ac:dyDescent="0.2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</row>
    <row r="787" spans="1:51" ht="14.25" x14ac:dyDescent="0.2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</row>
    <row r="788" spans="1:51" ht="14.25" x14ac:dyDescent="0.2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</row>
    <row r="789" spans="1:51" ht="14.25" x14ac:dyDescent="0.2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W789" s="139"/>
      <c r="AX789" s="139"/>
      <c r="AY789" s="139"/>
    </row>
    <row r="790" spans="1:51" ht="14.25" x14ac:dyDescent="0.2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W790" s="139"/>
      <c r="AX790" s="139"/>
      <c r="AY790" s="139"/>
    </row>
    <row r="791" spans="1:51" ht="14.25" x14ac:dyDescent="0.2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</row>
    <row r="792" spans="1:51" ht="14.25" x14ac:dyDescent="0.2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</row>
    <row r="793" spans="1:51" ht="14.25" x14ac:dyDescent="0.2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</row>
    <row r="794" spans="1:51" ht="14.25" x14ac:dyDescent="0.2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</row>
    <row r="795" spans="1:51" ht="14.25" x14ac:dyDescent="0.2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</row>
    <row r="796" spans="1:51" ht="14.25" x14ac:dyDescent="0.2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</row>
    <row r="797" spans="1:51" ht="14.25" x14ac:dyDescent="0.2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</row>
    <row r="798" spans="1:51" ht="14.25" x14ac:dyDescent="0.2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39"/>
      <c r="AJ798" s="139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</row>
    <row r="799" spans="1:51" ht="14.25" x14ac:dyDescent="0.2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</row>
    <row r="800" spans="1:51" ht="14.25" x14ac:dyDescent="0.2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39"/>
      <c r="AJ800" s="139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</row>
    <row r="801" spans="1:51" ht="14.25" x14ac:dyDescent="0.2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</row>
    <row r="802" spans="1:51" ht="14.25" x14ac:dyDescent="0.2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</row>
    <row r="803" spans="1:51" ht="14.25" x14ac:dyDescent="0.2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</row>
    <row r="804" spans="1:51" ht="14.25" x14ac:dyDescent="0.2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</row>
    <row r="805" spans="1:51" ht="14.25" x14ac:dyDescent="0.2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</row>
    <row r="806" spans="1:51" ht="14.25" x14ac:dyDescent="0.2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</row>
    <row r="807" spans="1:51" ht="14.25" x14ac:dyDescent="0.2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</row>
    <row r="808" spans="1:51" ht="14.25" x14ac:dyDescent="0.2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</row>
    <row r="809" spans="1:51" ht="14.25" x14ac:dyDescent="0.2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</row>
    <row r="810" spans="1:51" ht="14.25" x14ac:dyDescent="0.2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</row>
    <row r="811" spans="1:51" ht="14.25" x14ac:dyDescent="0.2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</row>
    <row r="812" spans="1:51" ht="14.25" x14ac:dyDescent="0.2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</row>
    <row r="813" spans="1:51" ht="14.25" x14ac:dyDescent="0.2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</row>
    <row r="814" spans="1:51" ht="14.25" x14ac:dyDescent="0.2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</row>
    <row r="815" spans="1:51" ht="14.25" x14ac:dyDescent="0.2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</row>
    <row r="816" spans="1:51" ht="14.25" x14ac:dyDescent="0.2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</row>
    <row r="817" spans="1:51" ht="14.25" x14ac:dyDescent="0.2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</row>
    <row r="818" spans="1:51" ht="14.25" x14ac:dyDescent="0.2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</row>
    <row r="819" spans="1:51" ht="14.25" x14ac:dyDescent="0.2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</row>
    <row r="820" spans="1:51" ht="14.25" x14ac:dyDescent="0.2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</row>
    <row r="821" spans="1:51" ht="14.25" x14ac:dyDescent="0.2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</row>
    <row r="822" spans="1:51" ht="14.25" x14ac:dyDescent="0.2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</row>
    <row r="823" spans="1:51" ht="14.25" x14ac:dyDescent="0.2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</row>
    <row r="824" spans="1:51" ht="14.25" x14ac:dyDescent="0.2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</row>
    <row r="825" spans="1:51" ht="14.25" x14ac:dyDescent="0.2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</row>
    <row r="826" spans="1:51" ht="14.25" x14ac:dyDescent="0.2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</row>
    <row r="827" spans="1:51" ht="14.25" x14ac:dyDescent="0.2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</row>
    <row r="828" spans="1:51" ht="14.25" x14ac:dyDescent="0.2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</row>
    <row r="829" spans="1:51" ht="14.25" x14ac:dyDescent="0.2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</row>
    <row r="830" spans="1:51" ht="14.25" x14ac:dyDescent="0.2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</row>
    <row r="831" spans="1:51" ht="14.25" x14ac:dyDescent="0.2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</row>
    <row r="832" spans="1:51" ht="14.25" x14ac:dyDescent="0.2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</row>
    <row r="833" spans="1:51" ht="14.25" x14ac:dyDescent="0.2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</row>
    <row r="834" spans="1:51" ht="14.25" x14ac:dyDescent="0.2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</row>
    <row r="835" spans="1:51" ht="14.25" x14ac:dyDescent="0.2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</row>
    <row r="836" spans="1:51" ht="14.25" x14ac:dyDescent="0.2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</row>
    <row r="837" spans="1:51" ht="14.25" x14ac:dyDescent="0.2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</row>
    <row r="838" spans="1:51" ht="14.25" x14ac:dyDescent="0.2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</row>
    <row r="839" spans="1:51" ht="14.25" x14ac:dyDescent="0.2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</row>
    <row r="840" spans="1:51" ht="14.25" x14ac:dyDescent="0.2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</row>
    <row r="841" spans="1:51" ht="14.25" x14ac:dyDescent="0.2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</row>
    <row r="842" spans="1:51" ht="14.25" x14ac:dyDescent="0.2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</row>
    <row r="843" spans="1:51" ht="14.25" x14ac:dyDescent="0.2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</row>
    <row r="844" spans="1:51" ht="14.25" x14ac:dyDescent="0.2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</row>
    <row r="845" spans="1:51" ht="14.25" x14ac:dyDescent="0.2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</row>
    <row r="846" spans="1:51" ht="14.25" x14ac:dyDescent="0.2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</row>
    <row r="847" spans="1:51" ht="14.25" x14ac:dyDescent="0.2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/>
      <c r="AY847" s="139"/>
    </row>
    <row r="848" spans="1:51" ht="14.25" x14ac:dyDescent="0.2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39"/>
      <c r="AJ848" s="139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/>
      <c r="AY848" s="139"/>
    </row>
    <row r="849" spans="1:51" ht="14.25" x14ac:dyDescent="0.2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/>
      <c r="AY849" s="139"/>
    </row>
    <row r="850" spans="1:51" ht="14.25" x14ac:dyDescent="0.2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39"/>
      <c r="AJ850" s="139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</row>
    <row r="851" spans="1:51" ht="14.25" x14ac:dyDescent="0.2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</row>
    <row r="852" spans="1:51" ht="14.25" x14ac:dyDescent="0.2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</row>
    <row r="853" spans="1:51" ht="14.25" x14ac:dyDescent="0.2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</row>
    <row r="854" spans="1:51" ht="14.25" x14ac:dyDescent="0.2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</row>
    <row r="855" spans="1:51" ht="14.25" x14ac:dyDescent="0.2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</row>
    <row r="856" spans="1:51" ht="14.25" x14ac:dyDescent="0.2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</row>
    <row r="857" spans="1:51" ht="14.25" x14ac:dyDescent="0.2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</row>
    <row r="858" spans="1:51" ht="14.25" x14ac:dyDescent="0.2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</row>
    <row r="859" spans="1:51" ht="14.25" x14ac:dyDescent="0.2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</row>
    <row r="860" spans="1:51" ht="14.25" x14ac:dyDescent="0.2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</row>
    <row r="861" spans="1:51" ht="14.25" x14ac:dyDescent="0.2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</row>
    <row r="862" spans="1:51" ht="14.25" x14ac:dyDescent="0.2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</row>
    <row r="863" spans="1:51" ht="14.25" x14ac:dyDescent="0.2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</row>
    <row r="864" spans="1:51" ht="14.25" x14ac:dyDescent="0.2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</row>
    <row r="865" spans="1:51" ht="14.25" x14ac:dyDescent="0.2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</row>
    <row r="866" spans="1:51" ht="14.25" x14ac:dyDescent="0.2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W866" s="139"/>
      <c r="AX866" s="139"/>
      <c r="AY866" s="139"/>
    </row>
    <row r="867" spans="1:51" ht="14.25" x14ac:dyDescent="0.2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W867" s="139"/>
      <c r="AX867" s="139"/>
      <c r="AY867" s="139"/>
    </row>
    <row r="868" spans="1:51" ht="14.25" x14ac:dyDescent="0.2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39"/>
      <c r="AY868" s="139"/>
    </row>
    <row r="869" spans="1:51" ht="14.25" x14ac:dyDescent="0.2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</row>
    <row r="870" spans="1:51" ht="14.25" x14ac:dyDescent="0.2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39"/>
      <c r="AY870" s="139"/>
    </row>
    <row r="871" spans="1:51" ht="14.25" x14ac:dyDescent="0.2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K871" s="139"/>
      <c r="AL871" s="139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W871" s="139"/>
      <c r="AX871" s="139"/>
      <c r="AY871" s="139"/>
    </row>
    <row r="872" spans="1:51" ht="14.25" x14ac:dyDescent="0.2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K872" s="139"/>
      <c r="AL872" s="139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W872" s="139"/>
      <c r="AX872" s="139"/>
      <c r="AY872" s="139"/>
    </row>
    <row r="873" spans="1:51" ht="14.25" x14ac:dyDescent="0.2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K873" s="139"/>
      <c r="AL873" s="139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W873" s="139"/>
      <c r="AX873" s="139"/>
      <c r="AY873" s="139"/>
    </row>
    <row r="874" spans="1:51" ht="14.25" x14ac:dyDescent="0.2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</row>
    <row r="875" spans="1:51" ht="14.25" x14ac:dyDescent="0.2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K875" s="139"/>
      <c r="AL875" s="139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W875" s="139"/>
      <c r="AX875" s="139"/>
      <c r="AY875" s="139"/>
    </row>
    <row r="876" spans="1:51" ht="14.25" x14ac:dyDescent="0.2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K876" s="139"/>
      <c r="AL876" s="139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W876" s="139"/>
      <c r="AX876" s="139"/>
      <c r="AY876" s="139"/>
    </row>
    <row r="877" spans="1:51" ht="14.25" x14ac:dyDescent="0.2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K877" s="139"/>
      <c r="AL877" s="139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W877" s="139"/>
      <c r="AX877" s="139"/>
      <c r="AY877" s="139"/>
    </row>
    <row r="878" spans="1:51" ht="14.25" x14ac:dyDescent="0.2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K878" s="139"/>
      <c r="AL878" s="139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W878" s="139"/>
      <c r="AX878" s="139"/>
      <c r="AY878" s="139"/>
    </row>
    <row r="879" spans="1:51" ht="14.25" x14ac:dyDescent="0.2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</row>
    <row r="880" spans="1:51" ht="14.25" x14ac:dyDescent="0.2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</row>
    <row r="881" spans="1:51" ht="14.25" x14ac:dyDescent="0.2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</row>
    <row r="882" spans="1:51" ht="14.25" x14ac:dyDescent="0.2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</row>
    <row r="883" spans="1:51" ht="14.25" x14ac:dyDescent="0.2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</row>
    <row r="884" spans="1:51" ht="14.25" x14ac:dyDescent="0.2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</row>
    <row r="885" spans="1:51" ht="14.25" x14ac:dyDescent="0.2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</row>
    <row r="886" spans="1:51" ht="14.25" x14ac:dyDescent="0.2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</row>
    <row r="887" spans="1:51" ht="14.25" x14ac:dyDescent="0.2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</row>
    <row r="888" spans="1:51" ht="14.25" x14ac:dyDescent="0.2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</row>
    <row r="889" spans="1:51" ht="14.25" x14ac:dyDescent="0.2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</row>
    <row r="890" spans="1:51" ht="14.25" x14ac:dyDescent="0.2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</row>
    <row r="891" spans="1:51" ht="14.25" x14ac:dyDescent="0.2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</row>
    <row r="892" spans="1:51" ht="14.25" x14ac:dyDescent="0.2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</row>
    <row r="893" spans="1:51" ht="14.25" x14ac:dyDescent="0.2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</row>
    <row r="894" spans="1:51" ht="14.25" x14ac:dyDescent="0.2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</row>
    <row r="895" spans="1:51" ht="14.25" x14ac:dyDescent="0.2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</row>
    <row r="896" spans="1:51" ht="14.25" x14ac:dyDescent="0.2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</row>
    <row r="897" spans="1:51" ht="14.25" x14ac:dyDescent="0.2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</row>
    <row r="898" spans="1:51" ht="14.25" x14ac:dyDescent="0.2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  <c r="AH898" s="139"/>
      <c r="AI898" s="139"/>
      <c r="AJ898" s="139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</row>
    <row r="899" spans="1:51" ht="14.25" x14ac:dyDescent="0.2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</row>
    <row r="900" spans="1:51" ht="14.25" x14ac:dyDescent="0.2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</row>
    <row r="901" spans="1:51" ht="14.25" x14ac:dyDescent="0.2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39"/>
      <c r="AJ901" s="139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</row>
    <row r="902" spans="1:51" ht="14.25" x14ac:dyDescent="0.2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</row>
    <row r="903" spans="1:51" ht="14.25" x14ac:dyDescent="0.2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</row>
    <row r="904" spans="1:51" ht="14.25" x14ac:dyDescent="0.2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</row>
    <row r="905" spans="1:51" ht="14.25" x14ac:dyDescent="0.2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</row>
    <row r="906" spans="1:51" ht="14.25" x14ac:dyDescent="0.2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</row>
    <row r="907" spans="1:51" ht="14.25" x14ac:dyDescent="0.2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</row>
    <row r="908" spans="1:51" ht="14.25" x14ac:dyDescent="0.2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</row>
    <row r="909" spans="1:51" ht="14.25" x14ac:dyDescent="0.2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</row>
    <row r="910" spans="1:51" ht="14.25" x14ac:dyDescent="0.2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</row>
    <row r="911" spans="1:51" ht="14.25" x14ac:dyDescent="0.2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</row>
    <row r="912" spans="1:51" ht="14.25" x14ac:dyDescent="0.2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</row>
    <row r="913" spans="1:51" ht="14.25" x14ac:dyDescent="0.2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</row>
    <row r="914" spans="1:51" ht="14.25" x14ac:dyDescent="0.2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</row>
    <row r="915" spans="1:51" ht="14.25" x14ac:dyDescent="0.2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</row>
    <row r="916" spans="1:51" ht="14.25" x14ac:dyDescent="0.2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</row>
    <row r="917" spans="1:51" ht="14.25" x14ac:dyDescent="0.2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</row>
    <row r="918" spans="1:51" ht="14.25" x14ac:dyDescent="0.2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</row>
    <row r="919" spans="1:51" ht="14.25" x14ac:dyDescent="0.2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</row>
    <row r="920" spans="1:51" ht="14.25" x14ac:dyDescent="0.2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</row>
    <row r="921" spans="1:51" ht="14.25" x14ac:dyDescent="0.2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</row>
    <row r="922" spans="1:51" ht="14.25" x14ac:dyDescent="0.2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</row>
    <row r="923" spans="1:51" ht="14.25" x14ac:dyDescent="0.2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</row>
    <row r="924" spans="1:51" ht="14.25" x14ac:dyDescent="0.2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</row>
    <row r="925" spans="1:51" ht="14.25" x14ac:dyDescent="0.2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</row>
    <row r="926" spans="1:51" ht="14.25" x14ac:dyDescent="0.2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</row>
    <row r="927" spans="1:51" ht="14.25" x14ac:dyDescent="0.2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</row>
    <row r="928" spans="1:51" ht="14.25" x14ac:dyDescent="0.2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</row>
    <row r="929" spans="1:51" ht="14.25" x14ac:dyDescent="0.2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</row>
    <row r="930" spans="1:51" ht="14.25" x14ac:dyDescent="0.2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</row>
    <row r="931" spans="1:51" ht="14.25" x14ac:dyDescent="0.2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</row>
    <row r="932" spans="1:51" ht="14.25" x14ac:dyDescent="0.2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</row>
    <row r="933" spans="1:51" ht="14.25" x14ac:dyDescent="0.2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</row>
    <row r="934" spans="1:51" ht="14.25" x14ac:dyDescent="0.2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</row>
    <row r="935" spans="1:51" ht="14.25" x14ac:dyDescent="0.2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</row>
    <row r="936" spans="1:51" ht="14.25" x14ac:dyDescent="0.2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</row>
    <row r="937" spans="1:51" ht="14.25" x14ac:dyDescent="0.2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</row>
    <row r="938" spans="1:51" ht="14.25" x14ac:dyDescent="0.2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</row>
    <row r="939" spans="1:51" ht="14.25" x14ac:dyDescent="0.2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</row>
    <row r="940" spans="1:51" ht="14.25" x14ac:dyDescent="0.2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</row>
    <row r="941" spans="1:51" ht="14.25" x14ac:dyDescent="0.2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</row>
    <row r="942" spans="1:51" ht="14.25" x14ac:dyDescent="0.2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</row>
    <row r="943" spans="1:51" ht="14.25" x14ac:dyDescent="0.2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</row>
    <row r="944" spans="1:51" ht="14.25" x14ac:dyDescent="0.2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</row>
    <row r="945" spans="1:51" ht="14.25" x14ac:dyDescent="0.2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</row>
    <row r="946" spans="1:51" ht="14.25" x14ac:dyDescent="0.2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</row>
    <row r="947" spans="1:51" ht="14.25" x14ac:dyDescent="0.2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</row>
    <row r="948" spans="1:51" ht="14.25" x14ac:dyDescent="0.2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39"/>
      <c r="AJ948" s="139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</row>
    <row r="949" spans="1:51" ht="14.25" x14ac:dyDescent="0.2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</row>
    <row r="950" spans="1:51" ht="14.25" x14ac:dyDescent="0.2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39"/>
      <c r="AJ950" s="139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</row>
    <row r="951" spans="1:51" ht="14.25" x14ac:dyDescent="0.2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39"/>
      <c r="AJ951" s="139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</row>
    <row r="952" spans="1:51" ht="14.25" x14ac:dyDescent="0.2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</row>
    <row r="953" spans="1:51" ht="14.25" x14ac:dyDescent="0.2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</row>
    <row r="954" spans="1:51" ht="14.25" x14ac:dyDescent="0.2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</row>
    <row r="955" spans="1:51" ht="14.25" x14ac:dyDescent="0.2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</row>
    <row r="956" spans="1:51" ht="14.25" x14ac:dyDescent="0.2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</row>
    <row r="957" spans="1:51" ht="14.25" x14ac:dyDescent="0.2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</row>
    <row r="958" spans="1:51" ht="14.25" x14ac:dyDescent="0.2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</row>
    <row r="959" spans="1:51" ht="14.25" x14ac:dyDescent="0.2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</row>
    <row r="960" spans="1:51" ht="14.25" x14ac:dyDescent="0.2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</row>
    <row r="961" spans="1:51" ht="14.25" x14ac:dyDescent="0.2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</row>
    <row r="962" spans="1:51" ht="14.25" x14ac:dyDescent="0.2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</row>
    <row r="963" spans="1:51" ht="14.25" x14ac:dyDescent="0.2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</row>
    <row r="964" spans="1:51" ht="14.25" x14ac:dyDescent="0.2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</row>
    <row r="965" spans="1:51" ht="14.25" x14ac:dyDescent="0.2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</row>
    <row r="966" spans="1:51" ht="14.25" x14ac:dyDescent="0.2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</row>
    <row r="967" spans="1:51" ht="14.25" x14ac:dyDescent="0.2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</row>
    <row r="968" spans="1:51" ht="14.25" x14ac:dyDescent="0.2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</row>
    <row r="969" spans="1:51" ht="14.25" x14ac:dyDescent="0.2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</row>
    <row r="970" spans="1:51" ht="14.25" x14ac:dyDescent="0.2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</row>
    <row r="971" spans="1:51" ht="14.25" x14ac:dyDescent="0.2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</row>
    <row r="972" spans="1:51" ht="14.25" x14ac:dyDescent="0.2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</row>
    <row r="973" spans="1:51" ht="14.25" x14ac:dyDescent="0.2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</row>
    <row r="974" spans="1:51" ht="14.25" x14ac:dyDescent="0.2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</row>
    <row r="975" spans="1:51" ht="14.25" x14ac:dyDescent="0.2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</row>
    <row r="976" spans="1:51" ht="14.25" x14ac:dyDescent="0.2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</row>
    <row r="977" spans="1:51" ht="14.25" x14ac:dyDescent="0.2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</row>
    <row r="978" spans="1:51" ht="14.25" x14ac:dyDescent="0.2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</row>
    <row r="979" spans="1:51" ht="14.25" x14ac:dyDescent="0.2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</row>
    <row r="980" spans="1:51" ht="14.25" x14ac:dyDescent="0.2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</row>
    <row r="981" spans="1:51" ht="14.25" x14ac:dyDescent="0.2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</row>
    <row r="982" spans="1:51" ht="14.25" x14ac:dyDescent="0.2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</row>
    <row r="983" spans="1:51" ht="14.25" x14ac:dyDescent="0.2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</row>
    <row r="984" spans="1:51" ht="14.25" x14ac:dyDescent="0.2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</row>
    <row r="985" spans="1:51" ht="14.25" x14ac:dyDescent="0.2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</row>
    <row r="986" spans="1:51" ht="14.25" x14ac:dyDescent="0.2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</row>
    <row r="987" spans="1:51" ht="14.25" x14ac:dyDescent="0.2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</row>
    <row r="988" spans="1:51" ht="14.25" x14ac:dyDescent="0.2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</row>
    <row r="989" spans="1:51" ht="14.25" x14ac:dyDescent="0.2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</row>
    <row r="990" spans="1:51" ht="14.25" x14ac:dyDescent="0.2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</row>
    <row r="991" spans="1:51" ht="14.25" x14ac:dyDescent="0.2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</row>
    <row r="992" spans="1:51" ht="14.25" x14ac:dyDescent="0.2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</row>
    <row r="993" spans="1:51" ht="14.25" x14ac:dyDescent="0.2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</row>
    <row r="994" spans="1:51" ht="14.25" x14ac:dyDescent="0.2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</row>
    <row r="995" spans="1:51" ht="14.25" x14ac:dyDescent="0.2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</row>
    <row r="996" spans="1:51" ht="14.25" x14ac:dyDescent="0.2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</row>
    <row r="997" spans="1:51" ht="14.25" x14ac:dyDescent="0.2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</row>
    <row r="998" spans="1:51" ht="14.25" x14ac:dyDescent="0.2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  <c r="AA998" s="139"/>
      <c r="AB998" s="139"/>
      <c r="AC998" s="139"/>
      <c r="AD998" s="139"/>
      <c r="AE998" s="139"/>
      <c r="AF998" s="139"/>
      <c r="AG998" s="139"/>
      <c r="AH998" s="139"/>
      <c r="AI998" s="139"/>
      <c r="AJ998" s="139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</row>
    <row r="999" spans="1:51" ht="14.25" x14ac:dyDescent="0.2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</row>
    <row r="1000" spans="1:51" ht="14.25" x14ac:dyDescent="0.2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  <c r="AA1000" s="139"/>
      <c r="AB1000" s="139"/>
      <c r="AC1000" s="139"/>
      <c r="AD1000" s="139"/>
      <c r="AE1000" s="139"/>
      <c r="AF1000" s="139"/>
      <c r="AG1000" s="139"/>
      <c r="AH1000" s="139"/>
      <c r="AI1000" s="139"/>
      <c r="AJ1000" s="139"/>
      <c r="AK1000" s="139"/>
      <c r="AL1000" s="139"/>
      <c r="AM1000" s="139"/>
      <c r="AN1000" s="139"/>
      <c r="AO1000" s="139"/>
      <c r="AP1000" s="139"/>
      <c r="AQ1000" s="139"/>
      <c r="AR1000" s="139"/>
      <c r="AS1000" s="139"/>
      <c r="AT1000" s="139"/>
      <c r="AU1000" s="139"/>
      <c r="AV1000" s="139"/>
      <c r="AW1000" s="139"/>
      <c r="AX1000" s="139"/>
      <c r="AY1000" s="139"/>
    </row>
    <row r="1001" spans="1:51" ht="14.25" x14ac:dyDescent="0.2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39"/>
      <c r="X1001" s="139"/>
      <c r="Y1001" s="139"/>
      <c r="Z1001" s="139"/>
      <c r="AA1001" s="139"/>
      <c r="AB1001" s="139"/>
      <c r="AC1001" s="139"/>
      <c r="AD1001" s="139"/>
      <c r="AE1001" s="139"/>
      <c r="AF1001" s="139"/>
      <c r="AG1001" s="139"/>
      <c r="AH1001" s="139"/>
      <c r="AI1001" s="139"/>
      <c r="AJ1001" s="139"/>
      <c r="AK1001" s="139"/>
      <c r="AL1001" s="139"/>
      <c r="AM1001" s="139"/>
      <c r="AN1001" s="139"/>
      <c r="AO1001" s="139"/>
      <c r="AP1001" s="139"/>
      <c r="AQ1001" s="139"/>
      <c r="AR1001" s="139"/>
      <c r="AS1001" s="139"/>
      <c r="AT1001" s="139"/>
      <c r="AU1001" s="139"/>
      <c r="AV1001" s="139"/>
      <c r="AW1001" s="139"/>
      <c r="AX1001" s="139"/>
      <c r="AY1001" s="139"/>
    </row>
    <row r="1002" spans="1:51" ht="14.25" x14ac:dyDescent="0.2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39"/>
      <c r="X1002" s="139"/>
      <c r="Y1002" s="139"/>
      <c r="Z1002" s="139"/>
      <c r="AA1002" s="139"/>
      <c r="AB1002" s="139"/>
      <c r="AC1002" s="139"/>
      <c r="AD1002" s="139"/>
      <c r="AE1002" s="139"/>
      <c r="AF1002" s="139"/>
      <c r="AG1002" s="139"/>
      <c r="AH1002" s="139"/>
      <c r="AI1002" s="139"/>
      <c r="AJ1002" s="139"/>
      <c r="AK1002" s="139"/>
      <c r="AL1002" s="139"/>
      <c r="AM1002" s="139"/>
      <c r="AN1002" s="139"/>
      <c r="AO1002" s="139"/>
      <c r="AP1002" s="139"/>
      <c r="AQ1002" s="139"/>
      <c r="AR1002" s="139"/>
      <c r="AS1002" s="139"/>
      <c r="AT1002" s="139"/>
      <c r="AU1002" s="139"/>
      <c r="AV1002" s="139"/>
      <c r="AW1002" s="139"/>
      <c r="AX1002" s="139"/>
      <c r="AY1002" s="139"/>
    </row>
    <row r="1003" spans="1:51" ht="14.25" x14ac:dyDescent="0.2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39"/>
      <c r="X1003" s="139"/>
      <c r="Y1003" s="139"/>
      <c r="Z1003" s="139"/>
      <c r="AA1003" s="139"/>
      <c r="AB1003" s="139"/>
      <c r="AC1003" s="139"/>
      <c r="AD1003" s="139"/>
      <c r="AE1003" s="139"/>
      <c r="AF1003" s="139"/>
      <c r="AG1003" s="139"/>
      <c r="AH1003" s="139"/>
      <c r="AI1003" s="139"/>
      <c r="AJ1003" s="139"/>
      <c r="AK1003" s="139"/>
      <c r="AL1003" s="139"/>
      <c r="AM1003" s="139"/>
      <c r="AN1003" s="139"/>
      <c r="AO1003" s="139"/>
      <c r="AP1003" s="139"/>
      <c r="AQ1003" s="139"/>
      <c r="AR1003" s="139"/>
      <c r="AS1003" s="139"/>
      <c r="AT1003" s="139"/>
      <c r="AU1003" s="139"/>
      <c r="AV1003" s="139"/>
      <c r="AW1003" s="139"/>
      <c r="AX1003" s="139"/>
      <c r="AY1003" s="139"/>
    </row>
    <row r="1004" spans="1:51" ht="14.25" x14ac:dyDescent="0.2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39"/>
      <c r="X1004" s="139"/>
      <c r="Y1004" s="139"/>
      <c r="Z1004" s="139"/>
      <c r="AA1004" s="139"/>
      <c r="AB1004" s="139"/>
      <c r="AC1004" s="139"/>
      <c r="AD1004" s="139"/>
      <c r="AE1004" s="139"/>
      <c r="AF1004" s="139"/>
      <c r="AG1004" s="139"/>
      <c r="AH1004" s="139"/>
      <c r="AI1004" s="139"/>
      <c r="AJ1004" s="139"/>
      <c r="AK1004" s="139"/>
      <c r="AL1004" s="139"/>
      <c r="AM1004" s="139"/>
      <c r="AN1004" s="139"/>
      <c r="AO1004" s="139"/>
      <c r="AP1004" s="139"/>
      <c r="AQ1004" s="139"/>
      <c r="AR1004" s="139"/>
      <c r="AS1004" s="139"/>
      <c r="AT1004" s="139"/>
      <c r="AU1004" s="139"/>
      <c r="AV1004" s="139"/>
      <c r="AW1004" s="139"/>
      <c r="AX1004" s="139"/>
      <c r="AY1004" s="139"/>
    </row>
    <row r="1005" spans="1:51" ht="14.25" x14ac:dyDescent="0.2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139"/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39"/>
      <c r="X1005" s="139"/>
      <c r="Y1005" s="139"/>
      <c r="Z1005" s="139"/>
      <c r="AA1005" s="139"/>
      <c r="AB1005" s="139"/>
      <c r="AC1005" s="139"/>
      <c r="AD1005" s="139"/>
      <c r="AE1005" s="139"/>
      <c r="AF1005" s="139"/>
      <c r="AG1005" s="139"/>
      <c r="AH1005" s="139"/>
      <c r="AI1005" s="139"/>
      <c r="AJ1005" s="139"/>
      <c r="AK1005" s="139"/>
      <c r="AL1005" s="139"/>
      <c r="AM1005" s="139"/>
      <c r="AN1005" s="139"/>
      <c r="AO1005" s="139"/>
      <c r="AP1005" s="139"/>
      <c r="AQ1005" s="139"/>
      <c r="AR1005" s="139"/>
      <c r="AS1005" s="139"/>
      <c r="AT1005" s="139"/>
      <c r="AU1005" s="139"/>
      <c r="AV1005" s="139"/>
      <c r="AW1005" s="139"/>
      <c r="AX1005" s="139"/>
      <c r="AY1005" s="139"/>
    </row>
    <row r="1006" spans="1:51" ht="14.25" x14ac:dyDescent="0.2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139"/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39"/>
      <c r="X1006" s="139"/>
      <c r="Y1006" s="139"/>
      <c r="Z1006" s="139"/>
      <c r="AA1006" s="139"/>
      <c r="AB1006" s="139"/>
      <c r="AC1006" s="139"/>
      <c r="AD1006" s="139"/>
      <c r="AE1006" s="139"/>
      <c r="AF1006" s="139"/>
      <c r="AG1006" s="139"/>
      <c r="AH1006" s="139"/>
      <c r="AI1006" s="139"/>
      <c r="AJ1006" s="139"/>
      <c r="AK1006" s="139"/>
      <c r="AL1006" s="139"/>
      <c r="AM1006" s="139"/>
      <c r="AN1006" s="139"/>
      <c r="AO1006" s="139"/>
      <c r="AP1006" s="139"/>
      <c r="AQ1006" s="139"/>
      <c r="AR1006" s="139"/>
      <c r="AS1006" s="139"/>
      <c r="AT1006" s="139"/>
      <c r="AU1006" s="139"/>
      <c r="AV1006" s="139"/>
      <c r="AW1006" s="139"/>
      <c r="AX1006" s="139"/>
      <c r="AY1006" s="139"/>
    </row>
    <row r="1007" spans="1:51" ht="14.25" x14ac:dyDescent="0.2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139"/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39"/>
      <c r="X1007" s="139"/>
      <c r="Y1007" s="139"/>
      <c r="Z1007" s="139"/>
      <c r="AA1007" s="139"/>
      <c r="AB1007" s="139"/>
      <c r="AC1007" s="139"/>
      <c r="AD1007" s="139"/>
      <c r="AE1007" s="139"/>
      <c r="AF1007" s="139"/>
      <c r="AG1007" s="139"/>
      <c r="AH1007" s="139"/>
      <c r="AI1007" s="139"/>
      <c r="AJ1007" s="139"/>
      <c r="AK1007" s="139"/>
      <c r="AL1007" s="139"/>
      <c r="AM1007" s="139"/>
      <c r="AN1007" s="139"/>
      <c r="AO1007" s="139"/>
      <c r="AP1007" s="139"/>
      <c r="AQ1007" s="139"/>
      <c r="AR1007" s="139"/>
      <c r="AS1007" s="139"/>
      <c r="AT1007" s="139"/>
      <c r="AU1007" s="139"/>
      <c r="AV1007" s="139"/>
      <c r="AW1007" s="139"/>
      <c r="AX1007" s="139"/>
      <c r="AY1007" s="139"/>
    </row>
    <row r="1008" spans="1:51" ht="14.25" x14ac:dyDescent="0.2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139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39"/>
      <c r="X1008" s="139"/>
      <c r="Y1008" s="139"/>
      <c r="Z1008" s="139"/>
      <c r="AA1008" s="139"/>
      <c r="AB1008" s="139"/>
      <c r="AC1008" s="139"/>
      <c r="AD1008" s="139"/>
      <c r="AE1008" s="139"/>
      <c r="AF1008" s="139"/>
      <c r="AG1008" s="139"/>
      <c r="AH1008" s="139"/>
      <c r="AI1008" s="139"/>
      <c r="AJ1008" s="139"/>
      <c r="AK1008" s="139"/>
      <c r="AL1008" s="139"/>
      <c r="AM1008" s="139"/>
      <c r="AN1008" s="139"/>
      <c r="AO1008" s="139"/>
      <c r="AP1008" s="139"/>
      <c r="AQ1008" s="139"/>
      <c r="AR1008" s="139"/>
      <c r="AS1008" s="139"/>
      <c r="AT1008" s="139"/>
      <c r="AU1008" s="139"/>
      <c r="AV1008" s="139"/>
      <c r="AW1008" s="139"/>
      <c r="AX1008" s="139"/>
      <c r="AY1008" s="139"/>
    </row>
    <row r="1009" spans="1:51" ht="14.25" x14ac:dyDescent="0.2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139"/>
      <c r="L1009" s="139"/>
      <c r="M1009" s="139"/>
      <c r="N1009" s="139"/>
      <c r="O1009" s="139"/>
      <c r="P1009" s="139"/>
      <c r="Q1009" s="139"/>
      <c r="R1009" s="139"/>
      <c r="S1009" s="139"/>
      <c r="T1009" s="139"/>
      <c r="U1009" s="139"/>
      <c r="V1009" s="139"/>
      <c r="W1009" s="139"/>
      <c r="X1009" s="139"/>
      <c r="Y1009" s="139"/>
      <c r="Z1009" s="139"/>
      <c r="AA1009" s="139"/>
      <c r="AB1009" s="139"/>
      <c r="AC1009" s="139"/>
      <c r="AD1009" s="139"/>
      <c r="AE1009" s="139"/>
      <c r="AF1009" s="139"/>
      <c r="AG1009" s="139"/>
      <c r="AH1009" s="139"/>
      <c r="AI1009" s="139"/>
      <c r="AJ1009" s="139"/>
      <c r="AK1009" s="139"/>
      <c r="AL1009" s="139"/>
      <c r="AM1009" s="139"/>
      <c r="AN1009" s="139"/>
      <c r="AO1009" s="139"/>
      <c r="AP1009" s="139"/>
      <c r="AQ1009" s="139"/>
      <c r="AR1009" s="139"/>
      <c r="AS1009" s="139"/>
      <c r="AT1009" s="139"/>
      <c r="AU1009" s="139"/>
      <c r="AV1009" s="139"/>
      <c r="AW1009" s="139"/>
      <c r="AX1009" s="139"/>
      <c r="AY1009" s="139"/>
    </row>
    <row r="1010" spans="1:51" ht="14.25" x14ac:dyDescent="0.2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139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39"/>
      <c r="X1010" s="139"/>
      <c r="Y1010" s="139"/>
      <c r="Z1010" s="139"/>
      <c r="AA1010" s="139"/>
      <c r="AB1010" s="139"/>
      <c r="AC1010" s="139"/>
      <c r="AD1010" s="139"/>
      <c r="AE1010" s="139"/>
      <c r="AF1010" s="139"/>
      <c r="AG1010" s="139"/>
      <c r="AH1010" s="139"/>
      <c r="AI1010" s="139"/>
      <c r="AJ1010" s="139"/>
      <c r="AK1010" s="139"/>
      <c r="AL1010" s="139"/>
      <c r="AM1010" s="139"/>
      <c r="AN1010" s="139"/>
      <c r="AO1010" s="139"/>
      <c r="AP1010" s="139"/>
      <c r="AQ1010" s="139"/>
      <c r="AR1010" s="139"/>
      <c r="AS1010" s="139"/>
      <c r="AT1010" s="139"/>
      <c r="AU1010" s="139"/>
      <c r="AV1010" s="139"/>
      <c r="AW1010" s="139"/>
      <c r="AX1010" s="139"/>
      <c r="AY1010" s="139"/>
    </row>
    <row r="1011" spans="1:51" ht="14.25" x14ac:dyDescent="0.2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139"/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39"/>
      <c r="X1011" s="139"/>
      <c r="Y1011" s="139"/>
      <c r="Z1011" s="139"/>
      <c r="AA1011" s="139"/>
      <c r="AB1011" s="139"/>
      <c r="AC1011" s="139"/>
      <c r="AD1011" s="139"/>
      <c r="AE1011" s="139"/>
      <c r="AF1011" s="139"/>
      <c r="AG1011" s="139"/>
      <c r="AH1011" s="139"/>
      <c r="AI1011" s="139"/>
      <c r="AJ1011" s="139"/>
      <c r="AK1011" s="139"/>
      <c r="AL1011" s="139"/>
      <c r="AM1011" s="139"/>
      <c r="AN1011" s="139"/>
      <c r="AO1011" s="139"/>
      <c r="AP1011" s="139"/>
      <c r="AQ1011" s="139"/>
      <c r="AR1011" s="139"/>
      <c r="AS1011" s="139"/>
      <c r="AT1011" s="139"/>
      <c r="AU1011" s="139"/>
      <c r="AV1011" s="139"/>
      <c r="AW1011" s="139"/>
      <c r="AX1011" s="139"/>
      <c r="AY1011" s="139"/>
    </row>
    <row r="1012" spans="1:51" ht="14.25" x14ac:dyDescent="0.2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139"/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39"/>
      <c r="X1012" s="139"/>
      <c r="Y1012" s="139"/>
      <c r="Z1012" s="139"/>
      <c r="AA1012" s="139"/>
      <c r="AB1012" s="139"/>
      <c r="AC1012" s="139"/>
      <c r="AD1012" s="139"/>
      <c r="AE1012" s="139"/>
      <c r="AF1012" s="139"/>
      <c r="AG1012" s="139"/>
      <c r="AH1012" s="139"/>
      <c r="AI1012" s="139"/>
      <c r="AJ1012" s="139"/>
      <c r="AK1012" s="139"/>
      <c r="AL1012" s="139"/>
      <c r="AM1012" s="139"/>
      <c r="AN1012" s="139"/>
      <c r="AO1012" s="139"/>
      <c r="AP1012" s="139"/>
      <c r="AQ1012" s="139"/>
      <c r="AR1012" s="139"/>
      <c r="AS1012" s="139"/>
      <c r="AT1012" s="139"/>
      <c r="AU1012" s="139"/>
      <c r="AV1012" s="139"/>
      <c r="AW1012" s="139"/>
      <c r="AX1012" s="139"/>
      <c r="AY1012" s="139"/>
    </row>
    <row r="1013" spans="1:51" ht="14.25" x14ac:dyDescent="0.2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139"/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39"/>
      <c r="X1013" s="139"/>
      <c r="Y1013" s="139"/>
      <c r="Z1013" s="139"/>
      <c r="AA1013" s="139"/>
      <c r="AB1013" s="139"/>
      <c r="AC1013" s="139"/>
      <c r="AD1013" s="139"/>
      <c r="AE1013" s="139"/>
      <c r="AF1013" s="139"/>
      <c r="AG1013" s="139"/>
      <c r="AH1013" s="139"/>
      <c r="AI1013" s="139"/>
      <c r="AJ1013" s="139"/>
      <c r="AK1013" s="139"/>
      <c r="AL1013" s="139"/>
      <c r="AM1013" s="139"/>
      <c r="AN1013" s="139"/>
      <c r="AO1013" s="139"/>
      <c r="AP1013" s="139"/>
      <c r="AQ1013" s="139"/>
      <c r="AR1013" s="139"/>
      <c r="AS1013" s="139"/>
      <c r="AT1013" s="139"/>
      <c r="AU1013" s="139"/>
      <c r="AV1013" s="139"/>
      <c r="AW1013" s="139"/>
      <c r="AX1013" s="139"/>
      <c r="AY1013" s="139"/>
    </row>
    <row r="1014" spans="1:51" ht="14.25" x14ac:dyDescent="0.2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139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39"/>
      <c r="X1014" s="139"/>
      <c r="Y1014" s="139"/>
      <c r="Z1014" s="139"/>
      <c r="AA1014" s="139"/>
      <c r="AB1014" s="139"/>
      <c r="AC1014" s="139"/>
      <c r="AD1014" s="139"/>
      <c r="AE1014" s="139"/>
      <c r="AF1014" s="139"/>
      <c r="AG1014" s="139"/>
      <c r="AH1014" s="139"/>
      <c r="AI1014" s="139"/>
      <c r="AJ1014" s="139"/>
      <c r="AK1014" s="139"/>
      <c r="AL1014" s="139"/>
      <c r="AM1014" s="139"/>
      <c r="AN1014" s="139"/>
      <c r="AO1014" s="139"/>
      <c r="AP1014" s="139"/>
      <c r="AQ1014" s="139"/>
      <c r="AR1014" s="139"/>
      <c r="AS1014" s="139"/>
      <c r="AT1014" s="139"/>
      <c r="AU1014" s="139"/>
      <c r="AV1014" s="139"/>
      <c r="AW1014" s="139"/>
      <c r="AX1014" s="139"/>
      <c r="AY1014" s="139"/>
    </row>
    <row r="1015" spans="1:51" ht="14.25" x14ac:dyDescent="0.2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139"/>
      <c r="L1015" s="139"/>
      <c r="M1015" s="139"/>
      <c r="N1015" s="139"/>
      <c r="O1015" s="139"/>
      <c r="P1015" s="139"/>
      <c r="Q1015" s="139"/>
      <c r="R1015" s="139"/>
      <c r="S1015" s="139"/>
      <c r="T1015" s="139"/>
      <c r="U1015" s="139"/>
      <c r="V1015" s="139"/>
      <c r="W1015" s="139"/>
      <c r="X1015" s="139"/>
      <c r="Y1015" s="139"/>
      <c r="Z1015" s="139"/>
      <c r="AA1015" s="139"/>
      <c r="AB1015" s="139"/>
      <c r="AC1015" s="139"/>
      <c r="AD1015" s="139"/>
      <c r="AE1015" s="139"/>
      <c r="AF1015" s="139"/>
      <c r="AG1015" s="139"/>
      <c r="AH1015" s="139"/>
      <c r="AI1015" s="139"/>
      <c r="AJ1015" s="139"/>
      <c r="AK1015" s="139"/>
      <c r="AL1015" s="139"/>
      <c r="AM1015" s="139"/>
      <c r="AN1015" s="139"/>
      <c r="AO1015" s="139"/>
      <c r="AP1015" s="139"/>
      <c r="AQ1015" s="139"/>
      <c r="AR1015" s="139"/>
      <c r="AS1015" s="139"/>
      <c r="AT1015" s="139"/>
      <c r="AU1015" s="139"/>
      <c r="AV1015" s="139"/>
      <c r="AW1015" s="139"/>
      <c r="AX1015" s="139"/>
      <c r="AY1015" s="139"/>
    </row>
    <row r="1016" spans="1:51" ht="14.25" x14ac:dyDescent="0.2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139"/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39"/>
      <c r="X1016" s="139"/>
      <c r="Y1016" s="139"/>
      <c r="Z1016" s="139"/>
      <c r="AA1016" s="139"/>
      <c r="AB1016" s="139"/>
      <c r="AC1016" s="139"/>
      <c r="AD1016" s="139"/>
      <c r="AE1016" s="139"/>
      <c r="AF1016" s="139"/>
      <c r="AG1016" s="139"/>
      <c r="AH1016" s="139"/>
      <c r="AI1016" s="139"/>
      <c r="AJ1016" s="139"/>
      <c r="AK1016" s="139"/>
      <c r="AL1016" s="139"/>
      <c r="AM1016" s="139"/>
      <c r="AN1016" s="139"/>
      <c r="AO1016" s="139"/>
      <c r="AP1016" s="139"/>
      <c r="AQ1016" s="139"/>
      <c r="AR1016" s="139"/>
      <c r="AS1016" s="139"/>
      <c r="AT1016" s="139"/>
      <c r="AU1016" s="139"/>
      <c r="AV1016" s="139"/>
      <c r="AW1016" s="139"/>
      <c r="AX1016" s="139"/>
      <c r="AY1016" s="139"/>
    </row>
    <row r="1017" spans="1:51" ht="14.25" x14ac:dyDescent="0.2">
      <c r="A1017" s="139"/>
      <c r="B1017" s="139"/>
      <c r="C1017" s="139"/>
      <c r="D1017" s="139"/>
      <c r="E1017" s="139"/>
      <c r="F1017" s="139"/>
      <c r="G1017" s="139"/>
      <c r="H1017" s="139"/>
      <c r="I1017" s="139"/>
      <c r="J1017" s="139"/>
      <c r="K1017" s="139"/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39"/>
      <c r="X1017" s="139"/>
      <c r="Y1017" s="139"/>
      <c r="Z1017" s="139"/>
      <c r="AA1017" s="139"/>
      <c r="AB1017" s="139"/>
      <c r="AC1017" s="139"/>
      <c r="AD1017" s="139"/>
      <c r="AE1017" s="139"/>
      <c r="AF1017" s="139"/>
      <c r="AG1017" s="139"/>
      <c r="AH1017" s="139"/>
      <c r="AI1017" s="139"/>
      <c r="AJ1017" s="139"/>
      <c r="AK1017" s="139"/>
      <c r="AL1017" s="139"/>
      <c r="AM1017" s="139"/>
      <c r="AN1017" s="139"/>
      <c r="AO1017" s="139"/>
      <c r="AP1017" s="139"/>
      <c r="AQ1017" s="139"/>
      <c r="AR1017" s="139"/>
      <c r="AS1017" s="139"/>
      <c r="AT1017" s="139"/>
      <c r="AU1017" s="139"/>
      <c r="AV1017" s="139"/>
      <c r="AW1017" s="139"/>
      <c r="AX1017" s="139"/>
      <c r="AY1017" s="139"/>
    </row>
    <row r="1018" spans="1:51" ht="14.25" x14ac:dyDescent="0.2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139"/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39"/>
      <c r="X1018" s="139"/>
      <c r="Y1018" s="139"/>
      <c r="Z1018" s="139"/>
      <c r="AA1018" s="139"/>
      <c r="AB1018" s="139"/>
      <c r="AC1018" s="139"/>
      <c r="AD1018" s="139"/>
      <c r="AE1018" s="139"/>
      <c r="AF1018" s="139"/>
      <c r="AG1018" s="139"/>
      <c r="AH1018" s="139"/>
      <c r="AI1018" s="139"/>
      <c r="AJ1018" s="139"/>
      <c r="AK1018" s="139"/>
      <c r="AL1018" s="139"/>
      <c r="AM1018" s="139"/>
      <c r="AN1018" s="139"/>
      <c r="AO1018" s="139"/>
      <c r="AP1018" s="139"/>
      <c r="AQ1018" s="139"/>
      <c r="AR1018" s="139"/>
      <c r="AS1018" s="139"/>
      <c r="AT1018" s="139"/>
      <c r="AU1018" s="139"/>
      <c r="AV1018" s="139"/>
      <c r="AW1018" s="139"/>
      <c r="AX1018" s="139"/>
      <c r="AY1018" s="139"/>
    </row>
    <row r="1019" spans="1:51" ht="14.25" x14ac:dyDescent="0.2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139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39"/>
      <c r="X1019" s="139"/>
      <c r="Y1019" s="139"/>
      <c r="Z1019" s="139"/>
      <c r="AA1019" s="139"/>
      <c r="AB1019" s="139"/>
      <c r="AC1019" s="139"/>
      <c r="AD1019" s="139"/>
      <c r="AE1019" s="139"/>
      <c r="AF1019" s="139"/>
      <c r="AG1019" s="139"/>
      <c r="AH1019" s="139"/>
      <c r="AI1019" s="139"/>
      <c r="AJ1019" s="139"/>
      <c r="AK1019" s="139"/>
      <c r="AL1019" s="139"/>
      <c r="AM1019" s="139"/>
      <c r="AN1019" s="139"/>
      <c r="AO1019" s="139"/>
      <c r="AP1019" s="139"/>
      <c r="AQ1019" s="139"/>
      <c r="AR1019" s="139"/>
      <c r="AS1019" s="139"/>
      <c r="AT1019" s="139"/>
      <c r="AU1019" s="139"/>
      <c r="AV1019" s="139"/>
      <c r="AW1019" s="139"/>
      <c r="AX1019" s="139"/>
      <c r="AY1019" s="139"/>
    </row>
    <row r="1020" spans="1:51" ht="14.25" x14ac:dyDescent="0.2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139"/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39"/>
      <c r="X1020" s="139"/>
      <c r="Y1020" s="139"/>
      <c r="Z1020" s="139"/>
      <c r="AA1020" s="139"/>
      <c r="AB1020" s="139"/>
      <c r="AC1020" s="139"/>
      <c r="AD1020" s="139"/>
      <c r="AE1020" s="139"/>
      <c r="AF1020" s="139"/>
      <c r="AG1020" s="139"/>
      <c r="AH1020" s="139"/>
      <c r="AI1020" s="139"/>
      <c r="AJ1020" s="139"/>
      <c r="AK1020" s="139"/>
      <c r="AL1020" s="139"/>
      <c r="AM1020" s="139"/>
      <c r="AN1020" s="139"/>
      <c r="AO1020" s="139"/>
      <c r="AP1020" s="139"/>
      <c r="AQ1020" s="139"/>
      <c r="AR1020" s="139"/>
      <c r="AS1020" s="139"/>
      <c r="AT1020" s="139"/>
      <c r="AU1020" s="139"/>
      <c r="AV1020" s="139"/>
      <c r="AW1020" s="139"/>
      <c r="AX1020" s="139"/>
      <c r="AY1020" s="139"/>
    </row>
    <row r="1021" spans="1:51" ht="14.25" x14ac:dyDescent="0.2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139"/>
      <c r="L1021" s="139"/>
      <c r="M1021" s="139"/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39"/>
      <c r="X1021" s="139"/>
      <c r="Y1021" s="139"/>
      <c r="Z1021" s="139"/>
      <c r="AA1021" s="139"/>
      <c r="AB1021" s="139"/>
      <c r="AC1021" s="139"/>
      <c r="AD1021" s="139"/>
      <c r="AE1021" s="139"/>
      <c r="AF1021" s="139"/>
      <c r="AG1021" s="139"/>
      <c r="AH1021" s="139"/>
      <c r="AI1021" s="139"/>
      <c r="AJ1021" s="139"/>
      <c r="AK1021" s="139"/>
      <c r="AL1021" s="139"/>
      <c r="AM1021" s="139"/>
      <c r="AN1021" s="139"/>
      <c r="AO1021" s="139"/>
      <c r="AP1021" s="139"/>
      <c r="AQ1021" s="139"/>
      <c r="AR1021" s="139"/>
      <c r="AS1021" s="139"/>
      <c r="AT1021" s="139"/>
      <c r="AU1021" s="139"/>
      <c r="AV1021" s="139"/>
      <c r="AW1021" s="139"/>
      <c r="AX1021" s="139"/>
      <c r="AY1021" s="139"/>
    </row>
    <row r="1022" spans="1:51" ht="14.25" x14ac:dyDescent="0.2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139"/>
      <c r="L1022" s="139"/>
      <c r="M1022" s="139"/>
      <c r="N1022" s="139"/>
      <c r="O1022" s="139"/>
      <c r="P1022" s="139"/>
      <c r="Q1022" s="139"/>
      <c r="R1022" s="139"/>
      <c r="S1022" s="139"/>
      <c r="T1022" s="139"/>
      <c r="U1022" s="139"/>
      <c r="V1022" s="139"/>
      <c r="W1022" s="139"/>
      <c r="X1022" s="139"/>
      <c r="Y1022" s="139"/>
      <c r="Z1022" s="139"/>
      <c r="AA1022" s="139"/>
      <c r="AB1022" s="139"/>
      <c r="AC1022" s="139"/>
      <c r="AD1022" s="139"/>
      <c r="AE1022" s="139"/>
      <c r="AF1022" s="139"/>
      <c r="AG1022" s="139"/>
      <c r="AH1022" s="139"/>
      <c r="AI1022" s="139"/>
      <c r="AJ1022" s="139"/>
      <c r="AK1022" s="139"/>
      <c r="AL1022" s="139"/>
      <c r="AM1022" s="139"/>
      <c r="AN1022" s="139"/>
      <c r="AO1022" s="139"/>
      <c r="AP1022" s="139"/>
      <c r="AQ1022" s="139"/>
      <c r="AR1022" s="139"/>
      <c r="AS1022" s="139"/>
      <c r="AT1022" s="139"/>
      <c r="AU1022" s="139"/>
      <c r="AV1022" s="139"/>
      <c r="AW1022" s="139"/>
      <c r="AX1022" s="139"/>
      <c r="AY1022" s="139"/>
    </row>
    <row r="1023" spans="1:51" ht="14.25" x14ac:dyDescent="0.2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139"/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39"/>
      <c r="X1023" s="139"/>
      <c r="Y1023" s="139"/>
      <c r="Z1023" s="139"/>
      <c r="AA1023" s="139"/>
      <c r="AB1023" s="139"/>
      <c r="AC1023" s="139"/>
      <c r="AD1023" s="139"/>
      <c r="AE1023" s="139"/>
      <c r="AF1023" s="139"/>
      <c r="AG1023" s="139"/>
      <c r="AH1023" s="139"/>
      <c r="AI1023" s="139"/>
      <c r="AJ1023" s="139"/>
      <c r="AK1023" s="139"/>
      <c r="AL1023" s="139"/>
      <c r="AM1023" s="139"/>
      <c r="AN1023" s="139"/>
      <c r="AO1023" s="139"/>
      <c r="AP1023" s="139"/>
      <c r="AQ1023" s="139"/>
      <c r="AR1023" s="139"/>
      <c r="AS1023" s="139"/>
      <c r="AT1023" s="139"/>
      <c r="AU1023" s="139"/>
      <c r="AV1023" s="139"/>
      <c r="AW1023" s="139"/>
      <c r="AX1023" s="139"/>
      <c r="AY1023" s="139"/>
    </row>
    <row r="1024" spans="1:51" ht="14.25" x14ac:dyDescent="0.2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139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39"/>
      <c r="X1024" s="139"/>
      <c r="Y1024" s="139"/>
      <c r="Z1024" s="139"/>
      <c r="AA1024" s="139"/>
      <c r="AB1024" s="139"/>
      <c r="AC1024" s="139"/>
      <c r="AD1024" s="139"/>
      <c r="AE1024" s="139"/>
      <c r="AF1024" s="139"/>
      <c r="AG1024" s="139"/>
      <c r="AH1024" s="139"/>
      <c r="AI1024" s="139"/>
      <c r="AJ1024" s="139"/>
      <c r="AK1024" s="139"/>
      <c r="AL1024" s="139"/>
      <c r="AM1024" s="139"/>
      <c r="AN1024" s="139"/>
      <c r="AO1024" s="139"/>
      <c r="AP1024" s="139"/>
      <c r="AQ1024" s="139"/>
      <c r="AR1024" s="139"/>
      <c r="AS1024" s="139"/>
      <c r="AT1024" s="139"/>
      <c r="AU1024" s="139"/>
      <c r="AV1024" s="139"/>
      <c r="AW1024" s="139"/>
      <c r="AX1024" s="139"/>
      <c r="AY1024" s="139"/>
    </row>
    <row r="1025" spans="1:51" ht="14.25" x14ac:dyDescent="0.2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139"/>
      <c r="L1025" s="139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39"/>
      <c r="W1025" s="139"/>
      <c r="X1025" s="139"/>
      <c r="Y1025" s="139"/>
      <c r="Z1025" s="139"/>
      <c r="AA1025" s="139"/>
      <c r="AB1025" s="139"/>
      <c r="AC1025" s="139"/>
      <c r="AD1025" s="139"/>
      <c r="AE1025" s="139"/>
      <c r="AF1025" s="139"/>
      <c r="AG1025" s="139"/>
      <c r="AH1025" s="139"/>
      <c r="AI1025" s="139"/>
      <c r="AJ1025" s="139"/>
      <c r="AK1025" s="139"/>
      <c r="AL1025" s="139"/>
      <c r="AM1025" s="139"/>
      <c r="AN1025" s="139"/>
      <c r="AO1025" s="139"/>
      <c r="AP1025" s="139"/>
      <c r="AQ1025" s="139"/>
      <c r="AR1025" s="139"/>
      <c r="AS1025" s="139"/>
      <c r="AT1025" s="139"/>
      <c r="AU1025" s="139"/>
      <c r="AV1025" s="139"/>
      <c r="AW1025" s="139"/>
      <c r="AX1025" s="139"/>
      <c r="AY1025" s="139"/>
    </row>
    <row r="1026" spans="1:51" ht="14.25" x14ac:dyDescent="0.2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139"/>
      <c r="L1026" s="139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39"/>
      <c r="W1026" s="139"/>
      <c r="X1026" s="139"/>
      <c r="Y1026" s="139"/>
      <c r="Z1026" s="139"/>
      <c r="AA1026" s="139"/>
      <c r="AB1026" s="139"/>
      <c r="AC1026" s="139"/>
      <c r="AD1026" s="139"/>
      <c r="AE1026" s="139"/>
      <c r="AF1026" s="139"/>
      <c r="AG1026" s="139"/>
      <c r="AH1026" s="139"/>
      <c r="AI1026" s="139"/>
      <c r="AJ1026" s="139"/>
      <c r="AK1026" s="139"/>
      <c r="AL1026" s="139"/>
      <c r="AM1026" s="139"/>
      <c r="AN1026" s="139"/>
      <c r="AO1026" s="139"/>
      <c r="AP1026" s="139"/>
      <c r="AQ1026" s="139"/>
      <c r="AR1026" s="139"/>
      <c r="AS1026" s="139"/>
      <c r="AT1026" s="139"/>
      <c r="AU1026" s="139"/>
      <c r="AV1026" s="139"/>
      <c r="AW1026" s="139"/>
      <c r="AX1026" s="139"/>
      <c r="AY1026" s="139"/>
    </row>
    <row r="1027" spans="1:51" ht="14.25" x14ac:dyDescent="0.2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139"/>
      <c r="L1027" s="139"/>
      <c r="M1027" s="139"/>
      <c r="N1027" s="139"/>
      <c r="O1027" s="139"/>
      <c r="P1027" s="139"/>
      <c r="Q1027" s="139"/>
      <c r="R1027" s="139"/>
      <c r="S1027" s="139"/>
      <c r="T1027" s="139"/>
      <c r="U1027" s="139"/>
      <c r="V1027" s="139"/>
      <c r="W1027" s="139"/>
      <c r="X1027" s="139"/>
      <c r="Y1027" s="139"/>
      <c r="Z1027" s="139"/>
      <c r="AA1027" s="139"/>
      <c r="AB1027" s="139"/>
      <c r="AC1027" s="139"/>
      <c r="AD1027" s="139"/>
      <c r="AE1027" s="139"/>
      <c r="AF1027" s="139"/>
      <c r="AG1027" s="139"/>
      <c r="AH1027" s="139"/>
      <c r="AI1027" s="139"/>
      <c r="AJ1027" s="139"/>
      <c r="AK1027" s="139"/>
      <c r="AL1027" s="139"/>
      <c r="AM1027" s="139"/>
      <c r="AN1027" s="139"/>
      <c r="AO1027" s="139"/>
      <c r="AP1027" s="139"/>
      <c r="AQ1027" s="139"/>
      <c r="AR1027" s="139"/>
      <c r="AS1027" s="139"/>
      <c r="AT1027" s="139"/>
      <c r="AU1027" s="139"/>
      <c r="AV1027" s="139"/>
      <c r="AW1027" s="139"/>
      <c r="AX1027" s="139"/>
      <c r="AY1027" s="139"/>
    </row>
    <row r="1028" spans="1:51" ht="14.25" x14ac:dyDescent="0.2">
      <c r="A1028" s="139"/>
      <c r="B1028" s="139"/>
      <c r="C1028" s="139"/>
      <c r="D1028" s="139"/>
      <c r="E1028" s="139"/>
      <c r="F1028" s="139"/>
      <c r="G1028" s="139"/>
      <c r="H1028" s="139"/>
      <c r="I1028" s="139"/>
      <c r="J1028" s="139"/>
      <c r="K1028" s="139"/>
      <c r="L1028" s="139"/>
      <c r="M1028" s="139"/>
      <c r="N1028" s="139"/>
      <c r="O1028" s="139"/>
      <c r="P1028" s="139"/>
      <c r="Q1028" s="139"/>
      <c r="R1028" s="139"/>
      <c r="S1028" s="139"/>
      <c r="T1028" s="139"/>
      <c r="U1028" s="139"/>
      <c r="V1028" s="139"/>
      <c r="W1028" s="139"/>
      <c r="X1028" s="139"/>
      <c r="Y1028" s="139"/>
      <c r="Z1028" s="139"/>
      <c r="AA1028" s="139"/>
      <c r="AB1028" s="139"/>
      <c r="AC1028" s="139"/>
      <c r="AD1028" s="139"/>
      <c r="AE1028" s="139"/>
      <c r="AF1028" s="139"/>
      <c r="AG1028" s="139"/>
      <c r="AH1028" s="139"/>
      <c r="AI1028" s="139"/>
      <c r="AJ1028" s="139"/>
      <c r="AK1028" s="139"/>
      <c r="AL1028" s="139"/>
      <c r="AM1028" s="139"/>
      <c r="AN1028" s="139"/>
      <c r="AO1028" s="139"/>
      <c r="AP1028" s="139"/>
      <c r="AQ1028" s="139"/>
      <c r="AR1028" s="139"/>
      <c r="AS1028" s="139"/>
      <c r="AT1028" s="139"/>
      <c r="AU1028" s="139"/>
      <c r="AV1028" s="139"/>
      <c r="AW1028" s="139"/>
      <c r="AX1028" s="139"/>
      <c r="AY1028" s="139"/>
    </row>
    <row r="1029" spans="1:51" ht="14.25" x14ac:dyDescent="0.2">
      <c r="A1029" s="139"/>
      <c r="B1029" s="139"/>
      <c r="C1029" s="139"/>
      <c r="D1029" s="139"/>
      <c r="E1029" s="139"/>
      <c r="F1029" s="139"/>
      <c r="G1029" s="139"/>
      <c r="H1029" s="139"/>
      <c r="I1029" s="139"/>
      <c r="J1029" s="139"/>
      <c r="K1029" s="139"/>
      <c r="L1029" s="139"/>
      <c r="M1029" s="139"/>
      <c r="N1029" s="139"/>
      <c r="O1029" s="139"/>
      <c r="P1029" s="139"/>
      <c r="Q1029" s="139"/>
      <c r="R1029" s="139"/>
      <c r="S1029" s="139"/>
      <c r="T1029" s="139"/>
      <c r="U1029" s="139"/>
      <c r="V1029" s="139"/>
      <c r="W1029" s="139"/>
      <c r="X1029" s="139"/>
      <c r="Y1029" s="139"/>
      <c r="Z1029" s="139"/>
      <c r="AA1029" s="139"/>
      <c r="AB1029" s="139"/>
      <c r="AC1029" s="139"/>
      <c r="AD1029" s="139"/>
      <c r="AE1029" s="139"/>
      <c r="AF1029" s="139"/>
      <c r="AG1029" s="139"/>
      <c r="AH1029" s="139"/>
      <c r="AI1029" s="139"/>
      <c r="AJ1029" s="139"/>
      <c r="AK1029" s="139"/>
      <c r="AL1029" s="139"/>
      <c r="AM1029" s="139"/>
      <c r="AN1029" s="139"/>
      <c r="AO1029" s="139"/>
      <c r="AP1029" s="139"/>
      <c r="AQ1029" s="139"/>
      <c r="AR1029" s="139"/>
      <c r="AS1029" s="139"/>
      <c r="AT1029" s="139"/>
      <c r="AU1029" s="139"/>
      <c r="AV1029" s="139"/>
      <c r="AW1029" s="139"/>
      <c r="AX1029" s="139"/>
      <c r="AY1029" s="139"/>
    </row>
    <row r="1030" spans="1:51" ht="14.25" x14ac:dyDescent="0.2">
      <c r="A1030" s="139"/>
      <c r="B1030" s="139"/>
      <c r="C1030" s="139"/>
      <c r="D1030" s="139"/>
      <c r="E1030" s="139"/>
      <c r="F1030" s="139"/>
      <c r="G1030" s="139"/>
      <c r="H1030" s="139"/>
      <c r="I1030" s="139"/>
      <c r="J1030" s="139"/>
      <c r="K1030" s="139"/>
      <c r="L1030" s="139"/>
      <c r="M1030" s="139"/>
      <c r="N1030" s="139"/>
      <c r="O1030" s="139"/>
      <c r="P1030" s="139"/>
      <c r="Q1030" s="139"/>
      <c r="R1030" s="139"/>
      <c r="S1030" s="139"/>
      <c r="T1030" s="139"/>
      <c r="U1030" s="139"/>
      <c r="V1030" s="139"/>
      <c r="W1030" s="139"/>
      <c r="X1030" s="139"/>
      <c r="Y1030" s="139"/>
      <c r="Z1030" s="139"/>
      <c r="AA1030" s="139"/>
      <c r="AB1030" s="139"/>
      <c r="AC1030" s="139"/>
      <c r="AD1030" s="139"/>
      <c r="AE1030" s="139"/>
      <c r="AF1030" s="139"/>
      <c r="AG1030" s="139"/>
      <c r="AH1030" s="139"/>
      <c r="AI1030" s="139"/>
      <c r="AJ1030" s="139"/>
      <c r="AK1030" s="139"/>
      <c r="AL1030" s="139"/>
      <c r="AM1030" s="139"/>
      <c r="AN1030" s="139"/>
      <c r="AO1030" s="139"/>
      <c r="AP1030" s="139"/>
      <c r="AQ1030" s="139"/>
      <c r="AR1030" s="139"/>
      <c r="AS1030" s="139"/>
      <c r="AT1030" s="139"/>
      <c r="AU1030" s="139"/>
      <c r="AV1030" s="139"/>
      <c r="AW1030" s="139"/>
      <c r="AX1030" s="139"/>
      <c r="AY1030" s="139"/>
    </row>
    <row r="1031" spans="1:51" ht="14.25" x14ac:dyDescent="0.2">
      <c r="A1031" s="139"/>
      <c r="B1031" s="139"/>
      <c r="C1031" s="139"/>
      <c r="D1031" s="139"/>
      <c r="E1031" s="139"/>
      <c r="F1031" s="139"/>
      <c r="G1031" s="139"/>
      <c r="H1031" s="139"/>
      <c r="I1031" s="139"/>
      <c r="J1031" s="139"/>
      <c r="K1031" s="139"/>
      <c r="L1031" s="139"/>
      <c r="M1031" s="139"/>
      <c r="N1031" s="139"/>
      <c r="O1031" s="139"/>
      <c r="P1031" s="139"/>
      <c r="Q1031" s="139"/>
      <c r="R1031" s="139"/>
      <c r="S1031" s="139"/>
      <c r="T1031" s="139"/>
      <c r="U1031" s="139"/>
      <c r="V1031" s="139"/>
      <c r="W1031" s="139"/>
      <c r="X1031" s="139"/>
      <c r="Y1031" s="139"/>
      <c r="Z1031" s="139"/>
      <c r="AA1031" s="139"/>
      <c r="AB1031" s="139"/>
      <c r="AC1031" s="139"/>
      <c r="AD1031" s="139"/>
      <c r="AE1031" s="139"/>
      <c r="AF1031" s="139"/>
      <c r="AG1031" s="139"/>
      <c r="AH1031" s="139"/>
      <c r="AI1031" s="139"/>
      <c r="AJ1031" s="139"/>
      <c r="AK1031" s="139"/>
      <c r="AL1031" s="139"/>
      <c r="AM1031" s="139"/>
      <c r="AN1031" s="139"/>
      <c r="AO1031" s="139"/>
      <c r="AP1031" s="139"/>
      <c r="AQ1031" s="139"/>
      <c r="AR1031" s="139"/>
      <c r="AS1031" s="139"/>
      <c r="AT1031" s="139"/>
      <c r="AU1031" s="139"/>
      <c r="AV1031" s="139"/>
      <c r="AW1031" s="139"/>
      <c r="AX1031" s="139"/>
      <c r="AY1031" s="139"/>
    </row>
    <row r="1032" spans="1:51" ht="14.25" x14ac:dyDescent="0.2">
      <c r="A1032" s="139"/>
      <c r="B1032" s="139"/>
      <c r="C1032" s="139"/>
      <c r="D1032" s="139"/>
      <c r="E1032" s="139"/>
      <c r="F1032" s="139"/>
      <c r="G1032" s="139"/>
      <c r="H1032" s="139"/>
      <c r="I1032" s="139"/>
      <c r="J1032" s="139"/>
      <c r="K1032" s="139"/>
      <c r="L1032" s="139"/>
      <c r="M1032" s="139"/>
      <c r="N1032" s="139"/>
      <c r="O1032" s="139"/>
      <c r="P1032" s="139"/>
      <c r="Q1032" s="139"/>
      <c r="R1032" s="139"/>
      <c r="S1032" s="139"/>
      <c r="T1032" s="139"/>
      <c r="U1032" s="139"/>
      <c r="V1032" s="139"/>
      <c r="W1032" s="139"/>
      <c r="X1032" s="139"/>
      <c r="Y1032" s="139"/>
      <c r="Z1032" s="139"/>
      <c r="AA1032" s="139"/>
      <c r="AB1032" s="139"/>
      <c r="AC1032" s="139"/>
      <c r="AD1032" s="139"/>
      <c r="AE1032" s="139"/>
      <c r="AF1032" s="139"/>
      <c r="AG1032" s="139"/>
      <c r="AH1032" s="139"/>
      <c r="AI1032" s="139"/>
      <c r="AJ1032" s="139"/>
      <c r="AK1032" s="139"/>
      <c r="AL1032" s="139"/>
      <c r="AM1032" s="139"/>
      <c r="AN1032" s="139"/>
      <c r="AO1032" s="139"/>
      <c r="AP1032" s="139"/>
      <c r="AQ1032" s="139"/>
      <c r="AR1032" s="139"/>
      <c r="AS1032" s="139"/>
      <c r="AT1032" s="139"/>
      <c r="AU1032" s="139"/>
      <c r="AV1032" s="139"/>
      <c r="AW1032" s="139"/>
      <c r="AX1032" s="139"/>
      <c r="AY1032" s="139"/>
    </row>
    <row r="1033" spans="1:51" ht="14.25" x14ac:dyDescent="0.2">
      <c r="A1033" s="139"/>
      <c r="B1033" s="139"/>
      <c r="C1033" s="139"/>
      <c r="D1033" s="139"/>
      <c r="E1033" s="139"/>
      <c r="F1033" s="139"/>
      <c r="G1033" s="139"/>
      <c r="H1033" s="139"/>
      <c r="I1033" s="139"/>
      <c r="J1033" s="139"/>
      <c r="K1033" s="139"/>
      <c r="L1033" s="139"/>
      <c r="M1033" s="139"/>
      <c r="N1033" s="139"/>
      <c r="O1033" s="139"/>
      <c r="P1033" s="139"/>
      <c r="Q1033" s="139"/>
      <c r="R1033" s="139"/>
      <c r="S1033" s="139"/>
      <c r="T1033" s="139"/>
      <c r="U1033" s="139"/>
      <c r="V1033" s="139"/>
      <c r="W1033" s="139"/>
      <c r="X1033" s="139"/>
      <c r="Y1033" s="139"/>
      <c r="Z1033" s="139"/>
      <c r="AA1033" s="139"/>
      <c r="AB1033" s="139"/>
      <c r="AC1033" s="139"/>
      <c r="AD1033" s="139"/>
      <c r="AE1033" s="139"/>
      <c r="AF1033" s="139"/>
      <c r="AG1033" s="139"/>
      <c r="AH1033" s="139"/>
      <c r="AI1033" s="139"/>
      <c r="AJ1033" s="139"/>
      <c r="AK1033" s="139"/>
      <c r="AL1033" s="139"/>
      <c r="AM1033" s="139"/>
      <c r="AN1033" s="139"/>
      <c r="AO1033" s="139"/>
      <c r="AP1033" s="139"/>
      <c r="AQ1033" s="139"/>
      <c r="AR1033" s="139"/>
      <c r="AS1033" s="139"/>
      <c r="AT1033" s="139"/>
      <c r="AU1033" s="139"/>
      <c r="AV1033" s="139"/>
      <c r="AW1033" s="139"/>
      <c r="AX1033" s="139"/>
      <c r="AY1033" s="139"/>
    </row>
    <row r="1034" spans="1:51" ht="14.25" x14ac:dyDescent="0.2">
      <c r="A1034" s="139"/>
      <c r="B1034" s="139"/>
      <c r="C1034" s="139"/>
      <c r="D1034" s="139"/>
      <c r="E1034" s="139"/>
      <c r="F1034" s="139"/>
      <c r="G1034" s="139"/>
      <c r="H1034" s="139"/>
      <c r="I1034" s="139"/>
      <c r="J1034" s="139"/>
      <c r="K1034" s="139"/>
      <c r="L1034" s="139"/>
      <c r="M1034" s="139"/>
      <c r="N1034" s="139"/>
      <c r="O1034" s="139"/>
      <c r="P1034" s="139"/>
      <c r="Q1034" s="139"/>
      <c r="R1034" s="139"/>
      <c r="S1034" s="139"/>
      <c r="T1034" s="139"/>
      <c r="U1034" s="139"/>
      <c r="V1034" s="139"/>
      <c r="W1034" s="139"/>
      <c r="X1034" s="139"/>
      <c r="Y1034" s="139"/>
      <c r="Z1034" s="139"/>
      <c r="AA1034" s="139"/>
      <c r="AB1034" s="139"/>
      <c r="AC1034" s="139"/>
      <c r="AD1034" s="139"/>
      <c r="AE1034" s="139"/>
      <c r="AF1034" s="139"/>
      <c r="AG1034" s="139"/>
      <c r="AH1034" s="139"/>
      <c r="AI1034" s="139"/>
      <c r="AJ1034" s="139"/>
      <c r="AK1034" s="139"/>
      <c r="AL1034" s="139"/>
      <c r="AM1034" s="139"/>
      <c r="AN1034" s="139"/>
      <c r="AO1034" s="139"/>
      <c r="AP1034" s="139"/>
      <c r="AQ1034" s="139"/>
      <c r="AR1034" s="139"/>
      <c r="AS1034" s="139"/>
      <c r="AT1034" s="139"/>
      <c r="AU1034" s="139"/>
      <c r="AV1034" s="139"/>
      <c r="AW1034" s="139"/>
      <c r="AX1034" s="139"/>
      <c r="AY1034" s="139"/>
    </row>
    <row r="1035" spans="1:51" ht="14.25" x14ac:dyDescent="0.2">
      <c r="A1035" s="139"/>
      <c r="B1035" s="139"/>
      <c r="C1035" s="139"/>
      <c r="D1035" s="139"/>
      <c r="E1035" s="139"/>
      <c r="F1035" s="139"/>
      <c r="G1035" s="139"/>
      <c r="H1035" s="139"/>
      <c r="I1035" s="139"/>
      <c r="J1035" s="139"/>
      <c r="K1035" s="139"/>
      <c r="L1035" s="139"/>
      <c r="M1035" s="139"/>
      <c r="N1035" s="139"/>
      <c r="O1035" s="139"/>
      <c r="P1035" s="139"/>
      <c r="Q1035" s="139"/>
      <c r="R1035" s="139"/>
      <c r="S1035" s="139"/>
      <c r="T1035" s="139"/>
      <c r="U1035" s="139"/>
      <c r="V1035" s="139"/>
      <c r="W1035" s="139"/>
      <c r="X1035" s="139"/>
      <c r="Y1035" s="139"/>
      <c r="Z1035" s="139"/>
      <c r="AA1035" s="139"/>
      <c r="AB1035" s="139"/>
      <c r="AC1035" s="139"/>
      <c r="AD1035" s="139"/>
      <c r="AE1035" s="139"/>
      <c r="AF1035" s="139"/>
      <c r="AG1035" s="139"/>
      <c r="AH1035" s="139"/>
      <c r="AI1035" s="139"/>
      <c r="AJ1035" s="139"/>
      <c r="AK1035" s="139"/>
      <c r="AL1035" s="139"/>
      <c r="AM1035" s="139"/>
      <c r="AN1035" s="139"/>
      <c r="AO1035" s="139"/>
      <c r="AP1035" s="139"/>
      <c r="AQ1035" s="139"/>
      <c r="AR1035" s="139"/>
      <c r="AS1035" s="139"/>
      <c r="AT1035" s="139"/>
      <c r="AU1035" s="139"/>
      <c r="AV1035" s="139"/>
      <c r="AW1035" s="139"/>
      <c r="AX1035" s="139"/>
      <c r="AY1035" s="139"/>
    </row>
    <row r="1036" spans="1:51" ht="14.25" x14ac:dyDescent="0.2">
      <c r="A1036" s="139"/>
      <c r="B1036" s="139"/>
      <c r="C1036" s="139"/>
      <c r="D1036" s="139"/>
      <c r="E1036" s="139"/>
      <c r="F1036" s="139"/>
      <c r="G1036" s="139"/>
      <c r="H1036" s="139"/>
      <c r="I1036" s="139"/>
      <c r="J1036" s="139"/>
      <c r="K1036" s="139"/>
      <c r="L1036" s="139"/>
      <c r="M1036" s="139"/>
      <c r="N1036" s="139"/>
      <c r="O1036" s="139"/>
      <c r="P1036" s="139"/>
      <c r="Q1036" s="139"/>
      <c r="R1036" s="139"/>
      <c r="S1036" s="139"/>
      <c r="T1036" s="139"/>
      <c r="U1036" s="139"/>
      <c r="V1036" s="139"/>
      <c r="W1036" s="139"/>
      <c r="X1036" s="139"/>
      <c r="Y1036" s="139"/>
      <c r="Z1036" s="139"/>
      <c r="AA1036" s="139"/>
      <c r="AB1036" s="139"/>
      <c r="AC1036" s="139"/>
      <c r="AD1036" s="139"/>
      <c r="AE1036" s="139"/>
      <c r="AF1036" s="139"/>
      <c r="AG1036" s="139"/>
      <c r="AH1036" s="139"/>
      <c r="AI1036" s="139"/>
      <c r="AJ1036" s="139"/>
      <c r="AK1036" s="139"/>
      <c r="AL1036" s="139"/>
      <c r="AM1036" s="139"/>
      <c r="AN1036" s="139"/>
      <c r="AO1036" s="139"/>
      <c r="AP1036" s="139"/>
      <c r="AQ1036" s="139"/>
      <c r="AR1036" s="139"/>
      <c r="AS1036" s="139"/>
      <c r="AT1036" s="139"/>
      <c r="AU1036" s="139"/>
      <c r="AV1036" s="139"/>
      <c r="AW1036" s="139"/>
      <c r="AX1036" s="139"/>
      <c r="AY1036" s="139"/>
    </row>
    <row r="1037" spans="1:51" ht="14.25" x14ac:dyDescent="0.2">
      <c r="A1037" s="139"/>
      <c r="B1037" s="139"/>
      <c r="C1037" s="139"/>
      <c r="D1037" s="139"/>
      <c r="E1037" s="139"/>
      <c r="F1037" s="139"/>
      <c r="G1037" s="139"/>
      <c r="H1037" s="139"/>
      <c r="I1037" s="139"/>
      <c r="J1037" s="139"/>
      <c r="K1037" s="139"/>
      <c r="L1037" s="139"/>
      <c r="M1037" s="139"/>
      <c r="N1037" s="139"/>
      <c r="O1037" s="139"/>
      <c r="P1037" s="139"/>
      <c r="Q1037" s="139"/>
      <c r="R1037" s="139"/>
      <c r="S1037" s="139"/>
      <c r="T1037" s="139"/>
      <c r="U1037" s="139"/>
      <c r="V1037" s="139"/>
      <c r="W1037" s="139"/>
      <c r="X1037" s="139"/>
      <c r="Y1037" s="139"/>
      <c r="Z1037" s="139"/>
      <c r="AA1037" s="139"/>
      <c r="AB1037" s="139"/>
      <c r="AC1037" s="139"/>
      <c r="AD1037" s="139"/>
      <c r="AE1037" s="139"/>
      <c r="AF1037" s="139"/>
      <c r="AG1037" s="139"/>
      <c r="AH1037" s="139"/>
      <c r="AI1037" s="139"/>
      <c r="AJ1037" s="139"/>
      <c r="AK1037" s="139"/>
      <c r="AL1037" s="139"/>
      <c r="AM1037" s="139"/>
      <c r="AN1037" s="139"/>
      <c r="AO1037" s="139"/>
      <c r="AP1037" s="139"/>
      <c r="AQ1037" s="139"/>
      <c r="AR1037" s="139"/>
      <c r="AS1037" s="139"/>
      <c r="AT1037" s="139"/>
      <c r="AU1037" s="139"/>
      <c r="AV1037" s="139"/>
      <c r="AW1037" s="139"/>
      <c r="AX1037" s="139"/>
      <c r="AY1037" s="139"/>
    </row>
    <row r="1038" spans="1:51" ht="14.25" x14ac:dyDescent="0.2">
      <c r="A1038" s="139"/>
      <c r="B1038" s="139"/>
      <c r="C1038" s="139"/>
      <c r="D1038" s="139"/>
      <c r="E1038" s="139"/>
      <c r="F1038" s="139"/>
      <c r="G1038" s="139"/>
      <c r="H1038" s="139"/>
      <c r="I1038" s="139"/>
      <c r="J1038" s="139"/>
      <c r="K1038" s="139"/>
      <c r="L1038" s="139"/>
      <c r="M1038" s="139"/>
      <c r="N1038" s="139"/>
      <c r="O1038" s="139"/>
      <c r="P1038" s="139"/>
      <c r="Q1038" s="139"/>
      <c r="R1038" s="139"/>
      <c r="S1038" s="139"/>
      <c r="T1038" s="139"/>
      <c r="U1038" s="139"/>
      <c r="V1038" s="139"/>
      <c r="W1038" s="139"/>
      <c r="X1038" s="139"/>
      <c r="Y1038" s="139"/>
      <c r="Z1038" s="139"/>
      <c r="AA1038" s="139"/>
      <c r="AB1038" s="139"/>
      <c r="AC1038" s="139"/>
      <c r="AD1038" s="139"/>
      <c r="AE1038" s="139"/>
      <c r="AF1038" s="139"/>
      <c r="AG1038" s="139"/>
      <c r="AH1038" s="139"/>
      <c r="AI1038" s="139"/>
      <c r="AJ1038" s="139"/>
      <c r="AK1038" s="139"/>
      <c r="AL1038" s="139"/>
      <c r="AM1038" s="139"/>
      <c r="AN1038" s="139"/>
      <c r="AO1038" s="139"/>
      <c r="AP1038" s="139"/>
      <c r="AQ1038" s="139"/>
      <c r="AR1038" s="139"/>
      <c r="AS1038" s="139"/>
      <c r="AT1038" s="139"/>
      <c r="AU1038" s="139"/>
      <c r="AV1038" s="139"/>
      <c r="AW1038" s="139"/>
      <c r="AX1038" s="139"/>
      <c r="AY1038" s="139"/>
    </row>
    <row r="1039" spans="1:51" ht="14.25" x14ac:dyDescent="0.2">
      <c r="A1039" s="139"/>
      <c r="B1039" s="139"/>
      <c r="C1039" s="139"/>
      <c r="D1039" s="139"/>
      <c r="E1039" s="139"/>
      <c r="F1039" s="139"/>
      <c r="G1039" s="139"/>
      <c r="H1039" s="139"/>
      <c r="I1039" s="139"/>
      <c r="J1039" s="139"/>
      <c r="K1039" s="139"/>
      <c r="L1039" s="139"/>
      <c r="M1039" s="139"/>
      <c r="N1039" s="139"/>
      <c r="O1039" s="139"/>
      <c r="P1039" s="139"/>
      <c r="Q1039" s="139"/>
      <c r="R1039" s="139"/>
      <c r="S1039" s="139"/>
      <c r="T1039" s="139"/>
      <c r="U1039" s="139"/>
      <c r="V1039" s="139"/>
      <c r="W1039" s="139"/>
      <c r="X1039" s="139"/>
      <c r="Y1039" s="139"/>
      <c r="Z1039" s="139"/>
      <c r="AA1039" s="139"/>
      <c r="AB1039" s="139"/>
      <c r="AC1039" s="139"/>
      <c r="AD1039" s="139"/>
      <c r="AE1039" s="139"/>
      <c r="AF1039" s="139"/>
      <c r="AG1039" s="139"/>
      <c r="AH1039" s="139"/>
      <c r="AI1039" s="139"/>
      <c r="AJ1039" s="139"/>
      <c r="AK1039" s="139"/>
      <c r="AL1039" s="139"/>
      <c r="AM1039" s="139"/>
      <c r="AN1039" s="139"/>
      <c r="AO1039" s="139"/>
      <c r="AP1039" s="139"/>
      <c r="AQ1039" s="139"/>
      <c r="AR1039" s="139"/>
      <c r="AS1039" s="139"/>
      <c r="AT1039" s="139"/>
      <c r="AU1039" s="139"/>
      <c r="AV1039" s="139"/>
      <c r="AW1039" s="139"/>
      <c r="AX1039" s="139"/>
      <c r="AY1039" s="139"/>
    </row>
    <row r="1040" spans="1:51" ht="14.25" x14ac:dyDescent="0.2">
      <c r="A1040" s="139"/>
      <c r="B1040" s="139"/>
      <c r="C1040" s="139"/>
      <c r="D1040" s="139"/>
      <c r="E1040" s="139"/>
      <c r="F1040" s="139"/>
      <c r="G1040" s="139"/>
      <c r="H1040" s="139"/>
      <c r="I1040" s="139"/>
      <c r="J1040" s="139"/>
      <c r="K1040" s="139"/>
      <c r="L1040" s="139"/>
      <c r="M1040" s="139"/>
      <c r="N1040" s="139"/>
      <c r="O1040" s="139"/>
      <c r="P1040" s="139"/>
      <c r="Q1040" s="139"/>
      <c r="R1040" s="139"/>
      <c r="S1040" s="139"/>
      <c r="T1040" s="139"/>
      <c r="U1040" s="139"/>
      <c r="V1040" s="139"/>
      <c r="W1040" s="139"/>
      <c r="X1040" s="139"/>
      <c r="Y1040" s="139"/>
      <c r="Z1040" s="139"/>
      <c r="AA1040" s="139"/>
      <c r="AB1040" s="139"/>
      <c r="AC1040" s="139"/>
      <c r="AD1040" s="139"/>
      <c r="AE1040" s="139"/>
      <c r="AF1040" s="139"/>
      <c r="AG1040" s="139"/>
      <c r="AH1040" s="139"/>
      <c r="AI1040" s="139"/>
      <c r="AJ1040" s="139"/>
      <c r="AK1040" s="139"/>
      <c r="AL1040" s="139"/>
      <c r="AM1040" s="139"/>
      <c r="AN1040" s="139"/>
      <c r="AO1040" s="139"/>
      <c r="AP1040" s="139"/>
      <c r="AQ1040" s="139"/>
      <c r="AR1040" s="139"/>
      <c r="AS1040" s="139"/>
      <c r="AT1040" s="139"/>
      <c r="AU1040" s="139"/>
      <c r="AV1040" s="139"/>
      <c r="AW1040" s="139"/>
      <c r="AX1040" s="139"/>
      <c r="AY1040" s="139"/>
    </row>
    <row r="1041" spans="1:51" ht="14.25" x14ac:dyDescent="0.2">
      <c r="A1041" s="139"/>
      <c r="B1041" s="139"/>
      <c r="C1041" s="139"/>
      <c r="D1041" s="139"/>
      <c r="E1041" s="139"/>
      <c r="F1041" s="139"/>
      <c r="G1041" s="139"/>
      <c r="H1041" s="139"/>
      <c r="I1041" s="139"/>
      <c r="J1041" s="139"/>
      <c r="K1041" s="139"/>
      <c r="L1041" s="139"/>
      <c r="M1041" s="139"/>
      <c r="N1041" s="139"/>
      <c r="O1041" s="139"/>
      <c r="P1041" s="139"/>
      <c r="Q1041" s="139"/>
      <c r="R1041" s="139"/>
      <c r="S1041" s="139"/>
      <c r="T1041" s="139"/>
      <c r="U1041" s="139"/>
      <c r="V1041" s="139"/>
      <c r="W1041" s="139"/>
      <c r="X1041" s="139"/>
      <c r="Y1041" s="139"/>
      <c r="Z1041" s="139"/>
      <c r="AA1041" s="139"/>
      <c r="AB1041" s="139"/>
      <c r="AC1041" s="139"/>
      <c r="AD1041" s="139"/>
      <c r="AE1041" s="139"/>
      <c r="AF1041" s="139"/>
      <c r="AG1041" s="139"/>
      <c r="AH1041" s="139"/>
      <c r="AI1041" s="139"/>
      <c r="AJ1041" s="139"/>
      <c r="AK1041" s="139"/>
      <c r="AL1041" s="139"/>
      <c r="AM1041" s="139"/>
      <c r="AN1041" s="139"/>
      <c r="AO1041" s="139"/>
      <c r="AP1041" s="139"/>
      <c r="AQ1041" s="139"/>
      <c r="AR1041" s="139"/>
      <c r="AS1041" s="139"/>
      <c r="AT1041" s="139"/>
      <c r="AU1041" s="139"/>
      <c r="AV1041" s="139"/>
      <c r="AW1041" s="139"/>
      <c r="AX1041" s="139"/>
      <c r="AY1041" s="139"/>
    </row>
    <row r="1042" spans="1:51" ht="14.25" x14ac:dyDescent="0.2">
      <c r="A1042" s="139"/>
      <c r="B1042" s="139"/>
      <c r="C1042" s="139"/>
      <c r="D1042" s="139"/>
      <c r="E1042" s="139"/>
      <c r="F1042" s="139"/>
      <c r="G1042" s="139"/>
      <c r="H1042" s="139"/>
      <c r="I1042" s="139"/>
      <c r="J1042" s="139"/>
      <c r="K1042" s="139"/>
      <c r="L1042" s="139"/>
      <c r="M1042" s="139"/>
      <c r="N1042" s="139"/>
      <c r="O1042" s="139"/>
      <c r="P1042" s="139"/>
      <c r="Q1042" s="139"/>
      <c r="R1042" s="139"/>
      <c r="S1042" s="139"/>
      <c r="T1042" s="139"/>
      <c r="U1042" s="139"/>
      <c r="V1042" s="139"/>
      <c r="W1042" s="139"/>
      <c r="X1042" s="139"/>
      <c r="Y1042" s="139"/>
      <c r="Z1042" s="139"/>
      <c r="AA1042" s="139"/>
      <c r="AB1042" s="139"/>
      <c r="AC1042" s="139"/>
      <c r="AD1042" s="139"/>
      <c r="AE1042" s="139"/>
      <c r="AF1042" s="139"/>
      <c r="AG1042" s="139"/>
      <c r="AH1042" s="139"/>
      <c r="AI1042" s="139"/>
      <c r="AJ1042" s="139"/>
      <c r="AK1042" s="139"/>
      <c r="AL1042" s="139"/>
      <c r="AM1042" s="139"/>
      <c r="AN1042" s="139"/>
      <c r="AO1042" s="139"/>
      <c r="AP1042" s="139"/>
      <c r="AQ1042" s="139"/>
      <c r="AR1042" s="139"/>
      <c r="AS1042" s="139"/>
      <c r="AT1042" s="139"/>
      <c r="AU1042" s="139"/>
      <c r="AV1042" s="139"/>
      <c r="AW1042" s="139"/>
      <c r="AX1042" s="139"/>
      <c r="AY1042" s="139"/>
    </row>
    <row r="1043" spans="1:51" ht="14.25" x14ac:dyDescent="0.2">
      <c r="A1043" s="139"/>
      <c r="B1043" s="139"/>
      <c r="C1043" s="139"/>
      <c r="D1043" s="139"/>
      <c r="E1043" s="139"/>
      <c r="F1043" s="139"/>
      <c r="G1043" s="139"/>
      <c r="H1043" s="139"/>
      <c r="I1043" s="139"/>
      <c r="J1043" s="139"/>
      <c r="K1043" s="139"/>
      <c r="L1043" s="139"/>
      <c r="M1043" s="139"/>
      <c r="N1043" s="139"/>
      <c r="O1043" s="139"/>
      <c r="P1043" s="139"/>
      <c r="Q1043" s="139"/>
      <c r="R1043" s="139"/>
      <c r="S1043" s="139"/>
      <c r="T1043" s="139"/>
      <c r="U1043" s="139"/>
      <c r="V1043" s="139"/>
      <c r="W1043" s="139"/>
      <c r="X1043" s="139"/>
      <c r="Y1043" s="139"/>
      <c r="Z1043" s="139"/>
      <c r="AA1043" s="139"/>
      <c r="AB1043" s="139"/>
      <c r="AC1043" s="139"/>
      <c r="AD1043" s="139"/>
      <c r="AE1043" s="139"/>
      <c r="AF1043" s="139"/>
      <c r="AG1043" s="139"/>
      <c r="AH1043" s="139"/>
      <c r="AI1043" s="139"/>
      <c r="AJ1043" s="139"/>
      <c r="AK1043" s="139"/>
      <c r="AL1043" s="139"/>
      <c r="AM1043" s="139"/>
      <c r="AN1043" s="139"/>
      <c r="AO1043" s="139"/>
      <c r="AP1043" s="139"/>
      <c r="AQ1043" s="139"/>
      <c r="AR1043" s="139"/>
      <c r="AS1043" s="139"/>
      <c r="AT1043" s="139"/>
      <c r="AU1043" s="139"/>
      <c r="AV1043" s="139"/>
      <c r="AW1043" s="139"/>
      <c r="AX1043" s="139"/>
      <c r="AY1043" s="139"/>
    </row>
    <row r="1044" spans="1:51" ht="14.25" x14ac:dyDescent="0.2">
      <c r="A1044" s="139"/>
      <c r="B1044" s="139"/>
      <c r="C1044" s="139"/>
      <c r="D1044" s="139"/>
      <c r="E1044" s="139"/>
      <c r="F1044" s="139"/>
      <c r="G1044" s="139"/>
      <c r="H1044" s="139"/>
      <c r="I1044" s="139"/>
      <c r="J1044" s="139"/>
      <c r="K1044" s="139"/>
      <c r="L1044" s="139"/>
      <c r="M1044" s="139"/>
      <c r="N1044" s="139"/>
      <c r="O1044" s="139"/>
      <c r="P1044" s="139"/>
      <c r="Q1044" s="139"/>
      <c r="R1044" s="139"/>
      <c r="S1044" s="139"/>
      <c r="T1044" s="139"/>
      <c r="U1044" s="139"/>
      <c r="V1044" s="139"/>
      <c r="W1044" s="139"/>
      <c r="X1044" s="139"/>
      <c r="Y1044" s="139"/>
      <c r="Z1044" s="139"/>
      <c r="AA1044" s="139"/>
      <c r="AB1044" s="139"/>
      <c r="AC1044" s="139"/>
      <c r="AD1044" s="139"/>
      <c r="AE1044" s="139"/>
      <c r="AF1044" s="139"/>
      <c r="AG1044" s="139"/>
      <c r="AH1044" s="139"/>
      <c r="AI1044" s="139"/>
      <c r="AJ1044" s="139"/>
      <c r="AK1044" s="139"/>
      <c r="AL1044" s="139"/>
      <c r="AM1044" s="139"/>
      <c r="AN1044" s="139"/>
      <c r="AO1044" s="139"/>
      <c r="AP1044" s="139"/>
      <c r="AQ1044" s="139"/>
      <c r="AR1044" s="139"/>
      <c r="AS1044" s="139"/>
      <c r="AT1044" s="139"/>
      <c r="AU1044" s="139"/>
      <c r="AV1044" s="139"/>
      <c r="AW1044" s="139"/>
      <c r="AX1044" s="139"/>
      <c r="AY1044" s="139"/>
    </row>
    <row r="1045" spans="1:51" ht="14.25" x14ac:dyDescent="0.2">
      <c r="A1045" s="139"/>
      <c r="B1045" s="139"/>
      <c r="C1045" s="139"/>
      <c r="D1045" s="139"/>
      <c r="E1045" s="139"/>
      <c r="F1045" s="139"/>
      <c r="G1045" s="139"/>
      <c r="H1045" s="139"/>
      <c r="I1045" s="139"/>
      <c r="J1045" s="139"/>
      <c r="K1045" s="139"/>
      <c r="L1045" s="139"/>
      <c r="M1045" s="139"/>
      <c r="N1045" s="139"/>
      <c r="O1045" s="139"/>
      <c r="P1045" s="139"/>
      <c r="Q1045" s="139"/>
      <c r="R1045" s="139"/>
      <c r="S1045" s="139"/>
      <c r="T1045" s="139"/>
      <c r="U1045" s="139"/>
      <c r="V1045" s="139"/>
      <c r="W1045" s="139"/>
      <c r="X1045" s="139"/>
      <c r="Y1045" s="139"/>
      <c r="Z1045" s="139"/>
      <c r="AA1045" s="139"/>
      <c r="AB1045" s="139"/>
      <c r="AC1045" s="139"/>
      <c r="AD1045" s="139"/>
      <c r="AE1045" s="139"/>
      <c r="AF1045" s="139"/>
      <c r="AG1045" s="139"/>
      <c r="AH1045" s="139"/>
      <c r="AI1045" s="139"/>
      <c r="AJ1045" s="139"/>
      <c r="AK1045" s="139"/>
      <c r="AL1045" s="139"/>
      <c r="AM1045" s="139"/>
      <c r="AN1045" s="139"/>
      <c r="AO1045" s="139"/>
      <c r="AP1045" s="139"/>
      <c r="AQ1045" s="139"/>
      <c r="AR1045" s="139"/>
      <c r="AS1045" s="139"/>
      <c r="AT1045" s="139"/>
      <c r="AU1045" s="139"/>
      <c r="AV1045" s="139"/>
      <c r="AW1045" s="139"/>
      <c r="AX1045" s="139"/>
      <c r="AY1045" s="139"/>
    </row>
    <row r="1046" spans="1:51" ht="14.25" x14ac:dyDescent="0.2">
      <c r="A1046" s="139"/>
      <c r="B1046" s="139"/>
      <c r="C1046" s="139"/>
      <c r="D1046" s="139"/>
      <c r="E1046" s="139"/>
      <c r="F1046" s="139"/>
      <c r="G1046" s="139"/>
      <c r="H1046" s="139"/>
      <c r="I1046" s="139"/>
      <c r="J1046" s="139"/>
      <c r="K1046" s="139"/>
      <c r="L1046" s="139"/>
      <c r="M1046" s="139"/>
      <c r="N1046" s="139"/>
      <c r="O1046" s="139"/>
      <c r="P1046" s="139"/>
      <c r="Q1046" s="139"/>
      <c r="R1046" s="139"/>
      <c r="S1046" s="139"/>
      <c r="T1046" s="139"/>
      <c r="U1046" s="139"/>
      <c r="V1046" s="139"/>
      <c r="W1046" s="139"/>
      <c r="X1046" s="139"/>
      <c r="Y1046" s="139"/>
      <c r="Z1046" s="139"/>
      <c r="AA1046" s="139"/>
      <c r="AB1046" s="139"/>
      <c r="AC1046" s="139"/>
      <c r="AD1046" s="139"/>
      <c r="AE1046" s="139"/>
      <c r="AF1046" s="139"/>
      <c r="AG1046" s="139"/>
      <c r="AH1046" s="139"/>
      <c r="AI1046" s="139"/>
      <c r="AJ1046" s="139"/>
      <c r="AK1046" s="139"/>
      <c r="AL1046" s="139"/>
      <c r="AM1046" s="139"/>
      <c r="AN1046" s="139"/>
      <c r="AO1046" s="139"/>
      <c r="AP1046" s="139"/>
      <c r="AQ1046" s="139"/>
      <c r="AR1046" s="139"/>
      <c r="AS1046" s="139"/>
      <c r="AT1046" s="139"/>
      <c r="AU1046" s="139"/>
      <c r="AV1046" s="139"/>
      <c r="AW1046" s="139"/>
      <c r="AX1046" s="139"/>
      <c r="AY1046" s="139"/>
    </row>
    <row r="1047" spans="1:51" ht="14.25" x14ac:dyDescent="0.2">
      <c r="A1047" s="139"/>
      <c r="B1047" s="139"/>
      <c r="C1047" s="139"/>
      <c r="D1047" s="139"/>
      <c r="E1047" s="139"/>
      <c r="F1047" s="139"/>
      <c r="G1047" s="139"/>
      <c r="H1047" s="139"/>
      <c r="I1047" s="139"/>
      <c r="J1047" s="139"/>
      <c r="K1047" s="139"/>
      <c r="L1047" s="139"/>
      <c r="M1047" s="139"/>
      <c r="N1047" s="139"/>
      <c r="O1047" s="139"/>
      <c r="P1047" s="139"/>
      <c r="Q1047" s="139"/>
      <c r="R1047" s="139"/>
      <c r="S1047" s="139"/>
      <c r="T1047" s="139"/>
      <c r="U1047" s="139"/>
      <c r="V1047" s="139"/>
      <c r="W1047" s="139"/>
      <c r="X1047" s="139"/>
      <c r="Y1047" s="139"/>
      <c r="Z1047" s="139"/>
      <c r="AA1047" s="139"/>
      <c r="AB1047" s="139"/>
      <c r="AC1047" s="139"/>
      <c r="AD1047" s="139"/>
      <c r="AE1047" s="139"/>
      <c r="AF1047" s="139"/>
      <c r="AG1047" s="139"/>
      <c r="AH1047" s="139"/>
      <c r="AI1047" s="139"/>
      <c r="AJ1047" s="139"/>
      <c r="AK1047" s="139"/>
      <c r="AL1047" s="139"/>
      <c r="AM1047" s="139"/>
      <c r="AN1047" s="139"/>
      <c r="AO1047" s="139"/>
      <c r="AP1047" s="139"/>
      <c r="AQ1047" s="139"/>
      <c r="AR1047" s="139"/>
      <c r="AS1047" s="139"/>
      <c r="AT1047" s="139"/>
      <c r="AU1047" s="139"/>
      <c r="AV1047" s="139"/>
      <c r="AW1047" s="139"/>
      <c r="AX1047" s="139"/>
      <c r="AY1047" s="139"/>
    </row>
    <row r="1048" spans="1:51" ht="14.25" x14ac:dyDescent="0.2">
      <c r="A1048" s="139"/>
      <c r="B1048" s="139"/>
      <c r="C1048" s="139"/>
      <c r="D1048" s="139"/>
      <c r="E1048" s="139"/>
      <c r="F1048" s="139"/>
      <c r="G1048" s="139"/>
      <c r="H1048" s="139"/>
      <c r="I1048" s="139"/>
      <c r="J1048" s="139"/>
      <c r="K1048" s="139"/>
      <c r="L1048" s="139"/>
      <c r="M1048" s="139"/>
      <c r="N1048" s="139"/>
      <c r="O1048" s="139"/>
      <c r="P1048" s="139"/>
      <c r="Q1048" s="139"/>
      <c r="R1048" s="139"/>
      <c r="S1048" s="139"/>
      <c r="T1048" s="139"/>
      <c r="U1048" s="139"/>
      <c r="V1048" s="139"/>
      <c r="W1048" s="139"/>
      <c r="X1048" s="139"/>
      <c r="Y1048" s="139"/>
      <c r="Z1048" s="139"/>
      <c r="AA1048" s="139"/>
      <c r="AB1048" s="139"/>
      <c r="AC1048" s="139"/>
      <c r="AD1048" s="139"/>
      <c r="AE1048" s="139"/>
      <c r="AF1048" s="139"/>
      <c r="AG1048" s="139"/>
      <c r="AH1048" s="139"/>
      <c r="AI1048" s="139"/>
      <c r="AJ1048" s="139"/>
      <c r="AK1048" s="139"/>
      <c r="AL1048" s="139"/>
      <c r="AM1048" s="139"/>
      <c r="AN1048" s="139"/>
      <c r="AO1048" s="139"/>
      <c r="AP1048" s="139"/>
      <c r="AQ1048" s="139"/>
      <c r="AR1048" s="139"/>
      <c r="AS1048" s="139"/>
      <c r="AT1048" s="139"/>
      <c r="AU1048" s="139"/>
      <c r="AV1048" s="139"/>
      <c r="AW1048" s="139"/>
      <c r="AX1048" s="139"/>
      <c r="AY1048" s="139"/>
    </row>
    <row r="1049" spans="1:51" ht="14.25" x14ac:dyDescent="0.2">
      <c r="A1049" s="139"/>
      <c r="B1049" s="139"/>
      <c r="C1049" s="139"/>
      <c r="D1049" s="139"/>
      <c r="E1049" s="139"/>
      <c r="F1049" s="139"/>
      <c r="G1049" s="139"/>
      <c r="H1049" s="139"/>
      <c r="I1049" s="139"/>
      <c r="J1049" s="139"/>
      <c r="K1049" s="139"/>
      <c r="L1049" s="139"/>
      <c r="M1049" s="139"/>
      <c r="N1049" s="139"/>
      <c r="O1049" s="139"/>
      <c r="P1049" s="139"/>
      <c r="Q1049" s="139"/>
      <c r="R1049" s="139"/>
      <c r="S1049" s="139"/>
      <c r="T1049" s="139"/>
      <c r="U1049" s="139"/>
      <c r="V1049" s="139"/>
      <c r="W1049" s="139"/>
      <c r="X1049" s="139"/>
      <c r="Y1049" s="139"/>
      <c r="Z1049" s="139"/>
      <c r="AA1049" s="139"/>
      <c r="AB1049" s="139"/>
      <c r="AC1049" s="139"/>
      <c r="AD1049" s="139"/>
      <c r="AE1049" s="139"/>
      <c r="AF1049" s="139"/>
      <c r="AG1049" s="139"/>
      <c r="AH1049" s="139"/>
      <c r="AI1049" s="139"/>
      <c r="AJ1049" s="139"/>
      <c r="AK1049" s="139"/>
      <c r="AL1049" s="139"/>
      <c r="AM1049" s="139"/>
      <c r="AN1049" s="139"/>
      <c r="AO1049" s="139"/>
      <c r="AP1049" s="139"/>
      <c r="AQ1049" s="139"/>
      <c r="AR1049" s="139"/>
      <c r="AS1049" s="139"/>
      <c r="AT1049" s="139"/>
      <c r="AU1049" s="139"/>
      <c r="AV1049" s="139"/>
      <c r="AW1049" s="139"/>
      <c r="AX1049" s="139"/>
      <c r="AY1049" s="139"/>
    </row>
    <row r="1050" spans="1:51" ht="14.25" x14ac:dyDescent="0.2">
      <c r="A1050" s="139"/>
      <c r="B1050" s="139"/>
      <c r="C1050" s="139"/>
      <c r="D1050" s="139"/>
      <c r="E1050" s="139"/>
      <c r="F1050" s="139"/>
      <c r="G1050" s="139"/>
      <c r="H1050" s="139"/>
      <c r="I1050" s="139"/>
      <c r="J1050" s="139"/>
      <c r="K1050" s="139"/>
      <c r="L1050" s="139"/>
      <c r="M1050" s="139"/>
      <c r="N1050" s="139"/>
      <c r="O1050" s="139"/>
      <c r="P1050" s="139"/>
      <c r="Q1050" s="139"/>
      <c r="R1050" s="139"/>
      <c r="S1050" s="139"/>
      <c r="T1050" s="139"/>
      <c r="U1050" s="139"/>
      <c r="V1050" s="139"/>
      <c r="W1050" s="139"/>
      <c r="X1050" s="139"/>
      <c r="Y1050" s="139"/>
      <c r="Z1050" s="139"/>
      <c r="AA1050" s="139"/>
      <c r="AB1050" s="139"/>
      <c r="AC1050" s="139"/>
      <c r="AD1050" s="139"/>
      <c r="AE1050" s="139"/>
      <c r="AF1050" s="139"/>
      <c r="AG1050" s="139"/>
      <c r="AH1050" s="139"/>
      <c r="AI1050" s="139"/>
      <c r="AJ1050" s="139"/>
      <c r="AK1050" s="139"/>
      <c r="AL1050" s="139"/>
      <c r="AM1050" s="139"/>
      <c r="AN1050" s="139"/>
      <c r="AO1050" s="139"/>
      <c r="AP1050" s="139"/>
      <c r="AQ1050" s="139"/>
      <c r="AR1050" s="139"/>
      <c r="AS1050" s="139"/>
      <c r="AT1050" s="139"/>
      <c r="AU1050" s="139"/>
      <c r="AV1050" s="139"/>
      <c r="AW1050" s="139"/>
      <c r="AX1050" s="139"/>
      <c r="AY1050" s="139"/>
    </row>
    <row r="1051" spans="1:51" ht="14.25" x14ac:dyDescent="0.2">
      <c r="A1051" s="139"/>
      <c r="B1051" s="139"/>
      <c r="C1051" s="139"/>
      <c r="D1051" s="139"/>
      <c r="E1051" s="139"/>
      <c r="F1051" s="139"/>
      <c r="G1051" s="139"/>
      <c r="H1051" s="139"/>
      <c r="I1051" s="139"/>
      <c r="J1051" s="139"/>
      <c r="K1051" s="139"/>
      <c r="L1051" s="139"/>
      <c r="M1051" s="139"/>
      <c r="N1051" s="139"/>
      <c r="O1051" s="139"/>
      <c r="P1051" s="139"/>
      <c r="Q1051" s="139"/>
      <c r="R1051" s="139"/>
      <c r="S1051" s="139"/>
      <c r="T1051" s="139"/>
      <c r="U1051" s="139"/>
      <c r="V1051" s="139"/>
      <c r="W1051" s="139"/>
      <c r="X1051" s="139"/>
      <c r="Y1051" s="139"/>
      <c r="Z1051" s="139"/>
      <c r="AA1051" s="139"/>
      <c r="AB1051" s="139"/>
      <c r="AC1051" s="139"/>
      <c r="AD1051" s="139"/>
      <c r="AE1051" s="139"/>
      <c r="AF1051" s="139"/>
      <c r="AG1051" s="139"/>
      <c r="AH1051" s="139"/>
      <c r="AI1051" s="139"/>
      <c r="AJ1051" s="139"/>
      <c r="AK1051" s="139"/>
      <c r="AL1051" s="139"/>
      <c r="AM1051" s="139"/>
      <c r="AN1051" s="139"/>
      <c r="AO1051" s="139"/>
      <c r="AP1051" s="139"/>
      <c r="AQ1051" s="139"/>
      <c r="AR1051" s="139"/>
      <c r="AS1051" s="139"/>
      <c r="AT1051" s="139"/>
      <c r="AU1051" s="139"/>
      <c r="AV1051" s="139"/>
      <c r="AW1051" s="139"/>
      <c r="AX1051" s="139"/>
      <c r="AY1051" s="139"/>
    </row>
    <row r="1052" spans="1:51" ht="14.25" x14ac:dyDescent="0.2">
      <c r="A1052" s="139"/>
      <c r="B1052" s="139"/>
      <c r="C1052" s="139"/>
      <c r="D1052" s="139"/>
      <c r="E1052" s="139"/>
      <c r="F1052" s="139"/>
      <c r="G1052" s="139"/>
      <c r="H1052" s="139"/>
      <c r="I1052" s="139"/>
      <c r="J1052" s="139"/>
      <c r="K1052" s="139"/>
      <c r="L1052" s="139"/>
      <c r="M1052" s="139"/>
      <c r="N1052" s="139"/>
      <c r="O1052" s="139"/>
      <c r="P1052" s="139"/>
      <c r="Q1052" s="139"/>
      <c r="R1052" s="139"/>
      <c r="S1052" s="139"/>
      <c r="T1052" s="139"/>
      <c r="U1052" s="139"/>
      <c r="V1052" s="139"/>
      <c r="W1052" s="139"/>
      <c r="X1052" s="139"/>
      <c r="Y1052" s="139"/>
      <c r="Z1052" s="139"/>
      <c r="AA1052" s="139"/>
      <c r="AB1052" s="139"/>
      <c r="AC1052" s="139"/>
      <c r="AD1052" s="139"/>
      <c r="AE1052" s="139"/>
      <c r="AF1052" s="139"/>
      <c r="AG1052" s="139"/>
      <c r="AH1052" s="139"/>
      <c r="AI1052" s="139"/>
      <c r="AJ1052" s="139"/>
      <c r="AK1052" s="139"/>
      <c r="AL1052" s="139"/>
      <c r="AM1052" s="139"/>
      <c r="AN1052" s="139"/>
      <c r="AO1052" s="139"/>
      <c r="AP1052" s="139"/>
      <c r="AQ1052" s="139"/>
      <c r="AR1052" s="139"/>
      <c r="AS1052" s="139"/>
      <c r="AT1052" s="139"/>
      <c r="AU1052" s="139"/>
      <c r="AV1052" s="139"/>
      <c r="AW1052" s="139"/>
      <c r="AX1052" s="139"/>
      <c r="AY1052" s="139"/>
    </row>
    <row r="1053" spans="1:51" ht="14.25" x14ac:dyDescent="0.2">
      <c r="A1053" s="139"/>
      <c r="B1053" s="139"/>
      <c r="C1053" s="139"/>
      <c r="D1053" s="139"/>
      <c r="E1053" s="139"/>
      <c r="F1053" s="139"/>
      <c r="G1053" s="139"/>
      <c r="H1053" s="139"/>
      <c r="I1053" s="139"/>
      <c r="J1053" s="139"/>
      <c r="K1053" s="139"/>
      <c r="L1053" s="139"/>
      <c r="M1053" s="139"/>
      <c r="N1053" s="139"/>
      <c r="O1053" s="139"/>
      <c r="P1053" s="139"/>
      <c r="Q1053" s="139"/>
      <c r="R1053" s="139"/>
      <c r="S1053" s="139"/>
      <c r="T1053" s="139"/>
      <c r="U1053" s="139"/>
      <c r="V1053" s="139"/>
      <c r="W1053" s="139"/>
      <c r="X1053" s="139"/>
      <c r="Y1053" s="139"/>
      <c r="Z1053" s="139"/>
      <c r="AA1053" s="139"/>
      <c r="AB1053" s="139"/>
      <c r="AC1053" s="139"/>
      <c r="AD1053" s="139"/>
      <c r="AE1053" s="139"/>
      <c r="AF1053" s="139"/>
      <c r="AG1053" s="139"/>
      <c r="AH1053" s="139"/>
      <c r="AI1053" s="139"/>
      <c r="AJ1053" s="139"/>
      <c r="AK1053" s="139"/>
      <c r="AL1053" s="139"/>
      <c r="AM1053" s="139"/>
      <c r="AN1053" s="139"/>
      <c r="AO1053" s="139"/>
      <c r="AP1053" s="139"/>
      <c r="AQ1053" s="139"/>
      <c r="AR1053" s="139"/>
      <c r="AS1053" s="139"/>
      <c r="AT1053" s="139"/>
      <c r="AU1053" s="139"/>
      <c r="AV1053" s="139"/>
      <c r="AW1053" s="139"/>
      <c r="AX1053" s="139"/>
      <c r="AY1053" s="139"/>
    </row>
    <row r="1054" spans="1:51" ht="14.25" x14ac:dyDescent="0.2">
      <c r="A1054" s="139"/>
      <c r="B1054" s="139"/>
      <c r="C1054" s="139"/>
      <c r="D1054" s="139"/>
      <c r="E1054" s="139"/>
      <c r="F1054" s="139"/>
      <c r="G1054" s="139"/>
      <c r="H1054" s="139"/>
      <c r="I1054" s="139"/>
      <c r="J1054" s="139"/>
      <c r="K1054" s="139"/>
      <c r="L1054" s="139"/>
      <c r="M1054" s="139"/>
      <c r="N1054" s="139"/>
      <c r="O1054" s="139"/>
      <c r="P1054" s="139"/>
      <c r="Q1054" s="139"/>
      <c r="R1054" s="139"/>
      <c r="S1054" s="139"/>
      <c r="T1054" s="139"/>
      <c r="U1054" s="139"/>
      <c r="V1054" s="139"/>
      <c r="W1054" s="139"/>
      <c r="X1054" s="139"/>
      <c r="Y1054" s="139"/>
      <c r="Z1054" s="139"/>
      <c r="AA1054" s="139"/>
      <c r="AB1054" s="139"/>
      <c r="AC1054" s="139"/>
      <c r="AD1054" s="139"/>
      <c r="AE1054" s="139"/>
      <c r="AF1054" s="139"/>
      <c r="AG1054" s="139"/>
      <c r="AH1054" s="139"/>
      <c r="AI1054" s="139"/>
      <c r="AJ1054" s="139"/>
      <c r="AK1054" s="139"/>
      <c r="AL1054" s="139"/>
      <c r="AM1054" s="139"/>
      <c r="AN1054" s="139"/>
      <c r="AO1054" s="139"/>
      <c r="AP1054" s="139"/>
      <c r="AQ1054" s="139"/>
      <c r="AR1054" s="139"/>
      <c r="AS1054" s="139"/>
      <c r="AT1054" s="139"/>
      <c r="AU1054" s="139"/>
      <c r="AV1054" s="139"/>
      <c r="AW1054" s="139"/>
      <c r="AX1054" s="139"/>
      <c r="AY1054" s="139"/>
    </row>
    <row r="1055" spans="1:51" ht="14.25" x14ac:dyDescent="0.2">
      <c r="A1055" s="139"/>
      <c r="B1055" s="139"/>
      <c r="C1055" s="139"/>
      <c r="D1055" s="139"/>
      <c r="E1055" s="139"/>
      <c r="F1055" s="139"/>
      <c r="G1055" s="139"/>
      <c r="H1055" s="139"/>
      <c r="I1055" s="139"/>
      <c r="J1055" s="139"/>
      <c r="K1055" s="139"/>
      <c r="L1055" s="139"/>
      <c r="M1055" s="139"/>
      <c r="N1055" s="139"/>
      <c r="O1055" s="139"/>
      <c r="P1055" s="139"/>
      <c r="Q1055" s="139"/>
      <c r="R1055" s="139"/>
      <c r="S1055" s="139"/>
      <c r="T1055" s="139"/>
      <c r="U1055" s="139"/>
      <c r="V1055" s="139"/>
      <c r="W1055" s="139"/>
      <c r="X1055" s="139"/>
      <c r="Y1055" s="139"/>
      <c r="Z1055" s="139"/>
      <c r="AA1055" s="139"/>
      <c r="AB1055" s="139"/>
      <c r="AC1055" s="139"/>
      <c r="AD1055" s="139"/>
      <c r="AE1055" s="139"/>
      <c r="AF1055" s="139"/>
      <c r="AG1055" s="139"/>
      <c r="AH1055" s="139"/>
      <c r="AI1055" s="139"/>
      <c r="AJ1055" s="139"/>
      <c r="AK1055" s="139"/>
      <c r="AL1055" s="139"/>
      <c r="AM1055" s="139"/>
      <c r="AN1055" s="139"/>
      <c r="AO1055" s="139"/>
      <c r="AP1055" s="139"/>
      <c r="AQ1055" s="139"/>
      <c r="AR1055" s="139"/>
      <c r="AS1055" s="139"/>
      <c r="AT1055" s="139"/>
      <c r="AU1055" s="139"/>
      <c r="AV1055" s="139"/>
      <c r="AW1055" s="139"/>
      <c r="AX1055" s="139"/>
      <c r="AY1055" s="139"/>
    </row>
    <row r="1056" spans="1:51" ht="14.25" x14ac:dyDescent="0.2">
      <c r="A1056" s="139"/>
      <c r="B1056" s="139"/>
      <c r="C1056" s="139"/>
      <c r="D1056" s="139"/>
      <c r="E1056" s="139"/>
      <c r="F1056" s="139"/>
      <c r="G1056" s="139"/>
      <c r="H1056" s="139"/>
      <c r="I1056" s="139"/>
      <c r="J1056" s="139"/>
      <c r="K1056" s="139"/>
      <c r="L1056" s="139"/>
      <c r="M1056" s="139"/>
      <c r="N1056" s="139"/>
      <c r="O1056" s="139"/>
      <c r="P1056" s="139"/>
      <c r="Q1056" s="139"/>
      <c r="R1056" s="139"/>
      <c r="S1056" s="139"/>
      <c r="T1056" s="139"/>
      <c r="U1056" s="139"/>
      <c r="V1056" s="139"/>
      <c r="W1056" s="139"/>
      <c r="X1056" s="139"/>
      <c r="Y1056" s="139"/>
      <c r="Z1056" s="139"/>
      <c r="AA1056" s="139"/>
      <c r="AB1056" s="139"/>
      <c r="AC1056" s="139"/>
      <c r="AD1056" s="139"/>
      <c r="AE1056" s="139"/>
      <c r="AF1056" s="139"/>
      <c r="AG1056" s="139"/>
      <c r="AH1056" s="139"/>
      <c r="AI1056" s="139"/>
      <c r="AJ1056" s="139"/>
      <c r="AK1056" s="139"/>
      <c r="AL1056" s="139"/>
      <c r="AM1056" s="139"/>
      <c r="AN1056" s="139"/>
      <c r="AO1056" s="139"/>
      <c r="AP1056" s="139"/>
      <c r="AQ1056" s="139"/>
      <c r="AR1056" s="139"/>
      <c r="AS1056" s="139"/>
      <c r="AT1056" s="139"/>
      <c r="AU1056" s="139"/>
      <c r="AV1056" s="139"/>
      <c r="AW1056" s="139"/>
      <c r="AX1056" s="139"/>
      <c r="AY1056" s="139"/>
    </row>
    <row r="1057" spans="1:51" ht="14.25" x14ac:dyDescent="0.2">
      <c r="A1057" s="139"/>
      <c r="B1057" s="139"/>
      <c r="C1057" s="139"/>
      <c r="D1057" s="139"/>
      <c r="E1057" s="139"/>
      <c r="F1057" s="139"/>
      <c r="G1057" s="139"/>
      <c r="H1057" s="139"/>
      <c r="I1057" s="139"/>
      <c r="J1057" s="139"/>
      <c r="K1057" s="139"/>
      <c r="L1057" s="139"/>
      <c r="M1057" s="139"/>
      <c r="N1057" s="139"/>
      <c r="O1057" s="139"/>
      <c r="P1057" s="139"/>
      <c r="Q1057" s="139"/>
      <c r="R1057" s="139"/>
      <c r="S1057" s="139"/>
      <c r="T1057" s="139"/>
      <c r="U1057" s="139"/>
      <c r="V1057" s="139"/>
      <c r="W1057" s="139"/>
      <c r="X1057" s="139"/>
      <c r="Y1057" s="139"/>
      <c r="Z1057" s="139"/>
      <c r="AA1057" s="139"/>
      <c r="AB1057" s="139"/>
      <c r="AC1057" s="139"/>
      <c r="AD1057" s="139"/>
      <c r="AE1057" s="139"/>
      <c r="AF1057" s="139"/>
      <c r="AG1057" s="139"/>
      <c r="AH1057" s="139"/>
      <c r="AI1057" s="139"/>
      <c r="AJ1057" s="139"/>
      <c r="AK1057" s="139"/>
      <c r="AL1057" s="139"/>
      <c r="AM1057" s="139"/>
      <c r="AN1057" s="139"/>
      <c r="AO1057" s="139"/>
      <c r="AP1057" s="139"/>
      <c r="AQ1057" s="139"/>
      <c r="AR1057" s="139"/>
      <c r="AS1057" s="139"/>
      <c r="AT1057" s="139"/>
      <c r="AU1057" s="139"/>
      <c r="AV1057" s="139"/>
      <c r="AW1057" s="139"/>
      <c r="AX1057" s="139"/>
      <c r="AY1057" s="139"/>
    </row>
    <row r="1058" spans="1:51" ht="14.25" x14ac:dyDescent="0.2">
      <c r="A1058" s="139"/>
      <c r="B1058" s="139"/>
      <c r="C1058" s="139"/>
      <c r="D1058" s="139"/>
      <c r="E1058" s="139"/>
      <c r="F1058" s="139"/>
      <c r="G1058" s="139"/>
      <c r="H1058" s="139"/>
      <c r="I1058" s="139"/>
      <c r="J1058" s="139"/>
      <c r="K1058" s="139"/>
      <c r="L1058" s="139"/>
      <c r="M1058" s="139"/>
      <c r="N1058" s="139"/>
      <c r="O1058" s="139"/>
      <c r="P1058" s="139"/>
      <c r="Q1058" s="139"/>
      <c r="R1058" s="139"/>
      <c r="S1058" s="139"/>
      <c r="T1058" s="139"/>
      <c r="U1058" s="139"/>
      <c r="V1058" s="139"/>
      <c r="W1058" s="139"/>
      <c r="X1058" s="139"/>
      <c r="Y1058" s="139"/>
      <c r="Z1058" s="139"/>
      <c r="AA1058" s="139"/>
      <c r="AB1058" s="139"/>
      <c r="AC1058" s="139"/>
      <c r="AD1058" s="139"/>
      <c r="AE1058" s="139"/>
      <c r="AF1058" s="139"/>
      <c r="AG1058" s="139"/>
      <c r="AH1058" s="139"/>
      <c r="AI1058" s="139"/>
      <c r="AJ1058" s="139"/>
      <c r="AK1058" s="139"/>
      <c r="AL1058" s="139"/>
      <c r="AM1058" s="139"/>
      <c r="AN1058" s="139"/>
      <c r="AO1058" s="139"/>
      <c r="AP1058" s="139"/>
      <c r="AQ1058" s="139"/>
      <c r="AR1058" s="139"/>
      <c r="AS1058" s="139"/>
      <c r="AT1058" s="139"/>
      <c r="AU1058" s="139"/>
      <c r="AV1058" s="139"/>
      <c r="AW1058" s="139"/>
      <c r="AX1058" s="139"/>
      <c r="AY1058" s="139"/>
    </row>
    <row r="1059" spans="1:51" ht="14.25" x14ac:dyDescent="0.2">
      <c r="A1059" s="139"/>
      <c r="B1059" s="139"/>
      <c r="C1059" s="139"/>
      <c r="D1059" s="139"/>
      <c r="E1059" s="139"/>
      <c r="F1059" s="139"/>
      <c r="G1059" s="139"/>
      <c r="H1059" s="139"/>
      <c r="I1059" s="139"/>
      <c r="J1059" s="139"/>
      <c r="K1059" s="139"/>
      <c r="L1059" s="139"/>
      <c r="M1059" s="139"/>
      <c r="N1059" s="139"/>
      <c r="O1059" s="139"/>
      <c r="P1059" s="139"/>
      <c r="Q1059" s="139"/>
      <c r="R1059" s="139"/>
      <c r="S1059" s="139"/>
      <c r="T1059" s="139"/>
      <c r="U1059" s="139"/>
      <c r="V1059" s="139"/>
      <c r="W1059" s="139"/>
      <c r="X1059" s="139"/>
      <c r="Y1059" s="139"/>
      <c r="Z1059" s="139"/>
      <c r="AA1059" s="139"/>
      <c r="AB1059" s="139"/>
      <c r="AC1059" s="139"/>
      <c r="AD1059" s="139"/>
      <c r="AE1059" s="139"/>
      <c r="AF1059" s="139"/>
      <c r="AG1059" s="139"/>
      <c r="AH1059" s="139"/>
      <c r="AI1059" s="139"/>
      <c r="AJ1059" s="139"/>
      <c r="AK1059" s="139"/>
      <c r="AL1059" s="139"/>
      <c r="AM1059" s="139"/>
      <c r="AN1059" s="139"/>
      <c r="AO1059" s="139"/>
      <c r="AP1059" s="139"/>
      <c r="AQ1059" s="139"/>
      <c r="AR1059" s="139"/>
      <c r="AS1059" s="139"/>
      <c r="AT1059" s="139"/>
      <c r="AU1059" s="139"/>
      <c r="AV1059" s="139"/>
      <c r="AW1059" s="139"/>
      <c r="AX1059" s="139"/>
      <c r="AY1059" s="139"/>
    </row>
    <row r="1060" spans="1:51" ht="14.25" x14ac:dyDescent="0.2">
      <c r="A1060" s="139"/>
      <c r="B1060" s="139"/>
      <c r="C1060" s="139"/>
      <c r="D1060" s="139"/>
      <c r="E1060" s="139"/>
      <c r="F1060" s="139"/>
      <c r="G1060" s="139"/>
      <c r="H1060" s="139"/>
      <c r="I1060" s="139"/>
      <c r="J1060" s="139"/>
      <c r="K1060" s="139"/>
      <c r="L1060" s="139"/>
      <c r="M1060" s="139"/>
      <c r="N1060" s="139"/>
      <c r="O1060" s="139"/>
      <c r="P1060" s="139"/>
      <c r="Q1060" s="139"/>
      <c r="R1060" s="139"/>
      <c r="S1060" s="139"/>
      <c r="T1060" s="139"/>
      <c r="U1060" s="139"/>
      <c r="V1060" s="139"/>
      <c r="W1060" s="139"/>
      <c r="X1060" s="139"/>
      <c r="Y1060" s="139"/>
      <c r="Z1060" s="139"/>
      <c r="AA1060" s="139"/>
      <c r="AB1060" s="139"/>
      <c r="AC1060" s="139"/>
      <c r="AD1060" s="139"/>
      <c r="AE1060" s="139"/>
      <c r="AF1060" s="139"/>
      <c r="AG1060" s="139"/>
      <c r="AH1060" s="139"/>
      <c r="AI1060" s="139"/>
      <c r="AJ1060" s="139"/>
      <c r="AK1060" s="139"/>
      <c r="AL1060" s="139"/>
      <c r="AM1060" s="139"/>
      <c r="AN1060" s="139"/>
      <c r="AO1060" s="139"/>
      <c r="AP1060" s="139"/>
      <c r="AQ1060" s="139"/>
      <c r="AR1060" s="139"/>
      <c r="AS1060" s="139"/>
      <c r="AT1060" s="139"/>
      <c r="AU1060" s="139"/>
      <c r="AV1060" s="139"/>
      <c r="AW1060" s="139"/>
      <c r="AX1060" s="139"/>
      <c r="AY1060" s="139"/>
    </row>
    <row r="1061" spans="1:51" ht="14.25" x14ac:dyDescent="0.2">
      <c r="A1061" s="139"/>
      <c r="B1061" s="139"/>
      <c r="C1061" s="139"/>
      <c r="D1061" s="139"/>
      <c r="E1061" s="139"/>
      <c r="F1061" s="139"/>
      <c r="G1061" s="139"/>
      <c r="H1061" s="139"/>
      <c r="I1061" s="139"/>
      <c r="J1061" s="139"/>
      <c r="K1061" s="139"/>
      <c r="L1061" s="139"/>
      <c r="M1061" s="139"/>
      <c r="N1061" s="139"/>
      <c r="O1061" s="139"/>
      <c r="P1061" s="139"/>
      <c r="Q1061" s="139"/>
      <c r="R1061" s="139"/>
      <c r="S1061" s="139"/>
      <c r="T1061" s="139"/>
      <c r="U1061" s="139"/>
      <c r="V1061" s="139"/>
      <c r="W1061" s="139"/>
      <c r="X1061" s="139"/>
      <c r="Y1061" s="139"/>
      <c r="Z1061" s="139"/>
      <c r="AA1061" s="139"/>
      <c r="AB1061" s="139"/>
      <c r="AC1061" s="139"/>
      <c r="AD1061" s="139"/>
      <c r="AE1061" s="139"/>
      <c r="AF1061" s="139"/>
      <c r="AG1061" s="139"/>
      <c r="AH1061" s="139"/>
      <c r="AI1061" s="139"/>
      <c r="AJ1061" s="139"/>
      <c r="AK1061" s="139"/>
      <c r="AL1061" s="139"/>
      <c r="AM1061" s="139"/>
      <c r="AN1061" s="139"/>
      <c r="AO1061" s="139"/>
      <c r="AP1061" s="139"/>
      <c r="AQ1061" s="139"/>
      <c r="AR1061" s="139"/>
      <c r="AS1061" s="139"/>
      <c r="AT1061" s="139"/>
      <c r="AU1061" s="139"/>
      <c r="AV1061" s="139"/>
      <c r="AW1061" s="139"/>
      <c r="AX1061" s="139"/>
      <c r="AY1061" s="139"/>
    </row>
    <row r="1062" spans="1:51" ht="14.25" x14ac:dyDescent="0.2">
      <c r="A1062" s="139"/>
      <c r="B1062" s="139"/>
      <c r="C1062" s="139"/>
      <c r="D1062" s="139"/>
      <c r="E1062" s="139"/>
      <c r="F1062" s="139"/>
      <c r="G1062" s="139"/>
      <c r="H1062" s="139"/>
      <c r="I1062" s="139"/>
      <c r="J1062" s="139"/>
      <c r="K1062" s="139"/>
      <c r="L1062" s="139"/>
      <c r="M1062" s="139"/>
      <c r="N1062" s="139"/>
      <c r="O1062" s="139"/>
      <c r="P1062" s="139"/>
      <c r="Q1062" s="139"/>
      <c r="R1062" s="139"/>
      <c r="S1062" s="139"/>
      <c r="T1062" s="139"/>
      <c r="U1062" s="139"/>
      <c r="V1062" s="139"/>
      <c r="W1062" s="139"/>
      <c r="X1062" s="139"/>
      <c r="Y1062" s="139"/>
      <c r="Z1062" s="139"/>
      <c r="AA1062" s="139"/>
      <c r="AB1062" s="139"/>
      <c r="AC1062" s="139"/>
      <c r="AD1062" s="139"/>
      <c r="AE1062" s="139"/>
      <c r="AF1062" s="139"/>
      <c r="AG1062" s="139"/>
      <c r="AH1062" s="139"/>
      <c r="AI1062" s="139"/>
      <c r="AJ1062" s="139"/>
      <c r="AK1062" s="139"/>
      <c r="AL1062" s="139"/>
      <c r="AM1062" s="139"/>
      <c r="AN1062" s="139"/>
      <c r="AO1062" s="139"/>
      <c r="AP1062" s="139"/>
      <c r="AQ1062" s="139"/>
      <c r="AR1062" s="139"/>
      <c r="AS1062" s="139"/>
      <c r="AT1062" s="139"/>
      <c r="AU1062" s="139"/>
      <c r="AV1062" s="139"/>
      <c r="AW1062" s="139"/>
      <c r="AX1062" s="139"/>
      <c r="AY1062" s="139"/>
    </row>
    <row r="1063" spans="1:51" ht="14.25" x14ac:dyDescent="0.2">
      <c r="A1063" s="139"/>
      <c r="B1063" s="139"/>
      <c r="C1063" s="139"/>
      <c r="D1063" s="139"/>
      <c r="E1063" s="139"/>
      <c r="F1063" s="139"/>
      <c r="G1063" s="139"/>
      <c r="H1063" s="139"/>
      <c r="I1063" s="139"/>
      <c r="J1063" s="139"/>
      <c r="K1063" s="139"/>
      <c r="L1063" s="139"/>
      <c r="M1063" s="139"/>
      <c r="N1063" s="139"/>
      <c r="O1063" s="139"/>
      <c r="P1063" s="139"/>
      <c r="Q1063" s="139"/>
      <c r="R1063" s="139"/>
      <c r="S1063" s="139"/>
      <c r="T1063" s="139"/>
      <c r="U1063" s="139"/>
      <c r="V1063" s="139"/>
      <c r="W1063" s="139"/>
      <c r="X1063" s="139"/>
      <c r="Y1063" s="139"/>
      <c r="Z1063" s="139"/>
      <c r="AA1063" s="139"/>
      <c r="AB1063" s="139"/>
      <c r="AC1063" s="139"/>
      <c r="AD1063" s="139"/>
      <c r="AE1063" s="139"/>
      <c r="AF1063" s="139"/>
      <c r="AG1063" s="139"/>
      <c r="AH1063" s="139"/>
      <c r="AI1063" s="139"/>
      <c r="AJ1063" s="139"/>
      <c r="AK1063" s="139"/>
      <c r="AL1063" s="139"/>
      <c r="AM1063" s="139"/>
      <c r="AN1063" s="139"/>
      <c r="AO1063" s="139"/>
      <c r="AP1063" s="139"/>
      <c r="AQ1063" s="139"/>
      <c r="AR1063" s="139"/>
      <c r="AS1063" s="139"/>
      <c r="AT1063" s="139"/>
      <c r="AU1063" s="139"/>
      <c r="AV1063" s="139"/>
      <c r="AW1063" s="139"/>
      <c r="AX1063" s="139"/>
      <c r="AY1063" s="139"/>
    </row>
    <row r="1064" spans="1:51" ht="14.25" x14ac:dyDescent="0.2">
      <c r="A1064" s="139"/>
      <c r="B1064" s="139"/>
      <c r="C1064" s="139"/>
      <c r="D1064" s="139"/>
      <c r="E1064" s="139"/>
      <c r="F1064" s="139"/>
      <c r="G1064" s="139"/>
      <c r="H1064" s="139"/>
      <c r="I1064" s="139"/>
      <c r="J1064" s="139"/>
      <c r="K1064" s="139"/>
      <c r="L1064" s="139"/>
      <c r="M1064" s="139"/>
      <c r="N1064" s="139"/>
      <c r="O1064" s="139"/>
      <c r="P1064" s="139"/>
      <c r="Q1064" s="139"/>
      <c r="R1064" s="139"/>
      <c r="S1064" s="139"/>
      <c r="T1064" s="139"/>
      <c r="U1064" s="139"/>
      <c r="V1064" s="139"/>
      <c r="W1064" s="139"/>
      <c r="X1064" s="139"/>
      <c r="Y1064" s="139"/>
      <c r="Z1064" s="139"/>
      <c r="AA1064" s="139"/>
      <c r="AB1064" s="139"/>
      <c r="AC1064" s="139"/>
      <c r="AD1064" s="139"/>
      <c r="AE1064" s="139"/>
      <c r="AF1064" s="139"/>
      <c r="AG1064" s="139"/>
      <c r="AH1064" s="139"/>
      <c r="AI1064" s="139"/>
      <c r="AJ1064" s="139"/>
      <c r="AK1064" s="139"/>
      <c r="AL1064" s="139"/>
      <c r="AM1064" s="139"/>
      <c r="AN1064" s="139"/>
      <c r="AO1064" s="139"/>
      <c r="AP1064" s="139"/>
      <c r="AQ1064" s="139"/>
      <c r="AR1064" s="139"/>
      <c r="AS1064" s="139"/>
      <c r="AT1064" s="139"/>
      <c r="AU1064" s="139"/>
      <c r="AV1064" s="139"/>
      <c r="AW1064" s="139"/>
      <c r="AX1064" s="139"/>
      <c r="AY1064" s="139"/>
    </row>
    <row r="1065" spans="1:51" ht="14.25" x14ac:dyDescent="0.2">
      <c r="A1065" s="139"/>
      <c r="B1065" s="139"/>
      <c r="C1065" s="139"/>
      <c r="D1065" s="139"/>
      <c r="E1065" s="139"/>
      <c r="F1065" s="139"/>
      <c r="G1065" s="139"/>
      <c r="H1065" s="139"/>
      <c r="I1065" s="139"/>
      <c r="J1065" s="139"/>
      <c r="K1065" s="139"/>
      <c r="L1065" s="139"/>
      <c r="M1065" s="139"/>
      <c r="N1065" s="139"/>
      <c r="O1065" s="139"/>
      <c r="P1065" s="139"/>
      <c r="Q1065" s="139"/>
      <c r="R1065" s="139"/>
      <c r="S1065" s="139"/>
      <c r="T1065" s="139"/>
      <c r="U1065" s="139"/>
      <c r="V1065" s="139"/>
      <c r="W1065" s="139"/>
      <c r="X1065" s="139"/>
      <c r="Y1065" s="139"/>
      <c r="Z1065" s="139"/>
      <c r="AA1065" s="139"/>
      <c r="AB1065" s="139"/>
      <c r="AC1065" s="139"/>
      <c r="AD1065" s="139"/>
      <c r="AE1065" s="139"/>
      <c r="AF1065" s="139"/>
      <c r="AG1065" s="139"/>
      <c r="AH1065" s="139"/>
      <c r="AI1065" s="139"/>
      <c r="AJ1065" s="139"/>
      <c r="AK1065" s="139"/>
      <c r="AL1065" s="139"/>
      <c r="AM1065" s="139"/>
      <c r="AN1065" s="139"/>
      <c r="AO1065" s="139"/>
      <c r="AP1065" s="139"/>
      <c r="AQ1065" s="139"/>
      <c r="AR1065" s="139"/>
      <c r="AS1065" s="139"/>
      <c r="AT1065" s="139"/>
      <c r="AU1065" s="139"/>
      <c r="AV1065" s="139"/>
      <c r="AW1065" s="139"/>
      <c r="AX1065" s="139"/>
      <c r="AY1065" s="139"/>
    </row>
    <row r="1066" spans="1:51" ht="14.25" x14ac:dyDescent="0.2">
      <c r="A1066" s="139"/>
      <c r="B1066" s="139"/>
      <c r="C1066" s="139"/>
      <c r="D1066" s="139"/>
      <c r="E1066" s="139"/>
      <c r="F1066" s="139"/>
      <c r="G1066" s="139"/>
      <c r="H1066" s="139"/>
      <c r="I1066" s="139"/>
      <c r="J1066" s="139"/>
      <c r="K1066" s="139"/>
      <c r="L1066" s="139"/>
      <c r="M1066" s="139"/>
      <c r="N1066" s="139"/>
      <c r="O1066" s="139"/>
      <c r="P1066" s="139"/>
      <c r="Q1066" s="139"/>
      <c r="R1066" s="139"/>
      <c r="S1066" s="139"/>
      <c r="T1066" s="139"/>
      <c r="U1066" s="139"/>
      <c r="V1066" s="139"/>
      <c r="W1066" s="139"/>
      <c r="X1066" s="139"/>
      <c r="Y1066" s="139"/>
      <c r="Z1066" s="139"/>
      <c r="AA1066" s="139"/>
      <c r="AB1066" s="139"/>
      <c r="AC1066" s="139"/>
      <c r="AD1066" s="139"/>
      <c r="AE1066" s="139"/>
      <c r="AF1066" s="139"/>
      <c r="AG1066" s="139"/>
      <c r="AH1066" s="139"/>
      <c r="AI1066" s="139"/>
      <c r="AJ1066" s="139"/>
      <c r="AK1066" s="139"/>
      <c r="AL1066" s="139"/>
      <c r="AM1066" s="139"/>
      <c r="AN1066" s="139"/>
      <c r="AO1066" s="139"/>
      <c r="AP1066" s="139"/>
      <c r="AQ1066" s="139"/>
      <c r="AR1066" s="139"/>
      <c r="AS1066" s="139"/>
      <c r="AT1066" s="139"/>
      <c r="AU1066" s="139"/>
      <c r="AV1066" s="139"/>
      <c r="AW1066" s="139"/>
      <c r="AX1066" s="139"/>
      <c r="AY1066" s="139"/>
    </row>
    <row r="1067" spans="1:51" ht="14.25" x14ac:dyDescent="0.2">
      <c r="A1067" s="139"/>
      <c r="B1067" s="139"/>
      <c r="C1067" s="139"/>
      <c r="D1067" s="139"/>
      <c r="E1067" s="139"/>
      <c r="F1067" s="139"/>
      <c r="G1067" s="139"/>
      <c r="H1067" s="139"/>
      <c r="I1067" s="139"/>
      <c r="J1067" s="139"/>
      <c r="K1067" s="139"/>
      <c r="L1067" s="139"/>
      <c r="M1067" s="139"/>
      <c r="N1067" s="139"/>
      <c r="O1067" s="139"/>
      <c r="P1067" s="139"/>
      <c r="Q1067" s="139"/>
      <c r="R1067" s="139"/>
      <c r="S1067" s="139"/>
      <c r="T1067" s="139"/>
      <c r="U1067" s="139"/>
      <c r="V1067" s="139"/>
      <c r="W1067" s="139"/>
      <c r="X1067" s="139"/>
      <c r="Y1067" s="139"/>
      <c r="Z1067" s="139"/>
      <c r="AA1067" s="139"/>
      <c r="AB1067" s="139"/>
      <c r="AC1067" s="139"/>
      <c r="AD1067" s="139"/>
      <c r="AE1067" s="139"/>
      <c r="AF1067" s="139"/>
      <c r="AG1067" s="139"/>
      <c r="AH1067" s="139"/>
      <c r="AI1067" s="139"/>
      <c r="AJ1067" s="139"/>
      <c r="AK1067" s="139"/>
      <c r="AL1067" s="139"/>
      <c r="AM1067" s="139"/>
      <c r="AN1067" s="139"/>
      <c r="AO1067" s="139"/>
      <c r="AP1067" s="139"/>
      <c r="AQ1067" s="139"/>
      <c r="AR1067" s="139"/>
      <c r="AS1067" s="139"/>
      <c r="AT1067" s="139"/>
      <c r="AU1067" s="139"/>
      <c r="AV1067" s="139"/>
      <c r="AW1067" s="139"/>
      <c r="AX1067" s="139"/>
      <c r="AY1067" s="139"/>
    </row>
    <row r="1068" spans="1:51" ht="14.25" x14ac:dyDescent="0.2">
      <c r="A1068" s="139"/>
      <c r="B1068" s="139"/>
      <c r="C1068" s="139"/>
      <c r="D1068" s="139"/>
      <c r="E1068" s="139"/>
      <c r="F1068" s="139"/>
      <c r="G1068" s="139"/>
      <c r="H1068" s="139"/>
      <c r="I1068" s="139"/>
      <c r="J1068" s="139"/>
      <c r="K1068" s="139"/>
      <c r="L1068" s="139"/>
      <c r="M1068" s="139"/>
      <c r="N1068" s="139"/>
      <c r="O1068" s="139"/>
      <c r="P1068" s="139"/>
      <c r="Q1068" s="139"/>
      <c r="R1068" s="139"/>
      <c r="S1068" s="139"/>
      <c r="T1068" s="139"/>
      <c r="U1068" s="139"/>
      <c r="V1068" s="139"/>
      <c r="W1068" s="139"/>
      <c r="X1068" s="139"/>
      <c r="Y1068" s="139"/>
      <c r="Z1068" s="139"/>
      <c r="AA1068" s="139"/>
      <c r="AB1068" s="139"/>
      <c r="AC1068" s="139"/>
      <c r="AD1068" s="139"/>
      <c r="AE1068" s="139"/>
      <c r="AF1068" s="139"/>
      <c r="AG1068" s="139"/>
      <c r="AH1068" s="139"/>
      <c r="AI1068" s="139"/>
      <c r="AJ1068" s="139"/>
      <c r="AK1068" s="139"/>
      <c r="AL1068" s="139"/>
      <c r="AM1068" s="139"/>
      <c r="AN1068" s="139"/>
      <c r="AO1068" s="139"/>
      <c r="AP1068" s="139"/>
      <c r="AQ1068" s="139"/>
      <c r="AR1068" s="139"/>
      <c r="AS1068" s="139"/>
      <c r="AT1068" s="139"/>
      <c r="AU1068" s="139"/>
      <c r="AV1068" s="139"/>
      <c r="AW1068" s="139"/>
      <c r="AX1068" s="139"/>
      <c r="AY1068" s="139"/>
    </row>
    <row r="1069" spans="1:51" ht="14.25" x14ac:dyDescent="0.2">
      <c r="A1069" s="139"/>
      <c r="B1069" s="139"/>
      <c r="C1069" s="139"/>
      <c r="D1069" s="139"/>
      <c r="E1069" s="139"/>
      <c r="F1069" s="139"/>
      <c r="G1069" s="139"/>
      <c r="H1069" s="139"/>
      <c r="I1069" s="139"/>
      <c r="J1069" s="139"/>
      <c r="K1069" s="139"/>
      <c r="L1069" s="139"/>
      <c r="M1069" s="139"/>
      <c r="N1069" s="139"/>
      <c r="O1069" s="139"/>
      <c r="P1069" s="139"/>
      <c r="Q1069" s="139"/>
      <c r="R1069" s="139"/>
      <c r="S1069" s="139"/>
      <c r="T1069" s="139"/>
      <c r="U1069" s="139"/>
      <c r="V1069" s="139"/>
      <c r="W1069" s="139"/>
      <c r="X1069" s="139"/>
      <c r="Y1069" s="139"/>
      <c r="Z1069" s="139"/>
      <c r="AA1069" s="139"/>
      <c r="AB1069" s="139"/>
      <c r="AC1069" s="139"/>
      <c r="AD1069" s="139"/>
      <c r="AE1069" s="139"/>
      <c r="AF1069" s="139"/>
      <c r="AG1069" s="139"/>
      <c r="AH1069" s="139"/>
      <c r="AI1069" s="139"/>
      <c r="AJ1069" s="139"/>
      <c r="AK1069" s="139"/>
      <c r="AL1069" s="139"/>
      <c r="AM1069" s="139"/>
      <c r="AN1069" s="139"/>
      <c r="AO1069" s="139"/>
      <c r="AP1069" s="139"/>
      <c r="AQ1069" s="139"/>
      <c r="AR1069" s="139"/>
      <c r="AS1069" s="139"/>
      <c r="AT1069" s="139"/>
      <c r="AU1069" s="139"/>
      <c r="AV1069" s="139"/>
      <c r="AW1069" s="139"/>
      <c r="AX1069" s="139"/>
      <c r="AY1069" s="139"/>
    </row>
    <row r="1070" spans="1:51" ht="14.25" x14ac:dyDescent="0.2">
      <c r="A1070" s="139"/>
      <c r="B1070" s="139"/>
      <c r="C1070" s="139"/>
      <c r="D1070" s="139"/>
      <c r="E1070" s="139"/>
      <c r="F1070" s="139"/>
      <c r="G1070" s="139"/>
      <c r="H1070" s="139"/>
      <c r="I1070" s="139"/>
      <c r="J1070" s="139"/>
      <c r="K1070" s="139"/>
      <c r="L1070" s="139"/>
      <c r="M1070" s="139"/>
      <c r="N1070" s="139"/>
      <c r="O1070" s="139"/>
      <c r="P1070" s="139"/>
      <c r="Q1070" s="139"/>
      <c r="R1070" s="139"/>
      <c r="S1070" s="139"/>
      <c r="T1070" s="139"/>
      <c r="U1070" s="139"/>
      <c r="V1070" s="139"/>
      <c r="W1070" s="139"/>
      <c r="X1070" s="139"/>
      <c r="Y1070" s="139"/>
      <c r="Z1070" s="139"/>
      <c r="AA1070" s="139"/>
      <c r="AB1070" s="139"/>
      <c r="AC1070" s="139"/>
      <c r="AD1070" s="139"/>
      <c r="AE1070" s="139"/>
      <c r="AF1070" s="139"/>
      <c r="AG1070" s="139"/>
      <c r="AH1070" s="139"/>
      <c r="AI1070" s="139"/>
      <c r="AJ1070" s="139"/>
      <c r="AK1070" s="139"/>
      <c r="AL1070" s="139"/>
      <c r="AM1070" s="139"/>
      <c r="AN1070" s="139"/>
      <c r="AO1070" s="139"/>
      <c r="AP1070" s="139"/>
      <c r="AQ1070" s="139"/>
      <c r="AR1070" s="139"/>
      <c r="AS1070" s="139"/>
      <c r="AT1070" s="139"/>
      <c r="AU1070" s="139"/>
      <c r="AV1070" s="139"/>
      <c r="AW1070" s="139"/>
      <c r="AX1070" s="139"/>
      <c r="AY1070" s="139"/>
    </row>
    <row r="1071" spans="1:51" ht="14.25" x14ac:dyDescent="0.2">
      <c r="A1071" s="139"/>
      <c r="B1071" s="139"/>
      <c r="C1071" s="139"/>
      <c r="D1071" s="139"/>
      <c r="E1071" s="139"/>
      <c r="F1071" s="139"/>
      <c r="G1071" s="139"/>
      <c r="H1071" s="139"/>
      <c r="I1071" s="139"/>
      <c r="J1071" s="139"/>
      <c r="K1071" s="139"/>
      <c r="L1071" s="139"/>
      <c r="M1071" s="139"/>
      <c r="N1071" s="139"/>
      <c r="O1071" s="139"/>
      <c r="P1071" s="139"/>
      <c r="Q1071" s="139"/>
      <c r="R1071" s="139"/>
      <c r="S1071" s="139"/>
      <c r="T1071" s="139"/>
      <c r="U1071" s="139"/>
      <c r="V1071" s="139"/>
      <c r="W1071" s="139"/>
      <c r="X1071" s="139"/>
      <c r="Y1071" s="139"/>
      <c r="Z1071" s="139"/>
      <c r="AA1071" s="139"/>
      <c r="AB1071" s="139"/>
      <c r="AC1071" s="139"/>
      <c r="AD1071" s="139"/>
      <c r="AE1071" s="139"/>
      <c r="AF1071" s="139"/>
      <c r="AG1071" s="139"/>
      <c r="AH1071" s="139"/>
      <c r="AI1071" s="139"/>
      <c r="AJ1071" s="139"/>
      <c r="AK1071" s="139"/>
      <c r="AL1071" s="139"/>
      <c r="AM1071" s="139"/>
      <c r="AN1071" s="139"/>
      <c r="AO1071" s="139"/>
      <c r="AP1071" s="139"/>
      <c r="AQ1071" s="139"/>
      <c r="AR1071" s="139"/>
      <c r="AS1071" s="139"/>
      <c r="AT1071" s="139"/>
      <c r="AU1071" s="139"/>
      <c r="AV1071" s="139"/>
      <c r="AW1071" s="139"/>
      <c r="AX1071" s="139"/>
      <c r="AY1071" s="139"/>
    </row>
    <row r="1072" spans="1:51" ht="14.25" x14ac:dyDescent="0.2">
      <c r="A1072" s="139"/>
      <c r="B1072" s="139"/>
      <c r="C1072" s="139"/>
      <c r="D1072" s="139"/>
      <c r="E1072" s="139"/>
      <c r="F1072" s="139"/>
      <c r="G1072" s="139"/>
      <c r="H1072" s="139"/>
      <c r="I1072" s="139"/>
      <c r="J1072" s="139"/>
      <c r="K1072" s="139"/>
      <c r="L1072" s="139"/>
      <c r="M1072" s="139"/>
      <c r="N1072" s="139"/>
      <c r="O1072" s="139"/>
      <c r="P1072" s="139"/>
      <c r="Q1072" s="139"/>
      <c r="R1072" s="139"/>
      <c r="S1072" s="139"/>
      <c r="T1072" s="139"/>
      <c r="U1072" s="139"/>
      <c r="V1072" s="139"/>
      <c r="W1072" s="139"/>
      <c r="X1072" s="139"/>
      <c r="Y1072" s="139"/>
      <c r="Z1072" s="139"/>
      <c r="AA1072" s="139"/>
      <c r="AB1072" s="139"/>
      <c r="AC1072" s="139"/>
      <c r="AD1072" s="139"/>
      <c r="AE1072" s="139"/>
      <c r="AF1072" s="139"/>
      <c r="AG1072" s="139"/>
      <c r="AH1072" s="139"/>
      <c r="AI1072" s="139"/>
      <c r="AJ1072" s="139"/>
      <c r="AK1072" s="139"/>
      <c r="AL1072" s="139"/>
      <c r="AM1072" s="139"/>
      <c r="AN1072" s="139"/>
      <c r="AO1072" s="139"/>
      <c r="AP1072" s="139"/>
      <c r="AQ1072" s="139"/>
      <c r="AR1072" s="139"/>
      <c r="AS1072" s="139"/>
      <c r="AT1072" s="139"/>
      <c r="AU1072" s="139"/>
      <c r="AV1072" s="139"/>
      <c r="AW1072" s="139"/>
      <c r="AX1072" s="139"/>
      <c r="AY1072" s="139"/>
    </row>
    <row r="1073" spans="1:51" ht="14.25" x14ac:dyDescent="0.2">
      <c r="A1073" s="139"/>
      <c r="B1073" s="139"/>
      <c r="C1073" s="139"/>
      <c r="D1073" s="139"/>
      <c r="E1073" s="139"/>
      <c r="F1073" s="139"/>
      <c r="G1073" s="139"/>
      <c r="H1073" s="139"/>
      <c r="I1073" s="139"/>
      <c r="J1073" s="139"/>
      <c r="K1073" s="139"/>
      <c r="L1073" s="139"/>
      <c r="M1073" s="139"/>
      <c r="N1073" s="139"/>
      <c r="O1073" s="139"/>
      <c r="P1073" s="139"/>
      <c r="Q1073" s="139"/>
      <c r="R1073" s="139"/>
      <c r="S1073" s="139"/>
      <c r="T1073" s="139"/>
      <c r="U1073" s="139"/>
      <c r="V1073" s="139"/>
      <c r="W1073" s="139"/>
      <c r="X1073" s="139"/>
      <c r="Y1073" s="139"/>
      <c r="Z1073" s="139"/>
      <c r="AA1073" s="139"/>
      <c r="AB1073" s="139"/>
      <c r="AC1073" s="139"/>
      <c r="AD1073" s="139"/>
      <c r="AE1073" s="139"/>
      <c r="AF1073" s="139"/>
      <c r="AG1073" s="139"/>
      <c r="AH1073" s="139"/>
      <c r="AI1073" s="139"/>
      <c r="AJ1073" s="139"/>
      <c r="AK1073" s="139"/>
      <c r="AL1073" s="139"/>
      <c r="AM1073" s="139"/>
      <c r="AN1073" s="139"/>
      <c r="AO1073" s="139"/>
      <c r="AP1073" s="139"/>
      <c r="AQ1073" s="139"/>
      <c r="AR1073" s="139"/>
      <c r="AS1073" s="139"/>
      <c r="AT1073" s="139"/>
      <c r="AU1073" s="139"/>
      <c r="AV1073" s="139"/>
      <c r="AW1073" s="139"/>
      <c r="AX1073" s="139"/>
      <c r="AY1073" s="139"/>
    </row>
    <row r="1074" spans="1:51" ht="14.25" x14ac:dyDescent="0.2">
      <c r="A1074" s="139"/>
      <c r="B1074" s="139"/>
      <c r="C1074" s="139"/>
      <c r="D1074" s="139"/>
      <c r="E1074" s="139"/>
      <c r="F1074" s="139"/>
      <c r="G1074" s="139"/>
      <c r="H1074" s="139"/>
      <c r="I1074" s="139"/>
      <c r="J1074" s="139"/>
      <c r="K1074" s="139"/>
      <c r="L1074" s="139"/>
      <c r="M1074" s="139"/>
      <c r="N1074" s="139"/>
      <c r="O1074" s="139"/>
      <c r="P1074" s="139"/>
      <c r="Q1074" s="139"/>
      <c r="R1074" s="139"/>
      <c r="S1074" s="139"/>
      <c r="T1074" s="139"/>
      <c r="U1074" s="139"/>
      <c r="V1074" s="139"/>
      <c r="W1074" s="139"/>
      <c r="X1074" s="139"/>
      <c r="Y1074" s="139"/>
      <c r="Z1074" s="139"/>
      <c r="AA1074" s="139"/>
      <c r="AB1074" s="139"/>
      <c r="AC1074" s="139"/>
      <c r="AD1074" s="139"/>
      <c r="AE1074" s="139"/>
      <c r="AF1074" s="139"/>
      <c r="AG1074" s="139"/>
      <c r="AH1074" s="139"/>
      <c r="AI1074" s="139"/>
      <c r="AJ1074" s="139"/>
      <c r="AK1074" s="139"/>
      <c r="AL1074" s="139"/>
      <c r="AM1074" s="139"/>
      <c r="AN1074" s="139"/>
      <c r="AO1074" s="139"/>
      <c r="AP1074" s="139"/>
      <c r="AQ1074" s="139"/>
      <c r="AR1074" s="139"/>
      <c r="AS1074" s="139"/>
      <c r="AT1074" s="139"/>
      <c r="AU1074" s="139"/>
      <c r="AV1074" s="139"/>
      <c r="AW1074" s="139"/>
      <c r="AX1074" s="139"/>
      <c r="AY1074" s="139"/>
    </row>
    <row r="1075" spans="1:51" ht="14.25" x14ac:dyDescent="0.2">
      <c r="A1075" s="139"/>
      <c r="B1075" s="139"/>
      <c r="C1075" s="139"/>
      <c r="D1075" s="139"/>
      <c r="E1075" s="139"/>
      <c r="F1075" s="139"/>
      <c r="G1075" s="139"/>
      <c r="H1075" s="139"/>
      <c r="I1075" s="139"/>
      <c r="J1075" s="139"/>
      <c r="K1075" s="139"/>
      <c r="L1075" s="139"/>
      <c r="M1075" s="139"/>
      <c r="N1075" s="139"/>
      <c r="O1075" s="139"/>
      <c r="P1075" s="139"/>
      <c r="Q1075" s="139"/>
      <c r="R1075" s="139"/>
      <c r="S1075" s="139"/>
      <c r="T1075" s="139"/>
      <c r="U1075" s="139"/>
      <c r="V1075" s="139"/>
      <c r="W1075" s="139"/>
      <c r="X1075" s="139"/>
      <c r="Y1075" s="139"/>
      <c r="Z1075" s="139"/>
      <c r="AA1075" s="139"/>
      <c r="AB1075" s="139"/>
      <c r="AC1075" s="139"/>
      <c r="AD1075" s="139"/>
      <c r="AE1075" s="139"/>
      <c r="AF1075" s="139"/>
      <c r="AG1075" s="139"/>
      <c r="AH1075" s="139"/>
      <c r="AI1075" s="139"/>
      <c r="AJ1075" s="139"/>
      <c r="AK1075" s="139"/>
      <c r="AL1075" s="139"/>
      <c r="AM1075" s="139"/>
      <c r="AN1075" s="139"/>
      <c r="AO1075" s="139"/>
      <c r="AP1075" s="139"/>
      <c r="AQ1075" s="139"/>
      <c r="AR1075" s="139"/>
      <c r="AS1075" s="139"/>
      <c r="AT1075" s="139"/>
      <c r="AU1075" s="139"/>
      <c r="AV1075" s="139"/>
      <c r="AW1075" s="139"/>
      <c r="AX1075" s="139"/>
      <c r="AY1075" s="139"/>
    </row>
    <row r="1076" spans="1:51" ht="14.25" x14ac:dyDescent="0.2">
      <c r="A1076" s="139"/>
      <c r="B1076" s="139"/>
      <c r="C1076" s="139"/>
      <c r="D1076" s="139"/>
      <c r="E1076" s="139"/>
      <c r="F1076" s="139"/>
      <c r="G1076" s="139"/>
      <c r="H1076" s="139"/>
      <c r="I1076" s="139"/>
      <c r="J1076" s="139"/>
      <c r="K1076" s="139"/>
      <c r="L1076" s="139"/>
      <c r="M1076" s="139"/>
      <c r="N1076" s="139"/>
      <c r="O1076" s="139"/>
      <c r="P1076" s="139"/>
      <c r="Q1076" s="139"/>
      <c r="R1076" s="139"/>
      <c r="S1076" s="139"/>
      <c r="T1076" s="139"/>
      <c r="U1076" s="139"/>
      <c r="V1076" s="139"/>
      <c r="W1076" s="139"/>
      <c r="X1076" s="139"/>
      <c r="Y1076" s="139"/>
      <c r="Z1076" s="139"/>
      <c r="AA1076" s="139"/>
      <c r="AB1076" s="139"/>
      <c r="AC1076" s="139"/>
      <c r="AD1076" s="139"/>
      <c r="AE1076" s="139"/>
      <c r="AF1076" s="139"/>
      <c r="AG1076" s="139"/>
      <c r="AH1076" s="139"/>
      <c r="AI1076" s="139"/>
      <c r="AJ1076" s="139"/>
      <c r="AK1076" s="139"/>
      <c r="AL1076" s="139"/>
      <c r="AM1076" s="139"/>
      <c r="AN1076" s="139"/>
      <c r="AO1076" s="139"/>
      <c r="AP1076" s="139"/>
      <c r="AQ1076" s="139"/>
      <c r="AR1076" s="139"/>
      <c r="AS1076" s="139"/>
      <c r="AT1076" s="139"/>
      <c r="AU1076" s="139"/>
      <c r="AV1076" s="139"/>
      <c r="AW1076" s="139"/>
      <c r="AX1076" s="139"/>
      <c r="AY1076" s="139"/>
    </row>
    <row r="1077" spans="1:51" ht="14.25" x14ac:dyDescent="0.2">
      <c r="A1077" s="139"/>
      <c r="B1077" s="139"/>
      <c r="C1077" s="139"/>
      <c r="D1077" s="139"/>
      <c r="E1077" s="139"/>
      <c r="F1077" s="139"/>
      <c r="G1077" s="139"/>
      <c r="H1077" s="139"/>
      <c r="I1077" s="139"/>
      <c r="J1077" s="139"/>
      <c r="K1077" s="139"/>
      <c r="L1077" s="139"/>
      <c r="M1077" s="139"/>
      <c r="N1077" s="139"/>
      <c r="O1077" s="139"/>
      <c r="P1077" s="139"/>
      <c r="Q1077" s="139"/>
      <c r="R1077" s="139"/>
      <c r="S1077" s="139"/>
      <c r="T1077" s="139"/>
      <c r="U1077" s="139"/>
      <c r="V1077" s="139"/>
      <c r="W1077" s="139"/>
      <c r="X1077" s="139"/>
      <c r="Y1077" s="139"/>
      <c r="Z1077" s="139"/>
      <c r="AA1077" s="139"/>
      <c r="AB1077" s="139"/>
      <c r="AC1077" s="139"/>
      <c r="AD1077" s="139"/>
      <c r="AE1077" s="139"/>
      <c r="AF1077" s="139"/>
      <c r="AG1077" s="139"/>
      <c r="AH1077" s="139"/>
      <c r="AI1077" s="139"/>
      <c r="AJ1077" s="139"/>
      <c r="AK1077" s="139"/>
      <c r="AL1077" s="139"/>
      <c r="AM1077" s="139"/>
      <c r="AN1077" s="139"/>
      <c r="AO1077" s="139"/>
      <c r="AP1077" s="139"/>
      <c r="AQ1077" s="139"/>
      <c r="AR1077" s="139"/>
      <c r="AS1077" s="139"/>
      <c r="AT1077" s="139"/>
      <c r="AU1077" s="139"/>
      <c r="AV1077" s="139"/>
      <c r="AW1077" s="139"/>
      <c r="AX1077" s="139"/>
      <c r="AY1077" s="139"/>
    </row>
    <row r="1078" spans="1:51" ht="14.25" x14ac:dyDescent="0.2">
      <c r="A1078" s="139"/>
      <c r="B1078" s="139"/>
      <c r="C1078" s="139"/>
      <c r="D1078" s="139"/>
      <c r="E1078" s="139"/>
      <c r="F1078" s="139"/>
      <c r="G1078" s="139"/>
      <c r="H1078" s="139"/>
      <c r="I1078" s="139"/>
      <c r="J1078" s="139"/>
      <c r="K1078" s="139"/>
      <c r="L1078" s="139"/>
      <c r="M1078" s="139"/>
      <c r="N1078" s="139"/>
      <c r="O1078" s="139"/>
      <c r="P1078" s="139"/>
      <c r="Q1078" s="139"/>
      <c r="R1078" s="139"/>
      <c r="S1078" s="139"/>
      <c r="T1078" s="139"/>
      <c r="U1078" s="139"/>
      <c r="V1078" s="139"/>
      <c r="W1078" s="139"/>
      <c r="X1078" s="139"/>
      <c r="Y1078" s="139"/>
      <c r="Z1078" s="139"/>
      <c r="AA1078" s="139"/>
      <c r="AB1078" s="139"/>
      <c r="AC1078" s="139"/>
      <c r="AD1078" s="139"/>
      <c r="AE1078" s="139"/>
      <c r="AF1078" s="139"/>
      <c r="AG1078" s="139"/>
      <c r="AH1078" s="139"/>
      <c r="AI1078" s="139"/>
      <c r="AJ1078" s="139"/>
      <c r="AK1078" s="139"/>
      <c r="AL1078" s="139"/>
      <c r="AM1078" s="139"/>
      <c r="AN1078" s="139"/>
      <c r="AO1078" s="139"/>
      <c r="AP1078" s="139"/>
      <c r="AQ1078" s="139"/>
      <c r="AR1078" s="139"/>
      <c r="AS1078" s="139"/>
      <c r="AT1078" s="139"/>
      <c r="AU1078" s="139"/>
      <c r="AV1078" s="139"/>
      <c r="AW1078" s="139"/>
      <c r="AX1078" s="139"/>
      <c r="AY1078" s="139"/>
    </row>
    <row r="1079" spans="1:51" ht="14.25" x14ac:dyDescent="0.2">
      <c r="A1079" s="139"/>
      <c r="B1079" s="139"/>
      <c r="C1079" s="139"/>
      <c r="D1079" s="139"/>
      <c r="E1079" s="139"/>
      <c r="F1079" s="139"/>
      <c r="G1079" s="139"/>
      <c r="H1079" s="139"/>
      <c r="I1079" s="139"/>
      <c r="J1079" s="139"/>
      <c r="K1079" s="139"/>
      <c r="L1079" s="139"/>
      <c r="M1079" s="139"/>
      <c r="N1079" s="139"/>
      <c r="O1079" s="139"/>
      <c r="P1079" s="139"/>
      <c r="Q1079" s="139"/>
      <c r="R1079" s="139"/>
      <c r="S1079" s="139"/>
      <c r="T1079" s="139"/>
      <c r="U1079" s="139"/>
      <c r="V1079" s="139"/>
      <c r="W1079" s="139"/>
      <c r="X1079" s="139"/>
      <c r="Y1079" s="139"/>
      <c r="Z1079" s="139"/>
      <c r="AA1079" s="139"/>
      <c r="AB1079" s="139"/>
      <c r="AC1079" s="139"/>
      <c r="AD1079" s="139"/>
      <c r="AE1079" s="139"/>
      <c r="AF1079" s="139"/>
      <c r="AG1079" s="139"/>
      <c r="AH1079" s="139"/>
      <c r="AI1079" s="139"/>
      <c r="AJ1079" s="139"/>
      <c r="AK1079" s="139"/>
      <c r="AL1079" s="139"/>
      <c r="AM1079" s="139"/>
      <c r="AN1079" s="139"/>
      <c r="AO1079" s="139"/>
      <c r="AP1079" s="139"/>
      <c r="AQ1079" s="139"/>
      <c r="AR1079" s="139"/>
      <c r="AS1079" s="139"/>
      <c r="AT1079" s="139"/>
      <c r="AU1079" s="139"/>
      <c r="AV1079" s="139"/>
      <c r="AW1079" s="139"/>
      <c r="AX1079" s="139"/>
      <c r="AY1079" s="139"/>
    </row>
    <row r="1080" spans="1:51" ht="14.25" x14ac:dyDescent="0.2">
      <c r="A1080" s="139"/>
      <c r="B1080" s="139"/>
      <c r="C1080" s="139"/>
      <c r="D1080" s="139"/>
      <c r="E1080" s="139"/>
      <c r="F1080" s="139"/>
      <c r="G1080" s="139"/>
      <c r="H1080" s="139"/>
      <c r="I1080" s="139"/>
      <c r="J1080" s="139"/>
      <c r="K1080" s="139"/>
      <c r="L1080" s="139"/>
      <c r="M1080" s="139"/>
      <c r="N1080" s="139"/>
      <c r="O1080" s="139"/>
      <c r="P1080" s="139"/>
      <c r="Q1080" s="139"/>
      <c r="R1080" s="139"/>
      <c r="S1080" s="139"/>
      <c r="T1080" s="139"/>
      <c r="U1080" s="139"/>
      <c r="V1080" s="139"/>
      <c r="W1080" s="139"/>
      <c r="X1080" s="139"/>
      <c r="Y1080" s="139"/>
      <c r="Z1080" s="139"/>
      <c r="AA1080" s="139"/>
      <c r="AB1080" s="139"/>
      <c r="AC1080" s="139"/>
      <c r="AD1080" s="139"/>
      <c r="AE1080" s="139"/>
      <c r="AF1080" s="139"/>
      <c r="AG1080" s="139"/>
      <c r="AH1080" s="139"/>
      <c r="AI1080" s="139"/>
      <c r="AJ1080" s="139"/>
      <c r="AK1080" s="139"/>
      <c r="AL1080" s="139"/>
      <c r="AM1080" s="139"/>
      <c r="AN1080" s="139"/>
      <c r="AO1080" s="139"/>
      <c r="AP1080" s="139"/>
      <c r="AQ1080" s="139"/>
      <c r="AR1080" s="139"/>
      <c r="AS1080" s="139"/>
      <c r="AT1080" s="139"/>
      <c r="AU1080" s="139"/>
      <c r="AV1080" s="139"/>
      <c r="AW1080" s="139"/>
      <c r="AX1080" s="139"/>
      <c r="AY1080" s="139"/>
    </row>
    <row r="1081" spans="1:51" ht="14.25" x14ac:dyDescent="0.2">
      <c r="A1081" s="139"/>
      <c r="B1081" s="139"/>
      <c r="C1081" s="139"/>
      <c r="D1081" s="139"/>
      <c r="E1081" s="139"/>
      <c r="F1081" s="139"/>
      <c r="G1081" s="139"/>
      <c r="H1081" s="139"/>
      <c r="I1081" s="139"/>
      <c r="J1081" s="139"/>
      <c r="K1081" s="139"/>
      <c r="L1081" s="139"/>
      <c r="M1081" s="139"/>
      <c r="N1081" s="139"/>
      <c r="O1081" s="139"/>
      <c r="P1081" s="139"/>
      <c r="Q1081" s="139"/>
      <c r="R1081" s="139"/>
      <c r="S1081" s="139"/>
      <c r="T1081" s="139"/>
      <c r="U1081" s="139"/>
      <c r="V1081" s="139"/>
      <c r="W1081" s="139"/>
      <c r="X1081" s="139"/>
      <c r="Y1081" s="139"/>
      <c r="Z1081" s="139"/>
      <c r="AA1081" s="139"/>
      <c r="AB1081" s="139"/>
      <c r="AC1081" s="139"/>
      <c r="AD1081" s="139"/>
      <c r="AE1081" s="139"/>
      <c r="AF1081" s="139"/>
      <c r="AG1081" s="139"/>
      <c r="AH1081" s="139"/>
      <c r="AI1081" s="139"/>
      <c r="AJ1081" s="139"/>
      <c r="AK1081" s="139"/>
      <c r="AL1081" s="139"/>
      <c r="AM1081" s="139"/>
      <c r="AN1081" s="139"/>
      <c r="AO1081" s="139"/>
      <c r="AP1081" s="139"/>
      <c r="AQ1081" s="139"/>
      <c r="AR1081" s="139"/>
      <c r="AS1081" s="139"/>
      <c r="AT1081" s="139"/>
      <c r="AU1081" s="139"/>
      <c r="AV1081" s="139"/>
      <c r="AW1081" s="139"/>
      <c r="AX1081" s="139"/>
      <c r="AY1081" s="139"/>
    </row>
    <row r="1082" spans="1:51" ht="14.25" x14ac:dyDescent="0.2">
      <c r="A1082" s="139"/>
      <c r="B1082" s="139"/>
      <c r="C1082" s="139"/>
      <c r="D1082" s="139"/>
      <c r="E1082" s="139"/>
      <c r="F1082" s="139"/>
      <c r="G1082" s="139"/>
      <c r="H1082" s="139"/>
      <c r="I1082" s="139"/>
      <c r="J1082" s="139"/>
      <c r="K1082" s="139"/>
      <c r="L1082" s="139"/>
      <c r="M1082" s="139"/>
      <c r="N1082" s="139"/>
      <c r="O1082" s="139"/>
      <c r="P1082" s="139"/>
      <c r="Q1082" s="139"/>
      <c r="R1082" s="139"/>
      <c r="S1082" s="139"/>
      <c r="T1082" s="139"/>
      <c r="U1082" s="139"/>
      <c r="V1082" s="139"/>
      <c r="W1082" s="139"/>
      <c r="X1082" s="139"/>
      <c r="Y1082" s="139"/>
      <c r="Z1082" s="139"/>
      <c r="AA1082" s="139"/>
      <c r="AB1082" s="139"/>
      <c r="AC1082" s="139"/>
      <c r="AD1082" s="139"/>
      <c r="AE1082" s="139"/>
      <c r="AF1082" s="139"/>
      <c r="AG1082" s="139"/>
      <c r="AH1082" s="139"/>
      <c r="AI1082" s="139"/>
      <c r="AJ1082" s="139"/>
      <c r="AK1082" s="139"/>
      <c r="AL1082" s="139"/>
      <c r="AM1082" s="139"/>
      <c r="AN1082" s="139"/>
      <c r="AO1082" s="139"/>
      <c r="AP1082" s="139"/>
      <c r="AQ1082" s="139"/>
      <c r="AR1082" s="139"/>
      <c r="AS1082" s="139"/>
      <c r="AT1082" s="139"/>
      <c r="AU1082" s="139"/>
      <c r="AV1082" s="139"/>
      <c r="AW1082" s="139"/>
      <c r="AX1082" s="139"/>
      <c r="AY1082" s="139"/>
    </row>
    <row r="1083" spans="1:51" ht="14.25" x14ac:dyDescent="0.2">
      <c r="A1083" s="139"/>
      <c r="B1083" s="139"/>
      <c r="C1083" s="139"/>
      <c r="D1083" s="139"/>
      <c r="E1083" s="139"/>
      <c r="F1083" s="139"/>
      <c r="G1083" s="139"/>
      <c r="H1083" s="139"/>
      <c r="I1083" s="139"/>
      <c r="J1083" s="139"/>
      <c r="K1083" s="139"/>
      <c r="L1083" s="139"/>
      <c r="M1083" s="139"/>
      <c r="N1083" s="139"/>
      <c r="O1083" s="139"/>
      <c r="P1083" s="139"/>
      <c r="Q1083" s="139"/>
      <c r="R1083" s="139"/>
      <c r="S1083" s="139"/>
      <c r="T1083" s="139"/>
      <c r="U1083" s="139"/>
      <c r="V1083" s="139"/>
      <c r="W1083" s="139"/>
      <c r="X1083" s="139"/>
      <c r="Y1083" s="139"/>
      <c r="Z1083" s="139"/>
      <c r="AA1083" s="139"/>
      <c r="AB1083" s="139"/>
      <c r="AC1083" s="139"/>
      <c r="AD1083" s="139"/>
      <c r="AE1083" s="139"/>
      <c r="AF1083" s="139"/>
      <c r="AG1083" s="139"/>
      <c r="AH1083" s="139"/>
      <c r="AI1083" s="139"/>
      <c r="AJ1083" s="139"/>
      <c r="AK1083" s="139"/>
      <c r="AL1083" s="139"/>
      <c r="AM1083" s="139"/>
      <c r="AN1083" s="139"/>
      <c r="AO1083" s="139"/>
      <c r="AP1083" s="139"/>
      <c r="AQ1083" s="139"/>
      <c r="AR1083" s="139"/>
      <c r="AS1083" s="139"/>
      <c r="AT1083" s="139"/>
      <c r="AU1083" s="139"/>
      <c r="AV1083" s="139"/>
      <c r="AW1083" s="139"/>
      <c r="AX1083" s="139"/>
      <c r="AY1083" s="139"/>
    </row>
    <row r="1084" spans="1:51" ht="14.25" x14ac:dyDescent="0.2">
      <c r="A1084" s="139"/>
      <c r="B1084" s="139"/>
      <c r="C1084" s="139"/>
      <c r="D1084" s="139"/>
      <c r="E1084" s="139"/>
      <c r="F1084" s="139"/>
      <c r="G1084" s="139"/>
      <c r="H1084" s="139"/>
      <c r="I1084" s="139"/>
      <c r="J1084" s="139"/>
      <c r="K1084" s="139"/>
      <c r="L1084" s="139"/>
      <c r="M1084" s="139"/>
      <c r="N1084" s="139"/>
      <c r="O1084" s="139"/>
      <c r="P1084" s="139"/>
      <c r="Q1084" s="139"/>
      <c r="R1084" s="139"/>
      <c r="S1084" s="139"/>
      <c r="T1084" s="139"/>
      <c r="U1084" s="139"/>
      <c r="V1084" s="139"/>
      <c r="W1084" s="139"/>
      <c r="X1084" s="139"/>
      <c r="Y1084" s="139"/>
      <c r="Z1084" s="139"/>
      <c r="AA1084" s="139"/>
      <c r="AB1084" s="139"/>
      <c r="AC1084" s="139"/>
      <c r="AD1084" s="139"/>
      <c r="AE1084" s="139"/>
      <c r="AF1084" s="139"/>
      <c r="AG1084" s="139"/>
      <c r="AH1084" s="139"/>
      <c r="AI1084" s="139"/>
      <c r="AJ1084" s="139"/>
      <c r="AK1084" s="139"/>
      <c r="AL1084" s="139"/>
      <c r="AM1084" s="139"/>
      <c r="AN1084" s="139"/>
      <c r="AO1084" s="139"/>
      <c r="AP1084" s="139"/>
      <c r="AQ1084" s="139"/>
      <c r="AR1084" s="139"/>
      <c r="AS1084" s="139"/>
      <c r="AT1084" s="139"/>
      <c r="AU1084" s="139"/>
      <c r="AV1084" s="139"/>
      <c r="AW1084" s="139"/>
      <c r="AX1084" s="139"/>
      <c r="AY1084" s="139"/>
    </row>
    <row r="1085" spans="1:51" ht="14.25" x14ac:dyDescent="0.2">
      <c r="A1085" s="139"/>
      <c r="B1085" s="139"/>
      <c r="C1085" s="139"/>
      <c r="D1085" s="139"/>
      <c r="E1085" s="139"/>
      <c r="F1085" s="139"/>
      <c r="G1085" s="139"/>
      <c r="H1085" s="139"/>
      <c r="I1085" s="139"/>
      <c r="J1085" s="139"/>
      <c r="K1085" s="139"/>
      <c r="L1085" s="139"/>
      <c r="M1085" s="139"/>
      <c r="N1085" s="139"/>
      <c r="O1085" s="139"/>
      <c r="P1085" s="139"/>
      <c r="Q1085" s="139"/>
      <c r="R1085" s="139"/>
      <c r="S1085" s="139"/>
      <c r="T1085" s="139"/>
      <c r="U1085" s="139"/>
      <c r="V1085" s="139"/>
      <c r="W1085" s="139"/>
      <c r="X1085" s="139"/>
      <c r="Y1085" s="139"/>
      <c r="Z1085" s="139"/>
      <c r="AA1085" s="139"/>
      <c r="AB1085" s="139"/>
      <c r="AC1085" s="139"/>
      <c r="AD1085" s="139"/>
      <c r="AE1085" s="139"/>
      <c r="AF1085" s="139"/>
      <c r="AG1085" s="139"/>
      <c r="AH1085" s="139"/>
      <c r="AI1085" s="139"/>
      <c r="AJ1085" s="139"/>
      <c r="AK1085" s="139"/>
      <c r="AL1085" s="139"/>
      <c r="AM1085" s="139"/>
      <c r="AN1085" s="139"/>
      <c r="AO1085" s="139"/>
      <c r="AP1085" s="139"/>
      <c r="AQ1085" s="139"/>
      <c r="AR1085" s="139"/>
      <c r="AS1085" s="139"/>
      <c r="AT1085" s="139"/>
      <c r="AU1085" s="139"/>
      <c r="AV1085" s="139"/>
      <c r="AW1085" s="139"/>
      <c r="AX1085" s="139"/>
      <c r="AY1085" s="139"/>
    </row>
    <row r="1086" spans="1:51" ht="14.25" x14ac:dyDescent="0.2">
      <c r="A1086" s="139"/>
      <c r="B1086" s="139"/>
      <c r="C1086" s="139"/>
      <c r="D1086" s="139"/>
      <c r="E1086" s="139"/>
      <c r="F1086" s="139"/>
      <c r="G1086" s="139"/>
      <c r="H1086" s="139"/>
      <c r="I1086" s="139"/>
      <c r="J1086" s="139"/>
      <c r="K1086" s="139"/>
      <c r="L1086" s="139"/>
      <c r="M1086" s="139"/>
      <c r="N1086" s="139"/>
      <c r="O1086" s="139"/>
      <c r="P1086" s="139"/>
      <c r="Q1086" s="139"/>
      <c r="R1086" s="139"/>
      <c r="S1086" s="139"/>
      <c r="T1086" s="139"/>
      <c r="U1086" s="139"/>
      <c r="V1086" s="139"/>
      <c r="W1086" s="139"/>
      <c r="X1086" s="139"/>
      <c r="Y1086" s="139"/>
      <c r="Z1086" s="139"/>
      <c r="AA1086" s="139"/>
      <c r="AB1086" s="139"/>
      <c r="AC1086" s="139"/>
      <c r="AD1086" s="139"/>
      <c r="AE1086" s="139"/>
      <c r="AF1086" s="139"/>
      <c r="AG1086" s="139"/>
      <c r="AH1086" s="139"/>
      <c r="AI1086" s="139"/>
      <c r="AJ1086" s="139"/>
      <c r="AK1086" s="139"/>
      <c r="AL1086" s="139"/>
      <c r="AM1086" s="139"/>
      <c r="AN1086" s="139"/>
      <c r="AO1086" s="139"/>
      <c r="AP1086" s="139"/>
      <c r="AQ1086" s="139"/>
      <c r="AR1086" s="139"/>
      <c r="AS1086" s="139"/>
      <c r="AT1086" s="139"/>
      <c r="AU1086" s="139"/>
      <c r="AV1086" s="139"/>
      <c r="AW1086" s="139"/>
      <c r="AX1086" s="139"/>
      <c r="AY1086" s="139"/>
    </row>
    <row r="1087" spans="1:51" ht="14.25" x14ac:dyDescent="0.2">
      <c r="A1087" s="139"/>
      <c r="B1087" s="139"/>
      <c r="C1087" s="139"/>
      <c r="D1087" s="139"/>
      <c r="E1087" s="139"/>
      <c r="F1087" s="139"/>
      <c r="G1087" s="139"/>
      <c r="H1087" s="139"/>
      <c r="I1087" s="139"/>
      <c r="J1087" s="139"/>
      <c r="K1087" s="139"/>
      <c r="L1087" s="139"/>
      <c r="M1087" s="139"/>
      <c r="N1087" s="139"/>
      <c r="O1087" s="139"/>
      <c r="P1087" s="139"/>
      <c r="Q1087" s="139"/>
      <c r="R1087" s="139"/>
      <c r="S1087" s="139"/>
      <c r="T1087" s="139"/>
      <c r="U1087" s="139"/>
      <c r="V1087" s="139"/>
      <c r="W1087" s="139"/>
      <c r="X1087" s="139"/>
      <c r="Y1087" s="139"/>
      <c r="Z1087" s="139"/>
      <c r="AA1087" s="139"/>
      <c r="AB1087" s="139"/>
      <c r="AC1087" s="139"/>
      <c r="AD1087" s="139"/>
      <c r="AE1087" s="139"/>
      <c r="AF1087" s="139"/>
      <c r="AG1087" s="139"/>
      <c r="AH1087" s="139"/>
      <c r="AI1087" s="139"/>
      <c r="AJ1087" s="139"/>
      <c r="AK1087" s="139"/>
      <c r="AL1087" s="139"/>
      <c r="AM1087" s="139"/>
      <c r="AN1087" s="139"/>
      <c r="AO1087" s="139"/>
      <c r="AP1087" s="139"/>
      <c r="AQ1087" s="139"/>
      <c r="AR1087" s="139"/>
      <c r="AS1087" s="139"/>
      <c r="AT1087" s="139"/>
      <c r="AU1087" s="139"/>
      <c r="AV1087" s="139"/>
      <c r="AW1087" s="139"/>
      <c r="AX1087" s="139"/>
      <c r="AY1087" s="139"/>
    </row>
    <row r="1088" spans="1:51" ht="14.25" x14ac:dyDescent="0.2">
      <c r="A1088" s="139"/>
      <c r="B1088" s="139"/>
      <c r="C1088" s="139"/>
      <c r="D1088" s="139"/>
      <c r="E1088" s="139"/>
      <c r="F1088" s="139"/>
      <c r="G1088" s="139"/>
      <c r="H1088" s="139"/>
      <c r="I1088" s="139"/>
      <c r="J1088" s="139"/>
      <c r="K1088" s="139"/>
      <c r="L1088" s="139"/>
      <c r="M1088" s="139"/>
      <c r="N1088" s="139"/>
      <c r="O1088" s="139"/>
      <c r="P1088" s="139"/>
      <c r="Q1088" s="139"/>
      <c r="R1088" s="139"/>
      <c r="S1088" s="139"/>
      <c r="T1088" s="139"/>
      <c r="U1088" s="139"/>
      <c r="V1088" s="139"/>
      <c r="W1088" s="139"/>
      <c r="X1088" s="139"/>
      <c r="Y1088" s="139"/>
      <c r="Z1088" s="139"/>
      <c r="AA1088" s="139"/>
      <c r="AB1088" s="139"/>
      <c r="AC1088" s="139"/>
      <c r="AD1088" s="139"/>
      <c r="AE1088" s="139"/>
      <c r="AF1088" s="139"/>
      <c r="AG1088" s="139"/>
      <c r="AH1088" s="139"/>
      <c r="AI1088" s="139"/>
      <c r="AJ1088" s="139"/>
      <c r="AK1088" s="139"/>
      <c r="AL1088" s="139"/>
      <c r="AM1088" s="139"/>
      <c r="AN1088" s="139"/>
      <c r="AO1088" s="139"/>
      <c r="AP1088" s="139"/>
      <c r="AQ1088" s="139"/>
      <c r="AR1088" s="139"/>
      <c r="AS1088" s="139"/>
      <c r="AT1088" s="139"/>
      <c r="AU1088" s="139"/>
      <c r="AV1088" s="139"/>
      <c r="AW1088" s="139"/>
      <c r="AX1088" s="139"/>
      <c r="AY1088" s="139"/>
    </row>
    <row r="1089" spans="1:51" ht="14.25" x14ac:dyDescent="0.2">
      <c r="A1089" s="139"/>
      <c r="B1089" s="139"/>
      <c r="C1089" s="139"/>
      <c r="D1089" s="139"/>
      <c r="E1089" s="139"/>
      <c r="F1089" s="139"/>
      <c r="G1089" s="139"/>
      <c r="H1089" s="139"/>
      <c r="I1089" s="139"/>
      <c r="J1089" s="139"/>
      <c r="K1089" s="139"/>
      <c r="L1089" s="139"/>
      <c r="M1089" s="139"/>
      <c r="N1089" s="139"/>
      <c r="O1089" s="139"/>
      <c r="P1089" s="139"/>
      <c r="Q1089" s="139"/>
      <c r="R1089" s="139"/>
      <c r="S1089" s="139"/>
      <c r="T1089" s="139"/>
      <c r="U1089" s="139"/>
      <c r="V1089" s="139"/>
      <c r="W1089" s="139"/>
      <c r="X1089" s="139"/>
      <c r="Y1089" s="139"/>
      <c r="Z1089" s="139"/>
      <c r="AA1089" s="139"/>
      <c r="AB1089" s="139"/>
      <c r="AC1089" s="139"/>
      <c r="AD1089" s="139"/>
      <c r="AE1089" s="139"/>
      <c r="AF1089" s="139"/>
      <c r="AG1089" s="139"/>
      <c r="AH1089" s="139"/>
      <c r="AI1089" s="139"/>
      <c r="AJ1089" s="139"/>
      <c r="AK1089" s="139"/>
      <c r="AL1089" s="139"/>
      <c r="AM1089" s="139"/>
      <c r="AN1089" s="139"/>
      <c r="AO1089" s="139"/>
      <c r="AP1089" s="139"/>
      <c r="AQ1089" s="139"/>
      <c r="AR1089" s="139"/>
      <c r="AS1089" s="139"/>
      <c r="AT1089" s="139"/>
      <c r="AU1089" s="139"/>
      <c r="AV1089" s="139"/>
      <c r="AW1089" s="139"/>
      <c r="AX1089" s="139"/>
      <c r="AY1089" s="139"/>
    </row>
    <row r="1090" spans="1:51" ht="14.25" x14ac:dyDescent="0.2">
      <c r="A1090" s="139"/>
      <c r="B1090" s="139"/>
      <c r="C1090" s="139"/>
      <c r="D1090" s="139"/>
      <c r="E1090" s="139"/>
      <c r="F1090" s="139"/>
      <c r="G1090" s="139"/>
      <c r="H1090" s="139"/>
      <c r="I1090" s="139"/>
      <c r="J1090" s="139"/>
      <c r="K1090" s="139"/>
      <c r="L1090" s="139"/>
      <c r="M1090" s="139"/>
      <c r="N1090" s="139"/>
      <c r="O1090" s="139"/>
      <c r="P1090" s="139"/>
      <c r="Q1090" s="139"/>
      <c r="R1090" s="139"/>
      <c r="S1090" s="139"/>
      <c r="T1090" s="139"/>
      <c r="U1090" s="139"/>
      <c r="V1090" s="139"/>
      <c r="W1090" s="139"/>
      <c r="X1090" s="139"/>
      <c r="Y1090" s="139"/>
      <c r="Z1090" s="139"/>
      <c r="AA1090" s="139"/>
      <c r="AB1090" s="139"/>
      <c r="AC1090" s="139"/>
      <c r="AD1090" s="139"/>
      <c r="AE1090" s="139"/>
      <c r="AF1090" s="139"/>
      <c r="AG1090" s="139"/>
      <c r="AH1090" s="139"/>
      <c r="AI1090" s="139"/>
      <c r="AJ1090" s="139"/>
      <c r="AK1090" s="139"/>
      <c r="AL1090" s="139"/>
      <c r="AM1090" s="139"/>
      <c r="AN1090" s="139"/>
      <c r="AO1090" s="139"/>
      <c r="AP1090" s="139"/>
      <c r="AQ1090" s="139"/>
      <c r="AR1090" s="139"/>
      <c r="AS1090" s="139"/>
      <c r="AT1090" s="139"/>
      <c r="AU1090" s="139"/>
      <c r="AV1090" s="139"/>
      <c r="AW1090" s="139"/>
      <c r="AX1090" s="139"/>
      <c r="AY1090" s="139"/>
    </row>
    <row r="1091" spans="1:51" ht="14.25" x14ac:dyDescent="0.2">
      <c r="A1091" s="139"/>
      <c r="B1091" s="139"/>
      <c r="C1091" s="139"/>
      <c r="D1091" s="139"/>
      <c r="E1091" s="139"/>
      <c r="F1091" s="139"/>
      <c r="G1091" s="139"/>
      <c r="H1091" s="139"/>
      <c r="I1091" s="139"/>
      <c r="J1091" s="139"/>
      <c r="K1091" s="139"/>
      <c r="L1091" s="139"/>
      <c r="M1091" s="139"/>
      <c r="N1091" s="139"/>
      <c r="O1091" s="139"/>
      <c r="P1091" s="139"/>
      <c r="Q1091" s="139"/>
      <c r="R1091" s="139"/>
      <c r="S1091" s="139"/>
      <c r="T1091" s="139"/>
      <c r="U1091" s="139"/>
      <c r="V1091" s="139"/>
      <c r="W1091" s="139"/>
      <c r="X1091" s="139"/>
      <c r="Y1091" s="139"/>
      <c r="Z1091" s="139"/>
      <c r="AA1091" s="139"/>
      <c r="AB1091" s="139"/>
      <c r="AC1091" s="139"/>
      <c r="AD1091" s="139"/>
      <c r="AE1091" s="139"/>
      <c r="AF1091" s="139"/>
      <c r="AG1091" s="139"/>
      <c r="AH1091" s="139"/>
      <c r="AI1091" s="139"/>
      <c r="AJ1091" s="139"/>
      <c r="AK1091" s="139"/>
      <c r="AL1091" s="139"/>
      <c r="AM1091" s="139"/>
      <c r="AN1091" s="139"/>
      <c r="AO1091" s="139"/>
      <c r="AP1091" s="139"/>
      <c r="AQ1091" s="139"/>
      <c r="AR1091" s="139"/>
      <c r="AS1091" s="139"/>
      <c r="AT1091" s="139"/>
      <c r="AU1091" s="139"/>
      <c r="AV1091" s="139"/>
      <c r="AW1091" s="139"/>
      <c r="AX1091" s="139"/>
      <c r="AY1091" s="139"/>
    </row>
    <row r="1092" spans="1:51" ht="14.25" x14ac:dyDescent="0.2">
      <c r="A1092" s="139"/>
      <c r="B1092" s="139"/>
      <c r="C1092" s="139"/>
      <c r="D1092" s="139"/>
      <c r="E1092" s="139"/>
      <c r="F1092" s="139"/>
      <c r="G1092" s="139"/>
      <c r="H1092" s="139"/>
      <c r="I1092" s="139"/>
      <c r="J1092" s="139"/>
      <c r="K1092" s="139"/>
      <c r="L1092" s="139"/>
      <c r="M1092" s="139"/>
      <c r="N1092" s="139"/>
      <c r="O1092" s="139"/>
      <c r="P1092" s="139"/>
      <c r="Q1092" s="139"/>
      <c r="R1092" s="139"/>
      <c r="S1092" s="139"/>
      <c r="T1092" s="139"/>
      <c r="U1092" s="139"/>
      <c r="V1092" s="139"/>
      <c r="W1092" s="139"/>
      <c r="X1092" s="139"/>
      <c r="Y1092" s="139"/>
      <c r="Z1092" s="139"/>
      <c r="AA1092" s="139"/>
      <c r="AB1092" s="139"/>
      <c r="AC1092" s="139"/>
      <c r="AD1092" s="139"/>
      <c r="AE1092" s="139"/>
      <c r="AF1092" s="139"/>
      <c r="AG1092" s="139"/>
      <c r="AH1092" s="139"/>
      <c r="AI1092" s="139"/>
      <c r="AJ1092" s="139"/>
      <c r="AK1092" s="139"/>
      <c r="AL1092" s="139"/>
      <c r="AM1092" s="139"/>
      <c r="AN1092" s="139"/>
      <c r="AO1092" s="139"/>
      <c r="AP1092" s="139"/>
      <c r="AQ1092" s="139"/>
      <c r="AR1092" s="139"/>
      <c r="AS1092" s="139"/>
      <c r="AT1092" s="139"/>
      <c r="AU1092" s="139"/>
      <c r="AV1092" s="139"/>
      <c r="AW1092" s="139"/>
      <c r="AX1092" s="139"/>
      <c r="AY1092" s="139"/>
    </row>
    <row r="1093" spans="1:51" ht="14.25" x14ac:dyDescent="0.2">
      <c r="A1093" s="139"/>
      <c r="B1093" s="139"/>
      <c r="C1093" s="139"/>
      <c r="D1093" s="139"/>
      <c r="E1093" s="139"/>
      <c r="F1093" s="139"/>
      <c r="G1093" s="139"/>
      <c r="H1093" s="139"/>
      <c r="I1093" s="139"/>
      <c r="J1093" s="139"/>
      <c r="K1093" s="139"/>
      <c r="L1093" s="139"/>
      <c r="M1093" s="139"/>
      <c r="N1093" s="139"/>
      <c r="O1093" s="139"/>
      <c r="P1093" s="139"/>
      <c r="Q1093" s="139"/>
      <c r="R1093" s="139"/>
      <c r="S1093" s="139"/>
      <c r="T1093" s="139"/>
      <c r="U1093" s="139"/>
      <c r="V1093" s="139"/>
      <c r="W1093" s="139"/>
      <c r="X1093" s="139"/>
      <c r="Y1093" s="139"/>
      <c r="Z1093" s="139"/>
      <c r="AA1093" s="139"/>
      <c r="AB1093" s="139"/>
      <c r="AC1093" s="139"/>
      <c r="AD1093" s="139"/>
      <c r="AE1093" s="139"/>
      <c r="AF1093" s="139"/>
      <c r="AG1093" s="139"/>
      <c r="AH1093" s="139"/>
      <c r="AI1093" s="139"/>
      <c r="AJ1093" s="139"/>
      <c r="AK1093" s="139"/>
      <c r="AL1093" s="139"/>
      <c r="AM1093" s="139"/>
      <c r="AN1093" s="139"/>
      <c r="AO1093" s="139"/>
      <c r="AP1093" s="139"/>
      <c r="AQ1093" s="139"/>
      <c r="AR1093" s="139"/>
      <c r="AS1093" s="139"/>
      <c r="AT1093" s="139"/>
      <c r="AU1093" s="139"/>
      <c r="AV1093" s="139"/>
      <c r="AW1093" s="139"/>
      <c r="AX1093" s="139"/>
      <c r="AY1093" s="139"/>
    </row>
    <row r="1094" spans="1:51" ht="14.25" x14ac:dyDescent="0.2">
      <c r="A1094" s="139"/>
      <c r="B1094" s="139"/>
      <c r="C1094" s="139"/>
      <c r="D1094" s="139"/>
      <c r="E1094" s="139"/>
      <c r="F1094" s="139"/>
      <c r="G1094" s="139"/>
      <c r="H1094" s="139"/>
      <c r="I1094" s="139"/>
      <c r="J1094" s="139"/>
      <c r="K1094" s="139"/>
      <c r="L1094" s="139"/>
      <c r="M1094" s="139"/>
      <c r="N1094" s="139"/>
      <c r="O1094" s="139"/>
      <c r="P1094" s="139"/>
      <c r="Q1094" s="139"/>
      <c r="R1094" s="139"/>
      <c r="S1094" s="139"/>
      <c r="T1094" s="139"/>
      <c r="U1094" s="139"/>
      <c r="V1094" s="139"/>
      <c r="W1094" s="139"/>
      <c r="X1094" s="139"/>
      <c r="Y1094" s="139"/>
      <c r="Z1094" s="139"/>
      <c r="AA1094" s="139"/>
      <c r="AB1094" s="139"/>
      <c r="AC1094" s="139"/>
      <c r="AD1094" s="139"/>
      <c r="AE1094" s="139"/>
      <c r="AF1094" s="139"/>
      <c r="AG1094" s="139"/>
      <c r="AH1094" s="139"/>
      <c r="AI1094" s="139"/>
      <c r="AJ1094" s="139"/>
      <c r="AK1094" s="139"/>
      <c r="AL1094" s="139"/>
      <c r="AM1094" s="139"/>
      <c r="AN1094" s="139"/>
      <c r="AO1094" s="139"/>
      <c r="AP1094" s="139"/>
      <c r="AQ1094" s="139"/>
      <c r="AR1094" s="139"/>
      <c r="AS1094" s="139"/>
      <c r="AT1094" s="139"/>
      <c r="AU1094" s="139"/>
      <c r="AV1094" s="139"/>
      <c r="AW1094" s="139"/>
      <c r="AX1094" s="139"/>
      <c r="AY1094" s="139"/>
    </row>
    <row r="1095" spans="1:51" ht="14.25" x14ac:dyDescent="0.2">
      <c r="A1095" s="139"/>
      <c r="B1095" s="139"/>
      <c r="C1095" s="139"/>
      <c r="D1095" s="139"/>
      <c r="E1095" s="139"/>
      <c r="F1095" s="139"/>
      <c r="G1095" s="139"/>
      <c r="H1095" s="139"/>
      <c r="I1095" s="139"/>
      <c r="J1095" s="139"/>
      <c r="K1095" s="139"/>
      <c r="L1095" s="139"/>
      <c r="M1095" s="139"/>
      <c r="N1095" s="139"/>
      <c r="O1095" s="139"/>
      <c r="P1095" s="139"/>
      <c r="Q1095" s="139"/>
      <c r="R1095" s="139"/>
      <c r="S1095" s="139"/>
      <c r="T1095" s="139"/>
      <c r="U1095" s="139"/>
      <c r="V1095" s="139"/>
      <c r="W1095" s="139"/>
      <c r="X1095" s="139"/>
      <c r="Y1095" s="139"/>
      <c r="Z1095" s="139"/>
      <c r="AA1095" s="139"/>
      <c r="AB1095" s="139"/>
      <c r="AC1095" s="139"/>
      <c r="AD1095" s="139"/>
      <c r="AE1095" s="139"/>
      <c r="AF1095" s="139"/>
      <c r="AG1095" s="139"/>
      <c r="AH1095" s="139"/>
      <c r="AI1095" s="139"/>
      <c r="AJ1095" s="139"/>
      <c r="AK1095" s="139"/>
      <c r="AL1095" s="139"/>
      <c r="AM1095" s="139"/>
      <c r="AN1095" s="139"/>
      <c r="AO1095" s="139"/>
      <c r="AP1095" s="139"/>
      <c r="AQ1095" s="139"/>
      <c r="AR1095" s="139"/>
      <c r="AS1095" s="139"/>
      <c r="AT1095" s="139"/>
      <c r="AU1095" s="139"/>
      <c r="AV1095" s="139"/>
      <c r="AW1095" s="139"/>
      <c r="AX1095" s="139"/>
      <c r="AY1095" s="139"/>
    </row>
    <row r="1096" spans="1:51" ht="14.25" x14ac:dyDescent="0.2">
      <c r="A1096" s="139"/>
      <c r="B1096" s="139"/>
      <c r="C1096" s="139"/>
      <c r="D1096" s="139"/>
      <c r="E1096" s="139"/>
      <c r="F1096" s="139"/>
      <c r="G1096" s="139"/>
      <c r="H1096" s="139"/>
      <c r="I1096" s="139"/>
      <c r="J1096" s="139"/>
      <c r="K1096" s="139"/>
      <c r="L1096" s="139"/>
      <c r="M1096" s="139"/>
      <c r="N1096" s="139"/>
      <c r="O1096" s="139"/>
      <c r="P1096" s="139"/>
      <c r="Q1096" s="139"/>
      <c r="R1096" s="139"/>
      <c r="S1096" s="139"/>
      <c r="T1096" s="139"/>
      <c r="U1096" s="139"/>
      <c r="V1096" s="139"/>
      <c r="W1096" s="139"/>
      <c r="X1096" s="139"/>
      <c r="Y1096" s="139"/>
      <c r="Z1096" s="139"/>
      <c r="AA1096" s="139"/>
      <c r="AB1096" s="139"/>
      <c r="AC1096" s="139"/>
      <c r="AD1096" s="139"/>
      <c r="AE1096" s="139"/>
      <c r="AF1096" s="139"/>
      <c r="AG1096" s="139"/>
      <c r="AH1096" s="139"/>
      <c r="AI1096" s="139"/>
      <c r="AJ1096" s="139"/>
      <c r="AK1096" s="139"/>
      <c r="AL1096" s="139"/>
      <c r="AM1096" s="139"/>
      <c r="AN1096" s="139"/>
      <c r="AO1096" s="139"/>
      <c r="AP1096" s="139"/>
      <c r="AQ1096" s="139"/>
      <c r="AR1096" s="139"/>
      <c r="AS1096" s="139"/>
      <c r="AT1096" s="139"/>
      <c r="AU1096" s="139"/>
      <c r="AV1096" s="139"/>
      <c r="AW1096" s="139"/>
      <c r="AX1096" s="139"/>
      <c r="AY1096" s="139"/>
    </row>
    <row r="1097" spans="1:51" ht="14.25" x14ac:dyDescent="0.2">
      <c r="A1097" s="139"/>
      <c r="B1097" s="139"/>
      <c r="C1097" s="139"/>
      <c r="D1097" s="139"/>
      <c r="E1097" s="139"/>
      <c r="F1097" s="139"/>
      <c r="G1097" s="139"/>
      <c r="H1097" s="139"/>
      <c r="I1097" s="139"/>
      <c r="J1097" s="139"/>
      <c r="K1097" s="139"/>
      <c r="L1097" s="139"/>
      <c r="M1097" s="139"/>
      <c r="N1097" s="139"/>
      <c r="O1097" s="139"/>
      <c r="P1097" s="139"/>
      <c r="Q1097" s="139"/>
      <c r="R1097" s="139"/>
      <c r="S1097" s="139"/>
      <c r="T1097" s="139"/>
      <c r="U1097" s="139"/>
      <c r="V1097" s="139"/>
      <c r="W1097" s="139"/>
      <c r="X1097" s="139"/>
      <c r="Y1097" s="139"/>
      <c r="Z1097" s="139"/>
      <c r="AA1097" s="139"/>
      <c r="AB1097" s="139"/>
      <c r="AC1097" s="139"/>
      <c r="AD1097" s="139"/>
      <c r="AE1097" s="139"/>
      <c r="AF1097" s="139"/>
      <c r="AG1097" s="139"/>
      <c r="AH1097" s="139"/>
      <c r="AI1097" s="139"/>
      <c r="AJ1097" s="139"/>
      <c r="AK1097" s="139"/>
      <c r="AL1097" s="139"/>
      <c r="AM1097" s="139"/>
      <c r="AN1097" s="139"/>
      <c r="AO1097" s="139"/>
      <c r="AP1097" s="139"/>
      <c r="AQ1097" s="139"/>
      <c r="AR1097" s="139"/>
      <c r="AS1097" s="139"/>
      <c r="AT1097" s="139"/>
      <c r="AU1097" s="139"/>
      <c r="AV1097" s="139"/>
      <c r="AW1097" s="139"/>
      <c r="AX1097" s="139"/>
      <c r="AY1097" s="139"/>
    </row>
    <row r="1098" spans="1:51" ht="14.25" x14ac:dyDescent="0.2">
      <c r="A1098" s="139"/>
      <c r="B1098" s="139"/>
      <c r="C1098" s="139"/>
      <c r="D1098" s="139"/>
      <c r="E1098" s="139"/>
      <c r="F1098" s="139"/>
      <c r="G1098" s="139"/>
      <c r="H1098" s="139"/>
      <c r="I1098" s="139"/>
      <c r="J1098" s="139"/>
      <c r="K1098" s="139"/>
      <c r="L1098" s="139"/>
      <c r="M1098" s="139"/>
      <c r="N1098" s="139"/>
      <c r="O1098" s="139"/>
      <c r="P1098" s="139"/>
      <c r="Q1098" s="139"/>
      <c r="R1098" s="139"/>
      <c r="S1098" s="139"/>
      <c r="T1098" s="139"/>
      <c r="U1098" s="139"/>
      <c r="V1098" s="139"/>
      <c r="W1098" s="139"/>
      <c r="X1098" s="139"/>
      <c r="Y1098" s="139"/>
      <c r="Z1098" s="139"/>
      <c r="AA1098" s="139"/>
      <c r="AB1098" s="139"/>
      <c r="AC1098" s="139"/>
      <c r="AD1098" s="139"/>
      <c r="AE1098" s="139"/>
      <c r="AF1098" s="139"/>
      <c r="AG1098" s="139"/>
      <c r="AH1098" s="139"/>
      <c r="AI1098" s="139"/>
      <c r="AJ1098" s="139"/>
      <c r="AK1098" s="139"/>
      <c r="AL1098" s="139"/>
      <c r="AM1098" s="139"/>
      <c r="AN1098" s="139"/>
      <c r="AO1098" s="139"/>
      <c r="AP1098" s="139"/>
      <c r="AQ1098" s="139"/>
      <c r="AR1098" s="139"/>
      <c r="AS1098" s="139"/>
      <c r="AT1098" s="139"/>
      <c r="AU1098" s="139"/>
      <c r="AV1098" s="139"/>
      <c r="AW1098" s="139"/>
      <c r="AX1098" s="139"/>
      <c r="AY1098" s="139"/>
    </row>
    <row r="1099" spans="1:51" ht="14.25" x14ac:dyDescent="0.2">
      <c r="A1099" s="139"/>
      <c r="B1099" s="139"/>
      <c r="C1099" s="139"/>
      <c r="D1099" s="139"/>
      <c r="E1099" s="139"/>
      <c r="F1099" s="139"/>
      <c r="G1099" s="139"/>
      <c r="H1099" s="139"/>
      <c r="I1099" s="139"/>
      <c r="J1099" s="139"/>
      <c r="K1099" s="139"/>
      <c r="L1099" s="139"/>
      <c r="M1099" s="139"/>
      <c r="N1099" s="139"/>
      <c r="O1099" s="139"/>
      <c r="P1099" s="139"/>
      <c r="Q1099" s="139"/>
      <c r="R1099" s="139"/>
      <c r="S1099" s="139"/>
      <c r="T1099" s="139"/>
      <c r="U1099" s="139"/>
      <c r="V1099" s="139"/>
      <c r="W1099" s="139"/>
      <c r="X1099" s="139"/>
      <c r="Y1099" s="139"/>
      <c r="Z1099" s="139"/>
      <c r="AA1099" s="139"/>
      <c r="AB1099" s="139"/>
      <c r="AC1099" s="139"/>
      <c r="AD1099" s="139"/>
      <c r="AE1099" s="139"/>
      <c r="AF1099" s="139"/>
      <c r="AG1099" s="139"/>
      <c r="AH1099" s="139"/>
      <c r="AI1099" s="139"/>
      <c r="AJ1099" s="139"/>
      <c r="AK1099" s="139"/>
      <c r="AL1099" s="139"/>
      <c r="AM1099" s="139"/>
      <c r="AN1099" s="139"/>
      <c r="AO1099" s="139"/>
      <c r="AP1099" s="139"/>
      <c r="AQ1099" s="139"/>
      <c r="AR1099" s="139"/>
      <c r="AS1099" s="139"/>
      <c r="AT1099" s="139"/>
      <c r="AU1099" s="139"/>
      <c r="AV1099" s="139"/>
      <c r="AW1099" s="139"/>
      <c r="AX1099" s="139"/>
      <c r="AY1099" s="139"/>
    </row>
    <row r="1100" spans="1:51" ht="14.25" x14ac:dyDescent="0.2">
      <c r="A1100" s="139"/>
      <c r="B1100" s="139"/>
      <c r="C1100" s="139"/>
      <c r="D1100" s="139"/>
      <c r="E1100" s="139"/>
      <c r="F1100" s="139"/>
      <c r="G1100" s="139"/>
      <c r="H1100" s="139"/>
      <c r="I1100" s="139"/>
      <c r="J1100" s="139"/>
      <c r="K1100" s="139"/>
      <c r="L1100" s="139"/>
      <c r="M1100" s="139"/>
      <c r="N1100" s="139"/>
      <c r="O1100" s="139"/>
      <c r="P1100" s="139"/>
      <c r="Q1100" s="139"/>
      <c r="R1100" s="139"/>
      <c r="S1100" s="139"/>
      <c r="T1100" s="139"/>
      <c r="U1100" s="139"/>
      <c r="V1100" s="139"/>
      <c r="W1100" s="139"/>
      <c r="X1100" s="139"/>
      <c r="Y1100" s="139"/>
      <c r="Z1100" s="139"/>
      <c r="AA1100" s="139"/>
      <c r="AB1100" s="139"/>
      <c r="AC1100" s="139"/>
      <c r="AD1100" s="139"/>
      <c r="AE1100" s="139"/>
      <c r="AF1100" s="139"/>
      <c r="AG1100" s="139"/>
      <c r="AH1100" s="139"/>
      <c r="AI1100" s="139"/>
      <c r="AJ1100" s="139"/>
      <c r="AK1100" s="139"/>
      <c r="AL1100" s="139"/>
      <c r="AM1100" s="139"/>
      <c r="AN1100" s="139"/>
      <c r="AO1100" s="139"/>
      <c r="AP1100" s="139"/>
      <c r="AQ1100" s="139"/>
      <c r="AR1100" s="139"/>
      <c r="AS1100" s="139"/>
      <c r="AT1100" s="139"/>
      <c r="AU1100" s="139"/>
      <c r="AV1100" s="139"/>
      <c r="AW1100" s="139"/>
      <c r="AX1100" s="139"/>
      <c r="AY1100" s="139"/>
    </row>
    <row r="1101" spans="1:51" ht="14.25" x14ac:dyDescent="0.2">
      <c r="A1101" s="139"/>
      <c r="B1101" s="139"/>
      <c r="C1101" s="139"/>
      <c r="D1101" s="139"/>
      <c r="E1101" s="139"/>
      <c r="F1101" s="139"/>
      <c r="G1101" s="139"/>
      <c r="H1101" s="139"/>
      <c r="I1101" s="139"/>
      <c r="J1101" s="139"/>
      <c r="K1101" s="139"/>
      <c r="L1101" s="139"/>
      <c r="M1101" s="139"/>
      <c r="N1101" s="139"/>
      <c r="O1101" s="139"/>
      <c r="P1101" s="139"/>
      <c r="Q1101" s="139"/>
      <c r="R1101" s="139"/>
      <c r="S1101" s="139"/>
      <c r="T1101" s="139"/>
      <c r="U1101" s="139"/>
      <c r="V1101" s="139"/>
      <c r="W1101" s="139"/>
      <c r="X1101" s="139"/>
      <c r="Y1101" s="139"/>
      <c r="Z1101" s="139"/>
      <c r="AA1101" s="139"/>
      <c r="AB1101" s="139"/>
      <c r="AC1101" s="139"/>
      <c r="AD1101" s="139"/>
      <c r="AE1101" s="139"/>
      <c r="AF1101" s="139"/>
      <c r="AG1101" s="139"/>
      <c r="AH1101" s="139"/>
      <c r="AI1101" s="139"/>
      <c r="AJ1101" s="139"/>
      <c r="AK1101" s="139"/>
      <c r="AL1101" s="139"/>
      <c r="AM1101" s="139"/>
      <c r="AN1101" s="139"/>
      <c r="AO1101" s="139"/>
      <c r="AP1101" s="139"/>
      <c r="AQ1101" s="139"/>
      <c r="AR1101" s="139"/>
      <c r="AS1101" s="139"/>
      <c r="AT1101" s="139"/>
      <c r="AU1101" s="139"/>
      <c r="AV1101" s="139"/>
      <c r="AW1101" s="139"/>
      <c r="AX1101" s="139"/>
      <c r="AY1101" s="139"/>
    </row>
    <row r="1102" spans="1:51" ht="14.25" x14ac:dyDescent="0.2">
      <c r="A1102" s="139"/>
      <c r="B1102" s="139"/>
      <c r="C1102" s="139"/>
      <c r="D1102" s="139"/>
      <c r="E1102" s="139"/>
      <c r="F1102" s="139"/>
      <c r="G1102" s="139"/>
      <c r="H1102" s="139"/>
      <c r="I1102" s="139"/>
      <c r="J1102" s="139"/>
      <c r="K1102" s="139"/>
      <c r="L1102" s="139"/>
      <c r="M1102" s="139"/>
      <c r="N1102" s="139"/>
      <c r="O1102" s="139"/>
      <c r="P1102" s="139"/>
      <c r="Q1102" s="139"/>
      <c r="R1102" s="139"/>
      <c r="S1102" s="139"/>
      <c r="T1102" s="139"/>
      <c r="U1102" s="139"/>
      <c r="V1102" s="139"/>
      <c r="W1102" s="139"/>
      <c r="X1102" s="139"/>
      <c r="Y1102" s="139"/>
      <c r="Z1102" s="139"/>
      <c r="AA1102" s="139"/>
      <c r="AB1102" s="139"/>
      <c r="AC1102" s="139"/>
      <c r="AD1102" s="139"/>
      <c r="AE1102" s="139"/>
      <c r="AF1102" s="139"/>
      <c r="AG1102" s="139"/>
      <c r="AH1102" s="139"/>
      <c r="AI1102" s="139"/>
      <c r="AJ1102" s="139"/>
      <c r="AK1102" s="139"/>
      <c r="AL1102" s="139"/>
      <c r="AM1102" s="139"/>
      <c r="AN1102" s="139"/>
      <c r="AO1102" s="139"/>
      <c r="AP1102" s="139"/>
      <c r="AQ1102" s="139"/>
      <c r="AR1102" s="139"/>
      <c r="AS1102" s="139"/>
      <c r="AT1102" s="139"/>
      <c r="AU1102" s="139"/>
      <c r="AV1102" s="139"/>
      <c r="AW1102" s="139"/>
      <c r="AX1102" s="139"/>
      <c r="AY1102" s="139"/>
    </row>
    <row r="1103" spans="1:51" ht="14.25" x14ac:dyDescent="0.2">
      <c r="A1103" s="139"/>
      <c r="B1103" s="139"/>
      <c r="C1103" s="139"/>
      <c r="D1103" s="139"/>
      <c r="E1103" s="139"/>
      <c r="F1103" s="139"/>
      <c r="G1103" s="139"/>
      <c r="H1103" s="139"/>
      <c r="I1103" s="139"/>
      <c r="J1103" s="139"/>
      <c r="K1103" s="139"/>
      <c r="L1103" s="139"/>
      <c r="M1103" s="139"/>
      <c r="N1103" s="139"/>
      <c r="O1103" s="139"/>
      <c r="P1103" s="139"/>
      <c r="Q1103" s="139"/>
      <c r="R1103" s="139"/>
      <c r="S1103" s="139"/>
      <c r="T1103" s="139"/>
      <c r="U1103" s="139"/>
      <c r="V1103" s="139"/>
      <c r="W1103" s="139"/>
      <c r="X1103" s="139"/>
      <c r="Y1103" s="139"/>
      <c r="Z1103" s="139"/>
      <c r="AA1103" s="139"/>
      <c r="AB1103" s="139"/>
      <c r="AC1103" s="139"/>
      <c r="AD1103" s="139"/>
      <c r="AE1103" s="139"/>
      <c r="AF1103" s="139"/>
      <c r="AG1103" s="139"/>
      <c r="AH1103" s="139"/>
      <c r="AI1103" s="139"/>
      <c r="AJ1103" s="139"/>
      <c r="AK1103" s="139"/>
      <c r="AL1103" s="139"/>
      <c r="AM1103" s="139"/>
      <c r="AN1103" s="139"/>
      <c r="AO1103" s="139"/>
      <c r="AP1103" s="139"/>
      <c r="AQ1103" s="139"/>
      <c r="AR1103" s="139"/>
      <c r="AS1103" s="139"/>
      <c r="AT1103" s="139"/>
      <c r="AU1103" s="139"/>
      <c r="AV1103" s="139"/>
      <c r="AW1103" s="139"/>
      <c r="AX1103" s="139"/>
      <c r="AY1103" s="139"/>
    </row>
    <row r="1104" spans="1:51" ht="14.25" x14ac:dyDescent="0.2">
      <c r="A1104" s="139"/>
      <c r="B1104" s="139"/>
      <c r="C1104" s="139"/>
      <c r="D1104" s="139"/>
      <c r="E1104" s="139"/>
      <c r="F1104" s="139"/>
      <c r="G1104" s="139"/>
      <c r="H1104" s="139"/>
      <c r="I1104" s="139"/>
      <c r="J1104" s="139"/>
      <c r="K1104" s="139"/>
      <c r="L1104" s="139"/>
      <c r="M1104" s="139"/>
      <c r="N1104" s="139"/>
      <c r="O1104" s="139"/>
      <c r="P1104" s="139"/>
      <c r="Q1104" s="139"/>
      <c r="R1104" s="139"/>
      <c r="S1104" s="139"/>
      <c r="T1104" s="139"/>
      <c r="U1104" s="139"/>
      <c r="V1104" s="139"/>
      <c r="W1104" s="139"/>
      <c r="X1104" s="139"/>
      <c r="Y1104" s="139"/>
      <c r="Z1104" s="139"/>
      <c r="AA1104" s="139"/>
      <c r="AB1104" s="139"/>
      <c r="AC1104" s="139"/>
      <c r="AD1104" s="139"/>
      <c r="AE1104" s="139"/>
      <c r="AF1104" s="139"/>
      <c r="AG1104" s="139"/>
      <c r="AH1104" s="139"/>
      <c r="AI1104" s="139"/>
      <c r="AJ1104" s="139"/>
      <c r="AK1104" s="139"/>
      <c r="AL1104" s="139"/>
      <c r="AM1104" s="139"/>
      <c r="AN1104" s="139"/>
      <c r="AO1104" s="139"/>
      <c r="AP1104" s="139"/>
      <c r="AQ1104" s="139"/>
      <c r="AR1104" s="139"/>
      <c r="AS1104" s="139"/>
      <c r="AT1104" s="139"/>
      <c r="AU1104" s="139"/>
      <c r="AV1104" s="139"/>
      <c r="AW1104" s="139"/>
      <c r="AX1104" s="139"/>
      <c r="AY1104" s="139"/>
    </row>
    <row r="1105" spans="1:51" ht="14.25" x14ac:dyDescent="0.2">
      <c r="A1105" s="139"/>
      <c r="B1105" s="139"/>
      <c r="C1105" s="139"/>
      <c r="D1105" s="139"/>
      <c r="E1105" s="139"/>
      <c r="F1105" s="139"/>
      <c r="G1105" s="139"/>
      <c r="H1105" s="139"/>
      <c r="I1105" s="139"/>
      <c r="J1105" s="139"/>
      <c r="K1105" s="139"/>
      <c r="L1105" s="139"/>
      <c r="M1105" s="139"/>
      <c r="N1105" s="139"/>
      <c r="O1105" s="139"/>
      <c r="P1105" s="139"/>
      <c r="Q1105" s="139"/>
      <c r="R1105" s="139"/>
      <c r="S1105" s="139"/>
      <c r="T1105" s="139"/>
      <c r="U1105" s="139"/>
      <c r="V1105" s="139"/>
      <c r="W1105" s="139"/>
      <c r="X1105" s="139"/>
      <c r="Y1105" s="139"/>
      <c r="Z1105" s="139"/>
      <c r="AA1105" s="139"/>
      <c r="AB1105" s="139"/>
      <c r="AC1105" s="139"/>
      <c r="AD1105" s="139"/>
      <c r="AE1105" s="139"/>
      <c r="AF1105" s="139"/>
      <c r="AG1105" s="139"/>
      <c r="AH1105" s="139"/>
      <c r="AI1105" s="139"/>
      <c r="AJ1105" s="139"/>
      <c r="AK1105" s="139"/>
      <c r="AL1105" s="139"/>
      <c r="AM1105" s="139"/>
      <c r="AN1105" s="139"/>
      <c r="AO1105" s="139"/>
      <c r="AP1105" s="139"/>
      <c r="AQ1105" s="139"/>
      <c r="AR1105" s="139"/>
      <c r="AS1105" s="139"/>
      <c r="AT1105" s="139"/>
      <c r="AU1105" s="139"/>
      <c r="AV1105" s="139"/>
      <c r="AW1105" s="139"/>
      <c r="AX1105" s="139"/>
      <c r="AY1105" s="139"/>
    </row>
    <row r="1106" spans="1:51" ht="14.25" x14ac:dyDescent="0.2">
      <c r="A1106" s="139"/>
      <c r="B1106" s="139"/>
      <c r="C1106" s="139"/>
      <c r="D1106" s="139"/>
      <c r="E1106" s="139"/>
      <c r="F1106" s="139"/>
      <c r="G1106" s="139"/>
      <c r="H1106" s="139"/>
      <c r="I1106" s="139"/>
      <c r="J1106" s="139"/>
      <c r="K1106" s="139"/>
      <c r="L1106" s="139"/>
      <c r="M1106" s="139"/>
      <c r="N1106" s="139"/>
      <c r="O1106" s="139"/>
      <c r="P1106" s="139"/>
      <c r="Q1106" s="139"/>
      <c r="R1106" s="139"/>
      <c r="S1106" s="139"/>
      <c r="T1106" s="139"/>
      <c r="U1106" s="139"/>
      <c r="V1106" s="139"/>
      <c r="W1106" s="139"/>
      <c r="X1106" s="139"/>
      <c r="Y1106" s="139"/>
      <c r="Z1106" s="139"/>
      <c r="AA1106" s="139"/>
      <c r="AB1106" s="139"/>
      <c r="AC1106" s="139"/>
      <c r="AD1106" s="139"/>
      <c r="AE1106" s="139"/>
      <c r="AF1106" s="139"/>
      <c r="AG1106" s="139"/>
      <c r="AH1106" s="139"/>
      <c r="AI1106" s="139"/>
      <c r="AJ1106" s="139"/>
      <c r="AK1106" s="139"/>
      <c r="AL1106" s="139"/>
      <c r="AM1106" s="139"/>
      <c r="AN1106" s="139"/>
      <c r="AO1106" s="139"/>
      <c r="AP1106" s="139"/>
      <c r="AQ1106" s="139"/>
      <c r="AR1106" s="139"/>
      <c r="AS1106" s="139"/>
      <c r="AT1106" s="139"/>
      <c r="AU1106" s="139"/>
      <c r="AV1106" s="139"/>
      <c r="AW1106" s="139"/>
      <c r="AX1106" s="139"/>
      <c r="AY1106" s="139"/>
    </row>
    <row r="1107" spans="1:51" ht="14.25" x14ac:dyDescent="0.2">
      <c r="A1107" s="139"/>
      <c r="B1107" s="139"/>
      <c r="C1107" s="139"/>
      <c r="D1107" s="139"/>
      <c r="E1107" s="139"/>
      <c r="F1107" s="139"/>
      <c r="G1107" s="139"/>
      <c r="H1107" s="139"/>
      <c r="I1107" s="139"/>
      <c r="J1107" s="139"/>
      <c r="K1107" s="139"/>
      <c r="L1107" s="139"/>
      <c r="M1107" s="139"/>
      <c r="N1107" s="139"/>
      <c r="O1107" s="139"/>
      <c r="P1107" s="139"/>
      <c r="Q1107" s="139"/>
      <c r="R1107" s="139"/>
      <c r="S1107" s="139"/>
      <c r="T1107" s="139"/>
      <c r="U1107" s="139"/>
      <c r="V1107" s="139"/>
      <c r="W1107" s="139"/>
      <c r="X1107" s="139"/>
      <c r="Y1107" s="139"/>
      <c r="Z1107" s="139"/>
      <c r="AA1107" s="139"/>
      <c r="AB1107" s="139"/>
      <c r="AC1107" s="139"/>
      <c r="AD1107" s="139"/>
      <c r="AE1107" s="139"/>
      <c r="AF1107" s="139"/>
      <c r="AG1107" s="139"/>
      <c r="AH1107" s="139"/>
      <c r="AI1107" s="139"/>
      <c r="AJ1107" s="139"/>
      <c r="AK1107" s="139"/>
      <c r="AL1107" s="139"/>
      <c r="AM1107" s="139"/>
      <c r="AN1107" s="139"/>
      <c r="AO1107" s="139"/>
      <c r="AP1107" s="139"/>
      <c r="AQ1107" s="139"/>
      <c r="AR1107" s="139"/>
      <c r="AS1107" s="139"/>
      <c r="AT1107" s="139"/>
      <c r="AU1107" s="139"/>
      <c r="AV1107" s="139"/>
      <c r="AW1107" s="139"/>
      <c r="AX1107" s="139"/>
      <c r="AY1107" s="139"/>
    </row>
    <row r="1108" spans="1:51" ht="14.25" x14ac:dyDescent="0.2">
      <c r="A1108" s="139"/>
      <c r="B1108" s="139"/>
      <c r="C1108" s="139"/>
      <c r="D1108" s="139"/>
      <c r="E1108" s="139"/>
      <c r="F1108" s="139"/>
      <c r="G1108" s="139"/>
      <c r="H1108" s="139"/>
      <c r="I1108" s="139"/>
      <c r="J1108" s="139"/>
      <c r="K1108" s="139"/>
      <c r="L1108" s="139"/>
      <c r="M1108" s="139"/>
      <c r="N1108" s="139"/>
      <c r="O1108" s="139"/>
      <c r="P1108" s="139"/>
      <c r="Q1108" s="139"/>
      <c r="R1108" s="139"/>
      <c r="S1108" s="139"/>
      <c r="T1108" s="139"/>
      <c r="U1108" s="139"/>
      <c r="V1108" s="139"/>
      <c r="W1108" s="139"/>
      <c r="X1108" s="139"/>
      <c r="Y1108" s="139"/>
      <c r="Z1108" s="139"/>
      <c r="AA1108" s="139"/>
      <c r="AB1108" s="139"/>
      <c r="AC1108" s="139"/>
      <c r="AD1108" s="139"/>
      <c r="AE1108" s="139"/>
      <c r="AF1108" s="139"/>
      <c r="AG1108" s="139"/>
      <c r="AH1108" s="139"/>
      <c r="AI1108" s="139"/>
      <c r="AJ1108" s="139"/>
      <c r="AK1108" s="139"/>
      <c r="AL1108" s="139"/>
      <c r="AM1108" s="139"/>
      <c r="AN1108" s="139"/>
      <c r="AO1108" s="139"/>
      <c r="AP1108" s="139"/>
      <c r="AQ1108" s="139"/>
      <c r="AR1108" s="139"/>
      <c r="AS1108" s="139"/>
      <c r="AT1108" s="139"/>
      <c r="AU1108" s="139"/>
      <c r="AV1108" s="139"/>
      <c r="AW1108" s="139"/>
      <c r="AX1108" s="139"/>
      <c r="AY1108" s="139"/>
    </row>
    <row r="1109" spans="1:51" ht="14.25" x14ac:dyDescent="0.2">
      <c r="A1109" s="139"/>
      <c r="B1109" s="139"/>
      <c r="C1109" s="139"/>
      <c r="D1109" s="139"/>
      <c r="E1109" s="139"/>
      <c r="F1109" s="139"/>
      <c r="G1109" s="139"/>
      <c r="H1109" s="139"/>
      <c r="I1109" s="139"/>
      <c r="J1109" s="139"/>
      <c r="K1109" s="139"/>
      <c r="L1109" s="139"/>
      <c r="M1109" s="139"/>
      <c r="N1109" s="139"/>
      <c r="O1109" s="139"/>
      <c r="P1109" s="139"/>
      <c r="Q1109" s="139"/>
      <c r="R1109" s="139"/>
      <c r="S1109" s="139"/>
      <c r="T1109" s="139"/>
      <c r="U1109" s="139"/>
      <c r="V1109" s="139"/>
      <c r="W1109" s="139"/>
      <c r="X1109" s="139"/>
      <c r="Y1109" s="139"/>
      <c r="Z1109" s="139"/>
      <c r="AA1109" s="139"/>
      <c r="AB1109" s="139"/>
      <c r="AC1109" s="139"/>
      <c r="AD1109" s="139"/>
      <c r="AE1109" s="139"/>
      <c r="AF1109" s="139"/>
      <c r="AG1109" s="139"/>
      <c r="AH1109" s="139"/>
      <c r="AI1109" s="139"/>
      <c r="AJ1109" s="139"/>
      <c r="AK1109" s="139"/>
      <c r="AL1109" s="139"/>
      <c r="AM1109" s="139"/>
      <c r="AN1109" s="139"/>
      <c r="AO1109" s="139"/>
      <c r="AP1109" s="139"/>
      <c r="AQ1109" s="139"/>
      <c r="AR1109" s="139"/>
      <c r="AS1109" s="139"/>
      <c r="AT1109" s="139"/>
      <c r="AU1109" s="139"/>
      <c r="AV1109" s="139"/>
      <c r="AW1109" s="139"/>
      <c r="AX1109" s="139"/>
      <c r="AY1109" s="139"/>
    </row>
    <row r="1110" spans="1:51" ht="14.25" x14ac:dyDescent="0.2">
      <c r="A1110" s="139"/>
      <c r="B1110" s="139"/>
      <c r="C1110" s="139"/>
      <c r="D1110" s="139"/>
      <c r="E1110" s="139"/>
      <c r="F1110" s="139"/>
      <c r="G1110" s="139"/>
      <c r="H1110" s="139"/>
      <c r="I1110" s="139"/>
      <c r="J1110" s="139"/>
      <c r="K1110" s="139"/>
      <c r="L1110" s="139"/>
      <c r="M1110" s="139"/>
      <c r="N1110" s="139"/>
      <c r="O1110" s="139"/>
      <c r="P1110" s="139"/>
      <c r="Q1110" s="139"/>
      <c r="R1110" s="139"/>
      <c r="S1110" s="139"/>
      <c r="T1110" s="139"/>
      <c r="U1110" s="139"/>
      <c r="V1110" s="139"/>
      <c r="W1110" s="139"/>
      <c r="X1110" s="139"/>
      <c r="Y1110" s="139"/>
      <c r="Z1110" s="139"/>
      <c r="AA1110" s="139"/>
      <c r="AB1110" s="139"/>
      <c r="AC1110" s="139"/>
      <c r="AD1110" s="139"/>
      <c r="AE1110" s="139"/>
      <c r="AF1110" s="139"/>
      <c r="AG1110" s="139"/>
      <c r="AH1110" s="139"/>
      <c r="AI1110" s="139"/>
      <c r="AJ1110" s="139"/>
      <c r="AK1110" s="139"/>
      <c r="AL1110" s="139"/>
      <c r="AM1110" s="139"/>
      <c r="AN1110" s="139"/>
      <c r="AO1110" s="139"/>
      <c r="AP1110" s="139"/>
      <c r="AQ1110" s="139"/>
      <c r="AR1110" s="139"/>
      <c r="AS1110" s="139"/>
      <c r="AT1110" s="139"/>
      <c r="AU1110" s="139"/>
      <c r="AV1110" s="139"/>
      <c r="AW1110" s="139"/>
      <c r="AX1110" s="139"/>
      <c r="AY1110" s="139"/>
    </row>
    <row r="1111" spans="1:51" ht="14.25" x14ac:dyDescent="0.2">
      <c r="A1111" s="139"/>
      <c r="B1111" s="139"/>
      <c r="C1111" s="139"/>
      <c r="D1111" s="139"/>
      <c r="E1111" s="139"/>
      <c r="F1111" s="139"/>
      <c r="G1111" s="139"/>
      <c r="H1111" s="139"/>
      <c r="I1111" s="139"/>
      <c r="J1111" s="139"/>
      <c r="K1111" s="139"/>
      <c r="L1111" s="139"/>
      <c r="M1111" s="139"/>
      <c r="N1111" s="139"/>
      <c r="O1111" s="139"/>
      <c r="P1111" s="139"/>
      <c r="Q1111" s="139"/>
      <c r="R1111" s="139"/>
      <c r="S1111" s="139"/>
      <c r="T1111" s="139"/>
      <c r="U1111" s="139"/>
      <c r="V1111" s="139"/>
      <c r="W1111" s="139"/>
      <c r="X1111" s="139"/>
      <c r="Y1111" s="139"/>
      <c r="Z1111" s="139"/>
      <c r="AA1111" s="139"/>
      <c r="AB1111" s="139"/>
      <c r="AC1111" s="139"/>
      <c r="AD1111" s="139"/>
      <c r="AE1111" s="139"/>
      <c r="AF1111" s="139"/>
      <c r="AG1111" s="139"/>
      <c r="AH1111" s="139"/>
      <c r="AI1111" s="139"/>
      <c r="AJ1111" s="139"/>
      <c r="AK1111" s="139"/>
      <c r="AL1111" s="139"/>
      <c r="AM1111" s="139"/>
      <c r="AN1111" s="139"/>
      <c r="AO1111" s="139"/>
      <c r="AP1111" s="139"/>
      <c r="AQ1111" s="139"/>
      <c r="AR1111" s="139"/>
      <c r="AS1111" s="139"/>
      <c r="AT1111" s="139"/>
      <c r="AU1111" s="139"/>
      <c r="AV1111" s="139"/>
      <c r="AW1111" s="139"/>
      <c r="AX1111" s="139"/>
      <c r="AY1111" s="139"/>
    </row>
    <row r="1112" spans="1:51" ht="14.25" x14ac:dyDescent="0.2">
      <c r="A1112" s="139"/>
      <c r="B1112" s="139"/>
      <c r="C1112" s="139"/>
      <c r="D1112" s="139"/>
      <c r="E1112" s="139"/>
      <c r="F1112" s="139"/>
      <c r="G1112" s="139"/>
      <c r="H1112" s="139"/>
      <c r="I1112" s="139"/>
      <c r="J1112" s="139"/>
      <c r="K1112" s="139"/>
      <c r="L1112" s="139"/>
      <c r="M1112" s="139"/>
      <c r="N1112" s="139"/>
      <c r="O1112" s="139"/>
      <c r="P1112" s="139"/>
      <c r="Q1112" s="139"/>
      <c r="R1112" s="139"/>
      <c r="S1112" s="139"/>
      <c r="T1112" s="139"/>
      <c r="U1112" s="139"/>
      <c r="V1112" s="139"/>
      <c r="W1112" s="139"/>
      <c r="X1112" s="139"/>
      <c r="Y1112" s="139"/>
      <c r="Z1112" s="139"/>
      <c r="AA1112" s="139"/>
      <c r="AB1112" s="139"/>
      <c r="AC1112" s="139"/>
      <c r="AD1112" s="139"/>
      <c r="AE1112" s="139"/>
      <c r="AF1112" s="139"/>
      <c r="AG1112" s="139"/>
      <c r="AH1112" s="139"/>
      <c r="AI1112" s="139"/>
      <c r="AJ1112" s="139"/>
      <c r="AK1112" s="139"/>
      <c r="AL1112" s="139"/>
      <c r="AM1112" s="139"/>
      <c r="AN1112" s="139"/>
      <c r="AO1112" s="139"/>
      <c r="AP1112" s="139"/>
      <c r="AQ1112" s="139"/>
      <c r="AR1112" s="139"/>
      <c r="AS1112" s="139"/>
      <c r="AT1112" s="139"/>
      <c r="AU1112" s="139"/>
      <c r="AV1112" s="139"/>
      <c r="AW1112" s="139"/>
      <c r="AX1112" s="139"/>
      <c r="AY1112" s="139"/>
    </row>
    <row r="1113" spans="1:51" ht="14.25" x14ac:dyDescent="0.2">
      <c r="A1113" s="139"/>
      <c r="B1113" s="139"/>
      <c r="C1113" s="139"/>
      <c r="D1113" s="139"/>
      <c r="E1113" s="139"/>
      <c r="F1113" s="139"/>
      <c r="G1113" s="139"/>
      <c r="H1113" s="139"/>
      <c r="I1113" s="139"/>
      <c r="J1113" s="139"/>
      <c r="K1113" s="139"/>
      <c r="L1113" s="139"/>
      <c r="M1113" s="139"/>
      <c r="N1113" s="139"/>
      <c r="O1113" s="139"/>
      <c r="P1113" s="139"/>
      <c r="Q1113" s="139"/>
      <c r="R1113" s="139"/>
      <c r="S1113" s="139"/>
      <c r="T1113" s="139"/>
      <c r="U1113" s="139"/>
      <c r="V1113" s="139"/>
      <c r="W1113" s="139"/>
      <c r="X1113" s="139"/>
      <c r="Y1113" s="139"/>
      <c r="Z1113" s="139"/>
      <c r="AA1113" s="139"/>
      <c r="AB1113" s="139"/>
      <c r="AC1113" s="139"/>
      <c r="AD1113" s="139"/>
      <c r="AE1113" s="139"/>
      <c r="AF1113" s="139"/>
      <c r="AG1113" s="139"/>
      <c r="AH1113" s="139"/>
      <c r="AI1113" s="139"/>
      <c r="AJ1113" s="139"/>
      <c r="AK1113" s="139"/>
      <c r="AL1113" s="139"/>
      <c r="AM1113" s="139"/>
      <c r="AN1113" s="139"/>
      <c r="AO1113" s="139"/>
      <c r="AP1113" s="139"/>
      <c r="AQ1113" s="139"/>
      <c r="AR1113" s="139"/>
      <c r="AS1113" s="139"/>
      <c r="AT1113" s="139"/>
      <c r="AU1113" s="139"/>
      <c r="AV1113" s="139"/>
      <c r="AW1113" s="139"/>
      <c r="AX1113" s="139"/>
      <c r="AY1113" s="139"/>
    </row>
    <row r="1114" spans="1:51" ht="14.25" x14ac:dyDescent="0.2">
      <c r="A1114" s="139"/>
      <c r="B1114" s="139"/>
      <c r="C1114" s="139"/>
      <c r="D1114" s="139"/>
      <c r="E1114" s="139"/>
      <c r="F1114" s="139"/>
      <c r="G1114" s="139"/>
      <c r="H1114" s="139"/>
      <c r="I1114" s="139"/>
      <c r="J1114" s="139"/>
      <c r="K1114" s="139"/>
      <c r="L1114" s="139"/>
      <c r="M1114" s="139"/>
      <c r="N1114" s="139"/>
      <c r="O1114" s="139"/>
      <c r="P1114" s="139"/>
      <c r="Q1114" s="139"/>
      <c r="R1114" s="139"/>
      <c r="S1114" s="139"/>
      <c r="T1114" s="139"/>
      <c r="U1114" s="139"/>
      <c r="V1114" s="139"/>
      <c r="W1114" s="139"/>
      <c r="X1114" s="139"/>
      <c r="Y1114" s="139"/>
      <c r="Z1114" s="139"/>
      <c r="AA1114" s="139"/>
      <c r="AB1114" s="139"/>
      <c r="AC1114" s="139"/>
      <c r="AD1114" s="139"/>
      <c r="AE1114" s="139"/>
      <c r="AF1114" s="139"/>
      <c r="AG1114" s="139"/>
      <c r="AH1114" s="139"/>
      <c r="AI1114" s="139"/>
      <c r="AJ1114" s="139"/>
      <c r="AK1114" s="139"/>
      <c r="AL1114" s="139"/>
      <c r="AM1114" s="139"/>
      <c r="AN1114" s="139"/>
      <c r="AO1114" s="139"/>
      <c r="AP1114" s="139"/>
      <c r="AQ1114" s="139"/>
      <c r="AR1114" s="139"/>
      <c r="AS1114" s="139"/>
      <c r="AT1114" s="139"/>
      <c r="AU1114" s="139"/>
      <c r="AV1114" s="139"/>
      <c r="AW1114" s="139"/>
      <c r="AX1114" s="139"/>
      <c r="AY1114" s="139"/>
    </row>
    <row r="1115" spans="1:51" ht="14.25" x14ac:dyDescent="0.2">
      <c r="A1115" s="139"/>
      <c r="B1115" s="139"/>
      <c r="C1115" s="139"/>
      <c r="D1115" s="139"/>
      <c r="E1115" s="139"/>
      <c r="F1115" s="139"/>
      <c r="G1115" s="139"/>
      <c r="H1115" s="139"/>
      <c r="I1115" s="139"/>
      <c r="J1115" s="139"/>
      <c r="K1115" s="139"/>
      <c r="L1115" s="139"/>
      <c r="M1115" s="139"/>
      <c r="N1115" s="139"/>
      <c r="O1115" s="139"/>
      <c r="P1115" s="139"/>
      <c r="Q1115" s="139"/>
      <c r="R1115" s="139"/>
      <c r="S1115" s="139"/>
      <c r="T1115" s="139"/>
      <c r="U1115" s="139"/>
      <c r="V1115" s="139"/>
      <c r="W1115" s="139"/>
      <c r="X1115" s="139"/>
      <c r="Y1115" s="139"/>
      <c r="Z1115" s="139"/>
      <c r="AA1115" s="139"/>
      <c r="AB1115" s="139"/>
      <c r="AC1115" s="139"/>
      <c r="AD1115" s="139"/>
      <c r="AE1115" s="139"/>
      <c r="AF1115" s="139"/>
      <c r="AG1115" s="139"/>
      <c r="AH1115" s="139"/>
      <c r="AI1115" s="139"/>
      <c r="AJ1115" s="139"/>
      <c r="AK1115" s="139"/>
      <c r="AL1115" s="139"/>
      <c r="AM1115" s="139"/>
      <c r="AN1115" s="139"/>
      <c r="AO1115" s="139"/>
      <c r="AP1115" s="139"/>
      <c r="AQ1115" s="139"/>
      <c r="AR1115" s="139"/>
      <c r="AS1115" s="139"/>
      <c r="AT1115" s="139"/>
      <c r="AU1115" s="139"/>
      <c r="AV1115" s="139"/>
      <c r="AW1115" s="139"/>
      <c r="AX1115" s="139"/>
      <c r="AY1115" s="139"/>
    </row>
    <row r="1116" spans="1:51" ht="14.25" x14ac:dyDescent="0.2">
      <c r="A1116" s="139"/>
      <c r="B1116" s="139"/>
      <c r="C1116" s="139"/>
      <c r="D1116" s="139"/>
      <c r="E1116" s="139"/>
      <c r="F1116" s="139"/>
      <c r="G1116" s="139"/>
      <c r="H1116" s="139"/>
      <c r="I1116" s="139"/>
      <c r="J1116" s="139"/>
      <c r="K1116" s="139"/>
      <c r="L1116" s="139"/>
      <c r="M1116" s="139"/>
      <c r="N1116" s="139"/>
      <c r="O1116" s="139"/>
      <c r="P1116" s="139"/>
      <c r="Q1116" s="139"/>
      <c r="R1116" s="139"/>
      <c r="S1116" s="139"/>
      <c r="T1116" s="139"/>
      <c r="U1116" s="139"/>
      <c r="V1116" s="139"/>
      <c r="W1116" s="139"/>
      <c r="X1116" s="139"/>
      <c r="Y1116" s="139"/>
      <c r="Z1116" s="139"/>
      <c r="AA1116" s="139"/>
      <c r="AB1116" s="139"/>
      <c r="AC1116" s="139"/>
      <c r="AD1116" s="139"/>
      <c r="AE1116" s="139"/>
      <c r="AF1116" s="139"/>
      <c r="AG1116" s="139"/>
      <c r="AH1116" s="139"/>
      <c r="AI1116" s="139"/>
      <c r="AJ1116" s="139"/>
      <c r="AK1116" s="139"/>
      <c r="AL1116" s="139"/>
      <c r="AM1116" s="139"/>
      <c r="AN1116" s="139"/>
      <c r="AO1116" s="139"/>
      <c r="AP1116" s="139"/>
      <c r="AQ1116" s="139"/>
      <c r="AR1116" s="139"/>
      <c r="AS1116" s="139"/>
      <c r="AT1116" s="139"/>
      <c r="AU1116" s="139"/>
      <c r="AV1116" s="139"/>
      <c r="AW1116" s="139"/>
      <c r="AX1116" s="139"/>
      <c r="AY1116" s="139"/>
    </row>
    <row r="1117" spans="1:51" ht="14.25" x14ac:dyDescent="0.2">
      <c r="A1117" s="139"/>
      <c r="B1117" s="139"/>
      <c r="C1117" s="139"/>
      <c r="D1117" s="139"/>
      <c r="E1117" s="139"/>
      <c r="F1117" s="139"/>
      <c r="G1117" s="139"/>
      <c r="H1117" s="139"/>
      <c r="I1117" s="139"/>
      <c r="J1117" s="139"/>
      <c r="K1117" s="139"/>
      <c r="L1117" s="139"/>
      <c r="M1117" s="139"/>
      <c r="N1117" s="139"/>
      <c r="O1117" s="139"/>
      <c r="P1117" s="139"/>
      <c r="Q1117" s="139"/>
      <c r="R1117" s="139"/>
      <c r="S1117" s="139"/>
      <c r="T1117" s="139"/>
      <c r="U1117" s="139"/>
      <c r="V1117" s="139"/>
      <c r="W1117" s="139"/>
      <c r="X1117" s="139"/>
      <c r="Y1117" s="139"/>
      <c r="Z1117" s="139"/>
      <c r="AA1117" s="139"/>
      <c r="AB1117" s="139"/>
      <c r="AC1117" s="139"/>
      <c r="AD1117" s="139"/>
      <c r="AE1117" s="139"/>
      <c r="AF1117" s="139"/>
      <c r="AG1117" s="139"/>
      <c r="AH1117" s="139"/>
      <c r="AI1117" s="139"/>
      <c r="AJ1117" s="139"/>
      <c r="AK1117" s="139"/>
      <c r="AL1117" s="139"/>
      <c r="AM1117" s="139"/>
      <c r="AN1117" s="139"/>
      <c r="AO1117" s="139"/>
      <c r="AP1117" s="139"/>
      <c r="AQ1117" s="139"/>
      <c r="AR1117" s="139"/>
      <c r="AS1117" s="139"/>
      <c r="AT1117" s="139"/>
      <c r="AU1117" s="139"/>
      <c r="AV1117" s="139"/>
      <c r="AW1117" s="139"/>
      <c r="AX1117" s="139"/>
      <c r="AY1117" s="139"/>
    </row>
    <row r="1118" spans="1:51" ht="14.25" x14ac:dyDescent="0.2">
      <c r="A1118" s="139"/>
      <c r="B1118" s="139"/>
      <c r="C1118" s="139"/>
      <c r="D1118" s="139"/>
      <c r="E1118" s="139"/>
      <c r="F1118" s="139"/>
      <c r="G1118" s="139"/>
      <c r="H1118" s="139"/>
      <c r="I1118" s="139"/>
      <c r="J1118" s="139"/>
      <c r="K1118" s="139"/>
      <c r="L1118" s="139"/>
      <c r="M1118" s="139"/>
      <c r="N1118" s="139"/>
      <c r="O1118" s="139"/>
      <c r="P1118" s="139"/>
      <c r="Q1118" s="139"/>
      <c r="R1118" s="139"/>
      <c r="S1118" s="139"/>
      <c r="T1118" s="139"/>
      <c r="U1118" s="139"/>
      <c r="V1118" s="139"/>
      <c r="W1118" s="139"/>
      <c r="X1118" s="139"/>
      <c r="Y1118" s="139"/>
      <c r="Z1118" s="139"/>
      <c r="AA1118" s="139"/>
      <c r="AB1118" s="139"/>
      <c r="AC1118" s="139"/>
      <c r="AD1118" s="139"/>
      <c r="AE1118" s="139"/>
      <c r="AF1118" s="139"/>
      <c r="AG1118" s="139"/>
      <c r="AH1118" s="139"/>
      <c r="AI1118" s="139"/>
      <c r="AJ1118" s="139"/>
      <c r="AK1118" s="139"/>
      <c r="AL1118" s="139"/>
      <c r="AM1118" s="139"/>
      <c r="AN1118" s="139"/>
      <c r="AO1118" s="139"/>
      <c r="AP1118" s="139"/>
      <c r="AQ1118" s="139"/>
      <c r="AR1118" s="139"/>
      <c r="AS1118" s="139"/>
      <c r="AT1118" s="139"/>
      <c r="AU1118" s="139"/>
      <c r="AV1118" s="139"/>
      <c r="AW1118" s="139"/>
      <c r="AX1118" s="139"/>
      <c r="AY1118" s="139"/>
    </row>
    <row r="1119" spans="1:51" ht="14.25" x14ac:dyDescent="0.2">
      <c r="A1119" s="139"/>
      <c r="B1119" s="139"/>
      <c r="C1119" s="139"/>
      <c r="D1119" s="139"/>
      <c r="E1119" s="139"/>
      <c r="F1119" s="139"/>
      <c r="G1119" s="139"/>
      <c r="H1119" s="139"/>
      <c r="I1119" s="139"/>
      <c r="J1119" s="139"/>
      <c r="K1119" s="139"/>
      <c r="L1119" s="139"/>
      <c r="M1119" s="139"/>
      <c r="N1119" s="139"/>
      <c r="O1119" s="139"/>
      <c r="P1119" s="139"/>
      <c r="Q1119" s="139"/>
      <c r="R1119" s="139"/>
      <c r="S1119" s="139"/>
      <c r="T1119" s="139"/>
      <c r="U1119" s="139"/>
      <c r="V1119" s="139"/>
      <c r="W1119" s="139"/>
      <c r="X1119" s="139"/>
      <c r="Y1119" s="139"/>
      <c r="Z1119" s="139"/>
      <c r="AA1119" s="139"/>
      <c r="AB1119" s="139"/>
      <c r="AC1119" s="139"/>
      <c r="AD1119" s="139"/>
      <c r="AE1119" s="139"/>
      <c r="AF1119" s="139"/>
      <c r="AG1119" s="139"/>
      <c r="AH1119" s="139"/>
      <c r="AI1119" s="139"/>
      <c r="AJ1119" s="139"/>
      <c r="AK1119" s="139"/>
      <c r="AL1119" s="139"/>
      <c r="AM1119" s="139"/>
      <c r="AN1119" s="139"/>
      <c r="AO1119" s="139"/>
      <c r="AP1119" s="139"/>
      <c r="AQ1119" s="139"/>
      <c r="AR1119" s="139"/>
      <c r="AS1119" s="139"/>
      <c r="AT1119" s="139"/>
      <c r="AU1119" s="139"/>
      <c r="AV1119" s="139"/>
      <c r="AW1119" s="139"/>
      <c r="AX1119" s="139"/>
      <c r="AY1119" s="139"/>
    </row>
    <row r="1120" spans="1:51" ht="14.25" x14ac:dyDescent="0.2">
      <c r="A1120" s="139"/>
      <c r="B1120" s="139"/>
      <c r="C1120" s="139"/>
      <c r="D1120" s="139"/>
      <c r="E1120" s="139"/>
      <c r="F1120" s="139"/>
      <c r="G1120" s="139"/>
      <c r="H1120" s="139"/>
      <c r="I1120" s="139"/>
      <c r="J1120" s="139"/>
      <c r="K1120" s="139"/>
      <c r="L1120" s="139"/>
      <c r="M1120" s="139"/>
      <c r="N1120" s="139"/>
      <c r="O1120" s="139"/>
      <c r="P1120" s="139"/>
      <c r="Q1120" s="139"/>
      <c r="R1120" s="139"/>
      <c r="S1120" s="139"/>
      <c r="T1120" s="139"/>
      <c r="U1120" s="139"/>
      <c r="V1120" s="139"/>
      <c r="W1120" s="139"/>
      <c r="X1120" s="139"/>
      <c r="Y1120" s="139"/>
      <c r="Z1120" s="139"/>
      <c r="AA1120" s="139"/>
      <c r="AB1120" s="139"/>
      <c r="AC1120" s="139"/>
      <c r="AD1120" s="139"/>
      <c r="AE1120" s="139"/>
      <c r="AF1120" s="139"/>
      <c r="AG1120" s="139"/>
      <c r="AH1120" s="139"/>
      <c r="AI1120" s="139"/>
      <c r="AJ1120" s="139"/>
      <c r="AK1120" s="139"/>
      <c r="AL1120" s="139"/>
      <c r="AM1120" s="139"/>
      <c r="AN1120" s="139"/>
      <c r="AO1120" s="139"/>
      <c r="AP1120" s="139"/>
      <c r="AQ1120" s="139"/>
      <c r="AR1120" s="139"/>
      <c r="AS1120" s="139"/>
      <c r="AT1120" s="139"/>
      <c r="AU1120" s="139"/>
      <c r="AV1120" s="139"/>
      <c r="AW1120" s="139"/>
      <c r="AX1120" s="139"/>
      <c r="AY1120" s="139"/>
    </row>
    <row r="1121" spans="1:51" ht="14.25" x14ac:dyDescent="0.2">
      <c r="A1121" s="139"/>
      <c r="B1121" s="139"/>
      <c r="C1121" s="139"/>
      <c r="D1121" s="139"/>
      <c r="E1121" s="139"/>
      <c r="F1121" s="139"/>
      <c r="G1121" s="139"/>
      <c r="H1121" s="139"/>
      <c r="I1121" s="139"/>
      <c r="J1121" s="139"/>
      <c r="K1121" s="139"/>
      <c r="L1121" s="139"/>
      <c r="M1121" s="139"/>
      <c r="N1121" s="139"/>
      <c r="O1121" s="139"/>
      <c r="P1121" s="139"/>
      <c r="Q1121" s="139"/>
      <c r="R1121" s="139"/>
      <c r="S1121" s="139"/>
      <c r="T1121" s="139"/>
      <c r="U1121" s="139"/>
      <c r="V1121" s="139"/>
      <c r="W1121" s="139"/>
      <c r="X1121" s="139"/>
      <c r="Y1121" s="139"/>
      <c r="Z1121" s="139"/>
      <c r="AA1121" s="139"/>
      <c r="AB1121" s="139"/>
      <c r="AC1121" s="139"/>
      <c r="AD1121" s="139"/>
      <c r="AE1121" s="139"/>
      <c r="AF1121" s="139"/>
      <c r="AG1121" s="139"/>
      <c r="AH1121" s="139"/>
      <c r="AI1121" s="139"/>
      <c r="AJ1121" s="139"/>
      <c r="AK1121" s="139"/>
      <c r="AL1121" s="139"/>
      <c r="AM1121" s="139"/>
      <c r="AN1121" s="139"/>
      <c r="AO1121" s="139"/>
      <c r="AP1121" s="139"/>
      <c r="AQ1121" s="139"/>
      <c r="AR1121" s="139"/>
      <c r="AS1121" s="139"/>
      <c r="AT1121" s="139"/>
      <c r="AU1121" s="139"/>
      <c r="AV1121" s="139"/>
      <c r="AW1121" s="139"/>
      <c r="AX1121" s="139"/>
      <c r="AY1121" s="139"/>
    </row>
    <row r="1122" spans="1:51" ht="14.25" x14ac:dyDescent="0.2">
      <c r="A1122" s="139"/>
      <c r="B1122" s="139"/>
      <c r="C1122" s="139"/>
      <c r="D1122" s="139"/>
      <c r="E1122" s="139"/>
      <c r="F1122" s="139"/>
      <c r="G1122" s="139"/>
      <c r="H1122" s="139"/>
      <c r="I1122" s="139"/>
      <c r="J1122" s="139"/>
      <c r="K1122" s="139"/>
      <c r="L1122" s="139"/>
      <c r="M1122" s="139"/>
      <c r="N1122" s="139"/>
      <c r="O1122" s="139"/>
      <c r="P1122" s="139"/>
      <c r="Q1122" s="139"/>
      <c r="R1122" s="139"/>
      <c r="S1122" s="139"/>
      <c r="T1122" s="139"/>
      <c r="U1122" s="139"/>
      <c r="V1122" s="139"/>
      <c r="W1122" s="139"/>
      <c r="X1122" s="139"/>
      <c r="Y1122" s="139"/>
      <c r="Z1122" s="139"/>
      <c r="AA1122" s="139"/>
      <c r="AB1122" s="139"/>
      <c r="AC1122" s="139"/>
      <c r="AD1122" s="139"/>
      <c r="AE1122" s="139"/>
      <c r="AF1122" s="139"/>
      <c r="AG1122" s="139"/>
      <c r="AH1122" s="139"/>
      <c r="AI1122" s="139"/>
      <c r="AJ1122" s="139"/>
      <c r="AK1122" s="139"/>
      <c r="AL1122" s="139"/>
      <c r="AM1122" s="139"/>
      <c r="AN1122" s="139"/>
      <c r="AO1122" s="139"/>
      <c r="AP1122" s="139"/>
      <c r="AQ1122" s="139"/>
      <c r="AR1122" s="139"/>
      <c r="AS1122" s="139"/>
      <c r="AT1122" s="139"/>
      <c r="AU1122" s="139"/>
      <c r="AV1122" s="139"/>
      <c r="AW1122" s="139"/>
      <c r="AX1122" s="139"/>
      <c r="AY1122" s="139"/>
    </row>
    <row r="1123" spans="1:51" ht="14.25" x14ac:dyDescent="0.2">
      <c r="A1123" s="139"/>
      <c r="B1123" s="139"/>
      <c r="C1123" s="139"/>
      <c r="D1123" s="139"/>
      <c r="E1123" s="139"/>
      <c r="F1123" s="139"/>
      <c r="G1123" s="139"/>
      <c r="H1123" s="139"/>
      <c r="I1123" s="139"/>
      <c r="J1123" s="139"/>
      <c r="K1123" s="139"/>
      <c r="L1123" s="139"/>
      <c r="M1123" s="139"/>
      <c r="N1123" s="139"/>
      <c r="O1123" s="139"/>
      <c r="P1123" s="139"/>
      <c r="Q1123" s="139"/>
      <c r="R1123" s="139"/>
      <c r="S1123" s="139"/>
      <c r="T1123" s="139"/>
      <c r="U1123" s="139"/>
      <c r="V1123" s="139"/>
      <c r="W1123" s="139"/>
      <c r="X1123" s="139"/>
      <c r="Y1123" s="139"/>
      <c r="Z1123" s="139"/>
      <c r="AA1123" s="139"/>
      <c r="AB1123" s="139"/>
      <c r="AC1123" s="139"/>
      <c r="AD1123" s="139"/>
      <c r="AE1123" s="139"/>
      <c r="AF1123" s="139"/>
      <c r="AG1123" s="139"/>
      <c r="AH1123" s="139"/>
      <c r="AI1123" s="139"/>
      <c r="AJ1123" s="139"/>
      <c r="AK1123" s="139"/>
      <c r="AL1123" s="139"/>
      <c r="AM1123" s="139"/>
      <c r="AN1123" s="139"/>
      <c r="AO1123" s="139"/>
      <c r="AP1123" s="139"/>
      <c r="AQ1123" s="139"/>
      <c r="AR1123" s="139"/>
      <c r="AS1123" s="139"/>
      <c r="AT1123" s="139"/>
      <c r="AU1123" s="139"/>
      <c r="AV1123" s="139"/>
      <c r="AW1123" s="139"/>
      <c r="AX1123" s="139"/>
      <c r="AY1123" s="139"/>
    </row>
    <row r="1124" spans="1:51" ht="14.25" x14ac:dyDescent="0.2">
      <c r="A1124" s="139"/>
      <c r="B1124" s="139"/>
      <c r="C1124" s="139"/>
      <c r="D1124" s="139"/>
      <c r="E1124" s="139"/>
      <c r="F1124" s="139"/>
      <c r="G1124" s="139"/>
      <c r="H1124" s="139"/>
      <c r="I1124" s="139"/>
      <c r="J1124" s="139"/>
      <c r="K1124" s="139"/>
      <c r="L1124" s="139"/>
      <c r="M1124" s="139"/>
      <c r="N1124" s="139"/>
      <c r="O1124" s="139"/>
      <c r="P1124" s="139"/>
      <c r="Q1124" s="139"/>
      <c r="R1124" s="139"/>
      <c r="S1124" s="139"/>
      <c r="T1124" s="139"/>
      <c r="U1124" s="139"/>
      <c r="V1124" s="139"/>
      <c r="W1124" s="139"/>
      <c r="X1124" s="139"/>
      <c r="Y1124" s="139"/>
      <c r="Z1124" s="139"/>
      <c r="AA1124" s="139"/>
      <c r="AB1124" s="139"/>
      <c r="AC1124" s="139"/>
      <c r="AD1124" s="139"/>
      <c r="AE1124" s="139"/>
      <c r="AF1124" s="139"/>
      <c r="AG1124" s="139"/>
      <c r="AH1124" s="139"/>
      <c r="AI1124" s="139"/>
      <c r="AJ1124" s="139"/>
      <c r="AK1124" s="139"/>
      <c r="AL1124" s="139"/>
      <c r="AM1124" s="139"/>
      <c r="AN1124" s="139"/>
      <c r="AO1124" s="139"/>
      <c r="AP1124" s="139"/>
      <c r="AQ1124" s="139"/>
      <c r="AR1124" s="139"/>
      <c r="AS1124" s="139"/>
      <c r="AT1124" s="139"/>
      <c r="AU1124" s="139"/>
      <c r="AV1124" s="139"/>
      <c r="AW1124" s="139"/>
      <c r="AX1124" s="139"/>
      <c r="AY1124" s="139"/>
    </row>
    <row r="1125" spans="1:51" ht="14.25" x14ac:dyDescent="0.2">
      <c r="A1125" s="139"/>
      <c r="B1125" s="139"/>
      <c r="C1125" s="139"/>
      <c r="D1125" s="139"/>
      <c r="E1125" s="139"/>
      <c r="F1125" s="139"/>
      <c r="G1125" s="139"/>
      <c r="H1125" s="139"/>
      <c r="I1125" s="139"/>
      <c r="J1125" s="139"/>
      <c r="K1125" s="139"/>
      <c r="L1125" s="139"/>
      <c r="M1125" s="139"/>
      <c r="N1125" s="139"/>
      <c r="O1125" s="139"/>
      <c r="P1125" s="139"/>
      <c r="Q1125" s="139"/>
      <c r="R1125" s="139"/>
      <c r="S1125" s="139"/>
      <c r="T1125" s="139"/>
      <c r="U1125" s="139"/>
      <c r="V1125" s="139"/>
      <c r="W1125" s="139"/>
      <c r="X1125" s="139"/>
      <c r="Y1125" s="139"/>
      <c r="Z1125" s="139"/>
      <c r="AA1125" s="139"/>
      <c r="AB1125" s="139"/>
      <c r="AC1125" s="139"/>
      <c r="AD1125" s="139"/>
      <c r="AE1125" s="139"/>
      <c r="AF1125" s="139"/>
      <c r="AG1125" s="139"/>
      <c r="AH1125" s="139"/>
      <c r="AI1125" s="139"/>
      <c r="AJ1125" s="139"/>
      <c r="AK1125" s="139"/>
      <c r="AL1125" s="139"/>
      <c r="AM1125" s="139"/>
      <c r="AN1125" s="139"/>
      <c r="AO1125" s="139"/>
      <c r="AP1125" s="139"/>
      <c r="AQ1125" s="139"/>
      <c r="AR1125" s="139"/>
      <c r="AS1125" s="139"/>
      <c r="AT1125" s="139"/>
      <c r="AU1125" s="139"/>
      <c r="AV1125" s="139"/>
      <c r="AW1125" s="139"/>
      <c r="AX1125" s="139"/>
      <c r="AY1125" s="139"/>
    </row>
    <row r="1126" spans="1:51" ht="14.25" x14ac:dyDescent="0.2">
      <c r="A1126" s="139"/>
      <c r="B1126" s="139"/>
      <c r="C1126" s="139"/>
      <c r="D1126" s="139"/>
      <c r="E1126" s="139"/>
      <c r="F1126" s="139"/>
      <c r="G1126" s="139"/>
      <c r="H1126" s="139"/>
      <c r="I1126" s="139"/>
      <c r="J1126" s="139"/>
      <c r="K1126" s="139"/>
      <c r="L1126" s="139"/>
      <c r="M1126" s="139"/>
      <c r="N1126" s="139"/>
      <c r="O1126" s="139"/>
      <c r="P1126" s="139"/>
      <c r="Q1126" s="139"/>
      <c r="R1126" s="139"/>
      <c r="S1126" s="139"/>
      <c r="T1126" s="139"/>
      <c r="U1126" s="139"/>
      <c r="V1126" s="139"/>
      <c r="W1126" s="139"/>
      <c r="X1126" s="139"/>
      <c r="Y1126" s="139"/>
      <c r="Z1126" s="139"/>
      <c r="AA1126" s="139"/>
      <c r="AB1126" s="139"/>
      <c r="AC1126" s="139"/>
      <c r="AD1126" s="139"/>
      <c r="AE1126" s="139"/>
      <c r="AF1126" s="139"/>
      <c r="AG1126" s="139"/>
      <c r="AH1126" s="139"/>
      <c r="AI1126" s="139"/>
      <c r="AJ1126" s="139"/>
      <c r="AK1126" s="139"/>
      <c r="AL1126" s="139"/>
      <c r="AM1126" s="139"/>
      <c r="AN1126" s="139"/>
      <c r="AO1126" s="139"/>
      <c r="AP1126" s="139"/>
      <c r="AQ1126" s="139"/>
      <c r="AR1126" s="139"/>
      <c r="AS1126" s="139"/>
      <c r="AT1126" s="139"/>
      <c r="AU1126" s="139"/>
      <c r="AV1126" s="139"/>
      <c r="AW1126" s="139"/>
      <c r="AX1126" s="139"/>
      <c r="AY1126" s="139"/>
    </row>
    <row r="1127" spans="1:51" ht="14.25" x14ac:dyDescent="0.2">
      <c r="A1127" s="139"/>
      <c r="B1127" s="139"/>
      <c r="C1127" s="139"/>
      <c r="D1127" s="139"/>
      <c r="E1127" s="139"/>
      <c r="F1127" s="139"/>
      <c r="G1127" s="139"/>
      <c r="H1127" s="139"/>
      <c r="I1127" s="139"/>
      <c r="J1127" s="139"/>
      <c r="K1127" s="139"/>
      <c r="L1127" s="139"/>
      <c r="M1127" s="139"/>
      <c r="N1127" s="139"/>
      <c r="O1127" s="139"/>
      <c r="P1127" s="139"/>
      <c r="Q1127" s="139"/>
      <c r="R1127" s="139"/>
      <c r="S1127" s="139"/>
      <c r="T1127" s="139"/>
      <c r="U1127" s="139"/>
      <c r="V1127" s="139"/>
      <c r="W1127" s="139"/>
      <c r="X1127" s="139"/>
      <c r="Y1127" s="139"/>
      <c r="Z1127" s="139"/>
      <c r="AA1127" s="139"/>
      <c r="AB1127" s="139"/>
      <c r="AC1127" s="139"/>
      <c r="AD1127" s="139"/>
      <c r="AE1127" s="139"/>
      <c r="AF1127" s="139"/>
      <c r="AG1127" s="139"/>
      <c r="AH1127" s="139"/>
      <c r="AI1127" s="139"/>
      <c r="AJ1127" s="139"/>
      <c r="AK1127" s="139"/>
      <c r="AL1127" s="139"/>
      <c r="AM1127" s="139"/>
      <c r="AN1127" s="139"/>
      <c r="AO1127" s="139"/>
      <c r="AP1127" s="139"/>
      <c r="AQ1127" s="139"/>
      <c r="AR1127" s="139"/>
      <c r="AS1127" s="139"/>
      <c r="AT1127" s="139"/>
      <c r="AU1127" s="139"/>
      <c r="AV1127" s="139"/>
      <c r="AW1127" s="139"/>
      <c r="AX1127" s="139"/>
      <c r="AY1127" s="139"/>
    </row>
    <row r="1128" spans="1:51" ht="14.25" x14ac:dyDescent="0.2">
      <c r="A1128" s="139"/>
      <c r="B1128" s="139"/>
      <c r="C1128" s="139"/>
      <c r="D1128" s="139"/>
      <c r="E1128" s="139"/>
      <c r="F1128" s="139"/>
      <c r="G1128" s="139"/>
      <c r="H1128" s="139"/>
      <c r="I1128" s="139"/>
      <c r="J1128" s="139"/>
      <c r="K1128" s="139"/>
      <c r="L1128" s="139"/>
      <c r="M1128" s="139"/>
      <c r="N1128" s="139"/>
      <c r="O1128" s="139"/>
      <c r="P1128" s="139"/>
      <c r="Q1128" s="139"/>
      <c r="R1128" s="139"/>
      <c r="S1128" s="139"/>
      <c r="T1128" s="139"/>
      <c r="U1128" s="139"/>
      <c r="V1128" s="139"/>
      <c r="W1128" s="139"/>
      <c r="X1128" s="139"/>
      <c r="Y1128" s="139"/>
      <c r="Z1128" s="139"/>
      <c r="AA1128" s="139"/>
      <c r="AB1128" s="139"/>
      <c r="AC1128" s="139"/>
      <c r="AD1128" s="139"/>
      <c r="AE1128" s="139"/>
      <c r="AF1128" s="139"/>
      <c r="AG1128" s="139"/>
      <c r="AH1128" s="139"/>
      <c r="AI1128" s="139"/>
      <c r="AJ1128" s="139"/>
      <c r="AK1128" s="139"/>
      <c r="AL1128" s="139"/>
      <c r="AM1128" s="139"/>
      <c r="AN1128" s="139"/>
      <c r="AO1128" s="139"/>
      <c r="AP1128" s="139"/>
      <c r="AQ1128" s="139"/>
      <c r="AR1128" s="139"/>
      <c r="AS1128" s="139"/>
      <c r="AT1128" s="139"/>
      <c r="AU1128" s="139"/>
      <c r="AV1128" s="139"/>
      <c r="AW1128" s="139"/>
      <c r="AX1128" s="139"/>
      <c r="AY1128" s="139"/>
    </row>
    <row r="1129" spans="1:51" ht="14.25" x14ac:dyDescent="0.2">
      <c r="A1129" s="139"/>
      <c r="B1129" s="139"/>
      <c r="C1129" s="139"/>
      <c r="D1129" s="139"/>
      <c r="E1129" s="139"/>
      <c r="F1129" s="139"/>
      <c r="G1129" s="139"/>
      <c r="H1129" s="139"/>
      <c r="I1129" s="139"/>
      <c r="J1129" s="139"/>
      <c r="K1129" s="139"/>
      <c r="L1129" s="139"/>
      <c r="M1129" s="139"/>
      <c r="N1129" s="139"/>
      <c r="O1129" s="139"/>
      <c r="P1129" s="139"/>
      <c r="Q1129" s="139"/>
      <c r="R1129" s="139"/>
      <c r="S1129" s="139"/>
      <c r="T1129" s="139"/>
      <c r="U1129" s="139"/>
      <c r="V1129" s="139"/>
      <c r="W1129" s="139"/>
      <c r="X1129" s="139"/>
      <c r="Y1129" s="139"/>
      <c r="Z1129" s="139"/>
      <c r="AA1129" s="139"/>
      <c r="AB1129" s="139"/>
      <c r="AC1129" s="139"/>
      <c r="AD1129" s="139"/>
      <c r="AE1129" s="139"/>
      <c r="AF1129" s="139"/>
      <c r="AG1129" s="139"/>
      <c r="AH1129" s="139"/>
      <c r="AI1129" s="139"/>
      <c r="AJ1129" s="139"/>
      <c r="AK1129" s="139"/>
      <c r="AL1129" s="139"/>
      <c r="AM1129" s="139"/>
      <c r="AN1129" s="139"/>
      <c r="AO1129" s="139"/>
      <c r="AP1129" s="139"/>
      <c r="AQ1129" s="139"/>
      <c r="AR1129" s="139"/>
      <c r="AS1129" s="139"/>
      <c r="AT1129" s="139"/>
      <c r="AU1129" s="139"/>
      <c r="AV1129" s="139"/>
      <c r="AW1129" s="139"/>
      <c r="AX1129" s="139"/>
      <c r="AY1129" s="139"/>
    </row>
    <row r="1130" spans="1:51" ht="14.25" x14ac:dyDescent="0.2">
      <c r="A1130" s="139"/>
      <c r="B1130" s="139"/>
      <c r="C1130" s="139"/>
      <c r="D1130" s="139"/>
      <c r="E1130" s="139"/>
      <c r="F1130" s="139"/>
      <c r="G1130" s="139"/>
      <c r="H1130" s="139"/>
      <c r="I1130" s="139"/>
      <c r="J1130" s="139"/>
      <c r="K1130" s="139"/>
      <c r="L1130" s="139"/>
      <c r="M1130" s="139"/>
      <c r="N1130" s="139"/>
      <c r="O1130" s="139"/>
      <c r="P1130" s="139"/>
      <c r="Q1130" s="139"/>
      <c r="R1130" s="139"/>
      <c r="S1130" s="139"/>
      <c r="T1130" s="139"/>
      <c r="U1130" s="139"/>
      <c r="V1130" s="139"/>
      <c r="W1130" s="139"/>
      <c r="X1130" s="139"/>
      <c r="Y1130" s="139"/>
      <c r="Z1130" s="139"/>
      <c r="AA1130" s="139"/>
      <c r="AB1130" s="139"/>
      <c r="AC1130" s="139"/>
      <c r="AD1130" s="139"/>
      <c r="AE1130" s="139"/>
      <c r="AF1130" s="139"/>
      <c r="AG1130" s="139"/>
      <c r="AH1130" s="139"/>
      <c r="AI1130" s="139"/>
      <c r="AJ1130" s="139"/>
      <c r="AK1130" s="139"/>
      <c r="AL1130" s="139"/>
      <c r="AM1130" s="139"/>
      <c r="AN1130" s="139"/>
      <c r="AO1130" s="139"/>
      <c r="AP1130" s="139"/>
      <c r="AQ1130" s="139"/>
      <c r="AR1130" s="139"/>
      <c r="AS1130" s="139"/>
      <c r="AT1130" s="139"/>
      <c r="AU1130" s="139"/>
      <c r="AV1130" s="139"/>
      <c r="AW1130" s="139"/>
      <c r="AX1130" s="139"/>
      <c r="AY1130" s="139"/>
    </row>
    <row r="1131" spans="1:51" ht="14.25" x14ac:dyDescent="0.2">
      <c r="A1131" s="139"/>
      <c r="B1131" s="139"/>
      <c r="C1131" s="139"/>
      <c r="D1131" s="139"/>
      <c r="E1131" s="139"/>
      <c r="F1131" s="139"/>
      <c r="G1131" s="139"/>
      <c r="H1131" s="139"/>
      <c r="I1131" s="139"/>
      <c r="J1131" s="139"/>
      <c r="K1131" s="139"/>
      <c r="L1131" s="139"/>
      <c r="M1131" s="139"/>
      <c r="N1131" s="139"/>
      <c r="O1131" s="139"/>
      <c r="P1131" s="139"/>
      <c r="Q1131" s="139"/>
      <c r="R1131" s="139"/>
      <c r="S1131" s="139"/>
      <c r="T1131" s="139"/>
      <c r="U1131" s="139"/>
      <c r="V1131" s="139"/>
      <c r="W1131" s="139"/>
      <c r="X1131" s="139"/>
      <c r="Y1131" s="139"/>
      <c r="Z1131" s="139"/>
      <c r="AA1131" s="139"/>
      <c r="AB1131" s="139"/>
      <c r="AC1131" s="139"/>
      <c r="AD1131" s="139"/>
      <c r="AE1131" s="139"/>
      <c r="AF1131" s="139"/>
      <c r="AG1131" s="139"/>
      <c r="AH1131" s="139"/>
      <c r="AI1131" s="139"/>
      <c r="AJ1131" s="139"/>
      <c r="AK1131" s="139"/>
      <c r="AL1131" s="139"/>
      <c r="AM1131" s="139"/>
      <c r="AN1131" s="139"/>
      <c r="AO1131" s="139"/>
      <c r="AP1131" s="139"/>
      <c r="AQ1131" s="139"/>
      <c r="AR1131" s="139"/>
      <c r="AS1131" s="139"/>
      <c r="AT1131" s="139"/>
      <c r="AU1131" s="139"/>
      <c r="AV1131" s="139"/>
      <c r="AW1131" s="139"/>
      <c r="AX1131" s="139"/>
      <c r="AY1131" s="139"/>
    </row>
    <row r="1132" spans="1:51" ht="14.25" x14ac:dyDescent="0.2">
      <c r="A1132" s="139"/>
      <c r="B1132" s="139"/>
      <c r="C1132" s="139"/>
      <c r="D1132" s="139"/>
      <c r="E1132" s="139"/>
      <c r="F1132" s="139"/>
      <c r="G1132" s="139"/>
      <c r="H1132" s="139"/>
      <c r="I1132" s="139"/>
      <c r="J1132" s="139"/>
      <c r="K1132" s="139"/>
      <c r="L1132" s="139"/>
      <c r="M1132" s="139"/>
      <c r="N1132" s="139"/>
      <c r="O1132" s="139"/>
      <c r="P1132" s="139"/>
      <c r="Q1132" s="139"/>
      <c r="R1132" s="139"/>
      <c r="S1132" s="139"/>
      <c r="T1132" s="139"/>
      <c r="U1132" s="139"/>
      <c r="V1132" s="139"/>
      <c r="W1132" s="139"/>
      <c r="X1132" s="139"/>
      <c r="Y1132" s="139"/>
      <c r="Z1132" s="139"/>
      <c r="AA1132" s="139"/>
      <c r="AB1132" s="139"/>
      <c r="AC1132" s="139"/>
      <c r="AD1132" s="139"/>
      <c r="AE1132" s="139"/>
      <c r="AF1132" s="139"/>
      <c r="AG1132" s="139"/>
      <c r="AH1132" s="139"/>
      <c r="AI1132" s="139"/>
      <c r="AJ1132" s="139"/>
      <c r="AK1132" s="139"/>
      <c r="AL1132" s="139"/>
      <c r="AM1132" s="139"/>
      <c r="AN1132" s="139"/>
      <c r="AO1132" s="139"/>
      <c r="AP1132" s="139"/>
      <c r="AQ1132" s="139"/>
      <c r="AR1132" s="139"/>
      <c r="AS1132" s="139"/>
      <c r="AT1132" s="139"/>
      <c r="AU1132" s="139"/>
      <c r="AV1132" s="139"/>
      <c r="AW1132" s="139"/>
      <c r="AX1132" s="139"/>
      <c r="AY1132" s="139"/>
    </row>
    <row r="1133" spans="1:51" ht="14.25" x14ac:dyDescent="0.2">
      <c r="A1133" s="139"/>
      <c r="B1133" s="139"/>
      <c r="C1133" s="139"/>
      <c r="D1133" s="139"/>
      <c r="E1133" s="139"/>
      <c r="F1133" s="139"/>
      <c r="G1133" s="139"/>
      <c r="H1133" s="139"/>
      <c r="I1133" s="139"/>
      <c r="J1133" s="139"/>
      <c r="K1133" s="139"/>
      <c r="L1133" s="139"/>
      <c r="M1133" s="139"/>
      <c r="N1133" s="139"/>
      <c r="O1133" s="139"/>
      <c r="P1133" s="139"/>
      <c r="Q1133" s="139"/>
      <c r="R1133" s="139"/>
      <c r="S1133" s="139"/>
      <c r="T1133" s="139"/>
      <c r="U1133" s="139"/>
      <c r="V1133" s="139"/>
      <c r="W1133" s="139"/>
      <c r="X1133" s="139"/>
      <c r="Y1133" s="139"/>
      <c r="Z1133" s="139"/>
      <c r="AA1133" s="139"/>
      <c r="AB1133" s="139"/>
      <c r="AC1133" s="139"/>
      <c r="AD1133" s="139"/>
      <c r="AE1133" s="139"/>
      <c r="AF1133" s="139"/>
      <c r="AG1133" s="139"/>
      <c r="AH1133" s="139"/>
      <c r="AI1133" s="139"/>
      <c r="AJ1133" s="139"/>
      <c r="AK1133" s="139"/>
      <c r="AL1133" s="139"/>
      <c r="AM1133" s="139"/>
      <c r="AN1133" s="139"/>
      <c r="AO1133" s="139"/>
      <c r="AP1133" s="139"/>
      <c r="AQ1133" s="139"/>
      <c r="AR1133" s="139"/>
      <c r="AS1133" s="139"/>
      <c r="AT1133" s="139"/>
      <c r="AU1133" s="139"/>
      <c r="AV1133" s="139"/>
      <c r="AW1133" s="139"/>
      <c r="AX1133" s="139"/>
      <c r="AY1133" s="139"/>
    </row>
    <row r="1134" spans="1:51" ht="14.25" x14ac:dyDescent="0.2">
      <c r="A1134" s="139"/>
      <c r="B1134" s="139"/>
      <c r="C1134" s="139"/>
      <c r="D1134" s="139"/>
      <c r="E1134" s="139"/>
      <c r="F1134" s="139"/>
      <c r="G1134" s="139"/>
      <c r="H1134" s="139"/>
      <c r="I1134" s="139"/>
      <c r="J1134" s="139"/>
      <c r="K1134" s="139"/>
      <c r="L1134" s="139"/>
      <c r="M1134" s="139"/>
      <c r="N1134" s="139"/>
      <c r="O1134" s="139"/>
      <c r="P1134" s="139"/>
      <c r="Q1134" s="139"/>
      <c r="R1134" s="139"/>
      <c r="S1134" s="139"/>
      <c r="T1134" s="139"/>
      <c r="U1134" s="139"/>
      <c r="V1134" s="139"/>
      <c r="W1134" s="139"/>
      <c r="X1134" s="139"/>
      <c r="Y1134" s="139"/>
      <c r="Z1134" s="139"/>
      <c r="AA1134" s="139"/>
      <c r="AB1134" s="139"/>
      <c r="AC1134" s="139"/>
      <c r="AD1134" s="139"/>
      <c r="AE1134" s="139"/>
      <c r="AF1134" s="139"/>
      <c r="AG1134" s="139"/>
      <c r="AH1134" s="139"/>
      <c r="AI1134" s="139"/>
      <c r="AJ1134" s="139"/>
      <c r="AK1134" s="139"/>
      <c r="AL1134" s="139"/>
      <c r="AM1134" s="139"/>
      <c r="AN1134" s="139"/>
      <c r="AO1134" s="139"/>
      <c r="AP1134" s="139"/>
      <c r="AQ1134" s="139"/>
      <c r="AR1134" s="139"/>
      <c r="AS1134" s="139"/>
      <c r="AT1134" s="139"/>
      <c r="AU1134" s="139"/>
      <c r="AV1134" s="139"/>
      <c r="AW1134" s="139"/>
      <c r="AX1134" s="139"/>
      <c r="AY1134" s="139"/>
    </row>
    <row r="1135" spans="1:51" ht="14.25" x14ac:dyDescent="0.2">
      <c r="A1135" s="139"/>
      <c r="B1135" s="139"/>
      <c r="C1135" s="139"/>
      <c r="D1135" s="139"/>
      <c r="E1135" s="139"/>
      <c r="F1135" s="139"/>
      <c r="G1135" s="139"/>
      <c r="H1135" s="139"/>
      <c r="I1135" s="139"/>
      <c r="J1135" s="139"/>
      <c r="K1135" s="139"/>
      <c r="L1135" s="139"/>
      <c r="M1135" s="139"/>
      <c r="N1135" s="139"/>
      <c r="O1135" s="139"/>
      <c r="P1135" s="139"/>
      <c r="Q1135" s="139"/>
      <c r="R1135" s="139"/>
      <c r="S1135" s="139"/>
      <c r="T1135" s="139"/>
      <c r="U1135" s="139"/>
      <c r="V1135" s="139"/>
      <c r="W1135" s="139"/>
      <c r="X1135" s="139"/>
      <c r="Y1135" s="139"/>
      <c r="Z1135" s="139"/>
      <c r="AA1135" s="139"/>
      <c r="AB1135" s="139"/>
      <c r="AC1135" s="139"/>
      <c r="AD1135" s="139"/>
      <c r="AE1135" s="139"/>
      <c r="AF1135" s="139"/>
      <c r="AG1135" s="139"/>
      <c r="AH1135" s="139"/>
      <c r="AI1135" s="139"/>
      <c r="AJ1135" s="139"/>
      <c r="AK1135" s="139"/>
      <c r="AL1135" s="139"/>
      <c r="AM1135" s="139"/>
      <c r="AN1135" s="139"/>
      <c r="AO1135" s="139"/>
      <c r="AP1135" s="139"/>
      <c r="AQ1135" s="139"/>
      <c r="AR1135" s="139"/>
      <c r="AS1135" s="139"/>
      <c r="AT1135" s="139"/>
      <c r="AU1135" s="139"/>
      <c r="AV1135" s="139"/>
      <c r="AW1135" s="139"/>
      <c r="AX1135" s="139"/>
      <c r="AY1135" s="139"/>
    </row>
    <row r="1136" spans="1:51" ht="14.25" x14ac:dyDescent="0.2">
      <c r="A1136" s="139"/>
      <c r="B1136" s="139"/>
      <c r="C1136" s="139"/>
      <c r="D1136" s="139"/>
      <c r="E1136" s="139"/>
      <c r="F1136" s="139"/>
      <c r="G1136" s="139"/>
      <c r="H1136" s="139"/>
      <c r="I1136" s="139"/>
      <c r="J1136" s="139"/>
      <c r="K1136" s="139"/>
      <c r="L1136" s="139"/>
      <c r="M1136" s="139"/>
      <c r="N1136" s="139"/>
      <c r="O1136" s="139"/>
      <c r="P1136" s="139"/>
      <c r="Q1136" s="139"/>
      <c r="R1136" s="139"/>
      <c r="S1136" s="139"/>
      <c r="T1136" s="139"/>
      <c r="U1136" s="139"/>
      <c r="V1136" s="139"/>
      <c r="W1136" s="139"/>
      <c r="X1136" s="139"/>
      <c r="Y1136" s="139"/>
      <c r="Z1136" s="139"/>
      <c r="AA1136" s="139"/>
      <c r="AB1136" s="139"/>
      <c r="AC1136" s="139"/>
      <c r="AD1136" s="139"/>
      <c r="AE1136" s="139"/>
      <c r="AF1136" s="139"/>
      <c r="AG1136" s="139"/>
      <c r="AH1136" s="139"/>
      <c r="AI1136" s="139"/>
      <c r="AJ1136" s="139"/>
      <c r="AK1136" s="139"/>
      <c r="AL1136" s="139"/>
      <c r="AM1136" s="139"/>
      <c r="AN1136" s="139"/>
      <c r="AO1136" s="139"/>
      <c r="AP1136" s="139"/>
      <c r="AQ1136" s="139"/>
      <c r="AR1136" s="139"/>
      <c r="AS1136" s="139"/>
      <c r="AT1136" s="139"/>
      <c r="AU1136" s="139"/>
      <c r="AV1136" s="139"/>
      <c r="AW1136" s="139"/>
      <c r="AX1136" s="139"/>
      <c r="AY1136" s="139"/>
    </row>
    <row r="1137" spans="1:51" ht="14.25" x14ac:dyDescent="0.2">
      <c r="A1137" s="139"/>
      <c r="B1137" s="139"/>
      <c r="C1137" s="139"/>
      <c r="D1137" s="139"/>
      <c r="E1137" s="139"/>
      <c r="F1137" s="139"/>
      <c r="G1137" s="139"/>
      <c r="H1137" s="139"/>
      <c r="I1137" s="139"/>
      <c r="J1137" s="139"/>
      <c r="K1137" s="139"/>
      <c r="L1137" s="139"/>
      <c r="M1137" s="139"/>
      <c r="N1137" s="139"/>
      <c r="O1137" s="139"/>
      <c r="P1137" s="139"/>
      <c r="Q1137" s="139"/>
      <c r="R1137" s="139"/>
      <c r="S1137" s="139"/>
      <c r="T1137" s="139"/>
      <c r="U1137" s="139"/>
      <c r="V1137" s="139"/>
      <c r="W1137" s="139"/>
      <c r="X1137" s="139"/>
      <c r="Y1137" s="139"/>
      <c r="Z1137" s="139"/>
      <c r="AA1137" s="139"/>
      <c r="AB1137" s="139"/>
      <c r="AC1137" s="139"/>
      <c r="AD1137" s="139"/>
      <c r="AE1137" s="139"/>
      <c r="AF1137" s="139"/>
      <c r="AG1137" s="139"/>
      <c r="AH1137" s="139"/>
      <c r="AI1137" s="139"/>
      <c r="AJ1137" s="139"/>
      <c r="AK1137" s="139"/>
      <c r="AL1137" s="139"/>
      <c r="AM1137" s="139"/>
      <c r="AN1137" s="139"/>
      <c r="AO1137" s="139"/>
      <c r="AP1137" s="139"/>
      <c r="AQ1137" s="139"/>
      <c r="AR1137" s="139"/>
      <c r="AS1137" s="139"/>
      <c r="AT1137" s="139"/>
      <c r="AU1137" s="139"/>
      <c r="AV1137" s="139"/>
      <c r="AW1137" s="139"/>
      <c r="AX1137" s="139"/>
      <c r="AY1137" s="139"/>
    </row>
    <row r="1138" spans="1:51" ht="14.25" x14ac:dyDescent="0.2">
      <c r="A1138" s="139"/>
      <c r="B1138" s="139"/>
      <c r="C1138" s="139"/>
      <c r="D1138" s="139"/>
      <c r="E1138" s="139"/>
      <c r="F1138" s="139"/>
      <c r="G1138" s="139"/>
      <c r="H1138" s="139"/>
      <c r="I1138" s="139"/>
      <c r="J1138" s="139"/>
      <c r="K1138" s="139"/>
      <c r="L1138" s="139"/>
      <c r="M1138" s="139"/>
      <c r="N1138" s="139"/>
      <c r="O1138" s="139"/>
      <c r="P1138" s="139"/>
      <c r="Q1138" s="139"/>
      <c r="R1138" s="139"/>
      <c r="S1138" s="139"/>
      <c r="T1138" s="139"/>
      <c r="U1138" s="139"/>
      <c r="V1138" s="139"/>
      <c r="W1138" s="139"/>
      <c r="X1138" s="139"/>
      <c r="Y1138" s="139"/>
      <c r="Z1138" s="139"/>
      <c r="AA1138" s="139"/>
      <c r="AB1138" s="139"/>
      <c r="AC1138" s="139"/>
      <c r="AD1138" s="139"/>
      <c r="AE1138" s="139"/>
      <c r="AF1138" s="139"/>
      <c r="AG1138" s="139"/>
      <c r="AH1138" s="139"/>
      <c r="AI1138" s="139"/>
      <c r="AJ1138" s="139"/>
      <c r="AK1138" s="139"/>
      <c r="AL1138" s="139"/>
      <c r="AM1138" s="139"/>
      <c r="AN1138" s="139"/>
      <c r="AO1138" s="139"/>
      <c r="AP1138" s="139"/>
      <c r="AQ1138" s="139"/>
      <c r="AR1138" s="139"/>
      <c r="AS1138" s="139"/>
      <c r="AT1138" s="139"/>
      <c r="AU1138" s="139"/>
      <c r="AV1138" s="139"/>
      <c r="AW1138" s="139"/>
      <c r="AX1138" s="139"/>
      <c r="AY1138" s="139"/>
    </row>
    <row r="1139" spans="1:51" ht="14.25" x14ac:dyDescent="0.2">
      <c r="A1139" s="139"/>
      <c r="B1139" s="139"/>
      <c r="C1139" s="139"/>
      <c r="D1139" s="139"/>
      <c r="E1139" s="139"/>
      <c r="F1139" s="139"/>
      <c r="G1139" s="139"/>
      <c r="H1139" s="139"/>
      <c r="I1139" s="139"/>
      <c r="J1139" s="139"/>
      <c r="K1139" s="139"/>
      <c r="L1139" s="139"/>
      <c r="M1139" s="139"/>
      <c r="N1139" s="139"/>
      <c r="O1139" s="139"/>
      <c r="P1139" s="139"/>
      <c r="Q1139" s="139"/>
      <c r="R1139" s="139"/>
      <c r="S1139" s="139"/>
      <c r="T1139" s="139"/>
      <c r="U1139" s="139"/>
      <c r="V1139" s="139"/>
      <c r="W1139" s="139"/>
      <c r="X1139" s="139"/>
      <c r="Y1139" s="139"/>
      <c r="Z1139" s="139"/>
      <c r="AA1139" s="139"/>
      <c r="AB1139" s="139"/>
      <c r="AC1139" s="139"/>
      <c r="AD1139" s="139"/>
      <c r="AE1139" s="139"/>
      <c r="AF1139" s="139"/>
      <c r="AG1139" s="139"/>
      <c r="AH1139" s="139"/>
      <c r="AI1139" s="139"/>
      <c r="AJ1139" s="139"/>
      <c r="AK1139" s="139"/>
      <c r="AL1139" s="139"/>
      <c r="AM1139" s="139"/>
      <c r="AN1139" s="139"/>
      <c r="AO1139" s="139"/>
      <c r="AP1139" s="139"/>
      <c r="AQ1139" s="139"/>
      <c r="AR1139" s="139"/>
      <c r="AS1139" s="139"/>
      <c r="AT1139" s="139"/>
      <c r="AU1139" s="139"/>
      <c r="AV1139" s="139"/>
      <c r="AW1139" s="139"/>
      <c r="AX1139" s="139"/>
      <c r="AY1139" s="139"/>
    </row>
    <row r="1140" spans="1:51" ht="14.25" x14ac:dyDescent="0.2">
      <c r="A1140" s="139"/>
      <c r="B1140" s="139"/>
      <c r="C1140" s="139"/>
      <c r="D1140" s="139"/>
      <c r="E1140" s="139"/>
      <c r="F1140" s="139"/>
      <c r="G1140" s="139"/>
      <c r="H1140" s="139"/>
      <c r="I1140" s="139"/>
      <c r="J1140" s="139"/>
      <c r="K1140" s="139"/>
      <c r="L1140" s="139"/>
      <c r="M1140" s="139"/>
      <c r="N1140" s="139"/>
      <c r="O1140" s="139"/>
      <c r="P1140" s="139"/>
      <c r="Q1140" s="139"/>
      <c r="R1140" s="139"/>
      <c r="S1140" s="139"/>
      <c r="T1140" s="139"/>
      <c r="U1140" s="139"/>
      <c r="V1140" s="139"/>
      <c r="W1140" s="139"/>
      <c r="X1140" s="139"/>
      <c r="Y1140" s="139"/>
      <c r="Z1140" s="139"/>
      <c r="AA1140" s="139"/>
      <c r="AB1140" s="139"/>
      <c r="AC1140" s="139"/>
      <c r="AD1140" s="139"/>
      <c r="AE1140" s="139"/>
      <c r="AF1140" s="139"/>
      <c r="AG1140" s="139"/>
      <c r="AH1140" s="139"/>
      <c r="AI1140" s="139"/>
      <c r="AJ1140" s="139"/>
      <c r="AK1140" s="139"/>
      <c r="AL1140" s="139"/>
      <c r="AM1140" s="139"/>
      <c r="AN1140" s="139"/>
      <c r="AO1140" s="139"/>
      <c r="AP1140" s="139"/>
      <c r="AQ1140" s="139"/>
      <c r="AR1140" s="139"/>
      <c r="AS1140" s="139"/>
      <c r="AT1140" s="139"/>
      <c r="AU1140" s="139"/>
      <c r="AV1140" s="139"/>
      <c r="AW1140" s="139"/>
      <c r="AX1140" s="139"/>
      <c r="AY1140" s="139"/>
    </row>
    <row r="1141" spans="1:51" ht="14.25" x14ac:dyDescent="0.2">
      <c r="A1141" s="139"/>
      <c r="B1141" s="139"/>
      <c r="C1141" s="139"/>
      <c r="D1141" s="139"/>
      <c r="E1141" s="139"/>
      <c r="F1141" s="139"/>
      <c r="G1141" s="139"/>
      <c r="H1141" s="139"/>
      <c r="I1141" s="139"/>
      <c r="J1141" s="139"/>
      <c r="K1141" s="139"/>
      <c r="L1141" s="139"/>
      <c r="M1141" s="139"/>
      <c r="N1141" s="139"/>
      <c r="O1141" s="139"/>
      <c r="P1141" s="139"/>
      <c r="Q1141" s="139"/>
      <c r="R1141" s="139"/>
      <c r="S1141" s="139"/>
      <c r="T1141" s="139"/>
      <c r="U1141" s="139"/>
      <c r="V1141" s="139"/>
      <c r="W1141" s="139"/>
      <c r="X1141" s="139"/>
      <c r="Y1141" s="139"/>
      <c r="Z1141" s="139"/>
      <c r="AA1141" s="139"/>
      <c r="AB1141" s="139"/>
      <c r="AC1141" s="139"/>
      <c r="AD1141" s="139"/>
      <c r="AE1141" s="139"/>
      <c r="AF1141" s="139"/>
      <c r="AG1141" s="139"/>
      <c r="AH1141" s="139"/>
      <c r="AI1141" s="139"/>
      <c r="AJ1141" s="139"/>
      <c r="AK1141" s="139"/>
      <c r="AL1141" s="139"/>
      <c r="AM1141" s="139"/>
      <c r="AN1141" s="139"/>
      <c r="AO1141" s="139"/>
      <c r="AP1141" s="139"/>
      <c r="AQ1141" s="139"/>
      <c r="AR1141" s="139"/>
      <c r="AS1141" s="139"/>
      <c r="AT1141" s="139"/>
      <c r="AU1141" s="139"/>
      <c r="AV1141" s="139"/>
      <c r="AW1141" s="139"/>
      <c r="AX1141" s="139"/>
      <c r="AY1141" s="139"/>
    </row>
    <row r="1142" spans="1:51" ht="14.25" x14ac:dyDescent="0.2">
      <c r="A1142" s="139"/>
      <c r="B1142" s="139"/>
      <c r="C1142" s="139"/>
      <c r="D1142" s="139"/>
      <c r="E1142" s="139"/>
      <c r="F1142" s="139"/>
      <c r="G1142" s="139"/>
      <c r="H1142" s="139"/>
      <c r="I1142" s="139"/>
      <c r="J1142" s="139"/>
      <c r="K1142" s="139"/>
      <c r="L1142" s="139"/>
      <c r="M1142" s="139"/>
      <c r="N1142" s="139"/>
      <c r="O1142" s="139"/>
      <c r="P1142" s="139"/>
      <c r="Q1142" s="139"/>
      <c r="R1142" s="139"/>
      <c r="S1142" s="139"/>
      <c r="T1142" s="139"/>
      <c r="U1142" s="139"/>
      <c r="V1142" s="139"/>
      <c r="W1142" s="139"/>
      <c r="X1142" s="139"/>
      <c r="Y1142" s="139"/>
      <c r="Z1142" s="139"/>
      <c r="AA1142" s="139"/>
      <c r="AB1142" s="139"/>
      <c r="AC1142" s="139"/>
      <c r="AD1142" s="139"/>
      <c r="AE1142" s="139"/>
      <c r="AF1142" s="139"/>
      <c r="AG1142" s="139"/>
      <c r="AH1142" s="139"/>
      <c r="AI1142" s="139"/>
      <c r="AJ1142" s="139"/>
      <c r="AK1142" s="139"/>
      <c r="AL1142" s="139"/>
      <c r="AM1142" s="139"/>
      <c r="AN1142" s="139"/>
      <c r="AO1142" s="139"/>
      <c r="AP1142" s="139"/>
      <c r="AQ1142" s="139"/>
      <c r="AR1142" s="139"/>
      <c r="AS1142" s="139"/>
      <c r="AT1142" s="139"/>
      <c r="AU1142" s="139"/>
      <c r="AV1142" s="139"/>
      <c r="AW1142" s="139"/>
      <c r="AX1142" s="139"/>
      <c r="AY1142" s="139"/>
    </row>
    <row r="1143" spans="1:51" ht="14.25" x14ac:dyDescent="0.2">
      <c r="A1143" s="139"/>
      <c r="B1143" s="139"/>
      <c r="C1143" s="139"/>
      <c r="D1143" s="139"/>
      <c r="E1143" s="139"/>
      <c r="F1143" s="139"/>
      <c r="G1143" s="139"/>
      <c r="H1143" s="139"/>
      <c r="I1143" s="139"/>
      <c r="J1143" s="139"/>
      <c r="K1143" s="139"/>
      <c r="L1143" s="139"/>
      <c r="M1143" s="139"/>
      <c r="N1143" s="139"/>
      <c r="O1143" s="139"/>
      <c r="P1143" s="139"/>
      <c r="Q1143" s="139"/>
      <c r="R1143" s="139"/>
      <c r="S1143" s="139"/>
      <c r="T1143" s="139"/>
      <c r="U1143" s="139"/>
      <c r="V1143" s="139"/>
      <c r="W1143" s="139"/>
      <c r="X1143" s="139"/>
      <c r="Y1143" s="139"/>
      <c r="Z1143" s="139"/>
      <c r="AA1143" s="139"/>
      <c r="AB1143" s="139"/>
      <c r="AC1143" s="139"/>
      <c r="AD1143" s="139"/>
      <c r="AE1143" s="139"/>
      <c r="AF1143" s="139"/>
      <c r="AG1143" s="139"/>
      <c r="AH1143" s="139"/>
      <c r="AI1143" s="139"/>
      <c r="AJ1143" s="139"/>
      <c r="AK1143" s="139"/>
      <c r="AL1143" s="139"/>
      <c r="AM1143" s="139"/>
      <c r="AN1143" s="139"/>
      <c r="AO1143" s="139"/>
      <c r="AP1143" s="139"/>
      <c r="AQ1143" s="139"/>
      <c r="AR1143" s="139"/>
      <c r="AS1143" s="139"/>
      <c r="AT1143" s="139"/>
      <c r="AU1143" s="139"/>
      <c r="AV1143" s="139"/>
      <c r="AW1143" s="139"/>
      <c r="AX1143" s="139"/>
      <c r="AY1143" s="139"/>
    </row>
    <row r="1144" spans="1:51" ht="14.25" x14ac:dyDescent="0.2">
      <c r="A1144" s="139"/>
      <c r="B1144" s="139"/>
      <c r="C1144" s="139"/>
      <c r="D1144" s="139"/>
      <c r="E1144" s="139"/>
      <c r="F1144" s="139"/>
      <c r="G1144" s="139"/>
      <c r="H1144" s="139"/>
      <c r="I1144" s="139"/>
      <c r="J1144" s="139"/>
      <c r="K1144" s="139"/>
      <c r="L1144" s="139"/>
      <c r="M1144" s="139"/>
      <c r="N1144" s="139"/>
      <c r="O1144" s="139"/>
      <c r="P1144" s="139"/>
      <c r="Q1144" s="139"/>
      <c r="R1144" s="139"/>
      <c r="S1144" s="139"/>
      <c r="T1144" s="139"/>
      <c r="U1144" s="139"/>
      <c r="V1144" s="139"/>
      <c r="W1144" s="139"/>
      <c r="X1144" s="139"/>
      <c r="Y1144" s="139"/>
      <c r="Z1144" s="139"/>
      <c r="AA1144" s="139"/>
      <c r="AB1144" s="139"/>
      <c r="AC1144" s="139"/>
      <c r="AD1144" s="139"/>
      <c r="AE1144" s="139"/>
      <c r="AF1144" s="139"/>
      <c r="AG1144" s="139"/>
      <c r="AH1144" s="139"/>
      <c r="AI1144" s="139"/>
      <c r="AJ1144" s="139"/>
      <c r="AK1144" s="139"/>
      <c r="AL1144" s="139"/>
      <c r="AM1144" s="139"/>
      <c r="AN1144" s="139"/>
      <c r="AO1144" s="139"/>
      <c r="AP1144" s="139"/>
      <c r="AQ1144" s="139"/>
      <c r="AR1144" s="139"/>
      <c r="AS1144" s="139"/>
      <c r="AT1144" s="139"/>
      <c r="AU1144" s="139"/>
      <c r="AV1144" s="139"/>
      <c r="AW1144" s="139"/>
      <c r="AX1144" s="139"/>
      <c r="AY1144" s="139"/>
    </row>
    <row r="1145" spans="1:51" ht="14.25" x14ac:dyDescent="0.2">
      <c r="A1145" s="139"/>
      <c r="B1145" s="139"/>
      <c r="C1145" s="139"/>
      <c r="D1145" s="139"/>
      <c r="E1145" s="139"/>
      <c r="F1145" s="139"/>
      <c r="G1145" s="139"/>
      <c r="H1145" s="139"/>
      <c r="I1145" s="139"/>
      <c r="J1145" s="139"/>
      <c r="K1145" s="139"/>
      <c r="L1145" s="139"/>
      <c r="M1145" s="139"/>
      <c r="N1145" s="139"/>
      <c r="O1145" s="139"/>
      <c r="P1145" s="139"/>
      <c r="Q1145" s="139"/>
      <c r="R1145" s="139"/>
      <c r="S1145" s="139"/>
      <c r="T1145" s="139"/>
      <c r="U1145" s="139"/>
      <c r="V1145" s="139"/>
      <c r="W1145" s="139"/>
      <c r="X1145" s="139"/>
      <c r="Y1145" s="139"/>
      <c r="Z1145" s="139"/>
      <c r="AA1145" s="139"/>
      <c r="AB1145" s="139"/>
      <c r="AC1145" s="139"/>
      <c r="AD1145" s="139"/>
      <c r="AE1145" s="139"/>
      <c r="AF1145" s="139"/>
      <c r="AG1145" s="139"/>
      <c r="AH1145" s="139"/>
      <c r="AI1145" s="139"/>
      <c r="AJ1145" s="139"/>
      <c r="AK1145" s="139"/>
      <c r="AL1145" s="139"/>
      <c r="AM1145" s="139"/>
      <c r="AN1145" s="139"/>
      <c r="AO1145" s="139"/>
      <c r="AP1145" s="139"/>
      <c r="AQ1145" s="139"/>
      <c r="AR1145" s="139"/>
      <c r="AS1145" s="139"/>
      <c r="AT1145" s="139"/>
      <c r="AU1145" s="139"/>
      <c r="AV1145" s="139"/>
      <c r="AW1145" s="139"/>
      <c r="AX1145" s="139"/>
      <c r="AY1145" s="139"/>
    </row>
    <row r="1146" spans="1:51" ht="14.25" x14ac:dyDescent="0.2">
      <c r="A1146" s="139"/>
      <c r="B1146" s="139"/>
      <c r="C1146" s="139"/>
      <c r="D1146" s="139"/>
      <c r="E1146" s="139"/>
      <c r="F1146" s="139"/>
      <c r="G1146" s="139"/>
      <c r="H1146" s="139"/>
      <c r="I1146" s="139"/>
      <c r="J1146" s="139"/>
      <c r="K1146" s="139"/>
      <c r="L1146" s="139"/>
      <c r="M1146" s="139"/>
      <c r="N1146" s="139"/>
      <c r="O1146" s="139"/>
      <c r="P1146" s="139"/>
      <c r="Q1146" s="139"/>
      <c r="R1146" s="139"/>
      <c r="S1146" s="139"/>
      <c r="T1146" s="139"/>
      <c r="U1146" s="139"/>
      <c r="V1146" s="139"/>
      <c r="W1146" s="139"/>
      <c r="X1146" s="139"/>
      <c r="Y1146" s="139"/>
      <c r="Z1146" s="139"/>
      <c r="AA1146" s="139"/>
      <c r="AB1146" s="139"/>
      <c r="AC1146" s="139"/>
      <c r="AD1146" s="139"/>
      <c r="AE1146" s="139"/>
      <c r="AF1146" s="139"/>
      <c r="AG1146" s="139"/>
      <c r="AH1146" s="139"/>
      <c r="AI1146" s="139"/>
      <c r="AJ1146" s="139"/>
      <c r="AK1146" s="139"/>
      <c r="AL1146" s="139"/>
      <c r="AM1146" s="139"/>
      <c r="AN1146" s="139"/>
      <c r="AO1146" s="139"/>
      <c r="AP1146" s="139"/>
      <c r="AQ1146" s="139"/>
      <c r="AR1146" s="139"/>
      <c r="AS1146" s="139"/>
      <c r="AT1146" s="139"/>
      <c r="AU1146" s="139"/>
      <c r="AV1146" s="139"/>
      <c r="AW1146" s="139"/>
      <c r="AX1146" s="139"/>
      <c r="AY1146" s="139"/>
    </row>
    <row r="1147" spans="1:51" ht="14.25" x14ac:dyDescent="0.2">
      <c r="A1147" s="139"/>
      <c r="B1147" s="139"/>
      <c r="C1147" s="139"/>
      <c r="D1147" s="139"/>
      <c r="E1147" s="139"/>
      <c r="F1147" s="139"/>
      <c r="G1147" s="139"/>
      <c r="H1147" s="139"/>
      <c r="I1147" s="139"/>
      <c r="J1147" s="139"/>
      <c r="K1147" s="139"/>
      <c r="L1147" s="139"/>
      <c r="M1147" s="139"/>
      <c r="N1147" s="139"/>
      <c r="O1147" s="139"/>
      <c r="P1147" s="139"/>
      <c r="Q1147" s="139"/>
      <c r="R1147" s="139"/>
      <c r="S1147" s="139"/>
      <c r="T1147" s="139"/>
      <c r="U1147" s="139"/>
      <c r="V1147" s="139"/>
      <c r="W1147" s="139"/>
      <c r="X1147" s="139"/>
      <c r="Y1147" s="139"/>
      <c r="Z1147" s="139"/>
      <c r="AA1147" s="139"/>
      <c r="AB1147" s="139"/>
      <c r="AC1147" s="139"/>
      <c r="AD1147" s="139"/>
      <c r="AE1147" s="139"/>
      <c r="AF1147" s="139"/>
      <c r="AG1147" s="139"/>
      <c r="AH1147" s="139"/>
      <c r="AI1147" s="139"/>
      <c r="AJ1147" s="139"/>
      <c r="AK1147" s="139"/>
      <c r="AL1147" s="139"/>
      <c r="AM1147" s="139"/>
      <c r="AN1147" s="139"/>
      <c r="AO1147" s="139"/>
      <c r="AP1147" s="139"/>
      <c r="AQ1147" s="139"/>
      <c r="AR1147" s="139"/>
      <c r="AS1147" s="139"/>
      <c r="AT1147" s="139"/>
      <c r="AU1147" s="139"/>
      <c r="AV1147" s="139"/>
      <c r="AW1147" s="139"/>
      <c r="AX1147" s="139"/>
      <c r="AY1147" s="139"/>
    </row>
    <row r="1148" spans="1:51" ht="14.25" x14ac:dyDescent="0.2">
      <c r="A1148" s="139"/>
      <c r="B1148" s="139"/>
      <c r="C1148" s="139"/>
      <c r="D1148" s="139"/>
      <c r="E1148" s="139"/>
      <c r="F1148" s="139"/>
      <c r="G1148" s="139"/>
      <c r="H1148" s="139"/>
      <c r="I1148" s="139"/>
      <c r="J1148" s="139"/>
      <c r="K1148" s="139"/>
      <c r="L1148" s="139"/>
      <c r="M1148" s="139"/>
      <c r="N1148" s="139"/>
      <c r="O1148" s="139"/>
      <c r="P1148" s="139"/>
      <c r="Q1148" s="139"/>
      <c r="R1148" s="139"/>
      <c r="S1148" s="139"/>
      <c r="T1148" s="139"/>
      <c r="U1148" s="139"/>
      <c r="V1148" s="139"/>
      <c r="W1148" s="139"/>
      <c r="X1148" s="139"/>
      <c r="Y1148" s="139"/>
      <c r="Z1148" s="139"/>
      <c r="AA1148" s="139"/>
      <c r="AB1148" s="139"/>
      <c r="AC1148" s="139"/>
      <c r="AD1148" s="139"/>
      <c r="AE1148" s="139"/>
      <c r="AF1148" s="139"/>
      <c r="AG1148" s="139"/>
      <c r="AH1148" s="139"/>
      <c r="AI1148" s="139"/>
      <c r="AJ1148" s="139"/>
      <c r="AK1148" s="139"/>
      <c r="AL1148" s="139"/>
      <c r="AM1148" s="139"/>
      <c r="AN1148" s="139"/>
      <c r="AO1148" s="139"/>
      <c r="AP1148" s="139"/>
      <c r="AQ1148" s="139"/>
      <c r="AR1148" s="139"/>
      <c r="AS1148" s="139"/>
      <c r="AT1148" s="139"/>
      <c r="AU1148" s="139"/>
      <c r="AV1148" s="139"/>
      <c r="AW1148" s="139"/>
      <c r="AX1148" s="139"/>
      <c r="AY1148" s="139"/>
    </row>
    <row r="1149" spans="1:51" ht="14.25" x14ac:dyDescent="0.2">
      <c r="A1149" s="139"/>
      <c r="B1149" s="139"/>
      <c r="C1149" s="139"/>
      <c r="D1149" s="139"/>
      <c r="E1149" s="139"/>
      <c r="F1149" s="139"/>
      <c r="G1149" s="139"/>
      <c r="H1149" s="139"/>
      <c r="I1149" s="139"/>
      <c r="J1149" s="139"/>
      <c r="K1149" s="139"/>
      <c r="L1149" s="139"/>
      <c r="M1149" s="139"/>
      <c r="N1149" s="139"/>
      <c r="O1149" s="139"/>
      <c r="P1149" s="139"/>
      <c r="Q1149" s="139"/>
      <c r="R1149" s="139"/>
      <c r="S1149" s="139"/>
      <c r="T1149" s="139"/>
      <c r="U1149" s="139"/>
      <c r="V1149" s="139"/>
      <c r="W1149" s="139"/>
      <c r="X1149" s="139"/>
      <c r="Y1149" s="139"/>
      <c r="Z1149" s="139"/>
      <c r="AA1149" s="139"/>
      <c r="AB1149" s="139"/>
      <c r="AC1149" s="139"/>
      <c r="AD1149" s="139"/>
      <c r="AE1149" s="139"/>
      <c r="AF1149" s="139"/>
      <c r="AG1149" s="139"/>
      <c r="AH1149" s="139"/>
      <c r="AI1149" s="139"/>
      <c r="AJ1149" s="139"/>
      <c r="AK1149" s="139"/>
      <c r="AL1149" s="139"/>
      <c r="AM1149" s="139"/>
      <c r="AN1149" s="139"/>
      <c r="AO1149" s="139"/>
      <c r="AP1149" s="139"/>
      <c r="AQ1149" s="139"/>
      <c r="AR1149" s="139"/>
      <c r="AS1149" s="139"/>
      <c r="AT1149" s="139"/>
      <c r="AU1149" s="139"/>
      <c r="AV1149" s="139"/>
      <c r="AW1149" s="139"/>
      <c r="AX1149" s="139"/>
      <c r="AY1149" s="139"/>
    </row>
    <row r="1150" spans="1:51" ht="14.25" x14ac:dyDescent="0.2">
      <c r="A1150" s="139"/>
      <c r="B1150" s="139"/>
      <c r="C1150" s="139"/>
      <c r="D1150" s="139"/>
      <c r="E1150" s="139"/>
      <c r="F1150" s="139"/>
      <c r="G1150" s="139"/>
      <c r="H1150" s="139"/>
      <c r="I1150" s="139"/>
      <c r="J1150" s="139"/>
      <c r="K1150" s="139"/>
      <c r="L1150" s="139"/>
      <c r="M1150" s="139"/>
      <c r="N1150" s="139"/>
      <c r="O1150" s="139"/>
      <c r="P1150" s="139"/>
      <c r="Q1150" s="139"/>
      <c r="R1150" s="139"/>
      <c r="S1150" s="139"/>
      <c r="T1150" s="139"/>
      <c r="U1150" s="139"/>
      <c r="V1150" s="139"/>
      <c r="W1150" s="139"/>
      <c r="X1150" s="139"/>
      <c r="Y1150" s="139"/>
      <c r="Z1150" s="139"/>
      <c r="AA1150" s="139"/>
      <c r="AB1150" s="139"/>
      <c r="AC1150" s="139"/>
      <c r="AD1150" s="139"/>
      <c r="AE1150" s="139"/>
      <c r="AF1150" s="139"/>
      <c r="AG1150" s="139"/>
      <c r="AH1150" s="139"/>
      <c r="AI1150" s="139"/>
      <c r="AJ1150" s="139"/>
      <c r="AK1150" s="139"/>
      <c r="AL1150" s="139"/>
      <c r="AM1150" s="139"/>
      <c r="AN1150" s="139"/>
      <c r="AO1150" s="139"/>
      <c r="AP1150" s="139"/>
      <c r="AQ1150" s="139"/>
      <c r="AR1150" s="139"/>
      <c r="AS1150" s="139"/>
      <c r="AT1150" s="139"/>
      <c r="AU1150" s="139"/>
      <c r="AV1150" s="139"/>
      <c r="AW1150" s="139"/>
      <c r="AX1150" s="139"/>
      <c r="AY1150" s="139"/>
    </row>
    <row r="1151" spans="1:51" ht="14.25" x14ac:dyDescent="0.2">
      <c r="A1151" s="139"/>
      <c r="B1151" s="139"/>
      <c r="C1151" s="139"/>
      <c r="D1151" s="139"/>
      <c r="E1151" s="139"/>
      <c r="F1151" s="139"/>
      <c r="G1151" s="139"/>
      <c r="H1151" s="139"/>
      <c r="I1151" s="139"/>
      <c r="J1151" s="139"/>
      <c r="K1151" s="139"/>
      <c r="L1151" s="139"/>
      <c r="M1151" s="139"/>
      <c r="N1151" s="139"/>
      <c r="O1151" s="139"/>
      <c r="P1151" s="139"/>
      <c r="Q1151" s="139"/>
      <c r="R1151" s="139"/>
      <c r="S1151" s="139"/>
      <c r="T1151" s="139"/>
      <c r="U1151" s="139"/>
      <c r="V1151" s="139"/>
      <c r="W1151" s="139"/>
      <c r="X1151" s="139"/>
      <c r="Y1151" s="139"/>
      <c r="Z1151" s="139"/>
      <c r="AA1151" s="139"/>
      <c r="AB1151" s="139"/>
      <c r="AC1151" s="139"/>
      <c r="AD1151" s="139"/>
      <c r="AE1151" s="139"/>
      <c r="AF1151" s="139"/>
      <c r="AG1151" s="139"/>
      <c r="AH1151" s="139"/>
      <c r="AI1151" s="139"/>
      <c r="AJ1151" s="139"/>
      <c r="AK1151" s="139"/>
      <c r="AL1151" s="139"/>
      <c r="AM1151" s="139"/>
      <c r="AN1151" s="139"/>
      <c r="AO1151" s="139"/>
      <c r="AP1151" s="139"/>
      <c r="AQ1151" s="139"/>
      <c r="AR1151" s="139"/>
      <c r="AS1151" s="139"/>
      <c r="AT1151" s="139"/>
      <c r="AU1151" s="139"/>
      <c r="AV1151" s="139"/>
      <c r="AW1151" s="139"/>
      <c r="AX1151" s="139"/>
      <c r="AY1151" s="139"/>
    </row>
    <row r="1152" spans="1:51" ht="14.25" x14ac:dyDescent="0.2">
      <c r="A1152" s="139"/>
      <c r="B1152" s="139"/>
      <c r="C1152" s="139"/>
      <c r="D1152" s="139"/>
      <c r="E1152" s="139"/>
      <c r="F1152" s="139"/>
      <c r="G1152" s="139"/>
      <c r="H1152" s="139"/>
      <c r="I1152" s="139"/>
      <c r="J1152" s="139"/>
      <c r="K1152" s="139"/>
      <c r="L1152" s="139"/>
      <c r="M1152" s="139"/>
      <c r="N1152" s="139"/>
      <c r="O1152" s="139"/>
      <c r="P1152" s="139"/>
      <c r="Q1152" s="139"/>
      <c r="R1152" s="139"/>
      <c r="S1152" s="139"/>
      <c r="T1152" s="139"/>
      <c r="U1152" s="139"/>
      <c r="V1152" s="139"/>
      <c r="W1152" s="139"/>
      <c r="X1152" s="139"/>
      <c r="Y1152" s="139"/>
      <c r="Z1152" s="139"/>
      <c r="AA1152" s="139"/>
      <c r="AB1152" s="139"/>
      <c r="AC1152" s="139"/>
      <c r="AD1152" s="139"/>
      <c r="AE1152" s="139"/>
      <c r="AF1152" s="139"/>
      <c r="AG1152" s="139"/>
      <c r="AH1152" s="139"/>
      <c r="AI1152" s="139"/>
      <c r="AJ1152" s="139"/>
      <c r="AK1152" s="139"/>
      <c r="AL1152" s="139"/>
      <c r="AM1152" s="139"/>
      <c r="AN1152" s="139"/>
      <c r="AO1152" s="139"/>
      <c r="AP1152" s="139"/>
      <c r="AQ1152" s="139"/>
      <c r="AR1152" s="139"/>
      <c r="AS1152" s="139"/>
      <c r="AT1152" s="139"/>
      <c r="AU1152" s="139"/>
      <c r="AV1152" s="139"/>
      <c r="AW1152" s="139"/>
      <c r="AX1152" s="139"/>
      <c r="AY1152" s="139"/>
    </row>
    <row r="1153" spans="1:51" ht="14.25" x14ac:dyDescent="0.2">
      <c r="A1153" s="139"/>
      <c r="B1153" s="139"/>
      <c r="C1153" s="139"/>
      <c r="D1153" s="139"/>
      <c r="E1153" s="139"/>
      <c r="F1153" s="139"/>
      <c r="G1153" s="139"/>
      <c r="H1153" s="139"/>
      <c r="I1153" s="139"/>
      <c r="J1153" s="139"/>
      <c r="K1153" s="139"/>
      <c r="L1153" s="139"/>
      <c r="M1153" s="139"/>
      <c r="N1153" s="139"/>
      <c r="O1153" s="139"/>
      <c r="P1153" s="139"/>
      <c r="Q1153" s="139"/>
      <c r="R1153" s="139"/>
      <c r="S1153" s="139"/>
      <c r="T1153" s="139"/>
      <c r="U1153" s="139"/>
      <c r="V1153" s="139"/>
      <c r="W1153" s="139"/>
      <c r="X1153" s="139"/>
      <c r="Y1153" s="139"/>
      <c r="Z1153" s="139"/>
      <c r="AA1153" s="139"/>
      <c r="AB1153" s="139"/>
      <c r="AC1153" s="139"/>
      <c r="AD1153" s="139"/>
      <c r="AE1153" s="139"/>
      <c r="AF1153" s="139"/>
      <c r="AG1153" s="139"/>
      <c r="AH1153" s="139"/>
      <c r="AI1153" s="139"/>
      <c r="AJ1153" s="139"/>
      <c r="AK1153" s="139"/>
      <c r="AL1153" s="139"/>
      <c r="AM1153" s="139"/>
      <c r="AN1153" s="139"/>
      <c r="AO1153" s="139"/>
      <c r="AP1153" s="139"/>
      <c r="AQ1153" s="139"/>
      <c r="AR1153" s="139"/>
      <c r="AS1153" s="139"/>
      <c r="AT1153" s="139"/>
      <c r="AU1153" s="139"/>
      <c r="AV1153" s="139"/>
      <c r="AW1153" s="139"/>
      <c r="AX1153" s="139"/>
      <c r="AY1153" s="139"/>
    </row>
    <row r="1154" spans="1:51" ht="14.25" x14ac:dyDescent="0.2">
      <c r="A1154" s="139"/>
      <c r="B1154" s="139"/>
      <c r="C1154" s="139"/>
      <c r="D1154" s="139"/>
      <c r="E1154" s="139"/>
      <c r="F1154" s="139"/>
      <c r="G1154" s="139"/>
      <c r="H1154" s="139"/>
      <c r="I1154" s="139"/>
      <c r="J1154" s="139"/>
      <c r="K1154" s="139"/>
      <c r="L1154" s="139"/>
      <c r="M1154" s="139"/>
      <c r="N1154" s="139"/>
      <c r="O1154" s="139"/>
      <c r="P1154" s="139"/>
      <c r="Q1154" s="139"/>
      <c r="R1154" s="139"/>
      <c r="S1154" s="139"/>
      <c r="T1154" s="139"/>
      <c r="U1154" s="139"/>
      <c r="V1154" s="139"/>
      <c r="W1154" s="139"/>
      <c r="X1154" s="139"/>
      <c r="Y1154" s="139"/>
      <c r="Z1154" s="139"/>
      <c r="AA1154" s="139"/>
      <c r="AB1154" s="139"/>
      <c r="AC1154" s="139"/>
      <c r="AD1154" s="139"/>
      <c r="AE1154" s="139"/>
      <c r="AF1154" s="139"/>
      <c r="AG1154" s="139"/>
      <c r="AH1154" s="139"/>
      <c r="AI1154" s="139"/>
      <c r="AJ1154" s="139"/>
      <c r="AK1154" s="139"/>
      <c r="AL1154" s="139"/>
      <c r="AM1154" s="139"/>
      <c r="AN1154" s="139"/>
      <c r="AO1154" s="139"/>
      <c r="AP1154" s="139"/>
      <c r="AQ1154" s="139"/>
      <c r="AR1154" s="139"/>
      <c r="AS1154" s="139"/>
      <c r="AT1154" s="139"/>
      <c r="AU1154" s="139"/>
      <c r="AV1154" s="139"/>
      <c r="AW1154" s="139"/>
      <c r="AX1154" s="139"/>
      <c r="AY1154" s="139"/>
    </row>
    <row r="1155" spans="1:51" ht="14.25" x14ac:dyDescent="0.2">
      <c r="A1155" s="139"/>
      <c r="B1155" s="139"/>
      <c r="C1155" s="139"/>
      <c r="D1155" s="139"/>
      <c r="E1155" s="139"/>
      <c r="F1155" s="139"/>
      <c r="G1155" s="139"/>
      <c r="H1155" s="139"/>
      <c r="I1155" s="139"/>
      <c r="J1155" s="139"/>
      <c r="K1155" s="139"/>
      <c r="L1155" s="139"/>
      <c r="M1155" s="139"/>
      <c r="N1155" s="139"/>
      <c r="O1155" s="139"/>
      <c r="P1155" s="139"/>
      <c r="Q1155" s="139"/>
      <c r="R1155" s="139"/>
      <c r="S1155" s="139"/>
      <c r="T1155" s="139"/>
      <c r="U1155" s="139"/>
      <c r="V1155" s="139"/>
      <c r="W1155" s="139"/>
      <c r="X1155" s="139"/>
      <c r="Y1155" s="139"/>
      <c r="Z1155" s="139"/>
      <c r="AA1155" s="139"/>
      <c r="AB1155" s="139"/>
      <c r="AC1155" s="139"/>
      <c r="AD1155" s="139"/>
      <c r="AE1155" s="139"/>
      <c r="AF1155" s="139"/>
      <c r="AG1155" s="139"/>
      <c r="AH1155" s="139"/>
      <c r="AI1155" s="139"/>
      <c r="AJ1155" s="139"/>
      <c r="AK1155" s="139"/>
      <c r="AL1155" s="139"/>
      <c r="AM1155" s="139"/>
      <c r="AN1155" s="139"/>
      <c r="AO1155" s="139"/>
      <c r="AP1155" s="139"/>
      <c r="AQ1155" s="139"/>
      <c r="AR1155" s="139"/>
      <c r="AS1155" s="139"/>
      <c r="AT1155" s="139"/>
      <c r="AU1155" s="139"/>
      <c r="AV1155" s="139"/>
      <c r="AW1155" s="139"/>
      <c r="AX1155" s="139"/>
      <c r="AY1155" s="139"/>
    </row>
    <row r="1156" spans="1:51" ht="14.25" x14ac:dyDescent="0.2">
      <c r="A1156" s="139"/>
      <c r="B1156" s="139"/>
      <c r="C1156" s="139"/>
      <c r="D1156" s="139"/>
      <c r="E1156" s="139"/>
      <c r="F1156" s="139"/>
      <c r="G1156" s="139"/>
      <c r="H1156" s="139"/>
      <c r="I1156" s="139"/>
      <c r="J1156" s="139"/>
      <c r="K1156" s="139"/>
      <c r="L1156" s="139"/>
      <c r="M1156" s="139"/>
      <c r="N1156" s="139"/>
      <c r="O1156" s="139"/>
      <c r="P1156" s="139"/>
      <c r="Q1156" s="139"/>
      <c r="R1156" s="139"/>
      <c r="S1156" s="139"/>
      <c r="T1156" s="139"/>
      <c r="U1156" s="139"/>
      <c r="V1156" s="139"/>
      <c r="W1156" s="139"/>
      <c r="X1156" s="139"/>
      <c r="Y1156" s="139"/>
      <c r="Z1156" s="139"/>
      <c r="AA1156" s="139"/>
      <c r="AB1156" s="139"/>
      <c r="AC1156" s="139"/>
      <c r="AD1156" s="139"/>
      <c r="AE1156" s="139"/>
      <c r="AF1156" s="139"/>
      <c r="AG1156" s="139"/>
      <c r="AH1156" s="139"/>
      <c r="AI1156" s="139"/>
      <c r="AJ1156" s="139"/>
      <c r="AK1156" s="139"/>
      <c r="AL1156" s="139"/>
      <c r="AM1156" s="139"/>
      <c r="AN1156" s="139"/>
      <c r="AO1156" s="139"/>
      <c r="AP1156" s="139"/>
      <c r="AQ1156" s="139"/>
      <c r="AR1156" s="139"/>
      <c r="AS1156" s="139"/>
      <c r="AT1156" s="139"/>
      <c r="AU1156" s="139"/>
      <c r="AV1156" s="139"/>
      <c r="AW1156" s="139"/>
      <c r="AX1156" s="139"/>
      <c r="AY1156" s="139"/>
    </row>
    <row r="1157" spans="1:51" ht="14.25" x14ac:dyDescent="0.2">
      <c r="A1157" s="139"/>
      <c r="B1157" s="139"/>
      <c r="C1157" s="139"/>
      <c r="D1157" s="139"/>
      <c r="E1157" s="139"/>
      <c r="F1157" s="139"/>
      <c r="G1157" s="139"/>
      <c r="H1157" s="139"/>
      <c r="I1157" s="139"/>
      <c r="J1157" s="139"/>
      <c r="K1157" s="139"/>
      <c r="L1157" s="139"/>
      <c r="M1157" s="139"/>
      <c r="N1157" s="139"/>
      <c r="O1157" s="139"/>
      <c r="P1157" s="139"/>
      <c r="Q1157" s="139"/>
      <c r="R1157" s="139"/>
      <c r="S1157" s="139"/>
      <c r="T1157" s="139"/>
      <c r="U1157" s="139"/>
      <c r="V1157" s="139"/>
      <c r="W1157" s="139"/>
      <c r="X1157" s="139"/>
      <c r="Y1157" s="139"/>
      <c r="Z1157" s="139"/>
      <c r="AA1157" s="139"/>
      <c r="AB1157" s="139"/>
      <c r="AC1157" s="139"/>
      <c r="AD1157" s="139"/>
      <c r="AE1157" s="139"/>
      <c r="AF1157" s="139"/>
      <c r="AG1157" s="139"/>
      <c r="AH1157" s="139"/>
      <c r="AI1157" s="139"/>
      <c r="AJ1157" s="139"/>
      <c r="AK1157" s="139"/>
      <c r="AL1157" s="139"/>
      <c r="AM1157" s="139"/>
      <c r="AN1157" s="139"/>
      <c r="AO1157" s="139"/>
      <c r="AP1157" s="139"/>
      <c r="AQ1157" s="139"/>
      <c r="AR1157" s="139"/>
      <c r="AS1157" s="139"/>
      <c r="AT1157" s="139"/>
      <c r="AU1157" s="139"/>
      <c r="AV1157" s="139"/>
      <c r="AW1157" s="139"/>
      <c r="AX1157" s="139"/>
      <c r="AY1157" s="139"/>
    </row>
    <row r="1158" spans="1:51" ht="14.25" x14ac:dyDescent="0.2">
      <c r="A1158" s="139"/>
      <c r="B1158" s="139"/>
      <c r="C1158" s="139"/>
      <c r="D1158" s="139"/>
      <c r="E1158" s="139"/>
      <c r="F1158" s="139"/>
      <c r="G1158" s="139"/>
      <c r="H1158" s="139"/>
      <c r="I1158" s="139"/>
      <c r="J1158" s="139"/>
      <c r="K1158" s="139"/>
      <c r="L1158" s="139"/>
      <c r="M1158" s="139"/>
      <c r="N1158" s="139"/>
      <c r="O1158" s="139"/>
      <c r="P1158" s="139"/>
      <c r="Q1158" s="139"/>
      <c r="R1158" s="139"/>
      <c r="S1158" s="139"/>
      <c r="T1158" s="139"/>
      <c r="U1158" s="139"/>
      <c r="V1158" s="139"/>
      <c r="W1158" s="139"/>
      <c r="X1158" s="139"/>
      <c r="Y1158" s="139"/>
      <c r="Z1158" s="139"/>
      <c r="AA1158" s="139"/>
      <c r="AB1158" s="139"/>
      <c r="AC1158" s="139"/>
      <c r="AD1158" s="139"/>
      <c r="AE1158" s="139"/>
      <c r="AF1158" s="139"/>
      <c r="AG1158" s="139"/>
      <c r="AH1158" s="139"/>
      <c r="AI1158" s="139"/>
      <c r="AJ1158" s="139"/>
      <c r="AK1158" s="139"/>
      <c r="AL1158" s="139"/>
      <c r="AM1158" s="139"/>
      <c r="AN1158" s="139"/>
      <c r="AO1158" s="139"/>
      <c r="AP1158" s="139"/>
      <c r="AQ1158" s="139"/>
      <c r="AR1158" s="139"/>
      <c r="AS1158" s="139"/>
      <c r="AT1158" s="139"/>
      <c r="AU1158" s="139"/>
      <c r="AV1158" s="139"/>
      <c r="AW1158" s="139"/>
      <c r="AX1158" s="139"/>
      <c r="AY1158" s="139"/>
    </row>
    <row r="1159" spans="1:51" ht="14.25" x14ac:dyDescent="0.2">
      <c r="A1159" s="139"/>
      <c r="B1159" s="139"/>
      <c r="C1159" s="139"/>
      <c r="D1159" s="139"/>
      <c r="E1159" s="139"/>
      <c r="F1159" s="139"/>
      <c r="G1159" s="139"/>
      <c r="H1159" s="139"/>
      <c r="I1159" s="139"/>
      <c r="J1159" s="139"/>
      <c r="K1159" s="139"/>
      <c r="L1159" s="139"/>
      <c r="M1159" s="139"/>
      <c r="N1159" s="139"/>
      <c r="O1159" s="139"/>
      <c r="P1159" s="139"/>
      <c r="Q1159" s="139"/>
      <c r="R1159" s="139"/>
      <c r="S1159" s="139"/>
      <c r="T1159" s="139"/>
      <c r="U1159" s="139"/>
      <c r="V1159" s="139"/>
      <c r="W1159" s="139"/>
      <c r="X1159" s="139"/>
      <c r="Y1159" s="139"/>
      <c r="Z1159" s="139"/>
      <c r="AA1159" s="139"/>
      <c r="AB1159" s="139"/>
      <c r="AC1159" s="139"/>
      <c r="AD1159" s="139"/>
      <c r="AE1159" s="139"/>
      <c r="AF1159" s="139"/>
      <c r="AG1159" s="139"/>
      <c r="AH1159" s="139"/>
      <c r="AI1159" s="139"/>
      <c r="AJ1159" s="139"/>
      <c r="AK1159" s="139"/>
      <c r="AL1159" s="139"/>
      <c r="AM1159" s="139"/>
      <c r="AN1159" s="139"/>
      <c r="AO1159" s="139"/>
      <c r="AP1159" s="139"/>
      <c r="AQ1159" s="139"/>
      <c r="AR1159" s="139"/>
      <c r="AS1159" s="139"/>
      <c r="AT1159" s="139"/>
      <c r="AU1159" s="139"/>
      <c r="AV1159" s="139"/>
      <c r="AW1159" s="139"/>
      <c r="AX1159" s="139"/>
      <c r="AY1159" s="139"/>
    </row>
    <row r="1160" spans="1:51" ht="14.25" x14ac:dyDescent="0.2">
      <c r="A1160" s="139"/>
      <c r="B1160" s="139"/>
      <c r="C1160" s="139"/>
      <c r="D1160" s="139"/>
      <c r="E1160" s="139"/>
      <c r="F1160" s="139"/>
      <c r="G1160" s="139"/>
      <c r="H1160" s="139"/>
      <c r="I1160" s="139"/>
      <c r="J1160" s="139"/>
      <c r="K1160" s="139"/>
      <c r="L1160" s="139"/>
      <c r="M1160" s="139"/>
      <c r="N1160" s="139"/>
      <c r="O1160" s="139"/>
      <c r="P1160" s="139"/>
      <c r="Q1160" s="139"/>
      <c r="R1160" s="139"/>
      <c r="S1160" s="139"/>
      <c r="T1160" s="139"/>
      <c r="U1160" s="139"/>
      <c r="V1160" s="139"/>
      <c r="W1160" s="139"/>
      <c r="X1160" s="139"/>
      <c r="Y1160" s="139"/>
      <c r="Z1160" s="139"/>
      <c r="AA1160" s="139"/>
      <c r="AB1160" s="139"/>
      <c r="AC1160" s="139"/>
      <c r="AD1160" s="139"/>
      <c r="AE1160" s="139"/>
      <c r="AF1160" s="139"/>
      <c r="AG1160" s="139"/>
      <c r="AH1160" s="139"/>
      <c r="AI1160" s="139"/>
      <c r="AJ1160" s="139"/>
      <c r="AK1160" s="139"/>
      <c r="AL1160" s="139"/>
      <c r="AM1160" s="139"/>
      <c r="AN1160" s="139"/>
      <c r="AO1160" s="139"/>
      <c r="AP1160" s="139"/>
      <c r="AQ1160" s="139"/>
      <c r="AR1160" s="139"/>
      <c r="AS1160" s="139"/>
      <c r="AT1160" s="139"/>
      <c r="AU1160" s="139"/>
      <c r="AV1160" s="139"/>
      <c r="AW1160" s="139"/>
      <c r="AX1160" s="139"/>
      <c r="AY1160" s="139"/>
    </row>
    <row r="1161" spans="1:51" ht="14.25" x14ac:dyDescent="0.2">
      <c r="A1161" s="139"/>
      <c r="B1161" s="139"/>
      <c r="C1161" s="139"/>
      <c r="D1161" s="139"/>
      <c r="E1161" s="139"/>
      <c r="F1161" s="139"/>
      <c r="G1161" s="139"/>
      <c r="H1161" s="139"/>
      <c r="I1161" s="139"/>
      <c r="J1161" s="139"/>
      <c r="K1161" s="139"/>
      <c r="L1161" s="139"/>
      <c r="M1161" s="139"/>
      <c r="N1161" s="139"/>
      <c r="O1161" s="139"/>
      <c r="P1161" s="139"/>
      <c r="Q1161" s="139"/>
      <c r="R1161" s="139"/>
      <c r="S1161" s="139"/>
      <c r="T1161" s="139"/>
      <c r="U1161" s="139"/>
      <c r="V1161" s="139"/>
      <c r="W1161" s="139"/>
      <c r="X1161" s="139"/>
      <c r="Y1161" s="139"/>
      <c r="Z1161" s="139"/>
      <c r="AA1161" s="139"/>
      <c r="AB1161" s="139"/>
      <c r="AC1161" s="139"/>
      <c r="AD1161" s="139"/>
      <c r="AE1161" s="139"/>
      <c r="AF1161" s="139"/>
      <c r="AG1161" s="139"/>
      <c r="AH1161" s="139"/>
      <c r="AI1161" s="139"/>
      <c r="AJ1161" s="139"/>
      <c r="AK1161" s="139"/>
      <c r="AL1161" s="139"/>
      <c r="AM1161" s="139"/>
      <c r="AN1161" s="139"/>
      <c r="AO1161" s="139"/>
      <c r="AP1161" s="139"/>
      <c r="AQ1161" s="139"/>
      <c r="AR1161" s="139"/>
      <c r="AS1161" s="139"/>
      <c r="AT1161" s="139"/>
      <c r="AU1161" s="139"/>
      <c r="AV1161" s="139"/>
      <c r="AW1161" s="139"/>
      <c r="AX1161" s="139"/>
      <c r="AY1161" s="139"/>
    </row>
    <row r="1162" spans="1:51" ht="14.25" x14ac:dyDescent="0.2">
      <c r="A1162" s="139"/>
      <c r="B1162" s="139"/>
      <c r="C1162" s="139"/>
      <c r="D1162" s="139"/>
      <c r="E1162" s="139"/>
      <c r="F1162" s="139"/>
      <c r="G1162" s="139"/>
      <c r="H1162" s="139"/>
      <c r="I1162" s="139"/>
      <c r="J1162" s="139"/>
      <c r="K1162" s="139"/>
      <c r="L1162" s="139"/>
      <c r="M1162" s="139"/>
      <c r="N1162" s="139"/>
      <c r="O1162" s="139"/>
      <c r="P1162" s="139"/>
      <c r="Q1162" s="139"/>
      <c r="R1162" s="139"/>
      <c r="S1162" s="139"/>
      <c r="T1162" s="139"/>
      <c r="U1162" s="139"/>
      <c r="V1162" s="139"/>
      <c r="W1162" s="139"/>
      <c r="X1162" s="139"/>
      <c r="Y1162" s="139"/>
      <c r="Z1162" s="139"/>
      <c r="AA1162" s="139"/>
      <c r="AB1162" s="139"/>
      <c r="AC1162" s="139"/>
      <c r="AD1162" s="139"/>
      <c r="AE1162" s="139"/>
      <c r="AF1162" s="139"/>
      <c r="AG1162" s="139"/>
      <c r="AH1162" s="139"/>
      <c r="AI1162" s="139"/>
      <c r="AJ1162" s="139"/>
      <c r="AK1162" s="139"/>
      <c r="AL1162" s="139"/>
      <c r="AM1162" s="139"/>
      <c r="AN1162" s="139"/>
      <c r="AO1162" s="139"/>
      <c r="AP1162" s="139"/>
      <c r="AQ1162" s="139"/>
      <c r="AR1162" s="139"/>
      <c r="AS1162" s="139"/>
      <c r="AT1162" s="139"/>
      <c r="AU1162" s="139"/>
      <c r="AV1162" s="139"/>
      <c r="AW1162" s="139"/>
      <c r="AX1162" s="139"/>
      <c r="AY1162" s="139"/>
    </row>
    <row r="1163" spans="1:51" ht="14.25" x14ac:dyDescent="0.2">
      <c r="A1163" s="139"/>
      <c r="B1163" s="139"/>
      <c r="C1163" s="139"/>
      <c r="D1163" s="139"/>
      <c r="E1163" s="139"/>
      <c r="F1163" s="139"/>
      <c r="G1163" s="139"/>
      <c r="H1163" s="139"/>
      <c r="I1163" s="139"/>
      <c r="J1163" s="139"/>
      <c r="K1163" s="139"/>
      <c r="L1163" s="139"/>
      <c r="M1163" s="139"/>
      <c r="N1163" s="139"/>
      <c r="O1163" s="139"/>
      <c r="P1163" s="139"/>
      <c r="Q1163" s="139"/>
      <c r="R1163" s="139"/>
      <c r="S1163" s="139"/>
      <c r="T1163" s="139"/>
      <c r="U1163" s="139"/>
      <c r="V1163" s="139"/>
      <c r="W1163" s="139"/>
      <c r="X1163" s="139"/>
      <c r="Y1163" s="139"/>
      <c r="Z1163" s="139"/>
      <c r="AA1163" s="139"/>
      <c r="AB1163" s="139"/>
      <c r="AC1163" s="139"/>
      <c r="AD1163" s="139"/>
      <c r="AE1163" s="139"/>
      <c r="AF1163" s="139"/>
      <c r="AG1163" s="139"/>
      <c r="AH1163" s="139"/>
      <c r="AI1163" s="139"/>
      <c r="AJ1163" s="139"/>
      <c r="AK1163" s="139"/>
      <c r="AL1163" s="139"/>
      <c r="AM1163" s="139"/>
      <c r="AN1163" s="139"/>
      <c r="AO1163" s="139"/>
      <c r="AP1163" s="139"/>
      <c r="AQ1163" s="139"/>
      <c r="AR1163" s="139"/>
      <c r="AS1163" s="139"/>
      <c r="AT1163" s="139"/>
      <c r="AU1163" s="139"/>
      <c r="AV1163" s="139"/>
      <c r="AW1163" s="139"/>
      <c r="AX1163" s="139"/>
      <c r="AY1163" s="139"/>
    </row>
    <row r="1164" spans="1:51" ht="14.25" x14ac:dyDescent="0.2">
      <c r="A1164" s="139"/>
      <c r="B1164" s="139"/>
      <c r="C1164" s="139"/>
      <c r="D1164" s="139"/>
      <c r="E1164" s="139"/>
      <c r="F1164" s="139"/>
      <c r="G1164" s="139"/>
      <c r="H1164" s="139"/>
      <c r="I1164" s="139"/>
      <c r="J1164" s="139"/>
      <c r="K1164" s="139"/>
      <c r="L1164" s="139"/>
      <c r="M1164" s="139"/>
      <c r="N1164" s="139"/>
      <c r="O1164" s="139"/>
      <c r="P1164" s="139"/>
      <c r="Q1164" s="139"/>
      <c r="R1164" s="139"/>
      <c r="S1164" s="139"/>
      <c r="T1164" s="139"/>
      <c r="U1164" s="139"/>
      <c r="V1164" s="139"/>
      <c r="W1164" s="139"/>
      <c r="X1164" s="139"/>
      <c r="Y1164" s="139"/>
      <c r="Z1164" s="139"/>
      <c r="AA1164" s="139"/>
      <c r="AB1164" s="139"/>
      <c r="AC1164" s="139"/>
      <c r="AD1164" s="139"/>
      <c r="AE1164" s="139"/>
      <c r="AF1164" s="139"/>
      <c r="AG1164" s="139"/>
      <c r="AH1164" s="139"/>
      <c r="AI1164" s="139"/>
      <c r="AJ1164" s="139"/>
      <c r="AK1164" s="139"/>
      <c r="AL1164" s="139"/>
      <c r="AM1164" s="139"/>
      <c r="AN1164" s="139"/>
      <c r="AO1164" s="139"/>
      <c r="AP1164" s="139"/>
      <c r="AQ1164" s="139"/>
      <c r="AR1164" s="139"/>
      <c r="AS1164" s="139"/>
      <c r="AT1164" s="139"/>
      <c r="AU1164" s="139"/>
      <c r="AV1164" s="139"/>
      <c r="AW1164" s="139"/>
      <c r="AX1164" s="139"/>
      <c r="AY1164" s="139"/>
    </row>
    <row r="1165" spans="1:51" ht="14.25" x14ac:dyDescent="0.2">
      <c r="A1165" s="139"/>
      <c r="B1165" s="139"/>
      <c r="C1165" s="139"/>
      <c r="D1165" s="139"/>
      <c r="E1165" s="139"/>
      <c r="F1165" s="139"/>
      <c r="G1165" s="139"/>
      <c r="H1165" s="139"/>
      <c r="I1165" s="139"/>
      <c r="J1165" s="139"/>
      <c r="K1165" s="139"/>
      <c r="L1165" s="139"/>
      <c r="M1165" s="139"/>
      <c r="N1165" s="139"/>
      <c r="O1165" s="139"/>
      <c r="P1165" s="139"/>
      <c r="Q1165" s="139"/>
      <c r="R1165" s="139"/>
      <c r="S1165" s="139"/>
      <c r="T1165" s="139"/>
      <c r="U1165" s="139"/>
      <c r="V1165" s="139"/>
      <c r="W1165" s="139"/>
      <c r="X1165" s="139"/>
      <c r="Y1165" s="139"/>
      <c r="Z1165" s="139"/>
      <c r="AA1165" s="139"/>
      <c r="AB1165" s="139"/>
      <c r="AC1165" s="139"/>
      <c r="AD1165" s="139"/>
      <c r="AE1165" s="139"/>
      <c r="AF1165" s="139"/>
      <c r="AG1165" s="139"/>
      <c r="AH1165" s="139"/>
      <c r="AI1165" s="139"/>
      <c r="AJ1165" s="139"/>
      <c r="AK1165" s="139"/>
      <c r="AL1165" s="139"/>
      <c r="AM1165" s="139"/>
      <c r="AN1165" s="139"/>
      <c r="AO1165" s="139"/>
      <c r="AP1165" s="139"/>
      <c r="AQ1165" s="139"/>
      <c r="AR1165" s="139"/>
      <c r="AS1165" s="139"/>
      <c r="AT1165" s="139"/>
      <c r="AU1165" s="139"/>
      <c r="AV1165" s="139"/>
      <c r="AW1165" s="139"/>
      <c r="AX1165" s="139"/>
      <c r="AY1165" s="139"/>
    </row>
    <row r="1166" spans="1:51" ht="14.25" x14ac:dyDescent="0.2">
      <c r="A1166" s="139"/>
      <c r="B1166" s="139"/>
      <c r="C1166" s="139"/>
      <c r="D1166" s="139"/>
      <c r="E1166" s="139"/>
      <c r="F1166" s="139"/>
      <c r="G1166" s="139"/>
      <c r="H1166" s="139"/>
      <c r="I1166" s="139"/>
      <c r="J1166" s="139"/>
      <c r="K1166" s="139"/>
      <c r="L1166" s="139"/>
      <c r="M1166" s="139"/>
      <c r="N1166" s="139"/>
      <c r="O1166" s="139"/>
      <c r="P1166" s="139"/>
      <c r="Q1166" s="139"/>
      <c r="R1166" s="139"/>
      <c r="S1166" s="139"/>
      <c r="T1166" s="139"/>
      <c r="U1166" s="139"/>
      <c r="V1166" s="139"/>
      <c r="W1166" s="139"/>
      <c r="X1166" s="139"/>
      <c r="Y1166" s="139"/>
      <c r="Z1166" s="139"/>
      <c r="AA1166" s="139"/>
      <c r="AB1166" s="139"/>
      <c r="AC1166" s="139"/>
      <c r="AD1166" s="139"/>
      <c r="AE1166" s="139"/>
      <c r="AF1166" s="139"/>
      <c r="AG1166" s="139"/>
      <c r="AH1166" s="139"/>
      <c r="AI1166" s="139"/>
      <c r="AJ1166" s="139"/>
      <c r="AK1166" s="139"/>
      <c r="AL1166" s="139"/>
      <c r="AM1166" s="139"/>
      <c r="AN1166" s="139"/>
      <c r="AO1166" s="139"/>
      <c r="AP1166" s="139"/>
      <c r="AQ1166" s="139"/>
      <c r="AR1166" s="139"/>
      <c r="AS1166" s="139"/>
      <c r="AT1166" s="139"/>
      <c r="AU1166" s="139"/>
      <c r="AV1166" s="139"/>
      <c r="AW1166" s="139"/>
      <c r="AX1166" s="139"/>
      <c r="AY1166" s="139"/>
    </row>
    <row r="1167" spans="1:51" ht="14.25" x14ac:dyDescent="0.2">
      <c r="A1167" s="139"/>
      <c r="B1167" s="139"/>
      <c r="C1167" s="139"/>
      <c r="D1167" s="139"/>
      <c r="E1167" s="139"/>
      <c r="F1167" s="139"/>
      <c r="G1167" s="139"/>
      <c r="H1167" s="139"/>
      <c r="I1167" s="139"/>
      <c r="J1167" s="139"/>
      <c r="K1167" s="139"/>
      <c r="L1167" s="139"/>
      <c r="M1167" s="139"/>
      <c r="N1167" s="139"/>
      <c r="O1167" s="139"/>
      <c r="P1167" s="139"/>
      <c r="Q1167" s="139"/>
      <c r="R1167" s="139"/>
      <c r="S1167" s="139"/>
      <c r="T1167" s="139"/>
      <c r="U1167" s="139"/>
      <c r="V1167" s="139"/>
      <c r="W1167" s="139"/>
      <c r="X1167" s="139"/>
      <c r="Y1167" s="139"/>
      <c r="Z1167" s="139"/>
      <c r="AA1167" s="139"/>
      <c r="AB1167" s="139"/>
      <c r="AC1167" s="139"/>
      <c r="AD1167" s="139"/>
      <c r="AE1167" s="139"/>
      <c r="AF1167" s="139"/>
      <c r="AG1167" s="139"/>
      <c r="AH1167" s="139"/>
      <c r="AI1167" s="139"/>
      <c r="AJ1167" s="139"/>
      <c r="AK1167" s="139"/>
      <c r="AL1167" s="139"/>
      <c r="AM1167" s="139"/>
      <c r="AN1167" s="139"/>
      <c r="AO1167" s="139"/>
      <c r="AP1167" s="139"/>
      <c r="AQ1167" s="139"/>
      <c r="AR1167" s="139"/>
      <c r="AS1167" s="139"/>
      <c r="AT1167" s="139"/>
      <c r="AU1167" s="139"/>
      <c r="AV1167" s="139"/>
      <c r="AW1167" s="139"/>
      <c r="AX1167" s="139"/>
      <c r="AY1167" s="139"/>
    </row>
    <row r="1168" spans="1:51" ht="14.25" x14ac:dyDescent="0.2">
      <c r="A1168" s="139"/>
      <c r="B1168" s="139"/>
      <c r="C1168" s="139"/>
      <c r="D1168" s="139"/>
      <c r="E1168" s="139"/>
      <c r="F1168" s="139"/>
      <c r="G1168" s="139"/>
      <c r="H1168" s="139"/>
      <c r="I1168" s="139"/>
      <c r="J1168" s="139"/>
      <c r="K1168" s="139"/>
      <c r="L1168" s="139"/>
      <c r="M1168" s="139"/>
      <c r="N1168" s="139"/>
      <c r="O1168" s="139"/>
      <c r="P1168" s="139"/>
      <c r="Q1168" s="139"/>
      <c r="R1168" s="139"/>
      <c r="S1168" s="139"/>
      <c r="T1168" s="139"/>
      <c r="U1168" s="139"/>
      <c r="V1168" s="139"/>
      <c r="W1168" s="139"/>
      <c r="X1168" s="139"/>
      <c r="Y1168" s="139"/>
      <c r="Z1168" s="139"/>
      <c r="AA1168" s="139"/>
      <c r="AB1168" s="139"/>
      <c r="AC1168" s="139"/>
      <c r="AD1168" s="139"/>
      <c r="AE1168" s="139"/>
      <c r="AF1168" s="139"/>
      <c r="AG1168" s="139"/>
      <c r="AH1168" s="139"/>
      <c r="AI1168" s="139"/>
      <c r="AJ1168" s="139"/>
      <c r="AK1168" s="139"/>
      <c r="AL1168" s="139"/>
      <c r="AM1168" s="139"/>
      <c r="AN1168" s="139"/>
      <c r="AO1168" s="139"/>
      <c r="AP1168" s="139"/>
      <c r="AQ1168" s="139"/>
      <c r="AR1168" s="139"/>
      <c r="AS1168" s="139"/>
      <c r="AT1168" s="139"/>
      <c r="AU1168" s="139"/>
      <c r="AV1168" s="139"/>
      <c r="AW1168" s="139"/>
      <c r="AX1168" s="139"/>
      <c r="AY1168" s="139"/>
    </row>
    <row r="1169" spans="1:51" ht="14.25" x14ac:dyDescent="0.2">
      <c r="A1169" s="139"/>
      <c r="B1169" s="139"/>
      <c r="C1169" s="139"/>
      <c r="D1169" s="139"/>
      <c r="E1169" s="139"/>
      <c r="F1169" s="139"/>
      <c r="G1169" s="139"/>
      <c r="H1169" s="139"/>
      <c r="I1169" s="139"/>
      <c r="J1169" s="139"/>
      <c r="K1169" s="139"/>
      <c r="L1169" s="139"/>
      <c r="M1169" s="139"/>
      <c r="N1169" s="139"/>
      <c r="O1169" s="139"/>
      <c r="P1169" s="139"/>
      <c r="Q1169" s="139"/>
      <c r="R1169" s="139"/>
      <c r="S1169" s="139"/>
      <c r="T1169" s="139"/>
      <c r="U1169" s="139"/>
      <c r="V1169" s="139"/>
      <c r="W1169" s="139"/>
      <c r="X1169" s="139"/>
      <c r="Y1169" s="139"/>
      <c r="Z1169" s="139"/>
      <c r="AA1169" s="139"/>
      <c r="AB1169" s="139"/>
      <c r="AC1169" s="139"/>
      <c r="AD1169" s="139"/>
      <c r="AE1169" s="139"/>
      <c r="AF1169" s="139"/>
      <c r="AG1169" s="139"/>
      <c r="AH1169" s="139"/>
      <c r="AI1169" s="139"/>
      <c r="AJ1169" s="139"/>
      <c r="AK1169" s="139"/>
      <c r="AL1169" s="139"/>
      <c r="AM1169" s="139"/>
      <c r="AN1169" s="139"/>
      <c r="AO1169" s="139"/>
      <c r="AP1169" s="139"/>
      <c r="AQ1169" s="139"/>
      <c r="AR1169" s="139"/>
      <c r="AS1169" s="139"/>
      <c r="AT1169" s="139"/>
      <c r="AU1169" s="139"/>
      <c r="AV1169" s="139"/>
      <c r="AW1169" s="139"/>
      <c r="AX1169" s="139"/>
      <c r="AY1169" s="139"/>
    </row>
    <row r="1170" spans="1:51" ht="14.25" x14ac:dyDescent="0.2">
      <c r="A1170" s="139"/>
      <c r="B1170" s="139"/>
      <c r="C1170" s="139"/>
      <c r="D1170" s="139"/>
      <c r="E1170" s="139"/>
      <c r="F1170" s="139"/>
      <c r="G1170" s="139"/>
      <c r="H1170" s="139"/>
      <c r="I1170" s="139"/>
      <c r="J1170" s="139"/>
      <c r="K1170" s="139"/>
      <c r="L1170" s="139"/>
      <c r="M1170" s="139"/>
      <c r="N1170" s="139"/>
      <c r="O1170" s="139"/>
      <c r="P1170" s="139"/>
      <c r="Q1170" s="139"/>
      <c r="R1170" s="139"/>
      <c r="S1170" s="139"/>
      <c r="T1170" s="139"/>
      <c r="U1170" s="139"/>
      <c r="V1170" s="139"/>
      <c r="W1170" s="139"/>
      <c r="X1170" s="139"/>
      <c r="Y1170" s="139"/>
      <c r="Z1170" s="139"/>
      <c r="AA1170" s="139"/>
      <c r="AB1170" s="139"/>
      <c r="AC1170" s="139"/>
      <c r="AD1170" s="139"/>
      <c r="AE1170" s="139"/>
      <c r="AF1170" s="139"/>
      <c r="AG1170" s="139"/>
      <c r="AH1170" s="139"/>
      <c r="AI1170" s="139"/>
      <c r="AJ1170" s="139"/>
      <c r="AK1170" s="139"/>
      <c r="AL1170" s="139"/>
      <c r="AM1170" s="139"/>
      <c r="AN1170" s="139"/>
      <c r="AO1170" s="139"/>
      <c r="AP1170" s="139"/>
      <c r="AQ1170" s="139"/>
      <c r="AR1170" s="139"/>
      <c r="AS1170" s="139"/>
      <c r="AT1170" s="139"/>
      <c r="AU1170" s="139"/>
      <c r="AV1170" s="139"/>
      <c r="AW1170" s="139"/>
      <c r="AX1170" s="139"/>
      <c r="AY1170" s="139"/>
    </row>
    <row r="1171" spans="1:51" ht="14.25" x14ac:dyDescent="0.2">
      <c r="A1171" s="139"/>
      <c r="B1171" s="139"/>
      <c r="C1171" s="139"/>
      <c r="D1171" s="139"/>
      <c r="E1171" s="139"/>
      <c r="F1171" s="139"/>
      <c r="G1171" s="139"/>
      <c r="H1171" s="139"/>
      <c r="I1171" s="139"/>
      <c r="J1171" s="139"/>
      <c r="K1171" s="139"/>
      <c r="L1171" s="139"/>
      <c r="M1171" s="139"/>
      <c r="N1171" s="139"/>
      <c r="O1171" s="139"/>
      <c r="P1171" s="139"/>
      <c r="Q1171" s="139"/>
      <c r="R1171" s="139"/>
      <c r="S1171" s="139"/>
      <c r="T1171" s="139"/>
      <c r="U1171" s="139"/>
      <c r="V1171" s="139"/>
      <c r="W1171" s="139"/>
      <c r="X1171" s="139"/>
      <c r="Y1171" s="139"/>
      <c r="Z1171" s="139"/>
      <c r="AA1171" s="139"/>
      <c r="AB1171" s="139"/>
      <c r="AC1171" s="139"/>
      <c r="AD1171" s="139"/>
      <c r="AE1171" s="139"/>
      <c r="AF1171" s="139"/>
      <c r="AG1171" s="139"/>
      <c r="AH1171" s="139"/>
      <c r="AI1171" s="139"/>
      <c r="AJ1171" s="139"/>
      <c r="AK1171" s="139"/>
      <c r="AL1171" s="139"/>
      <c r="AM1171" s="139"/>
      <c r="AN1171" s="139"/>
      <c r="AO1171" s="139"/>
      <c r="AP1171" s="139"/>
      <c r="AQ1171" s="139"/>
      <c r="AR1171" s="139"/>
      <c r="AS1171" s="139"/>
      <c r="AT1171" s="139"/>
      <c r="AU1171" s="139"/>
      <c r="AV1171" s="139"/>
      <c r="AW1171" s="139"/>
      <c r="AX1171" s="139"/>
      <c r="AY1171" s="139"/>
    </row>
    <row r="1172" spans="1:51" ht="14.25" x14ac:dyDescent="0.2">
      <c r="A1172" s="139"/>
      <c r="B1172" s="139"/>
      <c r="C1172" s="139"/>
      <c r="D1172" s="139"/>
      <c r="E1172" s="139"/>
      <c r="F1172" s="139"/>
      <c r="G1172" s="139"/>
      <c r="H1172" s="139"/>
      <c r="I1172" s="139"/>
      <c r="J1172" s="139"/>
      <c r="K1172" s="139"/>
      <c r="L1172" s="139"/>
      <c r="M1172" s="139"/>
      <c r="N1172" s="139"/>
      <c r="O1172" s="139"/>
      <c r="P1172" s="139"/>
      <c r="Q1172" s="139"/>
      <c r="R1172" s="139"/>
      <c r="S1172" s="139"/>
      <c r="T1172" s="139"/>
      <c r="U1172" s="139"/>
      <c r="V1172" s="139"/>
      <c r="W1172" s="139"/>
      <c r="X1172" s="139"/>
      <c r="Y1172" s="139"/>
      <c r="Z1172" s="139"/>
      <c r="AA1172" s="139"/>
      <c r="AB1172" s="139"/>
      <c r="AC1172" s="139"/>
      <c r="AD1172" s="139"/>
      <c r="AE1172" s="139"/>
      <c r="AF1172" s="139"/>
      <c r="AG1172" s="139"/>
      <c r="AH1172" s="139"/>
      <c r="AI1172" s="139"/>
      <c r="AJ1172" s="139"/>
      <c r="AK1172" s="139"/>
      <c r="AL1172" s="139"/>
      <c r="AM1172" s="139"/>
      <c r="AN1172" s="139"/>
      <c r="AO1172" s="139"/>
      <c r="AP1172" s="139"/>
      <c r="AQ1172" s="139"/>
      <c r="AR1172" s="139"/>
      <c r="AS1172" s="139"/>
      <c r="AT1172" s="139"/>
      <c r="AU1172" s="139"/>
      <c r="AV1172" s="139"/>
      <c r="AW1172" s="139"/>
      <c r="AX1172" s="139"/>
      <c r="AY1172" s="139"/>
    </row>
    <row r="1173" spans="1:51" ht="14.25" x14ac:dyDescent="0.2">
      <c r="A1173" s="139"/>
      <c r="B1173" s="139"/>
      <c r="C1173" s="139"/>
      <c r="D1173" s="139"/>
      <c r="E1173" s="139"/>
      <c r="F1173" s="139"/>
      <c r="G1173" s="139"/>
      <c r="H1173" s="139"/>
      <c r="I1173" s="139"/>
      <c r="J1173" s="139"/>
      <c r="K1173" s="139"/>
      <c r="L1173" s="139"/>
      <c r="M1173" s="139"/>
      <c r="N1173" s="139"/>
      <c r="O1173" s="139"/>
      <c r="P1173" s="139"/>
      <c r="Q1173" s="139"/>
      <c r="R1173" s="139"/>
      <c r="S1173" s="139"/>
      <c r="T1173" s="139"/>
      <c r="U1173" s="139"/>
      <c r="V1173" s="139"/>
      <c r="W1173" s="139"/>
      <c r="X1173" s="139"/>
      <c r="Y1173" s="139"/>
      <c r="Z1173" s="139"/>
      <c r="AA1173" s="139"/>
      <c r="AB1173" s="139"/>
      <c r="AC1173" s="139"/>
      <c r="AD1173" s="139"/>
      <c r="AE1173" s="139"/>
      <c r="AF1173" s="139"/>
      <c r="AG1173" s="139"/>
      <c r="AH1173" s="139"/>
      <c r="AI1173" s="139"/>
      <c r="AJ1173" s="139"/>
      <c r="AK1173" s="139"/>
      <c r="AL1173" s="139"/>
      <c r="AM1173" s="139"/>
      <c r="AN1173" s="139"/>
      <c r="AO1173" s="139"/>
      <c r="AP1173" s="139"/>
      <c r="AQ1173" s="139"/>
      <c r="AR1173" s="139"/>
      <c r="AS1173" s="139"/>
      <c r="AT1173" s="139"/>
      <c r="AU1173" s="139"/>
      <c r="AV1173" s="139"/>
      <c r="AW1173" s="139"/>
      <c r="AX1173" s="139"/>
      <c r="AY1173" s="139"/>
    </row>
    <row r="1174" spans="1:51" ht="14.25" x14ac:dyDescent="0.2">
      <c r="A1174" s="139"/>
      <c r="B1174" s="139"/>
      <c r="C1174" s="139"/>
      <c r="D1174" s="139"/>
      <c r="E1174" s="139"/>
      <c r="F1174" s="139"/>
      <c r="G1174" s="139"/>
      <c r="H1174" s="139"/>
      <c r="I1174" s="139"/>
      <c r="J1174" s="139"/>
      <c r="K1174" s="139"/>
      <c r="L1174" s="139"/>
      <c r="M1174" s="139"/>
      <c r="N1174" s="139"/>
      <c r="O1174" s="139"/>
      <c r="P1174" s="139"/>
      <c r="Q1174" s="139"/>
      <c r="R1174" s="139"/>
      <c r="S1174" s="139"/>
      <c r="T1174" s="139"/>
      <c r="U1174" s="139"/>
      <c r="V1174" s="139"/>
      <c r="W1174" s="139"/>
      <c r="X1174" s="139"/>
      <c r="Y1174" s="139"/>
      <c r="Z1174" s="139"/>
      <c r="AA1174" s="139"/>
      <c r="AB1174" s="139"/>
      <c r="AC1174" s="139"/>
      <c r="AD1174" s="139"/>
      <c r="AE1174" s="139"/>
      <c r="AF1174" s="139"/>
      <c r="AG1174" s="139"/>
      <c r="AH1174" s="139"/>
      <c r="AI1174" s="139"/>
      <c r="AJ1174" s="139"/>
      <c r="AK1174" s="139"/>
      <c r="AL1174" s="139"/>
      <c r="AM1174" s="139"/>
      <c r="AN1174" s="139"/>
      <c r="AO1174" s="139"/>
      <c r="AP1174" s="139"/>
      <c r="AQ1174" s="139"/>
      <c r="AR1174" s="139"/>
      <c r="AS1174" s="139"/>
      <c r="AT1174" s="139"/>
      <c r="AU1174" s="139"/>
      <c r="AV1174" s="139"/>
      <c r="AW1174" s="139"/>
      <c r="AX1174" s="139"/>
      <c r="AY1174" s="139"/>
    </row>
    <row r="1175" spans="1:51" ht="14.25" x14ac:dyDescent="0.2">
      <c r="A1175" s="139"/>
      <c r="B1175" s="139"/>
      <c r="C1175" s="139"/>
      <c r="D1175" s="139"/>
      <c r="E1175" s="139"/>
      <c r="F1175" s="139"/>
      <c r="G1175" s="139"/>
      <c r="H1175" s="139"/>
      <c r="I1175" s="139"/>
      <c r="J1175" s="139"/>
      <c r="K1175" s="139"/>
      <c r="L1175" s="139"/>
      <c r="M1175" s="139"/>
      <c r="N1175" s="139"/>
      <c r="O1175" s="139"/>
      <c r="P1175" s="139"/>
      <c r="Q1175" s="139"/>
      <c r="R1175" s="139"/>
      <c r="S1175" s="139"/>
      <c r="T1175" s="139"/>
      <c r="U1175" s="139"/>
      <c r="V1175" s="139"/>
      <c r="W1175" s="139"/>
      <c r="X1175" s="139"/>
      <c r="Y1175" s="139"/>
      <c r="Z1175" s="139"/>
      <c r="AA1175" s="139"/>
      <c r="AB1175" s="139"/>
      <c r="AC1175" s="139"/>
      <c r="AD1175" s="139"/>
      <c r="AE1175" s="139"/>
      <c r="AF1175" s="139"/>
      <c r="AG1175" s="139"/>
      <c r="AH1175" s="139"/>
      <c r="AI1175" s="139"/>
      <c r="AJ1175" s="139"/>
      <c r="AK1175" s="139"/>
      <c r="AL1175" s="139"/>
      <c r="AM1175" s="139"/>
      <c r="AN1175" s="139"/>
      <c r="AO1175" s="139"/>
      <c r="AP1175" s="139"/>
      <c r="AQ1175" s="139"/>
      <c r="AR1175" s="139"/>
      <c r="AS1175" s="139"/>
      <c r="AT1175" s="139"/>
      <c r="AU1175" s="139"/>
      <c r="AV1175" s="139"/>
      <c r="AW1175" s="139"/>
      <c r="AX1175" s="139"/>
      <c r="AY1175" s="139"/>
    </row>
    <row r="1176" spans="1:51" ht="14.25" x14ac:dyDescent="0.2">
      <c r="A1176" s="139"/>
      <c r="B1176" s="139"/>
      <c r="C1176" s="139"/>
      <c r="D1176" s="139"/>
      <c r="E1176" s="139"/>
      <c r="F1176" s="139"/>
      <c r="G1176" s="139"/>
      <c r="H1176" s="139"/>
      <c r="I1176" s="139"/>
      <c r="J1176" s="139"/>
      <c r="K1176" s="139"/>
      <c r="L1176" s="139"/>
      <c r="M1176" s="139"/>
      <c r="N1176" s="139"/>
      <c r="O1176" s="139"/>
      <c r="P1176" s="139"/>
      <c r="Q1176" s="139"/>
      <c r="R1176" s="139"/>
      <c r="S1176" s="139"/>
      <c r="T1176" s="139"/>
      <c r="U1176" s="139"/>
      <c r="V1176" s="139"/>
      <c r="W1176" s="139"/>
      <c r="X1176" s="139"/>
      <c r="Y1176" s="139"/>
      <c r="Z1176" s="139"/>
      <c r="AA1176" s="139"/>
      <c r="AB1176" s="139"/>
      <c r="AC1176" s="139"/>
      <c r="AD1176" s="139"/>
      <c r="AE1176" s="139"/>
      <c r="AF1176" s="139"/>
      <c r="AG1176" s="139"/>
      <c r="AH1176" s="139"/>
      <c r="AI1176" s="139"/>
      <c r="AJ1176" s="139"/>
      <c r="AK1176" s="139"/>
      <c r="AL1176" s="139"/>
      <c r="AM1176" s="139"/>
      <c r="AN1176" s="139"/>
      <c r="AO1176" s="139"/>
      <c r="AP1176" s="139"/>
      <c r="AQ1176" s="139"/>
      <c r="AR1176" s="139"/>
      <c r="AS1176" s="139"/>
      <c r="AT1176" s="139"/>
      <c r="AU1176" s="139"/>
      <c r="AV1176" s="139"/>
      <c r="AW1176" s="139"/>
      <c r="AX1176" s="139"/>
      <c r="AY1176" s="139"/>
    </row>
    <row r="1177" spans="1:51" ht="14.25" x14ac:dyDescent="0.2">
      <c r="A1177" s="139"/>
      <c r="B1177" s="139"/>
      <c r="C1177" s="139"/>
      <c r="D1177" s="139"/>
      <c r="E1177" s="139"/>
      <c r="F1177" s="139"/>
      <c r="G1177" s="139"/>
      <c r="H1177" s="139"/>
      <c r="I1177" s="139"/>
      <c r="J1177" s="139"/>
      <c r="K1177" s="139"/>
      <c r="L1177" s="139"/>
      <c r="M1177" s="139"/>
      <c r="N1177" s="139"/>
      <c r="O1177" s="139"/>
      <c r="P1177" s="139"/>
      <c r="Q1177" s="139"/>
      <c r="R1177" s="139"/>
      <c r="S1177" s="139"/>
      <c r="T1177" s="139"/>
      <c r="U1177" s="139"/>
      <c r="V1177" s="139"/>
      <c r="W1177" s="139"/>
      <c r="X1177" s="139"/>
      <c r="Y1177" s="139"/>
      <c r="Z1177" s="139"/>
      <c r="AA1177" s="139"/>
      <c r="AB1177" s="139"/>
      <c r="AC1177" s="139"/>
      <c r="AD1177" s="139"/>
      <c r="AE1177" s="139"/>
      <c r="AF1177" s="139"/>
      <c r="AG1177" s="139"/>
      <c r="AH1177" s="139"/>
      <c r="AI1177" s="139"/>
      <c r="AJ1177" s="139"/>
      <c r="AK1177" s="139"/>
      <c r="AL1177" s="139"/>
      <c r="AM1177" s="139"/>
      <c r="AN1177" s="139"/>
      <c r="AO1177" s="139"/>
      <c r="AP1177" s="139"/>
      <c r="AQ1177" s="139"/>
      <c r="AR1177" s="139"/>
      <c r="AS1177" s="139"/>
      <c r="AT1177" s="139"/>
      <c r="AU1177" s="139"/>
      <c r="AV1177" s="139"/>
      <c r="AW1177" s="139"/>
      <c r="AX1177" s="139"/>
      <c r="AY1177" s="139"/>
    </row>
    <row r="1178" spans="1:51" ht="14.25" x14ac:dyDescent="0.2">
      <c r="A1178" s="139"/>
      <c r="B1178" s="139"/>
      <c r="C1178" s="139"/>
      <c r="D1178" s="139"/>
      <c r="E1178" s="139"/>
      <c r="F1178" s="139"/>
      <c r="G1178" s="139"/>
      <c r="H1178" s="139"/>
      <c r="I1178" s="139"/>
      <c r="J1178" s="139"/>
      <c r="K1178" s="139"/>
      <c r="L1178" s="139"/>
      <c r="M1178" s="139"/>
      <c r="N1178" s="139"/>
      <c r="O1178" s="139"/>
      <c r="P1178" s="139"/>
      <c r="Q1178" s="139"/>
      <c r="R1178" s="139"/>
      <c r="S1178" s="139"/>
      <c r="T1178" s="139"/>
      <c r="U1178" s="139"/>
      <c r="V1178" s="139"/>
      <c r="W1178" s="139"/>
      <c r="X1178" s="139"/>
      <c r="Y1178" s="139"/>
      <c r="Z1178" s="139"/>
      <c r="AA1178" s="139"/>
      <c r="AB1178" s="139"/>
      <c r="AC1178" s="139"/>
      <c r="AD1178" s="139"/>
      <c r="AE1178" s="139"/>
      <c r="AF1178" s="139"/>
      <c r="AG1178" s="139"/>
      <c r="AH1178" s="139"/>
      <c r="AI1178" s="139"/>
      <c r="AJ1178" s="139"/>
      <c r="AK1178" s="139"/>
      <c r="AL1178" s="139"/>
      <c r="AM1178" s="139"/>
      <c r="AN1178" s="139"/>
      <c r="AO1178" s="139"/>
      <c r="AP1178" s="139"/>
      <c r="AQ1178" s="139"/>
      <c r="AR1178" s="139"/>
      <c r="AS1178" s="139"/>
      <c r="AT1178" s="139"/>
      <c r="AU1178" s="139"/>
      <c r="AV1178" s="139"/>
      <c r="AW1178" s="139"/>
      <c r="AX1178" s="139"/>
      <c r="AY1178" s="139"/>
    </row>
    <row r="1179" spans="1:51" ht="14.25" x14ac:dyDescent="0.2">
      <c r="A1179" s="139"/>
      <c r="B1179" s="139"/>
      <c r="C1179" s="139"/>
      <c r="D1179" s="139"/>
      <c r="E1179" s="139"/>
      <c r="F1179" s="139"/>
      <c r="G1179" s="139"/>
      <c r="H1179" s="139"/>
      <c r="I1179" s="139"/>
      <c r="J1179" s="139"/>
      <c r="K1179" s="139"/>
      <c r="L1179" s="139"/>
      <c r="M1179" s="139"/>
      <c r="N1179" s="139"/>
      <c r="O1179" s="139"/>
      <c r="P1179" s="139"/>
      <c r="Q1179" s="139"/>
      <c r="R1179" s="139"/>
      <c r="S1179" s="139"/>
      <c r="T1179" s="139"/>
      <c r="U1179" s="139"/>
      <c r="V1179" s="139"/>
      <c r="W1179" s="139"/>
      <c r="X1179" s="139"/>
      <c r="Y1179" s="139"/>
      <c r="Z1179" s="139"/>
      <c r="AA1179" s="139"/>
      <c r="AB1179" s="139"/>
      <c r="AC1179" s="139"/>
      <c r="AD1179" s="139"/>
      <c r="AE1179" s="139"/>
      <c r="AF1179" s="139"/>
      <c r="AG1179" s="139"/>
      <c r="AH1179" s="139"/>
      <c r="AI1179" s="139"/>
      <c r="AJ1179" s="139"/>
      <c r="AK1179" s="139"/>
      <c r="AL1179" s="139"/>
      <c r="AM1179" s="139"/>
      <c r="AN1179" s="139"/>
      <c r="AO1179" s="139"/>
      <c r="AP1179" s="139"/>
      <c r="AQ1179" s="139"/>
      <c r="AR1179" s="139"/>
      <c r="AS1179" s="139"/>
      <c r="AT1179" s="139"/>
      <c r="AU1179" s="139"/>
      <c r="AV1179" s="139"/>
      <c r="AW1179" s="139"/>
      <c r="AX1179" s="139"/>
      <c r="AY1179" s="139"/>
    </row>
    <row r="1180" spans="1:51" ht="14.25" x14ac:dyDescent="0.2">
      <c r="A1180" s="139"/>
      <c r="B1180" s="139"/>
      <c r="C1180" s="139"/>
      <c r="D1180" s="139"/>
      <c r="E1180" s="139"/>
      <c r="F1180" s="139"/>
      <c r="G1180" s="139"/>
      <c r="H1180" s="139"/>
      <c r="I1180" s="139"/>
      <c r="J1180" s="139"/>
      <c r="K1180" s="139"/>
      <c r="L1180" s="139"/>
      <c r="M1180" s="139"/>
      <c r="N1180" s="139"/>
      <c r="O1180" s="139"/>
      <c r="P1180" s="139"/>
      <c r="Q1180" s="139"/>
      <c r="R1180" s="139"/>
      <c r="S1180" s="139"/>
      <c r="T1180" s="139"/>
      <c r="U1180" s="139"/>
      <c r="V1180" s="139"/>
      <c r="W1180" s="139"/>
      <c r="X1180" s="139"/>
      <c r="Y1180" s="139"/>
      <c r="Z1180" s="139"/>
      <c r="AA1180" s="139"/>
      <c r="AB1180" s="139"/>
      <c r="AC1180" s="139"/>
      <c r="AD1180" s="139"/>
      <c r="AE1180" s="139"/>
      <c r="AF1180" s="139"/>
      <c r="AG1180" s="139"/>
      <c r="AH1180" s="139"/>
      <c r="AI1180" s="139"/>
      <c r="AJ1180" s="139"/>
      <c r="AK1180" s="139"/>
      <c r="AL1180" s="139"/>
      <c r="AM1180" s="139"/>
      <c r="AN1180" s="139"/>
      <c r="AO1180" s="139"/>
      <c r="AP1180" s="139"/>
      <c r="AQ1180" s="139"/>
      <c r="AR1180" s="139"/>
      <c r="AS1180" s="139"/>
      <c r="AT1180" s="139"/>
      <c r="AU1180" s="139"/>
      <c r="AV1180" s="139"/>
      <c r="AW1180" s="139"/>
      <c r="AX1180" s="139"/>
      <c r="AY1180" s="139"/>
    </row>
    <row r="1181" spans="1:51" ht="14.25" x14ac:dyDescent="0.2">
      <c r="A1181" s="139"/>
      <c r="B1181" s="139"/>
      <c r="C1181" s="139"/>
      <c r="D1181" s="139"/>
      <c r="E1181" s="139"/>
      <c r="F1181" s="139"/>
      <c r="G1181" s="139"/>
      <c r="H1181" s="139"/>
      <c r="I1181" s="139"/>
      <c r="J1181" s="139"/>
      <c r="K1181" s="139"/>
      <c r="L1181" s="139"/>
      <c r="M1181" s="139"/>
      <c r="N1181" s="139"/>
      <c r="O1181" s="139"/>
      <c r="P1181" s="139"/>
      <c r="Q1181" s="139"/>
      <c r="R1181" s="139"/>
      <c r="S1181" s="139"/>
      <c r="T1181" s="139"/>
      <c r="U1181" s="139"/>
      <c r="V1181" s="139"/>
      <c r="W1181" s="139"/>
      <c r="X1181" s="139"/>
      <c r="Y1181" s="139"/>
      <c r="Z1181" s="139"/>
      <c r="AA1181" s="139"/>
      <c r="AB1181" s="139"/>
      <c r="AC1181" s="139"/>
      <c r="AD1181" s="139"/>
      <c r="AE1181" s="139"/>
      <c r="AF1181" s="139"/>
      <c r="AG1181" s="139"/>
      <c r="AH1181" s="139"/>
      <c r="AI1181" s="139"/>
      <c r="AJ1181" s="139"/>
      <c r="AK1181" s="139"/>
      <c r="AL1181" s="139"/>
      <c r="AM1181" s="139"/>
      <c r="AN1181" s="139"/>
      <c r="AO1181" s="139"/>
      <c r="AP1181" s="139"/>
      <c r="AQ1181" s="139"/>
      <c r="AR1181" s="139"/>
      <c r="AS1181" s="139"/>
      <c r="AT1181" s="139"/>
      <c r="AU1181" s="139"/>
      <c r="AV1181" s="139"/>
      <c r="AW1181" s="139"/>
      <c r="AX1181" s="139"/>
      <c r="AY1181" s="139"/>
    </row>
    <row r="1182" spans="1:51" ht="14.25" x14ac:dyDescent="0.2">
      <c r="A1182" s="139"/>
      <c r="B1182" s="139"/>
      <c r="C1182" s="139"/>
      <c r="D1182" s="139"/>
      <c r="E1182" s="139"/>
      <c r="F1182" s="139"/>
      <c r="G1182" s="139"/>
      <c r="H1182" s="139"/>
      <c r="I1182" s="139"/>
      <c r="J1182" s="139"/>
      <c r="K1182" s="139"/>
      <c r="L1182" s="139"/>
      <c r="M1182" s="139"/>
      <c r="N1182" s="139"/>
      <c r="O1182" s="139"/>
      <c r="P1182" s="139"/>
      <c r="Q1182" s="139"/>
      <c r="R1182" s="139"/>
      <c r="S1182" s="139"/>
      <c r="T1182" s="139"/>
      <c r="U1182" s="139"/>
      <c r="V1182" s="139"/>
      <c r="W1182" s="139"/>
      <c r="X1182" s="139"/>
      <c r="Y1182" s="139"/>
      <c r="Z1182" s="139"/>
      <c r="AA1182" s="139"/>
      <c r="AB1182" s="139"/>
      <c r="AC1182" s="139"/>
      <c r="AD1182" s="139"/>
      <c r="AE1182" s="139"/>
      <c r="AF1182" s="139"/>
      <c r="AG1182" s="139"/>
      <c r="AH1182" s="139"/>
      <c r="AI1182" s="139"/>
      <c r="AJ1182" s="139"/>
      <c r="AK1182" s="139"/>
      <c r="AL1182" s="139"/>
      <c r="AM1182" s="139"/>
      <c r="AN1182" s="139"/>
      <c r="AO1182" s="139"/>
      <c r="AP1182" s="139"/>
      <c r="AQ1182" s="139"/>
      <c r="AR1182" s="139"/>
      <c r="AS1182" s="139"/>
      <c r="AT1182" s="139"/>
      <c r="AU1182" s="139"/>
      <c r="AV1182" s="139"/>
      <c r="AW1182" s="139"/>
      <c r="AX1182" s="139"/>
      <c r="AY1182" s="139"/>
    </row>
    <row r="1183" spans="1:51" ht="14.25" x14ac:dyDescent="0.2">
      <c r="A1183" s="139"/>
      <c r="B1183" s="139"/>
      <c r="C1183" s="139"/>
      <c r="D1183" s="139"/>
      <c r="E1183" s="139"/>
      <c r="F1183" s="139"/>
      <c r="G1183" s="139"/>
      <c r="H1183" s="139"/>
      <c r="I1183" s="139"/>
      <c r="J1183" s="139"/>
      <c r="K1183" s="139"/>
      <c r="L1183" s="139"/>
      <c r="M1183" s="139"/>
      <c r="N1183" s="139"/>
      <c r="O1183" s="139"/>
      <c r="P1183" s="139"/>
      <c r="Q1183" s="139"/>
      <c r="R1183" s="139"/>
      <c r="S1183" s="139"/>
      <c r="T1183" s="139"/>
      <c r="U1183" s="139"/>
      <c r="V1183" s="139"/>
      <c r="W1183" s="139"/>
      <c r="X1183" s="139"/>
      <c r="Y1183" s="139"/>
      <c r="Z1183" s="139"/>
      <c r="AA1183" s="139"/>
      <c r="AB1183" s="139"/>
      <c r="AC1183" s="139"/>
      <c r="AD1183" s="139"/>
      <c r="AE1183" s="139"/>
      <c r="AF1183" s="139"/>
      <c r="AG1183" s="139"/>
      <c r="AH1183" s="139"/>
      <c r="AI1183" s="139"/>
      <c r="AJ1183" s="139"/>
      <c r="AK1183" s="139"/>
      <c r="AL1183" s="139"/>
      <c r="AM1183" s="139"/>
      <c r="AN1183" s="139"/>
      <c r="AO1183" s="139"/>
      <c r="AP1183" s="139"/>
      <c r="AQ1183" s="139"/>
      <c r="AR1183" s="139"/>
      <c r="AS1183" s="139"/>
      <c r="AT1183" s="139"/>
      <c r="AU1183" s="139"/>
      <c r="AV1183" s="139"/>
      <c r="AW1183" s="139"/>
      <c r="AX1183" s="139"/>
      <c r="AY1183" s="139"/>
    </row>
    <row r="1184" spans="1:51" ht="14.25" x14ac:dyDescent="0.2">
      <c r="A1184" s="139"/>
      <c r="B1184" s="139"/>
      <c r="C1184" s="139"/>
      <c r="D1184" s="139"/>
      <c r="E1184" s="139"/>
      <c r="F1184" s="139"/>
      <c r="G1184" s="139"/>
      <c r="H1184" s="139"/>
      <c r="I1184" s="139"/>
      <c r="J1184" s="139"/>
      <c r="K1184" s="139"/>
      <c r="L1184" s="139"/>
      <c r="M1184" s="139"/>
      <c r="N1184" s="139"/>
      <c r="O1184" s="139"/>
      <c r="P1184" s="139"/>
      <c r="Q1184" s="139"/>
      <c r="R1184" s="139"/>
      <c r="S1184" s="139"/>
      <c r="T1184" s="139"/>
      <c r="U1184" s="139"/>
      <c r="V1184" s="139"/>
      <c r="W1184" s="139"/>
      <c r="X1184" s="139"/>
      <c r="Y1184" s="139"/>
      <c r="Z1184" s="139"/>
      <c r="AA1184" s="139"/>
      <c r="AB1184" s="139"/>
      <c r="AC1184" s="139"/>
      <c r="AD1184" s="139"/>
      <c r="AE1184" s="139"/>
      <c r="AF1184" s="139"/>
      <c r="AG1184" s="139"/>
      <c r="AH1184" s="139"/>
      <c r="AI1184" s="139"/>
      <c r="AJ1184" s="139"/>
      <c r="AK1184" s="139"/>
      <c r="AL1184" s="139"/>
      <c r="AM1184" s="139"/>
      <c r="AN1184" s="139"/>
      <c r="AO1184" s="139"/>
      <c r="AP1184" s="139"/>
      <c r="AQ1184" s="139"/>
      <c r="AR1184" s="139"/>
      <c r="AS1184" s="139"/>
      <c r="AT1184" s="139"/>
      <c r="AU1184" s="139"/>
      <c r="AV1184" s="139"/>
      <c r="AW1184" s="139"/>
      <c r="AX1184" s="139"/>
      <c r="AY1184" s="139"/>
    </row>
    <row r="1185" spans="1:51" ht="14.25" x14ac:dyDescent="0.2">
      <c r="A1185" s="139"/>
      <c r="B1185" s="139"/>
      <c r="C1185" s="139"/>
      <c r="D1185" s="139"/>
      <c r="E1185" s="139"/>
      <c r="F1185" s="139"/>
      <c r="G1185" s="139"/>
      <c r="H1185" s="139"/>
      <c r="I1185" s="139"/>
      <c r="J1185" s="139"/>
      <c r="K1185" s="139"/>
      <c r="L1185" s="139"/>
      <c r="M1185" s="139"/>
      <c r="N1185" s="139"/>
      <c r="O1185" s="139"/>
      <c r="P1185" s="139"/>
      <c r="Q1185" s="139"/>
      <c r="R1185" s="139"/>
      <c r="S1185" s="139"/>
      <c r="T1185" s="139"/>
      <c r="U1185" s="139"/>
      <c r="V1185" s="139"/>
      <c r="W1185" s="139"/>
      <c r="X1185" s="139"/>
      <c r="Y1185" s="139"/>
      <c r="Z1185" s="139"/>
      <c r="AA1185" s="139"/>
      <c r="AB1185" s="139"/>
      <c r="AC1185" s="139"/>
      <c r="AD1185" s="139"/>
      <c r="AE1185" s="139"/>
      <c r="AF1185" s="139"/>
      <c r="AG1185" s="139"/>
      <c r="AH1185" s="139"/>
      <c r="AI1185" s="139"/>
      <c r="AJ1185" s="139"/>
      <c r="AK1185" s="139"/>
      <c r="AL1185" s="139"/>
      <c r="AM1185" s="139"/>
      <c r="AN1185" s="139"/>
      <c r="AO1185" s="139"/>
      <c r="AP1185" s="139"/>
      <c r="AQ1185" s="139"/>
      <c r="AR1185" s="139"/>
      <c r="AS1185" s="139"/>
      <c r="AT1185" s="139"/>
      <c r="AU1185" s="139"/>
      <c r="AV1185" s="139"/>
      <c r="AW1185" s="139"/>
      <c r="AX1185" s="139"/>
      <c r="AY1185" s="139"/>
    </row>
    <row r="1186" spans="1:51" ht="14.25" x14ac:dyDescent="0.2">
      <c r="A1186" s="139"/>
      <c r="B1186" s="139"/>
      <c r="C1186" s="139"/>
      <c r="D1186" s="139"/>
      <c r="E1186" s="139"/>
      <c r="F1186" s="139"/>
      <c r="G1186" s="139"/>
      <c r="H1186" s="139"/>
      <c r="I1186" s="139"/>
      <c r="J1186" s="139"/>
      <c r="K1186" s="139"/>
      <c r="L1186" s="139"/>
      <c r="M1186" s="139"/>
      <c r="N1186" s="139"/>
      <c r="O1186" s="139"/>
      <c r="P1186" s="139"/>
      <c r="Q1186" s="139"/>
      <c r="R1186" s="139"/>
      <c r="S1186" s="139"/>
      <c r="T1186" s="139"/>
      <c r="U1186" s="139"/>
      <c r="V1186" s="139"/>
      <c r="W1186" s="139"/>
      <c r="X1186" s="139"/>
      <c r="Y1186" s="139"/>
      <c r="Z1186" s="139"/>
      <c r="AA1186" s="139"/>
      <c r="AB1186" s="139"/>
      <c r="AC1186" s="139"/>
      <c r="AD1186" s="139"/>
      <c r="AE1186" s="139"/>
      <c r="AF1186" s="139"/>
      <c r="AG1186" s="139"/>
      <c r="AH1186" s="139"/>
      <c r="AI1186" s="139"/>
      <c r="AJ1186" s="139"/>
      <c r="AK1186" s="139"/>
      <c r="AL1186" s="139"/>
      <c r="AM1186" s="139"/>
      <c r="AN1186" s="139"/>
      <c r="AO1186" s="139"/>
      <c r="AP1186" s="139"/>
      <c r="AQ1186" s="139"/>
      <c r="AR1186" s="139"/>
      <c r="AS1186" s="139"/>
      <c r="AT1186" s="139"/>
      <c r="AU1186" s="139"/>
      <c r="AV1186" s="139"/>
      <c r="AW1186" s="139"/>
      <c r="AX1186" s="139"/>
      <c r="AY1186" s="139"/>
    </row>
    <row r="1187" spans="1:51" ht="14.25" x14ac:dyDescent="0.2">
      <c r="A1187" s="139"/>
      <c r="B1187" s="139"/>
      <c r="C1187" s="139"/>
      <c r="D1187" s="139"/>
      <c r="E1187" s="139"/>
      <c r="F1187" s="139"/>
      <c r="G1187" s="139"/>
      <c r="H1187" s="139"/>
      <c r="I1187" s="139"/>
      <c r="J1187" s="139"/>
      <c r="K1187" s="139"/>
      <c r="L1187" s="139"/>
      <c r="M1187" s="139"/>
      <c r="N1187" s="139"/>
      <c r="O1187" s="139"/>
      <c r="P1187" s="139"/>
      <c r="Q1187" s="139"/>
      <c r="R1187" s="139"/>
      <c r="S1187" s="139"/>
      <c r="T1187" s="139"/>
      <c r="U1187" s="139"/>
      <c r="V1187" s="139"/>
      <c r="W1187" s="139"/>
      <c r="X1187" s="139"/>
      <c r="Y1187" s="139"/>
      <c r="Z1187" s="139"/>
      <c r="AA1187" s="139"/>
      <c r="AB1187" s="139"/>
      <c r="AC1187" s="139"/>
      <c r="AD1187" s="139"/>
      <c r="AE1187" s="139"/>
      <c r="AF1187" s="139"/>
      <c r="AG1187" s="139"/>
      <c r="AH1187" s="139"/>
      <c r="AI1187" s="139"/>
      <c r="AJ1187" s="139"/>
      <c r="AK1187" s="139"/>
      <c r="AL1187" s="139"/>
      <c r="AM1187" s="139"/>
      <c r="AN1187" s="139"/>
      <c r="AO1187" s="139"/>
      <c r="AP1187" s="139"/>
      <c r="AQ1187" s="139"/>
      <c r="AR1187" s="139"/>
      <c r="AS1187" s="139"/>
      <c r="AT1187" s="139"/>
      <c r="AU1187" s="139"/>
      <c r="AV1187" s="139"/>
      <c r="AW1187" s="139"/>
      <c r="AX1187" s="139"/>
      <c r="AY1187" s="139"/>
    </row>
    <row r="1188" spans="1:51" ht="14.25" x14ac:dyDescent="0.2">
      <c r="A1188" s="139"/>
      <c r="B1188" s="139"/>
      <c r="C1188" s="139"/>
      <c r="D1188" s="139"/>
      <c r="E1188" s="139"/>
      <c r="F1188" s="139"/>
      <c r="G1188" s="139"/>
      <c r="H1188" s="139"/>
      <c r="I1188" s="139"/>
      <c r="J1188" s="139"/>
      <c r="K1188" s="139"/>
      <c r="L1188" s="139"/>
      <c r="M1188" s="139"/>
      <c r="N1188" s="139"/>
      <c r="O1188" s="139"/>
      <c r="P1188" s="139"/>
      <c r="Q1188" s="139"/>
      <c r="R1188" s="139"/>
      <c r="S1188" s="139"/>
      <c r="T1188" s="139"/>
      <c r="U1188" s="139"/>
      <c r="V1188" s="139"/>
      <c r="W1188" s="139"/>
      <c r="X1188" s="139"/>
      <c r="Y1188" s="139"/>
      <c r="Z1188" s="139"/>
      <c r="AA1188" s="139"/>
      <c r="AB1188" s="139"/>
      <c r="AC1188" s="139"/>
      <c r="AD1188" s="139"/>
      <c r="AE1188" s="139"/>
      <c r="AF1188" s="139"/>
      <c r="AG1188" s="139"/>
      <c r="AH1188" s="139"/>
      <c r="AI1188" s="139"/>
      <c r="AJ1188" s="139"/>
      <c r="AK1188" s="139"/>
      <c r="AL1188" s="139"/>
      <c r="AM1188" s="139"/>
      <c r="AN1188" s="139"/>
      <c r="AO1188" s="139"/>
      <c r="AP1188" s="139"/>
      <c r="AQ1188" s="139"/>
      <c r="AR1188" s="139"/>
      <c r="AS1188" s="139"/>
      <c r="AT1188" s="139"/>
      <c r="AU1188" s="139"/>
      <c r="AV1188" s="139"/>
      <c r="AW1188" s="139"/>
      <c r="AX1188" s="139"/>
      <c r="AY1188" s="139"/>
    </row>
    <row r="1189" spans="1:51" ht="14.25" x14ac:dyDescent="0.2">
      <c r="A1189" s="139"/>
      <c r="B1189" s="139"/>
      <c r="C1189" s="139"/>
      <c r="D1189" s="139"/>
      <c r="E1189" s="139"/>
      <c r="F1189" s="139"/>
      <c r="G1189" s="139"/>
      <c r="H1189" s="139"/>
      <c r="I1189" s="139"/>
      <c r="J1189" s="139"/>
      <c r="K1189" s="139"/>
      <c r="L1189" s="139"/>
      <c r="M1189" s="139"/>
      <c r="N1189" s="139"/>
      <c r="O1189" s="139"/>
      <c r="P1189" s="139"/>
      <c r="Q1189" s="139"/>
      <c r="R1189" s="139"/>
      <c r="S1189" s="139"/>
      <c r="T1189" s="139"/>
      <c r="U1189" s="139"/>
      <c r="V1189" s="139"/>
      <c r="W1189" s="139"/>
      <c r="X1189" s="139"/>
      <c r="Y1189" s="139"/>
      <c r="Z1189" s="139"/>
      <c r="AA1189" s="139"/>
      <c r="AB1189" s="139"/>
      <c r="AC1189" s="139"/>
      <c r="AD1189" s="139"/>
      <c r="AE1189" s="139"/>
      <c r="AF1189" s="139"/>
      <c r="AG1189" s="139"/>
      <c r="AH1189" s="139"/>
      <c r="AI1189" s="139"/>
      <c r="AJ1189" s="139"/>
      <c r="AK1189" s="139"/>
      <c r="AL1189" s="139"/>
      <c r="AM1189" s="139"/>
      <c r="AN1189" s="139"/>
      <c r="AO1189" s="139"/>
      <c r="AP1189" s="139"/>
      <c r="AQ1189" s="139"/>
      <c r="AR1189" s="139"/>
      <c r="AS1189" s="139"/>
      <c r="AT1189" s="139"/>
      <c r="AU1189" s="139"/>
      <c r="AV1189" s="139"/>
      <c r="AW1189" s="139"/>
      <c r="AX1189" s="139"/>
      <c r="AY1189" s="139"/>
    </row>
    <row r="1190" spans="1:51" ht="14.25" x14ac:dyDescent="0.2">
      <c r="A1190" s="139"/>
      <c r="B1190" s="139"/>
      <c r="C1190" s="139"/>
      <c r="D1190" s="139"/>
      <c r="E1190" s="139"/>
      <c r="F1190" s="139"/>
      <c r="G1190" s="139"/>
      <c r="H1190" s="139"/>
      <c r="I1190" s="139"/>
      <c r="J1190" s="139"/>
      <c r="K1190" s="139"/>
      <c r="L1190" s="139"/>
      <c r="M1190" s="139"/>
      <c r="N1190" s="139"/>
      <c r="O1190" s="139"/>
      <c r="P1190" s="139"/>
      <c r="Q1190" s="139"/>
      <c r="R1190" s="139"/>
      <c r="S1190" s="139"/>
      <c r="T1190" s="139"/>
      <c r="U1190" s="139"/>
      <c r="V1190" s="139"/>
      <c r="W1190" s="139"/>
      <c r="X1190" s="139"/>
      <c r="Y1190" s="139"/>
      <c r="Z1190" s="139"/>
      <c r="AA1190" s="139"/>
      <c r="AB1190" s="139"/>
      <c r="AC1190" s="139"/>
      <c r="AD1190" s="139"/>
      <c r="AE1190" s="139"/>
      <c r="AF1190" s="139"/>
      <c r="AG1190" s="139"/>
      <c r="AH1190" s="139"/>
      <c r="AI1190" s="139"/>
      <c r="AJ1190" s="139"/>
      <c r="AK1190" s="139"/>
      <c r="AL1190" s="139"/>
      <c r="AM1190" s="139"/>
      <c r="AN1190" s="139"/>
      <c r="AO1190" s="139"/>
      <c r="AP1190" s="139"/>
      <c r="AQ1190" s="139"/>
      <c r="AR1190" s="139"/>
      <c r="AS1190" s="139"/>
      <c r="AT1190" s="139"/>
      <c r="AU1190" s="139"/>
      <c r="AV1190" s="139"/>
      <c r="AW1190" s="139"/>
      <c r="AX1190" s="139"/>
      <c r="AY1190" s="139"/>
    </row>
    <row r="1191" spans="1:51" ht="14.25" x14ac:dyDescent="0.2">
      <c r="A1191" s="139"/>
      <c r="B1191" s="139"/>
      <c r="C1191" s="139"/>
      <c r="D1191" s="139"/>
      <c r="E1191" s="139"/>
      <c r="F1191" s="139"/>
      <c r="G1191" s="139"/>
      <c r="H1191" s="139"/>
      <c r="I1191" s="139"/>
      <c r="J1191" s="139"/>
      <c r="K1191" s="139"/>
      <c r="L1191" s="139"/>
      <c r="M1191" s="139"/>
      <c r="N1191" s="139"/>
      <c r="O1191" s="139"/>
      <c r="P1191" s="139"/>
      <c r="Q1191" s="139"/>
      <c r="R1191" s="139"/>
      <c r="S1191" s="139"/>
      <c r="T1191" s="139"/>
      <c r="U1191" s="139"/>
      <c r="V1191" s="139"/>
      <c r="W1191" s="139"/>
      <c r="X1191" s="139"/>
      <c r="Y1191" s="139"/>
      <c r="Z1191" s="139"/>
      <c r="AA1191" s="139"/>
      <c r="AB1191" s="139"/>
      <c r="AC1191" s="139"/>
      <c r="AD1191" s="139"/>
      <c r="AE1191" s="139"/>
      <c r="AF1191" s="139"/>
      <c r="AG1191" s="139"/>
      <c r="AH1191" s="139"/>
      <c r="AI1191" s="139"/>
      <c r="AJ1191" s="139"/>
      <c r="AK1191" s="139"/>
      <c r="AL1191" s="139"/>
      <c r="AM1191" s="139"/>
      <c r="AN1191" s="139"/>
      <c r="AO1191" s="139"/>
      <c r="AP1191" s="139"/>
      <c r="AQ1191" s="139"/>
      <c r="AR1191" s="139"/>
      <c r="AS1191" s="139"/>
      <c r="AT1191" s="139"/>
      <c r="AU1191" s="139"/>
      <c r="AV1191" s="139"/>
      <c r="AW1191" s="139"/>
      <c r="AX1191" s="139"/>
      <c r="AY1191" s="139"/>
    </row>
    <row r="1192" spans="1:51" ht="14.25" x14ac:dyDescent="0.2">
      <c r="A1192" s="139"/>
      <c r="B1192" s="139"/>
      <c r="C1192" s="139"/>
      <c r="D1192" s="139"/>
      <c r="E1192" s="139"/>
      <c r="F1192" s="139"/>
      <c r="G1192" s="139"/>
      <c r="H1192" s="139"/>
      <c r="I1192" s="139"/>
      <c r="J1192" s="139"/>
      <c r="K1192" s="139"/>
      <c r="L1192" s="139"/>
      <c r="M1192" s="139"/>
      <c r="N1192" s="139"/>
      <c r="O1192" s="139"/>
      <c r="P1192" s="139"/>
      <c r="Q1192" s="139"/>
      <c r="R1192" s="139"/>
      <c r="S1192" s="139"/>
      <c r="T1192" s="139"/>
      <c r="U1192" s="139"/>
      <c r="V1192" s="139"/>
      <c r="W1192" s="139"/>
      <c r="X1192" s="139"/>
      <c r="Y1192" s="139"/>
      <c r="Z1192" s="139"/>
      <c r="AA1192" s="139"/>
      <c r="AB1192" s="139"/>
      <c r="AC1192" s="139"/>
      <c r="AD1192" s="139"/>
      <c r="AE1192" s="139"/>
      <c r="AF1192" s="139"/>
      <c r="AG1192" s="139"/>
      <c r="AH1192" s="139"/>
      <c r="AI1192" s="139"/>
      <c r="AJ1192" s="139"/>
      <c r="AK1192" s="139"/>
      <c r="AL1192" s="139"/>
      <c r="AM1192" s="139"/>
      <c r="AN1192" s="139"/>
      <c r="AO1192" s="139"/>
      <c r="AP1192" s="139"/>
      <c r="AQ1192" s="139"/>
      <c r="AR1192" s="139"/>
      <c r="AS1192" s="139"/>
      <c r="AT1192" s="139"/>
      <c r="AU1192" s="139"/>
      <c r="AV1192" s="139"/>
      <c r="AW1192" s="139"/>
      <c r="AX1192" s="139"/>
      <c r="AY1192" s="139"/>
    </row>
    <row r="1193" spans="1:51" ht="14.25" x14ac:dyDescent="0.2">
      <c r="A1193" s="139"/>
      <c r="B1193" s="139"/>
      <c r="C1193" s="139"/>
      <c r="D1193" s="139"/>
      <c r="E1193" s="139"/>
      <c r="F1193" s="139"/>
      <c r="G1193" s="139"/>
      <c r="H1193" s="139"/>
      <c r="I1193" s="139"/>
      <c r="J1193" s="139"/>
      <c r="K1193" s="139"/>
      <c r="L1193" s="139"/>
      <c r="M1193" s="139"/>
      <c r="N1193" s="139"/>
      <c r="O1193" s="139"/>
      <c r="P1193" s="139"/>
      <c r="Q1193" s="139"/>
      <c r="R1193" s="139"/>
      <c r="S1193" s="139"/>
      <c r="T1193" s="139"/>
      <c r="U1193" s="139"/>
      <c r="V1193" s="139"/>
      <c r="W1193" s="139"/>
      <c r="X1193" s="139"/>
      <c r="Y1193" s="139"/>
      <c r="Z1193" s="139"/>
      <c r="AA1193" s="139"/>
      <c r="AB1193" s="139"/>
      <c r="AC1193" s="139"/>
      <c r="AD1193" s="139"/>
      <c r="AE1193" s="139"/>
      <c r="AF1193" s="139"/>
      <c r="AG1193" s="139"/>
      <c r="AH1193" s="139"/>
      <c r="AI1193" s="139"/>
      <c r="AJ1193" s="139"/>
      <c r="AK1193" s="139"/>
      <c r="AL1193" s="139"/>
      <c r="AM1193" s="139"/>
      <c r="AN1193" s="139"/>
      <c r="AO1193" s="139"/>
      <c r="AP1193" s="139"/>
      <c r="AQ1193" s="139"/>
      <c r="AR1193" s="139"/>
      <c r="AS1193" s="139"/>
      <c r="AT1193" s="139"/>
      <c r="AU1193" s="139"/>
      <c r="AV1193" s="139"/>
      <c r="AW1193" s="139"/>
      <c r="AX1193" s="139"/>
      <c r="AY1193" s="139"/>
    </row>
    <row r="1194" spans="1:51" ht="14.25" x14ac:dyDescent="0.2">
      <c r="A1194" s="139"/>
      <c r="B1194" s="139"/>
      <c r="C1194" s="139"/>
      <c r="D1194" s="139"/>
      <c r="E1194" s="139"/>
      <c r="F1194" s="139"/>
      <c r="G1194" s="139"/>
      <c r="H1194" s="139"/>
      <c r="I1194" s="139"/>
      <c r="J1194" s="139"/>
      <c r="K1194" s="139"/>
      <c r="L1194" s="139"/>
      <c r="M1194" s="139"/>
      <c r="N1194" s="139"/>
      <c r="O1194" s="139"/>
      <c r="P1194" s="139"/>
      <c r="Q1194" s="139"/>
      <c r="R1194" s="139"/>
      <c r="S1194" s="139"/>
      <c r="T1194" s="139"/>
      <c r="U1194" s="139"/>
      <c r="V1194" s="139"/>
      <c r="W1194" s="139"/>
      <c r="X1194" s="139"/>
      <c r="Y1194" s="139"/>
      <c r="Z1194" s="139"/>
      <c r="AA1194" s="139"/>
      <c r="AB1194" s="139"/>
      <c r="AC1194" s="139"/>
      <c r="AD1194" s="139"/>
      <c r="AE1194" s="139"/>
      <c r="AF1194" s="139"/>
      <c r="AG1194" s="139"/>
      <c r="AH1194" s="139"/>
      <c r="AI1194" s="139"/>
      <c r="AJ1194" s="139"/>
      <c r="AK1194" s="139"/>
      <c r="AL1194" s="139"/>
      <c r="AM1194" s="139"/>
      <c r="AN1194" s="139"/>
      <c r="AO1194" s="139"/>
      <c r="AP1194" s="139"/>
      <c r="AQ1194" s="139"/>
      <c r="AR1194" s="139"/>
      <c r="AS1194" s="139"/>
      <c r="AT1194" s="139"/>
      <c r="AU1194" s="139"/>
      <c r="AV1194" s="139"/>
      <c r="AW1194" s="139"/>
      <c r="AX1194" s="139"/>
      <c r="AY1194" s="139"/>
    </row>
    <row r="1195" spans="1:51" ht="14.25" x14ac:dyDescent="0.2">
      <c r="A1195" s="139"/>
      <c r="B1195" s="139"/>
      <c r="C1195" s="139"/>
      <c r="D1195" s="139"/>
      <c r="E1195" s="139"/>
      <c r="F1195" s="139"/>
      <c r="G1195" s="139"/>
      <c r="H1195" s="139"/>
      <c r="I1195" s="139"/>
      <c r="J1195" s="139"/>
      <c r="K1195" s="139"/>
      <c r="L1195" s="139"/>
      <c r="M1195" s="139"/>
      <c r="N1195" s="139"/>
      <c r="O1195" s="139"/>
      <c r="P1195" s="139"/>
      <c r="Q1195" s="139"/>
      <c r="R1195" s="139"/>
      <c r="S1195" s="139"/>
      <c r="T1195" s="139"/>
      <c r="U1195" s="139"/>
      <c r="V1195" s="139"/>
      <c r="W1195" s="139"/>
      <c r="X1195" s="139"/>
      <c r="Y1195" s="139"/>
      <c r="Z1195" s="139"/>
      <c r="AA1195" s="139"/>
      <c r="AB1195" s="139"/>
      <c r="AC1195" s="139"/>
      <c r="AD1195" s="139"/>
      <c r="AE1195" s="139"/>
      <c r="AF1195" s="139"/>
      <c r="AG1195" s="139"/>
      <c r="AH1195" s="139"/>
      <c r="AI1195" s="139"/>
      <c r="AJ1195" s="139"/>
      <c r="AK1195" s="139"/>
      <c r="AL1195" s="139"/>
      <c r="AM1195" s="139"/>
      <c r="AN1195" s="139"/>
      <c r="AO1195" s="139"/>
      <c r="AP1195" s="139"/>
      <c r="AQ1195" s="139"/>
      <c r="AR1195" s="139"/>
      <c r="AS1195" s="139"/>
      <c r="AT1195" s="139"/>
      <c r="AU1195" s="139"/>
      <c r="AV1195" s="139"/>
      <c r="AW1195" s="139"/>
      <c r="AX1195" s="139"/>
      <c r="AY1195" s="139"/>
    </row>
    <row r="1196" spans="1:51" ht="14.25" x14ac:dyDescent="0.2">
      <c r="A1196" s="139"/>
      <c r="B1196" s="139"/>
      <c r="C1196" s="139"/>
      <c r="D1196" s="139"/>
      <c r="E1196" s="139"/>
      <c r="F1196" s="139"/>
      <c r="G1196" s="139"/>
      <c r="H1196" s="139"/>
      <c r="I1196" s="139"/>
      <c r="J1196" s="139"/>
      <c r="K1196" s="139"/>
      <c r="L1196" s="139"/>
      <c r="M1196" s="139"/>
      <c r="N1196" s="139"/>
      <c r="O1196" s="139"/>
      <c r="P1196" s="139"/>
      <c r="Q1196" s="139"/>
      <c r="R1196" s="139"/>
      <c r="S1196" s="139"/>
      <c r="T1196" s="139"/>
      <c r="U1196" s="139"/>
      <c r="V1196" s="139"/>
      <c r="W1196" s="139"/>
      <c r="X1196" s="139"/>
      <c r="Y1196" s="139"/>
      <c r="Z1196" s="139"/>
      <c r="AA1196" s="139"/>
      <c r="AB1196" s="139"/>
      <c r="AC1196" s="139"/>
      <c r="AD1196" s="139"/>
      <c r="AE1196" s="139"/>
      <c r="AF1196" s="139"/>
      <c r="AG1196" s="139"/>
      <c r="AH1196" s="139"/>
      <c r="AI1196" s="139"/>
      <c r="AJ1196" s="139"/>
      <c r="AK1196" s="139"/>
      <c r="AL1196" s="139"/>
      <c r="AM1196" s="139"/>
      <c r="AN1196" s="139"/>
      <c r="AO1196" s="139"/>
      <c r="AP1196" s="139"/>
      <c r="AQ1196" s="139"/>
      <c r="AR1196" s="139"/>
      <c r="AS1196" s="139"/>
      <c r="AT1196" s="139"/>
      <c r="AU1196" s="139"/>
      <c r="AV1196" s="139"/>
      <c r="AW1196" s="139"/>
      <c r="AX1196" s="139"/>
      <c r="AY1196" s="139"/>
    </row>
    <row r="1197" spans="1:51" ht="14.25" x14ac:dyDescent="0.2">
      <c r="A1197" s="139"/>
      <c r="B1197" s="139"/>
      <c r="C1197" s="139"/>
      <c r="D1197" s="139"/>
      <c r="E1197" s="139"/>
      <c r="F1197" s="139"/>
      <c r="G1197" s="139"/>
      <c r="H1197" s="139"/>
      <c r="I1197" s="139"/>
      <c r="J1197" s="139"/>
      <c r="K1197" s="139"/>
      <c r="L1197" s="139"/>
      <c r="M1197" s="139"/>
      <c r="N1197" s="139"/>
      <c r="O1197" s="139"/>
      <c r="P1197" s="139"/>
      <c r="Q1197" s="139"/>
      <c r="R1197" s="139"/>
      <c r="S1197" s="139"/>
      <c r="T1197" s="139"/>
      <c r="U1197" s="139"/>
      <c r="V1197" s="139"/>
      <c r="W1197" s="139"/>
      <c r="X1197" s="139"/>
      <c r="Y1197" s="139"/>
      <c r="Z1197" s="139"/>
      <c r="AA1197" s="139"/>
      <c r="AB1197" s="139"/>
      <c r="AC1197" s="139"/>
      <c r="AD1197" s="139"/>
      <c r="AE1197" s="139"/>
      <c r="AF1197" s="139"/>
      <c r="AG1197" s="139"/>
      <c r="AH1197" s="139"/>
      <c r="AI1197" s="139"/>
      <c r="AJ1197" s="139"/>
      <c r="AK1197" s="139"/>
      <c r="AL1197" s="139"/>
      <c r="AM1197" s="139"/>
      <c r="AN1197" s="139"/>
      <c r="AO1197" s="139"/>
      <c r="AP1197" s="139"/>
      <c r="AQ1197" s="139"/>
      <c r="AR1197" s="139"/>
      <c r="AS1197" s="139"/>
      <c r="AT1197" s="139"/>
      <c r="AU1197" s="139"/>
      <c r="AV1197" s="139"/>
      <c r="AW1197" s="139"/>
      <c r="AX1197" s="139"/>
      <c r="AY1197" s="139"/>
    </row>
    <row r="1198" spans="1:51" ht="14.25" x14ac:dyDescent="0.2">
      <c r="A1198" s="139"/>
      <c r="B1198" s="139"/>
      <c r="C1198" s="139"/>
      <c r="D1198" s="139"/>
      <c r="E1198" s="139"/>
      <c r="F1198" s="139"/>
      <c r="G1198" s="139"/>
      <c r="H1198" s="139"/>
      <c r="I1198" s="139"/>
      <c r="J1198" s="139"/>
      <c r="K1198" s="139"/>
      <c r="L1198" s="139"/>
      <c r="M1198" s="139"/>
      <c r="N1198" s="139"/>
      <c r="O1198" s="139"/>
      <c r="P1198" s="139"/>
      <c r="Q1198" s="139"/>
      <c r="R1198" s="139"/>
      <c r="S1198" s="139"/>
      <c r="T1198" s="139"/>
      <c r="U1198" s="139"/>
      <c r="V1198" s="139"/>
      <c r="W1198" s="139"/>
      <c r="X1198" s="139"/>
      <c r="Y1198" s="139"/>
      <c r="Z1198" s="139"/>
      <c r="AA1198" s="139"/>
      <c r="AB1198" s="139"/>
      <c r="AC1198" s="139"/>
      <c r="AD1198" s="139"/>
      <c r="AE1198" s="139"/>
      <c r="AF1198" s="139"/>
      <c r="AG1198" s="139"/>
      <c r="AH1198" s="139"/>
      <c r="AI1198" s="139"/>
      <c r="AJ1198" s="139"/>
      <c r="AK1198" s="139"/>
      <c r="AL1198" s="139"/>
      <c r="AM1198" s="139"/>
      <c r="AN1198" s="139"/>
      <c r="AO1198" s="139"/>
      <c r="AP1198" s="139"/>
      <c r="AQ1198" s="139"/>
      <c r="AR1198" s="139"/>
      <c r="AS1198" s="139"/>
      <c r="AT1198" s="139"/>
      <c r="AU1198" s="139"/>
      <c r="AV1198" s="139"/>
      <c r="AW1198" s="139"/>
      <c r="AX1198" s="139"/>
      <c r="AY1198" s="139"/>
    </row>
    <row r="1199" spans="1:51" ht="14.25" x14ac:dyDescent="0.2">
      <c r="A1199" s="139"/>
      <c r="B1199" s="139"/>
      <c r="C1199" s="139"/>
      <c r="D1199" s="139"/>
      <c r="E1199" s="139"/>
      <c r="F1199" s="139"/>
      <c r="G1199" s="139"/>
      <c r="H1199" s="139"/>
      <c r="I1199" s="139"/>
      <c r="J1199" s="139"/>
      <c r="K1199" s="139"/>
      <c r="L1199" s="139"/>
      <c r="M1199" s="139"/>
      <c r="N1199" s="139"/>
      <c r="O1199" s="139"/>
      <c r="P1199" s="139"/>
      <c r="Q1199" s="139"/>
      <c r="R1199" s="139"/>
      <c r="S1199" s="139"/>
      <c r="T1199" s="139"/>
      <c r="U1199" s="139"/>
      <c r="V1199" s="139"/>
      <c r="W1199" s="139"/>
      <c r="X1199" s="139"/>
      <c r="Y1199" s="139"/>
      <c r="Z1199" s="139"/>
      <c r="AA1199" s="139"/>
      <c r="AB1199" s="139"/>
      <c r="AC1199" s="139"/>
      <c r="AD1199" s="139"/>
      <c r="AE1199" s="139"/>
      <c r="AF1199" s="139"/>
      <c r="AG1199" s="139"/>
      <c r="AH1199" s="139"/>
      <c r="AI1199" s="139"/>
      <c r="AJ1199" s="139"/>
      <c r="AK1199" s="139"/>
      <c r="AL1199" s="139"/>
      <c r="AM1199" s="139"/>
      <c r="AN1199" s="139"/>
      <c r="AO1199" s="139"/>
      <c r="AP1199" s="139"/>
      <c r="AQ1199" s="139"/>
      <c r="AR1199" s="139"/>
      <c r="AS1199" s="139"/>
      <c r="AT1199" s="139"/>
      <c r="AU1199" s="139"/>
      <c r="AV1199" s="139"/>
      <c r="AW1199" s="139"/>
      <c r="AX1199" s="139"/>
      <c r="AY1199" s="139"/>
    </row>
    <row r="1200" spans="1:51" ht="14.25" x14ac:dyDescent="0.2">
      <c r="A1200" s="139"/>
      <c r="B1200" s="139"/>
      <c r="C1200" s="139"/>
      <c r="D1200" s="139"/>
      <c r="E1200" s="139"/>
      <c r="F1200" s="139"/>
      <c r="G1200" s="139"/>
      <c r="H1200" s="139"/>
      <c r="I1200" s="139"/>
      <c r="J1200" s="139"/>
      <c r="K1200" s="139"/>
      <c r="L1200" s="139"/>
      <c r="M1200" s="139"/>
      <c r="N1200" s="139"/>
      <c r="O1200" s="139"/>
      <c r="P1200" s="139"/>
      <c r="Q1200" s="139"/>
      <c r="R1200" s="139"/>
      <c r="S1200" s="139"/>
      <c r="T1200" s="139"/>
      <c r="U1200" s="139"/>
      <c r="V1200" s="139"/>
      <c r="W1200" s="139"/>
      <c r="X1200" s="139"/>
      <c r="Y1200" s="139"/>
      <c r="Z1200" s="139"/>
      <c r="AA1200" s="139"/>
      <c r="AB1200" s="139"/>
      <c r="AC1200" s="139"/>
      <c r="AD1200" s="139"/>
      <c r="AE1200" s="139"/>
      <c r="AF1200" s="139"/>
      <c r="AG1200" s="139"/>
      <c r="AH1200" s="139"/>
      <c r="AI1200" s="139"/>
      <c r="AJ1200" s="139"/>
      <c r="AK1200" s="139"/>
      <c r="AL1200" s="139"/>
      <c r="AM1200" s="139"/>
      <c r="AN1200" s="139"/>
      <c r="AO1200" s="139"/>
      <c r="AP1200" s="139"/>
      <c r="AQ1200" s="139"/>
      <c r="AR1200" s="139"/>
      <c r="AS1200" s="139"/>
      <c r="AT1200" s="139"/>
      <c r="AU1200" s="139"/>
      <c r="AV1200" s="139"/>
      <c r="AW1200" s="139"/>
      <c r="AX1200" s="139"/>
      <c r="AY1200" s="139"/>
    </row>
    <row r="1201" spans="1:51" ht="14.25" x14ac:dyDescent="0.2">
      <c r="A1201" s="139"/>
      <c r="B1201" s="139"/>
      <c r="C1201" s="139"/>
      <c r="D1201" s="139"/>
      <c r="E1201" s="139"/>
      <c r="F1201" s="139"/>
      <c r="G1201" s="139"/>
      <c r="H1201" s="139"/>
      <c r="I1201" s="139"/>
      <c r="J1201" s="139"/>
      <c r="K1201" s="139"/>
      <c r="L1201" s="139"/>
      <c r="M1201" s="139"/>
      <c r="N1201" s="139"/>
      <c r="O1201" s="139"/>
      <c r="P1201" s="139"/>
      <c r="Q1201" s="139"/>
      <c r="R1201" s="139"/>
      <c r="S1201" s="139"/>
      <c r="T1201" s="139"/>
      <c r="U1201" s="139"/>
      <c r="V1201" s="139"/>
      <c r="W1201" s="139"/>
      <c r="X1201" s="139"/>
      <c r="Y1201" s="139"/>
      <c r="Z1201" s="139"/>
      <c r="AA1201" s="139"/>
      <c r="AB1201" s="139"/>
      <c r="AC1201" s="139"/>
      <c r="AD1201" s="139"/>
      <c r="AE1201" s="139"/>
      <c r="AF1201" s="139"/>
      <c r="AG1201" s="139"/>
      <c r="AH1201" s="139"/>
      <c r="AI1201" s="139"/>
      <c r="AJ1201" s="139"/>
      <c r="AK1201" s="139"/>
      <c r="AL1201" s="139"/>
      <c r="AM1201" s="139"/>
      <c r="AN1201" s="139"/>
      <c r="AO1201" s="139"/>
      <c r="AP1201" s="139"/>
      <c r="AQ1201" s="139"/>
      <c r="AR1201" s="139"/>
      <c r="AS1201" s="139"/>
      <c r="AT1201" s="139"/>
      <c r="AU1201" s="139"/>
      <c r="AV1201" s="139"/>
      <c r="AW1201" s="139"/>
      <c r="AX1201" s="139"/>
      <c r="AY1201" s="139"/>
    </row>
    <row r="1202" spans="1:51" ht="14.25" x14ac:dyDescent="0.2">
      <c r="A1202" s="139"/>
      <c r="B1202" s="139"/>
      <c r="C1202" s="139"/>
      <c r="D1202" s="139"/>
      <c r="E1202" s="139"/>
      <c r="F1202" s="139"/>
      <c r="G1202" s="139"/>
      <c r="H1202" s="139"/>
      <c r="I1202" s="139"/>
      <c r="J1202" s="139"/>
      <c r="K1202" s="139"/>
      <c r="L1202" s="139"/>
      <c r="M1202" s="139"/>
      <c r="N1202" s="139"/>
      <c r="O1202" s="139"/>
      <c r="P1202" s="139"/>
      <c r="Q1202" s="139"/>
      <c r="R1202" s="139"/>
      <c r="S1202" s="139"/>
      <c r="T1202" s="139"/>
      <c r="U1202" s="139"/>
      <c r="V1202" s="139"/>
      <c r="W1202" s="139"/>
      <c r="X1202" s="139"/>
      <c r="Y1202" s="139"/>
      <c r="Z1202" s="139"/>
      <c r="AA1202" s="139"/>
      <c r="AB1202" s="139"/>
      <c r="AC1202" s="139"/>
      <c r="AD1202" s="139"/>
      <c r="AE1202" s="139"/>
      <c r="AF1202" s="139"/>
      <c r="AG1202" s="139"/>
      <c r="AH1202" s="139"/>
      <c r="AI1202" s="139"/>
      <c r="AJ1202" s="139"/>
      <c r="AK1202" s="139"/>
      <c r="AL1202" s="139"/>
      <c r="AM1202" s="139"/>
      <c r="AN1202" s="139"/>
      <c r="AO1202" s="139"/>
      <c r="AP1202" s="139"/>
      <c r="AQ1202" s="139"/>
      <c r="AR1202" s="139"/>
      <c r="AS1202" s="139"/>
      <c r="AT1202" s="139"/>
      <c r="AU1202" s="139"/>
      <c r="AV1202" s="139"/>
      <c r="AW1202" s="139"/>
      <c r="AX1202" s="139"/>
      <c r="AY1202" s="139"/>
    </row>
    <row r="1203" spans="1:51" ht="14.25" x14ac:dyDescent="0.2">
      <c r="A1203" s="139"/>
      <c r="B1203" s="139"/>
      <c r="C1203" s="139"/>
      <c r="D1203" s="139"/>
      <c r="E1203" s="139"/>
      <c r="F1203" s="139"/>
      <c r="G1203" s="139"/>
      <c r="H1203" s="139"/>
      <c r="I1203" s="139"/>
      <c r="J1203" s="139"/>
      <c r="K1203" s="139"/>
      <c r="L1203" s="139"/>
      <c r="M1203" s="139"/>
      <c r="N1203" s="139"/>
      <c r="O1203" s="139"/>
      <c r="P1203" s="139"/>
      <c r="Q1203" s="139"/>
      <c r="R1203" s="139"/>
      <c r="S1203" s="139"/>
      <c r="T1203" s="139"/>
      <c r="U1203" s="139"/>
      <c r="V1203" s="139"/>
      <c r="W1203" s="139"/>
      <c r="X1203" s="139"/>
      <c r="Y1203" s="139"/>
      <c r="Z1203" s="139"/>
      <c r="AA1203" s="139"/>
      <c r="AB1203" s="139"/>
      <c r="AC1203" s="139"/>
      <c r="AD1203" s="139"/>
      <c r="AE1203" s="139"/>
      <c r="AF1203" s="139"/>
      <c r="AG1203" s="139"/>
      <c r="AH1203" s="139"/>
      <c r="AI1203" s="139"/>
      <c r="AJ1203" s="139"/>
      <c r="AK1203" s="139"/>
      <c r="AL1203" s="139"/>
      <c r="AM1203" s="139"/>
      <c r="AN1203" s="139"/>
      <c r="AO1203" s="139"/>
      <c r="AP1203" s="139"/>
      <c r="AQ1203" s="139"/>
      <c r="AR1203" s="139"/>
      <c r="AS1203" s="139"/>
      <c r="AT1203" s="139"/>
      <c r="AU1203" s="139"/>
      <c r="AV1203" s="139"/>
      <c r="AW1203" s="139"/>
      <c r="AX1203" s="139"/>
      <c r="AY1203" s="139"/>
    </row>
    <row r="1204" spans="1:51" ht="14.25" x14ac:dyDescent="0.2">
      <c r="A1204" s="139"/>
      <c r="B1204" s="139"/>
      <c r="C1204" s="139"/>
      <c r="D1204" s="139"/>
      <c r="E1204" s="139"/>
      <c r="F1204" s="139"/>
      <c r="G1204" s="139"/>
      <c r="H1204" s="139"/>
      <c r="I1204" s="139"/>
      <c r="J1204" s="139"/>
      <c r="K1204" s="139"/>
      <c r="L1204" s="139"/>
      <c r="M1204" s="139"/>
      <c r="N1204" s="139"/>
      <c r="O1204" s="139"/>
      <c r="P1204" s="139"/>
      <c r="Q1204" s="139"/>
      <c r="R1204" s="139"/>
      <c r="S1204" s="139"/>
      <c r="T1204" s="139"/>
      <c r="U1204" s="139"/>
      <c r="V1204" s="139"/>
      <c r="W1204" s="139"/>
      <c r="X1204" s="139"/>
      <c r="Y1204" s="139"/>
      <c r="Z1204" s="139"/>
      <c r="AA1204" s="139"/>
      <c r="AB1204" s="139"/>
      <c r="AC1204" s="139"/>
      <c r="AD1204" s="139"/>
      <c r="AE1204" s="139"/>
      <c r="AF1204" s="139"/>
      <c r="AG1204" s="139"/>
      <c r="AH1204" s="139"/>
      <c r="AI1204" s="139"/>
      <c r="AJ1204" s="139"/>
      <c r="AK1204" s="139"/>
      <c r="AL1204" s="139"/>
      <c r="AM1204" s="139"/>
      <c r="AN1204" s="139"/>
      <c r="AO1204" s="139"/>
      <c r="AP1204" s="139"/>
      <c r="AQ1204" s="139"/>
      <c r="AR1204" s="139"/>
      <c r="AS1204" s="139"/>
      <c r="AT1204" s="139"/>
      <c r="AU1204" s="139"/>
      <c r="AV1204" s="139"/>
      <c r="AW1204" s="139"/>
      <c r="AX1204" s="139"/>
      <c r="AY1204" s="139"/>
    </row>
    <row r="1205" spans="1:51" ht="14.25" x14ac:dyDescent="0.2">
      <c r="A1205" s="139"/>
      <c r="B1205" s="139"/>
      <c r="C1205" s="139"/>
      <c r="D1205" s="139"/>
      <c r="E1205" s="139"/>
      <c r="F1205" s="139"/>
      <c r="G1205" s="139"/>
      <c r="H1205" s="139"/>
      <c r="I1205" s="139"/>
      <c r="J1205" s="139"/>
      <c r="K1205" s="139"/>
      <c r="L1205" s="139"/>
      <c r="M1205" s="139"/>
      <c r="N1205" s="139"/>
      <c r="O1205" s="139"/>
      <c r="P1205" s="139"/>
      <c r="Q1205" s="139"/>
      <c r="R1205" s="139"/>
      <c r="S1205" s="139"/>
      <c r="T1205" s="139"/>
      <c r="U1205" s="139"/>
      <c r="V1205" s="139"/>
      <c r="W1205" s="139"/>
      <c r="X1205" s="139"/>
      <c r="Y1205" s="139"/>
      <c r="Z1205" s="139"/>
      <c r="AA1205" s="139"/>
      <c r="AB1205" s="139"/>
      <c r="AC1205" s="139"/>
      <c r="AD1205" s="139"/>
      <c r="AE1205" s="139"/>
      <c r="AF1205" s="139"/>
      <c r="AG1205" s="139"/>
      <c r="AH1205" s="139"/>
      <c r="AI1205" s="139"/>
      <c r="AJ1205" s="139"/>
      <c r="AK1205" s="139"/>
      <c r="AL1205" s="139"/>
      <c r="AM1205" s="139"/>
      <c r="AN1205" s="139"/>
      <c r="AO1205" s="139"/>
      <c r="AP1205" s="139"/>
      <c r="AQ1205" s="139"/>
      <c r="AR1205" s="139"/>
      <c r="AS1205" s="139"/>
      <c r="AT1205" s="139"/>
      <c r="AU1205" s="139"/>
      <c r="AV1205" s="139"/>
      <c r="AW1205" s="139"/>
      <c r="AX1205" s="139"/>
      <c r="AY1205" s="139"/>
    </row>
    <row r="1206" spans="1:51" ht="14.25" x14ac:dyDescent="0.2">
      <c r="A1206" s="139"/>
      <c r="B1206" s="139"/>
      <c r="C1206" s="139"/>
      <c r="D1206" s="139"/>
      <c r="E1206" s="139"/>
      <c r="F1206" s="139"/>
      <c r="G1206" s="139"/>
      <c r="H1206" s="139"/>
      <c r="I1206" s="139"/>
      <c r="J1206" s="139"/>
      <c r="K1206" s="139"/>
      <c r="L1206" s="139"/>
      <c r="M1206" s="139"/>
      <c r="N1206" s="139"/>
      <c r="O1206" s="139"/>
      <c r="P1206" s="139"/>
      <c r="Q1206" s="139"/>
      <c r="R1206" s="139"/>
      <c r="S1206" s="139"/>
      <c r="T1206" s="139"/>
      <c r="U1206" s="139"/>
      <c r="V1206" s="139"/>
      <c r="W1206" s="139"/>
      <c r="X1206" s="139"/>
      <c r="Y1206" s="139"/>
      <c r="Z1206" s="139"/>
      <c r="AA1206" s="139"/>
      <c r="AB1206" s="139"/>
      <c r="AC1206" s="139"/>
      <c r="AD1206" s="139"/>
      <c r="AE1206" s="139"/>
      <c r="AF1206" s="139"/>
      <c r="AG1206" s="139"/>
      <c r="AH1206" s="139"/>
      <c r="AI1206" s="139"/>
      <c r="AJ1206" s="139"/>
      <c r="AK1206" s="139"/>
      <c r="AL1206" s="139"/>
      <c r="AM1206" s="139"/>
      <c r="AN1206" s="139"/>
      <c r="AO1206" s="139"/>
      <c r="AP1206" s="139"/>
      <c r="AQ1206" s="139"/>
      <c r="AR1206" s="139"/>
      <c r="AS1206" s="139"/>
      <c r="AT1206" s="139"/>
      <c r="AU1206" s="139"/>
      <c r="AV1206" s="139"/>
      <c r="AW1206" s="139"/>
      <c r="AX1206" s="139"/>
      <c r="AY1206" s="139"/>
    </row>
    <row r="1207" spans="1:51" ht="14.25" x14ac:dyDescent="0.2">
      <c r="A1207" s="139"/>
      <c r="B1207" s="139"/>
      <c r="C1207" s="139"/>
      <c r="D1207" s="139"/>
      <c r="E1207" s="139"/>
      <c r="F1207" s="139"/>
      <c r="G1207" s="139"/>
      <c r="H1207" s="139"/>
      <c r="I1207" s="139"/>
      <c r="J1207" s="139"/>
      <c r="K1207" s="139"/>
      <c r="L1207" s="139"/>
      <c r="M1207" s="139"/>
      <c r="N1207" s="139"/>
      <c r="O1207" s="139"/>
      <c r="P1207" s="139"/>
      <c r="Q1207" s="139"/>
      <c r="R1207" s="139"/>
      <c r="S1207" s="139"/>
      <c r="T1207" s="139"/>
      <c r="U1207" s="139"/>
      <c r="V1207" s="139"/>
      <c r="W1207" s="139"/>
      <c r="X1207" s="139"/>
      <c r="Y1207" s="139"/>
      <c r="Z1207" s="139"/>
      <c r="AA1207" s="139"/>
      <c r="AB1207" s="139"/>
      <c r="AC1207" s="139"/>
      <c r="AD1207" s="139"/>
      <c r="AE1207" s="139"/>
      <c r="AF1207" s="139"/>
      <c r="AG1207" s="139"/>
      <c r="AH1207" s="139"/>
      <c r="AI1207" s="139"/>
      <c r="AJ1207" s="139"/>
      <c r="AK1207" s="139"/>
      <c r="AL1207" s="139"/>
      <c r="AM1207" s="139"/>
      <c r="AN1207" s="139"/>
      <c r="AO1207" s="139"/>
      <c r="AP1207" s="139"/>
      <c r="AQ1207" s="139"/>
      <c r="AR1207" s="139"/>
      <c r="AS1207" s="139"/>
      <c r="AT1207" s="139"/>
      <c r="AU1207" s="139"/>
      <c r="AV1207" s="139"/>
      <c r="AW1207" s="139"/>
      <c r="AX1207" s="139"/>
      <c r="AY1207" s="139"/>
    </row>
    <row r="1208" spans="1:51" ht="14.25" x14ac:dyDescent="0.2">
      <c r="A1208" s="139"/>
      <c r="B1208" s="139"/>
      <c r="C1208" s="139"/>
      <c r="D1208" s="139"/>
      <c r="E1208" s="139"/>
      <c r="F1208" s="139"/>
      <c r="G1208" s="139"/>
      <c r="H1208" s="139"/>
      <c r="I1208" s="139"/>
      <c r="J1208" s="139"/>
      <c r="K1208" s="139"/>
      <c r="L1208" s="139"/>
      <c r="M1208" s="139"/>
      <c r="N1208" s="139"/>
      <c r="O1208" s="139"/>
      <c r="P1208" s="139"/>
      <c r="Q1208" s="139"/>
      <c r="R1208" s="139"/>
      <c r="S1208" s="139"/>
      <c r="T1208" s="139"/>
      <c r="U1208" s="139"/>
      <c r="V1208" s="139"/>
      <c r="W1208" s="139"/>
      <c r="X1208" s="139"/>
      <c r="Y1208" s="139"/>
      <c r="Z1208" s="139"/>
      <c r="AA1208" s="139"/>
      <c r="AB1208" s="139"/>
      <c r="AC1208" s="139"/>
      <c r="AD1208" s="139"/>
      <c r="AE1208" s="139"/>
      <c r="AF1208" s="139"/>
      <c r="AG1208" s="139"/>
      <c r="AH1208" s="139"/>
      <c r="AI1208" s="139"/>
      <c r="AJ1208" s="139"/>
      <c r="AK1208" s="139"/>
      <c r="AL1208" s="139"/>
      <c r="AM1208" s="139"/>
      <c r="AN1208" s="139"/>
      <c r="AO1208" s="139"/>
      <c r="AP1208" s="139"/>
      <c r="AQ1208" s="139"/>
      <c r="AR1208" s="139"/>
      <c r="AS1208" s="139"/>
      <c r="AT1208" s="139"/>
      <c r="AU1208" s="139"/>
      <c r="AV1208" s="139"/>
      <c r="AW1208" s="139"/>
      <c r="AX1208" s="139"/>
      <c r="AY1208" s="139"/>
    </row>
    <row r="1209" spans="1:51" ht="14.25" x14ac:dyDescent="0.2">
      <c r="A1209" s="139"/>
      <c r="B1209" s="139"/>
      <c r="C1209" s="139"/>
      <c r="D1209" s="139"/>
      <c r="E1209" s="139"/>
      <c r="F1209" s="139"/>
      <c r="G1209" s="139"/>
      <c r="H1209" s="139"/>
      <c r="I1209" s="139"/>
      <c r="J1209" s="139"/>
      <c r="K1209" s="139"/>
      <c r="L1209" s="139"/>
      <c r="M1209" s="139"/>
      <c r="N1209" s="139"/>
      <c r="O1209" s="139"/>
      <c r="P1209" s="139"/>
      <c r="Q1209" s="139"/>
      <c r="R1209" s="139"/>
      <c r="S1209" s="139"/>
      <c r="T1209" s="139"/>
      <c r="U1209" s="139"/>
      <c r="V1209" s="139"/>
      <c r="W1209" s="139"/>
      <c r="X1209" s="139"/>
      <c r="Y1209" s="139"/>
      <c r="Z1209" s="139"/>
      <c r="AA1209" s="139"/>
      <c r="AB1209" s="139"/>
      <c r="AC1209" s="139"/>
      <c r="AD1209" s="139"/>
      <c r="AE1209" s="139"/>
      <c r="AF1209" s="139"/>
      <c r="AG1209" s="139"/>
      <c r="AH1209" s="139"/>
      <c r="AI1209" s="139"/>
      <c r="AJ1209" s="139"/>
      <c r="AK1209" s="139"/>
      <c r="AL1209" s="139"/>
      <c r="AM1209" s="139"/>
      <c r="AN1209" s="139"/>
      <c r="AO1209" s="139"/>
      <c r="AP1209" s="139"/>
      <c r="AQ1209" s="139"/>
      <c r="AR1209" s="139"/>
      <c r="AS1209" s="139"/>
      <c r="AT1209" s="139"/>
      <c r="AU1209" s="139"/>
      <c r="AV1209" s="139"/>
      <c r="AW1209" s="139"/>
      <c r="AX1209" s="139"/>
      <c r="AY1209" s="139"/>
    </row>
    <row r="1210" spans="1:51" ht="14.25" x14ac:dyDescent="0.2">
      <c r="A1210" s="139"/>
      <c r="B1210" s="139"/>
      <c r="C1210" s="139"/>
      <c r="D1210" s="139"/>
      <c r="E1210" s="139"/>
      <c r="F1210" s="139"/>
      <c r="G1210" s="139"/>
      <c r="H1210" s="139"/>
      <c r="I1210" s="139"/>
      <c r="J1210" s="139"/>
      <c r="K1210" s="139"/>
      <c r="L1210" s="139"/>
      <c r="M1210" s="139"/>
      <c r="N1210" s="139"/>
      <c r="O1210" s="139"/>
      <c r="P1210" s="139"/>
      <c r="Q1210" s="139"/>
      <c r="R1210" s="139"/>
      <c r="S1210" s="139"/>
      <c r="T1210" s="139"/>
      <c r="U1210" s="139"/>
      <c r="V1210" s="139"/>
      <c r="W1210" s="139"/>
      <c r="X1210" s="139"/>
      <c r="Y1210" s="139"/>
      <c r="Z1210" s="139"/>
      <c r="AA1210" s="139"/>
      <c r="AB1210" s="139"/>
      <c r="AC1210" s="139"/>
      <c r="AD1210" s="139"/>
      <c r="AE1210" s="139"/>
      <c r="AF1210" s="139"/>
      <c r="AG1210" s="139"/>
      <c r="AH1210" s="139"/>
      <c r="AI1210" s="139"/>
      <c r="AJ1210" s="139"/>
      <c r="AK1210" s="139"/>
      <c r="AL1210" s="139"/>
      <c r="AM1210" s="139"/>
      <c r="AN1210" s="139"/>
      <c r="AO1210" s="139"/>
      <c r="AP1210" s="139"/>
      <c r="AQ1210" s="139"/>
      <c r="AR1210" s="139"/>
      <c r="AS1210" s="139"/>
      <c r="AT1210" s="139"/>
      <c r="AU1210" s="139"/>
      <c r="AV1210" s="139"/>
      <c r="AW1210" s="139"/>
      <c r="AX1210" s="139"/>
      <c r="AY1210" s="139"/>
    </row>
    <row r="1211" spans="1:51" ht="14.25" x14ac:dyDescent="0.2">
      <c r="A1211" s="139"/>
      <c r="B1211" s="139"/>
      <c r="C1211" s="139"/>
      <c r="D1211" s="139"/>
      <c r="E1211" s="139"/>
      <c r="F1211" s="139"/>
      <c r="G1211" s="139"/>
      <c r="H1211" s="139"/>
      <c r="I1211" s="139"/>
      <c r="J1211" s="139"/>
      <c r="K1211" s="139"/>
      <c r="L1211" s="139"/>
      <c r="M1211" s="139"/>
      <c r="N1211" s="139"/>
      <c r="O1211" s="139"/>
      <c r="P1211" s="139"/>
      <c r="Q1211" s="139"/>
      <c r="R1211" s="139"/>
      <c r="S1211" s="139"/>
      <c r="T1211" s="139"/>
      <c r="U1211" s="139"/>
      <c r="V1211" s="139"/>
      <c r="W1211" s="139"/>
      <c r="X1211" s="139"/>
      <c r="Y1211" s="139"/>
      <c r="Z1211" s="139"/>
      <c r="AA1211" s="139"/>
      <c r="AB1211" s="139"/>
      <c r="AC1211" s="139"/>
      <c r="AD1211" s="139"/>
      <c r="AE1211" s="139"/>
      <c r="AF1211" s="139"/>
      <c r="AG1211" s="139"/>
      <c r="AH1211" s="139"/>
      <c r="AI1211" s="139"/>
      <c r="AJ1211" s="139"/>
      <c r="AK1211" s="139"/>
      <c r="AL1211" s="139"/>
      <c r="AM1211" s="139"/>
      <c r="AN1211" s="139"/>
      <c r="AO1211" s="139"/>
      <c r="AP1211" s="139"/>
      <c r="AQ1211" s="139"/>
      <c r="AR1211" s="139"/>
      <c r="AS1211" s="139"/>
      <c r="AT1211" s="139"/>
      <c r="AU1211" s="139"/>
      <c r="AV1211" s="139"/>
      <c r="AW1211" s="139"/>
      <c r="AX1211" s="139"/>
      <c r="AY1211" s="139"/>
    </row>
    <row r="1212" spans="1:51" ht="14.25" x14ac:dyDescent="0.2">
      <c r="A1212" s="139"/>
      <c r="B1212" s="139"/>
      <c r="C1212" s="139"/>
      <c r="D1212" s="139"/>
      <c r="E1212" s="139"/>
      <c r="F1212" s="139"/>
      <c r="G1212" s="139"/>
      <c r="H1212" s="139"/>
      <c r="I1212" s="139"/>
      <c r="J1212" s="139"/>
      <c r="K1212" s="139"/>
      <c r="L1212" s="139"/>
      <c r="M1212" s="139"/>
      <c r="N1212" s="139"/>
      <c r="O1212" s="139"/>
      <c r="P1212" s="139"/>
      <c r="Q1212" s="139"/>
      <c r="R1212" s="139"/>
      <c r="S1212" s="139"/>
      <c r="T1212" s="139"/>
      <c r="U1212" s="139"/>
      <c r="V1212" s="139"/>
      <c r="W1212" s="139"/>
      <c r="X1212" s="139"/>
      <c r="Y1212" s="139"/>
      <c r="Z1212" s="139"/>
      <c r="AA1212" s="139"/>
      <c r="AB1212" s="139"/>
      <c r="AC1212" s="139"/>
      <c r="AD1212" s="139"/>
      <c r="AE1212" s="139"/>
      <c r="AF1212" s="139"/>
      <c r="AG1212" s="139"/>
      <c r="AH1212" s="139"/>
      <c r="AI1212" s="139"/>
      <c r="AJ1212" s="139"/>
      <c r="AK1212" s="139"/>
      <c r="AL1212" s="139"/>
      <c r="AM1212" s="139"/>
      <c r="AN1212" s="139"/>
      <c r="AO1212" s="139"/>
      <c r="AP1212" s="139"/>
      <c r="AQ1212" s="139"/>
      <c r="AR1212" s="139"/>
      <c r="AS1212" s="139"/>
      <c r="AT1212" s="139"/>
      <c r="AU1212" s="139"/>
      <c r="AV1212" s="139"/>
      <c r="AW1212" s="139"/>
      <c r="AX1212" s="139"/>
      <c r="AY1212" s="139"/>
    </row>
    <row r="1213" spans="1:51" ht="14.25" x14ac:dyDescent="0.2">
      <c r="A1213" s="139"/>
      <c r="B1213" s="139"/>
      <c r="C1213" s="139"/>
      <c r="D1213" s="139"/>
      <c r="E1213" s="139"/>
      <c r="F1213" s="139"/>
      <c r="G1213" s="139"/>
      <c r="H1213" s="139"/>
      <c r="I1213" s="139"/>
      <c r="J1213" s="139"/>
      <c r="K1213" s="139"/>
      <c r="L1213" s="139"/>
      <c r="M1213" s="139"/>
      <c r="N1213" s="139"/>
      <c r="O1213" s="139"/>
      <c r="P1213" s="139"/>
      <c r="Q1213" s="139"/>
      <c r="R1213" s="139"/>
      <c r="S1213" s="139"/>
      <c r="T1213" s="139"/>
      <c r="U1213" s="139"/>
      <c r="V1213" s="139"/>
      <c r="W1213" s="139"/>
      <c r="X1213" s="139"/>
      <c r="Y1213" s="139"/>
      <c r="Z1213" s="139"/>
      <c r="AA1213" s="139"/>
      <c r="AB1213" s="139"/>
      <c r="AC1213" s="139"/>
      <c r="AD1213" s="139"/>
      <c r="AE1213" s="139"/>
      <c r="AF1213" s="139"/>
      <c r="AG1213" s="139"/>
      <c r="AH1213" s="139"/>
      <c r="AI1213" s="139"/>
      <c r="AJ1213" s="139"/>
      <c r="AK1213" s="139"/>
      <c r="AL1213" s="139"/>
      <c r="AM1213" s="139"/>
      <c r="AN1213" s="139"/>
      <c r="AO1213" s="139"/>
      <c r="AP1213" s="139"/>
      <c r="AQ1213" s="139"/>
      <c r="AR1213" s="139"/>
      <c r="AS1213" s="139"/>
      <c r="AT1213" s="139"/>
      <c r="AU1213" s="139"/>
      <c r="AV1213" s="139"/>
      <c r="AW1213" s="139"/>
      <c r="AX1213" s="139"/>
      <c r="AY1213" s="139"/>
    </row>
    <row r="1214" spans="1:51" ht="14.25" x14ac:dyDescent="0.2">
      <c r="A1214" s="139"/>
      <c r="B1214" s="139"/>
      <c r="C1214" s="139"/>
      <c r="D1214" s="139"/>
      <c r="E1214" s="139"/>
      <c r="F1214" s="139"/>
      <c r="G1214" s="139"/>
      <c r="H1214" s="139"/>
      <c r="I1214" s="139"/>
      <c r="J1214" s="139"/>
      <c r="K1214" s="139"/>
      <c r="L1214" s="139"/>
      <c r="M1214" s="139"/>
      <c r="N1214" s="139"/>
      <c r="O1214" s="139"/>
      <c r="P1214" s="139"/>
      <c r="Q1214" s="139"/>
      <c r="R1214" s="139"/>
      <c r="S1214" s="139"/>
      <c r="T1214" s="139"/>
      <c r="U1214" s="139"/>
      <c r="V1214" s="139"/>
      <c r="W1214" s="139"/>
      <c r="X1214" s="139"/>
      <c r="Y1214" s="139"/>
      <c r="Z1214" s="139"/>
      <c r="AA1214" s="139"/>
      <c r="AB1214" s="139"/>
      <c r="AC1214" s="139"/>
      <c r="AD1214" s="139"/>
      <c r="AE1214" s="139"/>
      <c r="AF1214" s="139"/>
      <c r="AG1214" s="139"/>
      <c r="AH1214" s="139"/>
      <c r="AI1214" s="139"/>
      <c r="AJ1214" s="139"/>
      <c r="AK1214" s="139"/>
      <c r="AL1214" s="139"/>
      <c r="AM1214" s="139"/>
      <c r="AN1214" s="139"/>
      <c r="AO1214" s="139"/>
      <c r="AP1214" s="139"/>
      <c r="AQ1214" s="139"/>
      <c r="AR1214" s="139"/>
      <c r="AS1214" s="139"/>
      <c r="AT1214" s="139"/>
      <c r="AU1214" s="139"/>
      <c r="AV1214" s="139"/>
      <c r="AW1214" s="139"/>
      <c r="AX1214" s="139"/>
      <c r="AY1214" s="139"/>
    </row>
    <row r="1215" spans="1:51" ht="14.25" x14ac:dyDescent="0.2">
      <c r="A1215" s="139"/>
      <c r="B1215" s="139"/>
      <c r="C1215" s="139"/>
      <c r="D1215" s="139"/>
      <c r="E1215" s="139"/>
      <c r="F1215" s="139"/>
      <c r="G1215" s="139"/>
      <c r="H1215" s="139"/>
      <c r="I1215" s="139"/>
      <c r="J1215" s="139"/>
      <c r="K1215" s="139"/>
      <c r="L1215" s="139"/>
      <c r="M1215" s="139"/>
      <c r="N1215" s="139"/>
      <c r="O1215" s="139"/>
      <c r="P1215" s="139"/>
      <c r="Q1215" s="139"/>
      <c r="R1215" s="139"/>
      <c r="S1215" s="139"/>
      <c r="T1215" s="139"/>
      <c r="U1215" s="139"/>
      <c r="V1215" s="139"/>
      <c r="W1215" s="139"/>
      <c r="X1215" s="139"/>
      <c r="Y1215" s="139"/>
      <c r="Z1215" s="139"/>
      <c r="AA1215" s="139"/>
      <c r="AB1215" s="139"/>
      <c r="AC1215" s="139"/>
      <c r="AD1215" s="139"/>
      <c r="AE1215" s="139"/>
      <c r="AF1215" s="139"/>
      <c r="AG1215" s="139"/>
      <c r="AH1215" s="139"/>
      <c r="AI1215" s="139"/>
      <c r="AJ1215" s="139"/>
      <c r="AK1215" s="139"/>
      <c r="AL1215" s="139"/>
      <c r="AM1215" s="139"/>
      <c r="AN1215" s="139"/>
      <c r="AO1215" s="139"/>
      <c r="AP1215" s="139"/>
      <c r="AQ1215" s="139"/>
      <c r="AR1215" s="139"/>
      <c r="AS1215" s="139"/>
      <c r="AT1215" s="139"/>
      <c r="AU1215" s="139"/>
      <c r="AV1215" s="139"/>
      <c r="AW1215" s="139"/>
      <c r="AX1215" s="139"/>
      <c r="AY1215" s="139"/>
    </row>
    <row r="1216" spans="1:51" ht="14.25" x14ac:dyDescent="0.2">
      <c r="A1216" s="139"/>
      <c r="B1216" s="139"/>
      <c r="C1216" s="139"/>
      <c r="D1216" s="139"/>
      <c r="E1216" s="139"/>
      <c r="F1216" s="139"/>
      <c r="G1216" s="139"/>
      <c r="H1216" s="139"/>
      <c r="I1216" s="139"/>
      <c r="J1216" s="139"/>
      <c r="K1216" s="139"/>
      <c r="L1216" s="139"/>
      <c r="M1216" s="139"/>
      <c r="N1216" s="139"/>
      <c r="O1216" s="139"/>
      <c r="P1216" s="139"/>
      <c r="Q1216" s="139"/>
      <c r="R1216" s="139"/>
      <c r="S1216" s="139"/>
      <c r="T1216" s="139"/>
      <c r="U1216" s="139"/>
      <c r="V1216" s="139"/>
      <c r="W1216" s="139"/>
      <c r="X1216" s="139"/>
      <c r="Y1216" s="139"/>
      <c r="Z1216" s="139"/>
      <c r="AA1216" s="139"/>
      <c r="AB1216" s="139"/>
      <c r="AC1216" s="139"/>
      <c r="AD1216" s="139"/>
      <c r="AE1216" s="139"/>
      <c r="AF1216" s="139"/>
      <c r="AG1216" s="139"/>
      <c r="AH1216" s="139"/>
      <c r="AI1216" s="139"/>
      <c r="AJ1216" s="139"/>
      <c r="AK1216" s="139"/>
      <c r="AL1216" s="139"/>
      <c r="AM1216" s="139"/>
      <c r="AN1216" s="139"/>
      <c r="AO1216" s="139"/>
      <c r="AP1216" s="139"/>
      <c r="AQ1216" s="139"/>
      <c r="AR1216" s="139"/>
      <c r="AS1216" s="139"/>
      <c r="AT1216" s="139"/>
      <c r="AU1216" s="139"/>
      <c r="AV1216" s="139"/>
      <c r="AW1216" s="139"/>
      <c r="AX1216" s="139"/>
      <c r="AY1216" s="139"/>
    </row>
    <row r="1217" spans="1:51" ht="14.25" x14ac:dyDescent="0.2">
      <c r="A1217" s="139"/>
      <c r="B1217" s="139"/>
      <c r="C1217" s="139"/>
      <c r="D1217" s="139"/>
      <c r="E1217" s="139"/>
      <c r="F1217" s="139"/>
      <c r="G1217" s="139"/>
      <c r="H1217" s="139"/>
      <c r="I1217" s="139"/>
      <c r="J1217" s="139"/>
      <c r="K1217" s="139"/>
      <c r="L1217" s="139"/>
      <c r="M1217" s="139"/>
      <c r="N1217" s="139"/>
      <c r="O1217" s="139"/>
      <c r="P1217" s="139"/>
      <c r="Q1217" s="139"/>
      <c r="R1217" s="139"/>
      <c r="S1217" s="139"/>
      <c r="T1217" s="139"/>
      <c r="U1217" s="139"/>
      <c r="V1217" s="139"/>
      <c r="W1217" s="139"/>
      <c r="X1217" s="139"/>
      <c r="Y1217" s="139"/>
      <c r="Z1217" s="139"/>
      <c r="AA1217" s="139"/>
      <c r="AB1217" s="139"/>
      <c r="AC1217" s="139"/>
      <c r="AD1217" s="139"/>
      <c r="AE1217" s="139"/>
      <c r="AF1217" s="139"/>
      <c r="AG1217" s="139"/>
      <c r="AH1217" s="139"/>
      <c r="AI1217" s="139"/>
      <c r="AJ1217" s="139"/>
      <c r="AK1217" s="139"/>
      <c r="AL1217" s="139"/>
      <c r="AM1217" s="139"/>
      <c r="AN1217" s="139"/>
      <c r="AO1217" s="139"/>
      <c r="AP1217" s="139"/>
      <c r="AQ1217" s="139"/>
      <c r="AR1217" s="139"/>
      <c r="AS1217" s="139"/>
      <c r="AT1217" s="139"/>
      <c r="AU1217" s="139"/>
      <c r="AV1217" s="139"/>
      <c r="AW1217" s="139"/>
      <c r="AX1217" s="139"/>
      <c r="AY1217" s="139"/>
    </row>
    <row r="1218" spans="1:51" ht="14.25" x14ac:dyDescent="0.2">
      <c r="A1218" s="139"/>
      <c r="B1218" s="139"/>
      <c r="C1218" s="139"/>
      <c r="D1218" s="139"/>
      <c r="E1218" s="139"/>
      <c r="F1218" s="139"/>
      <c r="G1218" s="139"/>
      <c r="H1218" s="139"/>
      <c r="I1218" s="139"/>
      <c r="J1218" s="139"/>
      <c r="K1218" s="139"/>
      <c r="L1218" s="139"/>
      <c r="M1218" s="139"/>
      <c r="N1218" s="139"/>
      <c r="O1218" s="139"/>
      <c r="P1218" s="139"/>
      <c r="Q1218" s="139"/>
      <c r="R1218" s="139"/>
      <c r="S1218" s="139"/>
      <c r="T1218" s="139"/>
      <c r="U1218" s="139"/>
      <c r="V1218" s="139"/>
      <c r="W1218" s="139"/>
      <c r="X1218" s="139"/>
      <c r="Y1218" s="139"/>
      <c r="Z1218" s="139"/>
      <c r="AA1218" s="139"/>
      <c r="AB1218" s="139"/>
      <c r="AC1218" s="139"/>
      <c r="AD1218" s="139"/>
      <c r="AE1218" s="139"/>
      <c r="AF1218" s="139"/>
      <c r="AG1218" s="139"/>
      <c r="AH1218" s="139"/>
      <c r="AI1218" s="139"/>
      <c r="AJ1218" s="139"/>
      <c r="AK1218" s="139"/>
      <c r="AL1218" s="139"/>
      <c r="AM1218" s="139"/>
      <c r="AN1218" s="139"/>
      <c r="AO1218" s="139"/>
      <c r="AP1218" s="139"/>
      <c r="AQ1218" s="139"/>
      <c r="AR1218" s="139"/>
      <c r="AS1218" s="139"/>
      <c r="AT1218" s="139"/>
      <c r="AU1218" s="139"/>
      <c r="AV1218" s="139"/>
      <c r="AW1218" s="139"/>
      <c r="AX1218" s="139"/>
      <c r="AY1218" s="139"/>
    </row>
    <row r="1219" spans="1:51" ht="14.25" x14ac:dyDescent="0.2">
      <c r="A1219" s="139"/>
      <c r="B1219" s="139"/>
      <c r="C1219" s="139"/>
      <c r="D1219" s="139"/>
      <c r="E1219" s="139"/>
      <c r="F1219" s="139"/>
      <c r="G1219" s="139"/>
      <c r="H1219" s="139"/>
      <c r="I1219" s="139"/>
      <c r="J1219" s="139"/>
      <c r="K1219" s="139"/>
      <c r="L1219" s="139"/>
      <c r="M1219" s="139"/>
      <c r="N1219" s="139"/>
      <c r="O1219" s="139"/>
      <c r="P1219" s="139"/>
      <c r="Q1219" s="139"/>
      <c r="R1219" s="139"/>
      <c r="S1219" s="139"/>
      <c r="T1219" s="139"/>
      <c r="U1219" s="139"/>
      <c r="V1219" s="139"/>
      <c r="W1219" s="139"/>
      <c r="X1219" s="139"/>
      <c r="Y1219" s="139"/>
      <c r="Z1219" s="139"/>
      <c r="AA1219" s="139"/>
      <c r="AB1219" s="139"/>
      <c r="AC1219" s="139"/>
      <c r="AD1219" s="139"/>
      <c r="AE1219" s="139"/>
      <c r="AF1219" s="139"/>
      <c r="AG1219" s="139"/>
      <c r="AH1219" s="139"/>
      <c r="AI1219" s="139"/>
      <c r="AJ1219" s="139"/>
      <c r="AK1219" s="139"/>
      <c r="AL1219" s="139"/>
      <c r="AM1219" s="139"/>
      <c r="AN1219" s="139"/>
      <c r="AO1219" s="139"/>
      <c r="AP1219" s="139"/>
      <c r="AQ1219" s="139"/>
      <c r="AR1219" s="139"/>
      <c r="AS1219" s="139"/>
      <c r="AT1219" s="139"/>
      <c r="AU1219" s="139"/>
      <c r="AV1219" s="139"/>
      <c r="AW1219" s="139"/>
      <c r="AX1219" s="139"/>
      <c r="AY1219" s="139"/>
    </row>
    <row r="1220" spans="1:51" ht="14.25" x14ac:dyDescent="0.2">
      <c r="A1220" s="139"/>
      <c r="B1220" s="139"/>
      <c r="C1220" s="139"/>
      <c r="D1220" s="139"/>
      <c r="E1220" s="139"/>
      <c r="F1220" s="139"/>
      <c r="G1220" s="139"/>
      <c r="H1220" s="139"/>
      <c r="I1220" s="139"/>
      <c r="J1220" s="139"/>
      <c r="K1220" s="139"/>
      <c r="L1220" s="139"/>
      <c r="M1220" s="139"/>
      <c r="N1220" s="139"/>
      <c r="O1220" s="139"/>
      <c r="P1220" s="139"/>
      <c r="Q1220" s="139"/>
      <c r="R1220" s="139"/>
      <c r="S1220" s="139"/>
      <c r="T1220" s="139"/>
      <c r="U1220" s="139"/>
      <c r="V1220" s="139"/>
      <c r="W1220" s="139"/>
      <c r="X1220" s="139"/>
      <c r="Y1220" s="139"/>
      <c r="Z1220" s="139"/>
      <c r="AA1220" s="139"/>
      <c r="AB1220" s="139"/>
      <c r="AC1220" s="139"/>
      <c r="AD1220" s="139"/>
      <c r="AE1220" s="139"/>
      <c r="AF1220" s="139"/>
      <c r="AG1220" s="139"/>
      <c r="AH1220" s="139"/>
      <c r="AI1220" s="139"/>
      <c r="AJ1220" s="139"/>
      <c r="AK1220" s="139"/>
      <c r="AL1220" s="139"/>
      <c r="AM1220" s="139"/>
      <c r="AN1220" s="139"/>
      <c r="AO1220" s="139"/>
      <c r="AP1220" s="139"/>
      <c r="AQ1220" s="139"/>
      <c r="AR1220" s="139"/>
      <c r="AS1220" s="139"/>
      <c r="AT1220" s="139"/>
      <c r="AU1220" s="139"/>
      <c r="AV1220" s="139"/>
      <c r="AW1220" s="139"/>
      <c r="AX1220" s="139"/>
      <c r="AY1220" s="139"/>
    </row>
    <row r="1221" spans="1:51" ht="14.25" x14ac:dyDescent="0.2">
      <c r="A1221" s="139"/>
      <c r="B1221" s="139"/>
      <c r="C1221" s="139"/>
      <c r="D1221" s="139"/>
      <c r="E1221" s="139"/>
      <c r="F1221" s="139"/>
      <c r="G1221" s="139"/>
      <c r="H1221" s="139"/>
      <c r="I1221" s="139"/>
      <c r="J1221" s="139"/>
      <c r="K1221" s="139"/>
      <c r="L1221" s="139"/>
      <c r="M1221" s="139"/>
      <c r="N1221" s="139"/>
      <c r="O1221" s="139"/>
      <c r="P1221" s="139"/>
      <c r="Q1221" s="139"/>
      <c r="R1221" s="139"/>
      <c r="S1221" s="139"/>
      <c r="T1221" s="139"/>
      <c r="U1221" s="139"/>
      <c r="V1221" s="139"/>
      <c r="W1221" s="139"/>
      <c r="X1221" s="139"/>
      <c r="Y1221" s="139"/>
      <c r="Z1221" s="139"/>
      <c r="AA1221" s="139"/>
      <c r="AB1221" s="139"/>
      <c r="AC1221" s="139"/>
      <c r="AD1221" s="139"/>
      <c r="AE1221" s="139"/>
      <c r="AF1221" s="139"/>
      <c r="AG1221" s="139"/>
      <c r="AH1221" s="139"/>
      <c r="AI1221" s="139"/>
      <c r="AJ1221" s="139"/>
      <c r="AK1221" s="139"/>
      <c r="AL1221" s="139"/>
      <c r="AM1221" s="139"/>
      <c r="AN1221" s="139"/>
      <c r="AO1221" s="139"/>
      <c r="AP1221" s="139"/>
      <c r="AQ1221" s="139"/>
      <c r="AR1221" s="139"/>
      <c r="AS1221" s="139"/>
      <c r="AT1221" s="139"/>
      <c r="AU1221" s="139"/>
      <c r="AV1221" s="139"/>
      <c r="AW1221" s="139"/>
      <c r="AX1221" s="139"/>
      <c r="AY1221" s="139"/>
    </row>
    <row r="1222" spans="1:51" ht="14.25" x14ac:dyDescent="0.2">
      <c r="A1222" s="139"/>
      <c r="B1222" s="139"/>
      <c r="C1222" s="139"/>
      <c r="D1222" s="139"/>
      <c r="E1222" s="139"/>
      <c r="F1222" s="139"/>
      <c r="G1222" s="139"/>
      <c r="H1222" s="139"/>
      <c r="I1222" s="139"/>
      <c r="J1222" s="139"/>
      <c r="K1222" s="139"/>
      <c r="L1222" s="139"/>
      <c r="M1222" s="139"/>
      <c r="N1222" s="139"/>
      <c r="O1222" s="139"/>
      <c r="P1222" s="139"/>
      <c r="Q1222" s="139"/>
      <c r="R1222" s="139"/>
      <c r="S1222" s="139"/>
      <c r="T1222" s="139"/>
      <c r="U1222" s="139"/>
      <c r="V1222" s="139"/>
      <c r="W1222" s="139"/>
      <c r="X1222" s="139"/>
      <c r="Y1222" s="139"/>
      <c r="Z1222" s="139"/>
      <c r="AA1222" s="139"/>
      <c r="AB1222" s="139"/>
      <c r="AC1222" s="139"/>
      <c r="AD1222" s="139"/>
      <c r="AE1222" s="139"/>
      <c r="AF1222" s="139"/>
      <c r="AG1222" s="139"/>
      <c r="AH1222" s="139"/>
      <c r="AI1222" s="139"/>
      <c r="AJ1222" s="139"/>
      <c r="AK1222" s="139"/>
      <c r="AL1222" s="139"/>
      <c r="AM1222" s="139"/>
      <c r="AN1222" s="139"/>
      <c r="AO1222" s="139"/>
      <c r="AP1222" s="139"/>
      <c r="AQ1222" s="139"/>
      <c r="AR1222" s="139"/>
      <c r="AS1222" s="139"/>
      <c r="AT1222" s="139"/>
      <c r="AU1222" s="139"/>
      <c r="AV1222" s="139"/>
      <c r="AW1222" s="139"/>
      <c r="AX1222" s="139"/>
      <c r="AY1222" s="139"/>
    </row>
    <row r="1223" spans="1:51" ht="14.25" x14ac:dyDescent="0.2">
      <c r="A1223" s="139"/>
      <c r="B1223" s="139"/>
      <c r="C1223" s="139"/>
      <c r="D1223" s="139"/>
      <c r="E1223" s="139"/>
      <c r="F1223" s="139"/>
      <c r="G1223" s="139"/>
      <c r="H1223" s="139"/>
      <c r="I1223" s="139"/>
      <c r="J1223" s="139"/>
      <c r="K1223" s="139"/>
      <c r="L1223" s="139"/>
      <c r="M1223" s="139"/>
      <c r="N1223" s="139"/>
      <c r="O1223" s="139"/>
      <c r="P1223" s="139"/>
      <c r="Q1223" s="139"/>
      <c r="R1223" s="139"/>
      <c r="S1223" s="139"/>
      <c r="T1223" s="139"/>
      <c r="U1223" s="139"/>
      <c r="V1223" s="139"/>
      <c r="W1223" s="139"/>
      <c r="X1223" s="139"/>
      <c r="Y1223" s="139"/>
      <c r="Z1223" s="139"/>
      <c r="AA1223" s="139"/>
      <c r="AB1223" s="139"/>
      <c r="AC1223" s="139"/>
      <c r="AD1223" s="139"/>
      <c r="AE1223" s="139"/>
      <c r="AF1223" s="139"/>
      <c r="AG1223" s="139"/>
      <c r="AH1223" s="139"/>
      <c r="AI1223" s="139"/>
      <c r="AJ1223" s="139"/>
      <c r="AK1223" s="139"/>
      <c r="AL1223" s="139"/>
      <c r="AM1223" s="139"/>
      <c r="AN1223" s="139"/>
      <c r="AO1223" s="139"/>
      <c r="AP1223" s="139"/>
      <c r="AQ1223" s="139"/>
      <c r="AR1223" s="139"/>
      <c r="AS1223" s="139"/>
      <c r="AT1223" s="139"/>
      <c r="AU1223" s="139"/>
      <c r="AV1223" s="139"/>
      <c r="AW1223" s="139"/>
      <c r="AX1223" s="139"/>
      <c r="AY1223" s="139"/>
    </row>
    <row r="1224" spans="1:51" ht="14.25" x14ac:dyDescent="0.2">
      <c r="A1224" s="139"/>
      <c r="B1224" s="139"/>
      <c r="C1224" s="139"/>
      <c r="D1224" s="139"/>
      <c r="E1224" s="139"/>
      <c r="F1224" s="139"/>
      <c r="G1224" s="139"/>
      <c r="H1224" s="139"/>
      <c r="I1224" s="139"/>
      <c r="J1224" s="139"/>
      <c r="K1224" s="139"/>
      <c r="L1224" s="139"/>
      <c r="M1224" s="139"/>
      <c r="N1224" s="139"/>
      <c r="O1224" s="139"/>
      <c r="P1224" s="139"/>
      <c r="Q1224" s="139"/>
      <c r="R1224" s="139"/>
      <c r="S1224" s="139"/>
      <c r="T1224" s="139"/>
      <c r="U1224" s="139"/>
      <c r="V1224" s="139"/>
      <c r="W1224" s="139"/>
      <c r="X1224" s="139"/>
      <c r="Y1224" s="139"/>
      <c r="Z1224" s="139"/>
      <c r="AA1224" s="139"/>
      <c r="AB1224" s="139"/>
      <c r="AC1224" s="139"/>
      <c r="AD1224" s="139"/>
      <c r="AE1224" s="139"/>
      <c r="AF1224" s="139"/>
      <c r="AG1224" s="139"/>
      <c r="AH1224" s="139"/>
      <c r="AI1224" s="139"/>
      <c r="AJ1224" s="139"/>
      <c r="AK1224" s="139"/>
      <c r="AL1224" s="139"/>
      <c r="AM1224" s="139"/>
      <c r="AN1224" s="139"/>
      <c r="AO1224" s="139"/>
      <c r="AP1224" s="139"/>
      <c r="AQ1224" s="139"/>
      <c r="AR1224" s="139"/>
      <c r="AS1224" s="139"/>
      <c r="AT1224" s="139"/>
      <c r="AU1224" s="139"/>
      <c r="AV1224" s="139"/>
      <c r="AW1224" s="139"/>
      <c r="AX1224" s="139"/>
      <c r="AY1224" s="139"/>
    </row>
    <row r="1225" spans="1:51" ht="14.25" x14ac:dyDescent="0.2">
      <c r="A1225" s="139"/>
      <c r="B1225" s="139"/>
      <c r="C1225" s="139"/>
      <c r="D1225" s="139"/>
      <c r="E1225" s="139"/>
      <c r="F1225" s="139"/>
      <c r="G1225" s="139"/>
      <c r="H1225" s="139"/>
      <c r="I1225" s="139"/>
      <c r="J1225" s="139"/>
      <c r="K1225" s="139"/>
      <c r="L1225" s="139"/>
      <c r="M1225" s="139"/>
      <c r="N1225" s="139"/>
      <c r="O1225" s="139"/>
      <c r="P1225" s="139"/>
      <c r="Q1225" s="139"/>
      <c r="R1225" s="139"/>
      <c r="S1225" s="139"/>
      <c r="T1225" s="139"/>
      <c r="U1225" s="139"/>
      <c r="V1225" s="139"/>
      <c r="W1225" s="139"/>
      <c r="X1225" s="139"/>
      <c r="Y1225" s="139"/>
      <c r="Z1225" s="139"/>
      <c r="AA1225" s="139"/>
      <c r="AB1225" s="139"/>
      <c r="AC1225" s="139"/>
      <c r="AD1225" s="139"/>
      <c r="AE1225" s="139"/>
      <c r="AF1225" s="139"/>
      <c r="AG1225" s="139"/>
      <c r="AH1225" s="139"/>
      <c r="AI1225" s="139"/>
      <c r="AJ1225" s="139"/>
      <c r="AK1225" s="139"/>
      <c r="AL1225" s="139"/>
      <c r="AM1225" s="139"/>
      <c r="AN1225" s="139"/>
      <c r="AO1225" s="139"/>
      <c r="AP1225" s="139"/>
      <c r="AQ1225" s="139"/>
      <c r="AR1225" s="139"/>
      <c r="AS1225" s="139"/>
      <c r="AT1225" s="139"/>
      <c r="AU1225" s="139"/>
      <c r="AV1225" s="139"/>
      <c r="AW1225" s="139"/>
      <c r="AX1225" s="139"/>
      <c r="AY1225" s="139"/>
    </row>
    <row r="1226" spans="1:51" ht="14.25" x14ac:dyDescent="0.2">
      <c r="A1226" s="139"/>
      <c r="B1226" s="139"/>
      <c r="C1226" s="139"/>
      <c r="D1226" s="139"/>
      <c r="E1226" s="139"/>
      <c r="F1226" s="139"/>
      <c r="G1226" s="139"/>
      <c r="H1226" s="139"/>
      <c r="I1226" s="139"/>
      <c r="J1226" s="139"/>
      <c r="K1226" s="139"/>
      <c r="L1226" s="139"/>
      <c r="M1226" s="139"/>
      <c r="N1226" s="139"/>
      <c r="O1226" s="139"/>
      <c r="P1226" s="139"/>
      <c r="Q1226" s="139"/>
      <c r="R1226" s="139"/>
      <c r="S1226" s="139"/>
      <c r="T1226" s="139"/>
      <c r="U1226" s="139"/>
      <c r="V1226" s="139"/>
      <c r="W1226" s="139"/>
      <c r="X1226" s="139"/>
      <c r="Y1226" s="139"/>
      <c r="Z1226" s="139"/>
      <c r="AA1226" s="139"/>
      <c r="AB1226" s="139"/>
      <c r="AC1226" s="139"/>
      <c r="AD1226" s="139"/>
      <c r="AE1226" s="139"/>
      <c r="AF1226" s="139"/>
      <c r="AG1226" s="139"/>
      <c r="AH1226" s="139"/>
      <c r="AI1226" s="139"/>
      <c r="AJ1226" s="139"/>
      <c r="AK1226" s="139"/>
      <c r="AL1226" s="139"/>
      <c r="AM1226" s="139"/>
      <c r="AN1226" s="139"/>
      <c r="AO1226" s="139"/>
      <c r="AP1226" s="139"/>
      <c r="AQ1226" s="139"/>
      <c r="AR1226" s="139"/>
      <c r="AS1226" s="139"/>
      <c r="AT1226" s="139"/>
      <c r="AU1226" s="139"/>
      <c r="AV1226" s="139"/>
      <c r="AW1226" s="139"/>
      <c r="AX1226" s="139"/>
      <c r="AY1226" s="139"/>
    </row>
    <row r="1227" spans="1:51" ht="14.25" x14ac:dyDescent="0.2">
      <c r="A1227" s="139"/>
      <c r="B1227" s="139"/>
      <c r="C1227" s="139"/>
      <c r="D1227" s="139"/>
      <c r="E1227" s="139"/>
      <c r="F1227" s="139"/>
      <c r="G1227" s="139"/>
      <c r="H1227" s="139"/>
      <c r="I1227" s="139"/>
      <c r="J1227" s="139"/>
      <c r="K1227" s="139"/>
      <c r="L1227" s="139"/>
      <c r="M1227" s="139"/>
      <c r="N1227" s="139"/>
      <c r="O1227" s="139"/>
      <c r="P1227" s="139"/>
      <c r="Q1227" s="139"/>
      <c r="R1227" s="139"/>
      <c r="S1227" s="139"/>
      <c r="T1227" s="139"/>
      <c r="U1227" s="139"/>
      <c r="V1227" s="139"/>
      <c r="W1227" s="139"/>
      <c r="X1227" s="139"/>
      <c r="Y1227" s="139"/>
      <c r="Z1227" s="139"/>
      <c r="AA1227" s="139"/>
      <c r="AB1227" s="139"/>
      <c r="AC1227" s="139"/>
      <c r="AD1227" s="139"/>
      <c r="AE1227" s="139"/>
      <c r="AF1227" s="139"/>
      <c r="AG1227" s="139"/>
      <c r="AH1227" s="139"/>
      <c r="AI1227" s="139"/>
      <c r="AJ1227" s="139"/>
      <c r="AK1227" s="139"/>
      <c r="AL1227" s="139"/>
      <c r="AM1227" s="139"/>
      <c r="AN1227" s="139"/>
      <c r="AO1227" s="139"/>
      <c r="AP1227" s="139"/>
      <c r="AQ1227" s="139"/>
      <c r="AR1227" s="139"/>
      <c r="AS1227" s="139"/>
      <c r="AT1227" s="139"/>
      <c r="AU1227" s="139"/>
      <c r="AV1227" s="139"/>
      <c r="AW1227" s="139"/>
      <c r="AX1227" s="139"/>
      <c r="AY1227" s="139"/>
    </row>
    <row r="1228" spans="1:51" ht="14.25" x14ac:dyDescent="0.2">
      <c r="A1228" s="139"/>
      <c r="B1228" s="139"/>
      <c r="C1228" s="139"/>
      <c r="D1228" s="139"/>
      <c r="E1228" s="139"/>
      <c r="F1228" s="139"/>
      <c r="G1228" s="139"/>
      <c r="H1228" s="139"/>
      <c r="I1228" s="139"/>
      <c r="J1228" s="139"/>
      <c r="K1228" s="139"/>
      <c r="L1228" s="139"/>
      <c r="M1228" s="139"/>
      <c r="N1228" s="139"/>
      <c r="O1228" s="139"/>
      <c r="P1228" s="139"/>
      <c r="Q1228" s="139"/>
      <c r="R1228" s="139"/>
      <c r="S1228" s="139"/>
      <c r="T1228" s="139"/>
      <c r="U1228" s="139"/>
      <c r="V1228" s="139"/>
      <c r="W1228" s="139"/>
      <c r="X1228" s="139"/>
      <c r="Y1228" s="139"/>
      <c r="Z1228" s="139"/>
      <c r="AA1228" s="139"/>
      <c r="AB1228" s="139"/>
      <c r="AC1228" s="139"/>
      <c r="AD1228" s="139"/>
      <c r="AE1228" s="139"/>
      <c r="AF1228" s="139"/>
      <c r="AG1228" s="139"/>
      <c r="AH1228" s="139"/>
      <c r="AI1228" s="139"/>
      <c r="AJ1228" s="139"/>
      <c r="AK1228" s="139"/>
      <c r="AL1228" s="139"/>
      <c r="AM1228" s="139"/>
      <c r="AN1228" s="139"/>
      <c r="AO1228" s="139"/>
      <c r="AP1228" s="139"/>
      <c r="AQ1228" s="139"/>
      <c r="AR1228" s="139"/>
      <c r="AS1228" s="139"/>
      <c r="AT1228" s="139"/>
      <c r="AU1228" s="139"/>
      <c r="AV1228" s="139"/>
      <c r="AW1228" s="139"/>
      <c r="AX1228" s="139"/>
      <c r="AY1228" s="139"/>
    </row>
    <row r="1229" spans="1:51" ht="14.25" x14ac:dyDescent="0.2">
      <c r="A1229" s="139"/>
      <c r="B1229" s="139"/>
      <c r="C1229" s="139"/>
      <c r="D1229" s="139"/>
      <c r="E1229" s="139"/>
      <c r="F1229" s="139"/>
      <c r="G1229" s="139"/>
      <c r="H1229" s="139"/>
      <c r="I1229" s="139"/>
      <c r="J1229" s="139"/>
      <c r="K1229" s="139"/>
      <c r="L1229" s="139"/>
      <c r="M1229" s="139"/>
      <c r="N1229" s="139"/>
      <c r="O1229" s="139"/>
      <c r="P1229" s="139"/>
      <c r="Q1229" s="139"/>
      <c r="R1229" s="139"/>
      <c r="S1229" s="139"/>
      <c r="T1229" s="139"/>
      <c r="U1229" s="139"/>
      <c r="V1229" s="139"/>
      <c r="W1229" s="139"/>
      <c r="X1229" s="139"/>
      <c r="Y1229" s="139"/>
      <c r="Z1229" s="139"/>
      <c r="AA1229" s="139"/>
      <c r="AB1229" s="139"/>
      <c r="AC1229" s="139"/>
      <c r="AD1229" s="139"/>
      <c r="AE1229" s="139"/>
      <c r="AF1229" s="139"/>
      <c r="AG1229" s="139"/>
      <c r="AH1229" s="139"/>
      <c r="AI1229" s="139"/>
      <c r="AJ1229" s="139"/>
      <c r="AK1229" s="139"/>
      <c r="AL1229" s="139"/>
      <c r="AM1229" s="139"/>
      <c r="AN1229" s="139"/>
      <c r="AO1229" s="139"/>
      <c r="AP1229" s="139"/>
      <c r="AQ1229" s="139"/>
      <c r="AR1229" s="139"/>
      <c r="AS1229" s="139"/>
      <c r="AT1229" s="139"/>
      <c r="AU1229" s="139"/>
      <c r="AV1229" s="139"/>
      <c r="AW1229" s="139"/>
      <c r="AX1229" s="139"/>
      <c r="AY1229" s="139"/>
    </row>
    <row r="1230" spans="1:51" ht="14.25" x14ac:dyDescent="0.2">
      <c r="A1230" s="139"/>
      <c r="B1230" s="139"/>
      <c r="C1230" s="139"/>
      <c r="D1230" s="139"/>
      <c r="E1230" s="139"/>
      <c r="F1230" s="139"/>
      <c r="G1230" s="139"/>
      <c r="H1230" s="139"/>
      <c r="I1230" s="139"/>
      <c r="J1230" s="139"/>
      <c r="K1230" s="139"/>
      <c r="L1230" s="139"/>
      <c r="M1230" s="139"/>
      <c r="N1230" s="139"/>
      <c r="O1230" s="139"/>
      <c r="P1230" s="139"/>
      <c r="Q1230" s="139"/>
      <c r="R1230" s="139"/>
      <c r="S1230" s="139"/>
      <c r="T1230" s="139"/>
      <c r="U1230" s="139"/>
      <c r="V1230" s="139"/>
      <c r="W1230" s="139"/>
      <c r="X1230" s="139"/>
      <c r="Y1230" s="139"/>
      <c r="Z1230" s="139"/>
      <c r="AA1230" s="139"/>
      <c r="AB1230" s="139"/>
      <c r="AC1230" s="139"/>
      <c r="AD1230" s="139"/>
      <c r="AE1230" s="139"/>
      <c r="AF1230" s="139"/>
      <c r="AG1230" s="139"/>
      <c r="AH1230" s="139"/>
      <c r="AI1230" s="139"/>
      <c r="AJ1230" s="139"/>
      <c r="AK1230" s="139"/>
      <c r="AL1230" s="139"/>
      <c r="AM1230" s="139"/>
      <c r="AN1230" s="139"/>
      <c r="AO1230" s="139"/>
      <c r="AP1230" s="139"/>
      <c r="AQ1230" s="139"/>
      <c r="AR1230" s="139"/>
      <c r="AS1230" s="139"/>
      <c r="AT1230" s="139"/>
      <c r="AU1230" s="139"/>
      <c r="AV1230" s="139"/>
      <c r="AW1230" s="139"/>
      <c r="AX1230" s="139"/>
      <c r="AY1230" s="139"/>
    </row>
    <row r="1231" spans="1:51" ht="14.25" x14ac:dyDescent="0.2">
      <c r="A1231" s="139"/>
      <c r="B1231" s="139"/>
      <c r="C1231" s="139"/>
      <c r="D1231" s="139"/>
      <c r="E1231" s="139"/>
      <c r="F1231" s="139"/>
      <c r="G1231" s="139"/>
      <c r="H1231" s="139"/>
      <c r="I1231" s="139"/>
      <c r="J1231" s="139"/>
      <c r="K1231" s="139"/>
      <c r="L1231" s="139"/>
      <c r="M1231" s="139"/>
      <c r="N1231" s="139"/>
      <c r="O1231" s="139"/>
      <c r="P1231" s="139"/>
      <c r="Q1231" s="139"/>
      <c r="R1231" s="139"/>
      <c r="S1231" s="139"/>
      <c r="T1231" s="139"/>
      <c r="U1231" s="139"/>
      <c r="V1231" s="139"/>
      <c r="W1231" s="139"/>
      <c r="X1231" s="139"/>
      <c r="Y1231" s="139"/>
      <c r="Z1231" s="139"/>
      <c r="AA1231" s="139"/>
      <c r="AB1231" s="139"/>
      <c r="AC1231" s="139"/>
      <c r="AD1231" s="139"/>
      <c r="AE1231" s="139"/>
      <c r="AF1231" s="139"/>
      <c r="AG1231" s="139"/>
      <c r="AH1231" s="139"/>
      <c r="AI1231" s="139"/>
      <c r="AJ1231" s="139"/>
      <c r="AK1231" s="139"/>
      <c r="AL1231" s="139"/>
      <c r="AM1231" s="139"/>
      <c r="AN1231" s="139"/>
      <c r="AO1231" s="139"/>
      <c r="AP1231" s="139"/>
      <c r="AQ1231" s="139"/>
      <c r="AR1231" s="139"/>
      <c r="AS1231" s="139"/>
      <c r="AT1231" s="139"/>
      <c r="AU1231" s="139"/>
      <c r="AV1231" s="139"/>
      <c r="AW1231" s="139"/>
      <c r="AX1231" s="139"/>
      <c r="AY1231" s="139"/>
    </row>
    <row r="1232" spans="1:51" ht="14.25" x14ac:dyDescent="0.2">
      <c r="A1232" s="139"/>
      <c r="B1232" s="139"/>
      <c r="C1232" s="139"/>
      <c r="D1232" s="139"/>
      <c r="E1232" s="139"/>
      <c r="F1232" s="139"/>
      <c r="G1232" s="139"/>
      <c r="H1232" s="139"/>
      <c r="I1232" s="139"/>
      <c r="J1232" s="139"/>
      <c r="K1232" s="139"/>
      <c r="L1232" s="139"/>
      <c r="M1232" s="139"/>
      <c r="N1232" s="139"/>
      <c r="O1232" s="139"/>
      <c r="P1232" s="139"/>
      <c r="Q1232" s="139"/>
      <c r="R1232" s="139"/>
      <c r="S1232" s="139"/>
      <c r="T1232" s="139"/>
      <c r="U1232" s="139"/>
      <c r="V1232" s="139"/>
      <c r="W1232" s="139"/>
      <c r="X1232" s="139"/>
      <c r="Y1232" s="139"/>
      <c r="Z1232" s="139"/>
      <c r="AA1232" s="139"/>
      <c r="AB1232" s="139"/>
      <c r="AC1232" s="139"/>
      <c r="AD1232" s="139"/>
      <c r="AE1232" s="139"/>
      <c r="AF1232" s="139"/>
      <c r="AG1232" s="139"/>
      <c r="AH1232" s="139"/>
      <c r="AI1232" s="139"/>
      <c r="AJ1232" s="139"/>
      <c r="AK1232" s="139"/>
      <c r="AL1232" s="139"/>
      <c r="AM1232" s="139"/>
      <c r="AN1232" s="139"/>
      <c r="AO1232" s="139"/>
      <c r="AP1232" s="139"/>
      <c r="AQ1232" s="139"/>
      <c r="AR1232" s="139"/>
      <c r="AS1232" s="139"/>
      <c r="AT1232" s="139"/>
      <c r="AU1232" s="139"/>
      <c r="AV1232" s="139"/>
      <c r="AW1232" s="139"/>
      <c r="AX1232" s="139"/>
      <c r="AY1232" s="139"/>
    </row>
    <row r="1233" spans="1:51" ht="14.25" x14ac:dyDescent="0.2">
      <c r="A1233" s="139"/>
      <c r="B1233" s="139"/>
      <c r="C1233" s="139"/>
      <c r="D1233" s="139"/>
      <c r="E1233" s="139"/>
      <c r="F1233" s="139"/>
      <c r="G1233" s="139"/>
      <c r="H1233" s="139"/>
      <c r="I1233" s="139"/>
      <c r="J1233" s="139"/>
      <c r="K1233" s="139"/>
      <c r="L1233" s="139"/>
      <c r="M1233" s="139"/>
      <c r="N1233" s="139"/>
      <c r="O1233" s="139"/>
      <c r="P1233" s="139"/>
      <c r="Q1233" s="139"/>
      <c r="R1233" s="139"/>
      <c r="S1233" s="139"/>
      <c r="T1233" s="139"/>
      <c r="U1233" s="139"/>
      <c r="V1233" s="139"/>
      <c r="W1233" s="139"/>
      <c r="X1233" s="139"/>
      <c r="Y1233" s="139"/>
      <c r="Z1233" s="139"/>
      <c r="AA1233" s="139"/>
      <c r="AB1233" s="139"/>
      <c r="AC1233" s="139"/>
      <c r="AD1233" s="139"/>
      <c r="AE1233" s="139"/>
      <c r="AF1233" s="139"/>
      <c r="AG1233" s="139"/>
      <c r="AH1233" s="139"/>
      <c r="AI1233" s="139"/>
      <c r="AJ1233" s="139"/>
      <c r="AK1233" s="139"/>
      <c r="AL1233" s="139"/>
      <c r="AM1233" s="139"/>
      <c r="AN1233" s="139"/>
      <c r="AO1233" s="139"/>
      <c r="AP1233" s="139"/>
      <c r="AQ1233" s="139"/>
      <c r="AR1233" s="139"/>
      <c r="AS1233" s="139"/>
      <c r="AT1233" s="139"/>
      <c r="AU1233" s="139"/>
      <c r="AV1233" s="139"/>
      <c r="AW1233" s="139"/>
      <c r="AX1233" s="139"/>
      <c r="AY1233" s="139"/>
    </row>
    <row r="1234" spans="1:51" ht="14.25" x14ac:dyDescent="0.2">
      <c r="A1234" s="139"/>
      <c r="B1234" s="139"/>
      <c r="C1234" s="139"/>
      <c r="D1234" s="139"/>
      <c r="E1234" s="139"/>
      <c r="F1234" s="139"/>
      <c r="G1234" s="139"/>
      <c r="H1234" s="139"/>
      <c r="I1234" s="139"/>
      <c r="J1234" s="139"/>
      <c r="K1234" s="139"/>
      <c r="L1234" s="139"/>
      <c r="M1234" s="139"/>
      <c r="N1234" s="139"/>
      <c r="O1234" s="139"/>
      <c r="P1234" s="139"/>
      <c r="Q1234" s="139"/>
      <c r="R1234" s="139"/>
      <c r="S1234" s="139"/>
      <c r="T1234" s="139"/>
      <c r="U1234" s="139"/>
      <c r="V1234" s="139"/>
      <c r="W1234" s="139"/>
      <c r="X1234" s="139"/>
      <c r="Y1234" s="139"/>
      <c r="Z1234" s="139"/>
      <c r="AA1234" s="139"/>
      <c r="AB1234" s="139"/>
      <c r="AC1234" s="139"/>
      <c r="AD1234" s="139"/>
      <c r="AE1234" s="139"/>
      <c r="AF1234" s="139"/>
      <c r="AG1234" s="139"/>
      <c r="AH1234" s="139"/>
      <c r="AI1234" s="139"/>
      <c r="AJ1234" s="139"/>
      <c r="AK1234" s="139"/>
      <c r="AL1234" s="139"/>
      <c r="AM1234" s="139"/>
      <c r="AN1234" s="139"/>
      <c r="AO1234" s="139"/>
      <c r="AP1234" s="139"/>
      <c r="AQ1234" s="139"/>
      <c r="AR1234" s="139"/>
      <c r="AS1234" s="139"/>
      <c r="AT1234" s="139"/>
      <c r="AU1234" s="139"/>
      <c r="AV1234" s="139"/>
      <c r="AW1234" s="139"/>
      <c r="AX1234" s="139"/>
      <c r="AY1234" s="139"/>
    </row>
    <row r="1235" spans="1:51" ht="14.25" x14ac:dyDescent="0.2">
      <c r="A1235" s="139"/>
      <c r="B1235" s="139"/>
      <c r="C1235" s="139"/>
      <c r="D1235" s="139"/>
      <c r="E1235" s="139"/>
      <c r="F1235" s="139"/>
      <c r="G1235" s="139"/>
      <c r="H1235" s="139"/>
      <c r="I1235" s="139"/>
      <c r="J1235" s="139"/>
      <c r="K1235" s="139"/>
      <c r="L1235" s="139"/>
      <c r="M1235" s="139"/>
      <c r="N1235" s="139"/>
      <c r="O1235" s="139"/>
      <c r="P1235" s="139"/>
      <c r="Q1235" s="139"/>
      <c r="R1235" s="139"/>
      <c r="S1235" s="139"/>
      <c r="T1235" s="139"/>
      <c r="U1235" s="139"/>
      <c r="V1235" s="139"/>
      <c r="W1235" s="139"/>
      <c r="X1235" s="139"/>
      <c r="Y1235" s="139"/>
      <c r="Z1235" s="139"/>
      <c r="AA1235" s="139"/>
      <c r="AB1235" s="139"/>
      <c r="AC1235" s="139"/>
      <c r="AD1235" s="139"/>
      <c r="AE1235" s="139"/>
      <c r="AF1235" s="139"/>
      <c r="AG1235" s="139"/>
      <c r="AH1235" s="139"/>
      <c r="AI1235" s="139"/>
      <c r="AJ1235" s="139"/>
      <c r="AK1235" s="139"/>
      <c r="AL1235" s="139"/>
      <c r="AM1235" s="139"/>
      <c r="AN1235" s="139"/>
      <c r="AO1235" s="139"/>
      <c r="AP1235" s="139"/>
      <c r="AQ1235" s="139"/>
      <c r="AR1235" s="139"/>
      <c r="AS1235" s="139"/>
      <c r="AT1235" s="139"/>
      <c r="AU1235" s="139"/>
      <c r="AV1235" s="139"/>
      <c r="AW1235" s="139"/>
      <c r="AX1235" s="139"/>
      <c r="AY1235" s="139"/>
    </row>
    <row r="1236" spans="1:51" ht="14.25" x14ac:dyDescent="0.2">
      <c r="A1236" s="139"/>
      <c r="B1236" s="139"/>
      <c r="C1236" s="139"/>
      <c r="D1236" s="139"/>
      <c r="E1236" s="139"/>
      <c r="F1236" s="139"/>
      <c r="G1236" s="139"/>
      <c r="H1236" s="139"/>
      <c r="I1236" s="139"/>
      <c r="J1236" s="139"/>
      <c r="K1236" s="139"/>
      <c r="L1236" s="139"/>
      <c r="M1236" s="139"/>
      <c r="N1236" s="139"/>
      <c r="O1236" s="139"/>
      <c r="P1236" s="139"/>
      <c r="Q1236" s="139"/>
      <c r="R1236" s="139"/>
      <c r="S1236" s="139"/>
      <c r="T1236" s="139"/>
      <c r="U1236" s="139"/>
      <c r="V1236" s="139"/>
      <c r="W1236" s="139"/>
      <c r="X1236" s="139"/>
      <c r="Y1236" s="139"/>
      <c r="Z1236" s="139"/>
      <c r="AA1236" s="139"/>
      <c r="AB1236" s="139"/>
      <c r="AC1236" s="139"/>
      <c r="AD1236" s="139"/>
      <c r="AE1236" s="139"/>
      <c r="AF1236" s="139"/>
      <c r="AG1236" s="139"/>
      <c r="AH1236" s="139"/>
      <c r="AI1236" s="139"/>
      <c r="AJ1236" s="139"/>
      <c r="AK1236" s="139"/>
      <c r="AL1236" s="139"/>
      <c r="AM1236" s="139"/>
      <c r="AN1236" s="139"/>
      <c r="AO1236" s="139"/>
      <c r="AP1236" s="139"/>
      <c r="AQ1236" s="139"/>
      <c r="AR1236" s="139"/>
      <c r="AS1236" s="139"/>
      <c r="AT1236" s="139"/>
      <c r="AU1236" s="139"/>
      <c r="AV1236" s="139"/>
      <c r="AW1236" s="139"/>
      <c r="AX1236" s="139"/>
      <c r="AY1236" s="139"/>
    </row>
    <row r="1237" spans="1:51" ht="14.25" x14ac:dyDescent="0.2">
      <c r="A1237" s="139"/>
      <c r="B1237" s="139"/>
      <c r="C1237" s="139"/>
      <c r="D1237" s="139"/>
      <c r="E1237" s="139"/>
      <c r="F1237" s="139"/>
      <c r="G1237" s="139"/>
      <c r="H1237" s="139"/>
      <c r="I1237" s="139"/>
      <c r="J1237" s="139"/>
      <c r="K1237" s="139"/>
      <c r="L1237" s="139"/>
      <c r="M1237" s="139"/>
      <c r="N1237" s="139"/>
      <c r="O1237" s="139"/>
      <c r="P1237" s="139"/>
      <c r="Q1237" s="139"/>
      <c r="R1237" s="139"/>
      <c r="S1237" s="139"/>
      <c r="T1237" s="139"/>
      <c r="U1237" s="139"/>
      <c r="V1237" s="139"/>
      <c r="W1237" s="139"/>
      <c r="X1237" s="139"/>
      <c r="Y1237" s="139"/>
      <c r="Z1237" s="139"/>
      <c r="AA1237" s="139"/>
      <c r="AB1237" s="139"/>
      <c r="AC1237" s="139"/>
      <c r="AD1237" s="139"/>
      <c r="AE1237" s="139"/>
      <c r="AF1237" s="139"/>
      <c r="AG1237" s="139"/>
      <c r="AH1237" s="139"/>
      <c r="AI1237" s="139"/>
      <c r="AJ1237" s="139"/>
      <c r="AK1237" s="139"/>
      <c r="AL1237" s="139"/>
      <c r="AM1237" s="139"/>
      <c r="AN1237" s="139"/>
      <c r="AO1237" s="139"/>
      <c r="AP1237" s="139"/>
      <c r="AQ1237" s="139"/>
      <c r="AR1237" s="139"/>
      <c r="AS1237" s="139"/>
      <c r="AT1237" s="139"/>
      <c r="AU1237" s="139"/>
      <c r="AV1237" s="139"/>
      <c r="AW1237" s="139"/>
      <c r="AX1237" s="139"/>
      <c r="AY1237" s="139"/>
    </row>
    <row r="1238" spans="1:51" ht="14.25" x14ac:dyDescent="0.2">
      <c r="A1238" s="139"/>
      <c r="B1238" s="139"/>
      <c r="C1238" s="139"/>
      <c r="D1238" s="139"/>
      <c r="E1238" s="139"/>
      <c r="F1238" s="139"/>
      <c r="G1238" s="139"/>
      <c r="H1238" s="139"/>
      <c r="I1238" s="139"/>
      <c r="J1238" s="139"/>
      <c r="K1238" s="139"/>
      <c r="L1238" s="139"/>
      <c r="M1238" s="139"/>
      <c r="N1238" s="139"/>
      <c r="O1238" s="139"/>
      <c r="P1238" s="139"/>
      <c r="Q1238" s="139"/>
      <c r="R1238" s="139"/>
      <c r="S1238" s="139"/>
      <c r="T1238" s="139"/>
      <c r="U1238" s="139"/>
      <c r="V1238" s="139"/>
      <c r="W1238" s="139"/>
      <c r="X1238" s="139"/>
      <c r="Y1238" s="139"/>
      <c r="Z1238" s="139"/>
      <c r="AA1238" s="139"/>
      <c r="AB1238" s="139"/>
      <c r="AC1238" s="139"/>
      <c r="AD1238" s="139"/>
      <c r="AE1238" s="139"/>
      <c r="AF1238" s="139"/>
      <c r="AG1238" s="139"/>
      <c r="AH1238" s="139"/>
      <c r="AI1238" s="139"/>
      <c r="AJ1238" s="139"/>
      <c r="AK1238" s="139"/>
      <c r="AL1238" s="139"/>
      <c r="AM1238" s="139"/>
      <c r="AN1238" s="139"/>
      <c r="AO1238" s="139"/>
      <c r="AP1238" s="139"/>
      <c r="AQ1238" s="139"/>
      <c r="AR1238" s="139"/>
      <c r="AS1238" s="139"/>
      <c r="AT1238" s="139"/>
      <c r="AU1238" s="139"/>
      <c r="AV1238" s="139"/>
      <c r="AW1238" s="139"/>
      <c r="AX1238" s="139"/>
      <c r="AY1238" s="139"/>
    </row>
    <row r="1239" spans="1:51" ht="14.25" x14ac:dyDescent="0.2">
      <c r="A1239" s="139"/>
      <c r="B1239" s="139"/>
      <c r="C1239" s="139"/>
      <c r="D1239" s="139"/>
      <c r="E1239" s="139"/>
      <c r="F1239" s="139"/>
      <c r="G1239" s="139"/>
      <c r="H1239" s="139"/>
      <c r="I1239" s="139"/>
      <c r="J1239" s="139"/>
      <c r="K1239" s="139"/>
      <c r="L1239" s="139"/>
      <c r="M1239" s="139"/>
      <c r="N1239" s="139"/>
      <c r="O1239" s="139"/>
      <c r="P1239" s="139"/>
      <c r="Q1239" s="139"/>
      <c r="R1239" s="139"/>
      <c r="S1239" s="139"/>
      <c r="T1239" s="139"/>
      <c r="U1239" s="139"/>
      <c r="V1239" s="139"/>
      <c r="W1239" s="139"/>
      <c r="X1239" s="139"/>
      <c r="Y1239" s="139"/>
      <c r="Z1239" s="139"/>
      <c r="AA1239" s="139"/>
      <c r="AB1239" s="139"/>
      <c r="AC1239" s="139"/>
      <c r="AD1239" s="139"/>
      <c r="AE1239" s="139"/>
      <c r="AF1239" s="139"/>
      <c r="AG1239" s="139"/>
      <c r="AH1239" s="139"/>
      <c r="AI1239" s="139"/>
      <c r="AJ1239" s="139"/>
      <c r="AK1239" s="139"/>
      <c r="AL1239" s="139"/>
      <c r="AM1239" s="139"/>
      <c r="AN1239" s="139"/>
      <c r="AO1239" s="139"/>
      <c r="AP1239" s="139"/>
      <c r="AQ1239" s="139"/>
      <c r="AR1239" s="139"/>
      <c r="AS1239" s="139"/>
      <c r="AT1239" s="139"/>
      <c r="AU1239" s="139"/>
      <c r="AV1239" s="139"/>
      <c r="AW1239" s="139"/>
      <c r="AX1239" s="139"/>
      <c r="AY1239" s="139"/>
    </row>
    <row r="1240" spans="1:51" ht="14.25" x14ac:dyDescent="0.2">
      <c r="A1240" s="139"/>
      <c r="B1240" s="139"/>
      <c r="C1240" s="139"/>
      <c r="D1240" s="139"/>
      <c r="E1240" s="139"/>
      <c r="F1240" s="139"/>
      <c r="G1240" s="139"/>
      <c r="H1240" s="139"/>
      <c r="I1240" s="139"/>
      <c r="J1240" s="139"/>
      <c r="K1240" s="139"/>
      <c r="L1240" s="139"/>
      <c r="M1240" s="139"/>
      <c r="N1240" s="139"/>
      <c r="O1240" s="139"/>
      <c r="P1240" s="139"/>
      <c r="Q1240" s="139"/>
      <c r="R1240" s="139"/>
      <c r="S1240" s="139"/>
      <c r="T1240" s="139"/>
      <c r="U1240" s="139"/>
      <c r="V1240" s="139"/>
      <c r="W1240" s="139"/>
      <c r="X1240" s="139"/>
      <c r="Y1240" s="139"/>
      <c r="Z1240" s="139"/>
      <c r="AA1240" s="139"/>
      <c r="AB1240" s="139"/>
      <c r="AC1240" s="139"/>
      <c r="AD1240" s="139"/>
      <c r="AE1240" s="139"/>
      <c r="AF1240" s="139"/>
      <c r="AG1240" s="139"/>
      <c r="AH1240" s="139"/>
      <c r="AI1240" s="139"/>
      <c r="AJ1240" s="139"/>
      <c r="AK1240" s="139"/>
      <c r="AL1240" s="139"/>
      <c r="AM1240" s="139"/>
      <c r="AN1240" s="139"/>
      <c r="AO1240" s="139"/>
      <c r="AP1240" s="139"/>
      <c r="AQ1240" s="139"/>
      <c r="AR1240" s="139"/>
      <c r="AS1240" s="139"/>
      <c r="AT1240" s="139"/>
      <c r="AU1240" s="139"/>
      <c r="AV1240" s="139"/>
      <c r="AW1240" s="139"/>
      <c r="AX1240" s="139"/>
      <c r="AY1240" s="139"/>
    </row>
    <row r="1241" spans="1:51" ht="14.25" x14ac:dyDescent="0.2">
      <c r="A1241" s="139"/>
      <c r="B1241" s="139"/>
      <c r="C1241" s="139"/>
      <c r="D1241" s="139"/>
      <c r="E1241" s="139"/>
      <c r="F1241" s="139"/>
      <c r="G1241" s="139"/>
      <c r="H1241" s="139"/>
      <c r="I1241" s="139"/>
      <c r="J1241" s="139"/>
      <c r="K1241" s="139"/>
      <c r="L1241" s="139"/>
      <c r="M1241" s="139"/>
      <c r="N1241" s="139"/>
      <c r="O1241" s="139"/>
      <c r="P1241" s="139"/>
      <c r="Q1241" s="139"/>
      <c r="R1241" s="139"/>
      <c r="S1241" s="139"/>
      <c r="T1241" s="139"/>
      <c r="U1241" s="139"/>
      <c r="V1241" s="139"/>
      <c r="W1241" s="139"/>
      <c r="X1241" s="139"/>
      <c r="Y1241" s="139"/>
      <c r="Z1241" s="139"/>
      <c r="AA1241" s="139"/>
      <c r="AB1241" s="139"/>
      <c r="AC1241" s="139"/>
      <c r="AD1241" s="139"/>
      <c r="AE1241" s="139"/>
      <c r="AF1241" s="139"/>
      <c r="AG1241" s="139"/>
      <c r="AH1241" s="139"/>
      <c r="AI1241" s="139"/>
      <c r="AJ1241" s="139"/>
      <c r="AK1241" s="139"/>
      <c r="AL1241" s="139"/>
      <c r="AM1241" s="139"/>
      <c r="AN1241" s="139"/>
      <c r="AO1241" s="139"/>
      <c r="AP1241" s="139"/>
      <c r="AQ1241" s="139"/>
      <c r="AR1241" s="139"/>
      <c r="AS1241" s="139"/>
      <c r="AT1241" s="139"/>
      <c r="AU1241" s="139"/>
      <c r="AV1241" s="139"/>
      <c r="AW1241" s="139"/>
      <c r="AX1241" s="139"/>
      <c r="AY1241" s="139"/>
    </row>
    <row r="1242" spans="1:51" ht="14.25" x14ac:dyDescent="0.2">
      <c r="A1242" s="139"/>
      <c r="B1242" s="139"/>
      <c r="C1242" s="139"/>
      <c r="D1242" s="139"/>
      <c r="E1242" s="139"/>
      <c r="F1242" s="139"/>
      <c r="G1242" s="139"/>
      <c r="H1242" s="139"/>
      <c r="I1242" s="139"/>
      <c r="J1242" s="139"/>
      <c r="K1242" s="139"/>
      <c r="L1242" s="139"/>
      <c r="M1242" s="139"/>
      <c r="N1242" s="139"/>
      <c r="O1242" s="139"/>
      <c r="P1242" s="139"/>
      <c r="Q1242" s="139"/>
      <c r="R1242" s="139"/>
      <c r="S1242" s="139"/>
      <c r="T1242" s="139"/>
      <c r="U1242" s="139"/>
      <c r="V1242" s="139"/>
      <c r="W1242" s="139"/>
      <c r="X1242" s="139"/>
      <c r="Y1242" s="139"/>
      <c r="Z1242" s="139"/>
      <c r="AA1242" s="139"/>
      <c r="AB1242" s="139"/>
      <c r="AC1242" s="139"/>
      <c r="AD1242" s="139"/>
      <c r="AE1242" s="139"/>
      <c r="AF1242" s="139"/>
      <c r="AG1242" s="139"/>
      <c r="AH1242" s="139"/>
      <c r="AI1242" s="139"/>
      <c r="AJ1242" s="139"/>
      <c r="AK1242" s="139"/>
      <c r="AL1242" s="139"/>
      <c r="AM1242" s="139"/>
      <c r="AN1242" s="139"/>
      <c r="AO1242" s="139"/>
      <c r="AP1242" s="139"/>
      <c r="AQ1242" s="139"/>
      <c r="AR1242" s="139"/>
      <c r="AS1242" s="139"/>
      <c r="AT1242" s="139"/>
      <c r="AU1242" s="139"/>
      <c r="AV1242" s="139"/>
      <c r="AW1242" s="139"/>
      <c r="AX1242" s="139"/>
      <c r="AY1242" s="139"/>
    </row>
    <row r="1243" spans="1:51" ht="14.25" x14ac:dyDescent="0.2">
      <c r="A1243" s="139"/>
      <c r="B1243" s="139"/>
      <c r="C1243" s="139"/>
      <c r="D1243" s="139"/>
      <c r="E1243" s="139"/>
      <c r="F1243" s="139"/>
      <c r="G1243" s="139"/>
      <c r="H1243" s="139"/>
      <c r="I1243" s="139"/>
      <c r="J1243" s="139"/>
      <c r="K1243" s="139"/>
      <c r="L1243" s="139"/>
      <c r="M1243" s="139"/>
      <c r="N1243" s="139"/>
      <c r="O1243" s="139"/>
      <c r="P1243" s="139"/>
      <c r="Q1243" s="139"/>
      <c r="R1243" s="139"/>
      <c r="S1243" s="139"/>
      <c r="T1243" s="139"/>
      <c r="U1243" s="139"/>
      <c r="V1243" s="139"/>
      <c r="W1243" s="139"/>
      <c r="X1243" s="139"/>
      <c r="Y1243" s="139"/>
      <c r="Z1243" s="139"/>
      <c r="AA1243" s="139"/>
      <c r="AB1243" s="139"/>
      <c r="AC1243" s="139"/>
      <c r="AD1243" s="139"/>
      <c r="AE1243" s="139"/>
      <c r="AF1243" s="139"/>
      <c r="AG1243" s="139"/>
      <c r="AH1243" s="139"/>
      <c r="AI1243" s="139"/>
      <c r="AJ1243" s="139"/>
      <c r="AK1243" s="139"/>
      <c r="AL1243" s="139"/>
      <c r="AM1243" s="139"/>
      <c r="AN1243" s="139"/>
      <c r="AO1243" s="139"/>
      <c r="AP1243" s="139"/>
      <c r="AQ1243" s="139"/>
      <c r="AR1243" s="139"/>
      <c r="AS1243" s="139"/>
      <c r="AT1243" s="139"/>
      <c r="AU1243" s="139"/>
      <c r="AV1243" s="139"/>
      <c r="AW1243" s="139"/>
      <c r="AX1243" s="139"/>
      <c r="AY1243" s="139"/>
    </row>
    <row r="1244" spans="1:51" ht="14.25" x14ac:dyDescent="0.2">
      <c r="A1244" s="139"/>
      <c r="B1244" s="139"/>
      <c r="C1244" s="139"/>
      <c r="D1244" s="139"/>
      <c r="E1244" s="139"/>
      <c r="F1244" s="139"/>
      <c r="G1244" s="139"/>
      <c r="H1244" s="139"/>
      <c r="I1244" s="139"/>
      <c r="J1244" s="139"/>
      <c r="K1244" s="139"/>
      <c r="L1244" s="139"/>
      <c r="M1244" s="139"/>
      <c r="N1244" s="139"/>
      <c r="O1244" s="139"/>
      <c r="P1244" s="139"/>
      <c r="Q1244" s="139"/>
      <c r="R1244" s="139"/>
      <c r="S1244" s="139"/>
      <c r="T1244" s="139"/>
      <c r="U1244" s="139"/>
      <c r="V1244" s="139"/>
      <c r="W1244" s="139"/>
      <c r="X1244" s="139"/>
      <c r="Y1244" s="139"/>
      <c r="Z1244" s="139"/>
      <c r="AA1244" s="139"/>
      <c r="AB1244" s="139"/>
      <c r="AC1244" s="139"/>
      <c r="AD1244" s="139"/>
      <c r="AE1244" s="139"/>
      <c r="AF1244" s="139"/>
      <c r="AG1244" s="139"/>
      <c r="AH1244" s="139"/>
      <c r="AI1244" s="139"/>
      <c r="AJ1244" s="139"/>
      <c r="AK1244" s="139"/>
      <c r="AL1244" s="139"/>
      <c r="AM1244" s="139"/>
      <c r="AN1244" s="139"/>
      <c r="AO1244" s="139"/>
      <c r="AP1244" s="139"/>
      <c r="AQ1244" s="139"/>
      <c r="AR1244" s="139"/>
      <c r="AS1244" s="139"/>
      <c r="AT1244" s="139"/>
      <c r="AU1244" s="139"/>
      <c r="AV1244" s="139"/>
      <c r="AW1244" s="139"/>
      <c r="AX1244" s="139"/>
      <c r="AY1244" s="139"/>
    </row>
    <row r="1245" spans="1:51" ht="14.25" x14ac:dyDescent="0.2">
      <c r="A1245" s="139"/>
      <c r="B1245" s="139"/>
      <c r="C1245" s="139"/>
      <c r="D1245" s="139"/>
      <c r="E1245" s="139"/>
      <c r="F1245" s="139"/>
      <c r="G1245" s="139"/>
      <c r="H1245" s="139"/>
      <c r="I1245" s="139"/>
      <c r="J1245" s="139"/>
      <c r="K1245" s="139"/>
      <c r="L1245" s="139"/>
      <c r="M1245" s="139"/>
      <c r="N1245" s="139"/>
      <c r="O1245" s="139"/>
      <c r="P1245" s="139"/>
      <c r="Q1245" s="139"/>
      <c r="R1245" s="139"/>
      <c r="S1245" s="139"/>
      <c r="T1245" s="139"/>
      <c r="U1245" s="139"/>
      <c r="V1245" s="139"/>
      <c r="W1245" s="139"/>
      <c r="X1245" s="139"/>
      <c r="Y1245" s="139"/>
      <c r="Z1245" s="139"/>
      <c r="AA1245" s="139"/>
      <c r="AB1245" s="139"/>
      <c r="AC1245" s="139"/>
      <c r="AD1245" s="139"/>
      <c r="AE1245" s="139"/>
      <c r="AF1245" s="139"/>
      <c r="AG1245" s="139"/>
      <c r="AH1245" s="139"/>
      <c r="AI1245" s="139"/>
      <c r="AJ1245" s="139"/>
      <c r="AK1245" s="139"/>
      <c r="AL1245" s="139"/>
      <c r="AM1245" s="139"/>
      <c r="AN1245" s="139"/>
      <c r="AO1245" s="139"/>
      <c r="AP1245" s="139"/>
      <c r="AQ1245" s="139"/>
      <c r="AR1245" s="139"/>
      <c r="AS1245" s="139"/>
      <c r="AT1245" s="139"/>
      <c r="AU1245" s="139"/>
      <c r="AV1245" s="139"/>
      <c r="AW1245" s="139"/>
      <c r="AX1245" s="139"/>
      <c r="AY1245" s="139"/>
    </row>
    <row r="1246" spans="1:51" ht="14.25" x14ac:dyDescent="0.2">
      <c r="A1246" s="139"/>
      <c r="B1246" s="139"/>
      <c r="C1246" s="139"/>
      <c r="D1246" s="139"/>
      <c r="E1246" s="139"/>
      <c r="F1246" s="139"/>
      <c r="G1246" s="139"/>
      <c r="H1246" s="139"/>
      <c r="I1246" s="139"/>
      <c r="J1246" s="139"/>
      <c r="K1246" s="139"/>
      <c r="L1246" s="139"/>
      <c r="M1246" s="139"/>
      <c r="N1246" s="139"/>
      <c r="O1246" s="139"/>
      <c r="P1246" s="139"/>
      <c r="Q1246" s="139"/>
      <c r="R1246" s="139"/>
      <c r="S1246" s="139"/>
      <c r="T1246" s="139"/>
      <c r="U1246" s="139"/>
      <c r="V1246" s="139"/>
      <c r="W1246" s="139"/>
      <c r="X1246" s="139"/>
      <c r="Y1246" s="139"/>
      <c r="Z1246" s="139"/>
      <c r="AA1246" s="139"/>
      <c r="AB1246" s="139"/>
      <c r="AC1246" s="139"/>
      <c r="AD1246" s="139"/>
      <c r="AE1246" s="139"/>
      <c r="AF1246" s="139"/>
      <c r="AG1246" s="139"/>
      <c r="AH1246" s="139"/>
      <c r="AI1246" s="139"/>
      <c r="AJ1246" s="139"/>
      <c r="AK1246" s="139"/>
      <c r="AL1246" s="139"/>
      <c r="AM1246" s="139"/>
      <c r="AN1246" s="139"/>
      <c r="AO1246" s="139"/>
      <c r="AP1246" s="139"/>
      <c r="AQ1246" s="139"/>
      <c r="AR1246" s="139"/>
      <c r="AS1246" s="139"/>
      <c r="AT1246" s="139"/>
      <c r="AU1246" s="139"/>
      <c r="AV1246" s="139"/>
      <c r="AW1246" s="139"/>
      <c r="AX1246" s="139"/>
      <c r="AY1246" s="139"/>
    </row>
    <row r="1247" spans="1:51" ht="14.25" x14ac:dyDescent="0.2">
      <c r="A1247" s="139"/>
      <c r="B1247" s="139"/>
      <c r="C1247" s="139"/>
      <c r="D1247" s="139"/>
      <c r="E1247" s="139"/>
      <c r="F1247" s="139"/>
      <c r="G1247" s="139"/>
      <c r="H1247" s="139"/>
      <c r="I1247" s="139"/>
      <c r="J1247" s="139"/>
      <c r="K1247" s="139"/>
      <c r="L1247" s="139"/>
      <c r="M1247" s="139"/>
      <c r="N1247" s="139"/>
      <c r="O1247" s="139"/>
      <c r="P1247" s="139"/>
      <c r="Q1247" s="139"/>
      <c r="R1247" s="139"/>
      <c r="S1247" s="139"/>
      <c r="T1247" s="139"/>
      <c r="U1247" s="139"/>
      <c r="V1247" s="139"/>
      <c r="W1247" s="139"/>
      <c r="X1247" s="139"/>
      <c r="Y1247" s="139"/>
      <c r="Z1247" s="139"/>
      <c r="AA1247" s="139"/>
      <c r="AB1247" s="139"/>
      <c r="AC1247" s="139"/>
      <c r="AD1247" s="139"/>
      <c r="AE1247" s="139"/>
      <c r="AF1247" s="139"/>
      <c r="AG1247" s="139"/>
      <c r="AH1247" s="139"/>
      <c r="AI1247" s="139"/>
      <c r="AJ1247" s="139"/>
      <c r="AK1247" s="139"/>
      <c r="AL1247" s="139"/>
      <c r="AM1247" s="139"/>
      <c r="AN1247" s="139"/>
      <c r="AO1247" s="139"/>
      <c r="AP1247" s="139"/>
      <c r="AQ1247" s="139"/>
      <c r="AR1247" s="139"/>
      <c r="AS1247" s="139"/>
      <c r="AT1247" s="139"/>
      <c r="AU1247" s="139"/>
      <c r="AV1247" s="139"/>
      <c r="AW1247" s="139"/>
      <c r="AX1247" s="139"/>
      <c r="AY1247" s="139"/>
    </row>
    <row r="1248" spans="1:51" ht="14.25" x14ac:dyDescent="0.2">
      <c r="A1248" s="139"/>
      <c r="B1248" s="139"/>
      <c r="C1248" s="139"/>
      <c r="D1248" s="139"/>
      <c r="E1248" s="139"/>
      <c r="F1248" s="139"/>
      <c r="G1248" s="139"/>
      <c r="H1248" s="139"/>
      <c r="I1248" s="139"/>
      <c r="J1248" s="139"/>
      <c r="K1248" s="139"/>
      <c r="L1248" s="139"/>
      <c r="M1248" s="139"/>
      <c r="N1248" s="139"/>
      <c r="O1248" s="139"/>
      <c r="P1248" s="139"/>
      <c r="Q1248" s="139"/>
      <c r="R1248" s="139"/>
      <c r="S1248" s="139"/>
      <c r="T1248" s="139"/>
      <c r="U1248" s="139"/>
      <c r="V1248" s="139"/>
      <c r="W1248" s="139"/>
      <c r="X1248" s="139"/>
      <c r="Y1248" s="139"/>
      <c r="Z1248" s="139"/>
      <c r="AA1248" s="139"/>
      <c r="AB1248" s="139"/>
      <c r="AC1248" s="139"/>
      <c r="AD1248" s="139"/>
      <c r="AE1248" s="139"/>
      <c r="AF1248" s="139"/>
      <c r="AG1248" s="139"/>
      <c r="AH1248" s="139"/>
      <c r="AI1248" s="139"/>
      <c r="AJ1248" s="139"/>
      <c r="AK1248" s="139"/>
      <c r="AL1248" s="139"/>
      <c r="AM1248" s="139"/>
      <c r="AN1248" s="139"/>
      <c r="AO1248" s="139"/>
      <c r="AP1248" s="139"/>
      <c r="AQ1248" s="139"/>
      <c r="AR1248" s="139"/>
      <c r="AS1248" s="139"/>
      <c r="AT1248" s="139"/>
      <c r="AU1248" s="139"/>
      <c r="AV1248" s="139"/>
      <c r="AW1248" s="139"/>
      <c r="AX1248" s="139"/>
      <c r="AY1248" s="139"/>
    </row>
    <row r="1249" spans="1:51" ht="14.25" x14ac:dyDescent="0.2">
      <c r="A1249" s="139"/>
      <c r="B1249" s="139"/>
      <c r="C1249" s="139"/>
      <c r="D1249" s="139"/>
      <c r="E1249" s="139"/>
      <c r="F1249" s="139"/>
      <c r="G1249" s="139"/>
      <c r="H1249" s="139"/>
      <c r="I1249" s="139"/>
      <c r="J1249" s="139"/>
      <c r="K1249" s="139"/>
      <c r="L1249" s="139"/>
      <c r="M1249" s="139"/>
      <c r="N1249" s="139"/>
      <c r="O1249" s="139"/>
      <c r="P1249" s="139"/>
      <c r="Q1249" s="139"/>
      <c r="R1249" s="139"/>
      <c r="S1249" s="139"/>
      <c r="T1249" s="139"/>
      <c r="U1249" s="139"/>
      <c r="V1249" s="139"/>
      <c r="W1249" s="139"/>
      <c r="X1249" s="139"/>
      <c r="Y1249" s="139"/>
      <c r="Z1249" s="139"/>
      <c r="AA1249" s="139"/>
      <c r="AB1249" s="139"/>
      <c r="AC1249" s="139"/>
      <c r="AD1249" s="139"/>
      <c r="AE1249" s="139"/>
      <c r="AF1249" s="139"/>
      <c r="AG1249" s="139"/>
      <c r="AH1249" s="139"/>
      <c r="AI1249" s="139"/>
      <c r="AJ1249" s="139"/>
      <c r="AK1249" s="139"/>
      <c r="AL1249" s="139"/>
      <c r="AM1249" s="139"/>
      <c r="AN1249" s="139"/>
      <c r="AO1249" s="139"/>
      <c r="AP1249" s="139"/>
      <c r="AQ1249" s="139"/>
      <c r="AR1249" s="139"/>
      <c r="AS1249" s="139"/>
      <c r="AT1249" s="139"/>
      <c r="AU1249" s="139"/>
      <c r="AV1249" s="139"/>
      <c r="AW1249" s="139"/>
      <c r="AX1249" s="139"/>
      <c r="AY1249" s="139"/>
    </row>
    <row r="1250" spans="1:51" ht="14.25" x14ac:dyDescent="0.2">
      <c r="A1250" s="139"/>
      <c r="B1250" s="139"/>
      <c r="C1250" s="139"/>
      <c r="D1250" s="139"/>
      <c r="E1250" s="139"/>
      <c r="F1250" s="139"/>
      <c r="G1250" s="139"/>
      <c r="H1250" s="139"/>
      <c r="I1250" s="139"/>
      <c r="J1250" s="139"/>
      <c r="K1250" s="139"/>
      <c r="L1250" s="139"/>
      <c r="M1250" s="139"/>
      <c r="N1250" s="139"/>
      <c r="O1250" s="139"/>
      <c r="P1250" s="139"/>
      <c r="Q1250" s="139"/>
      <c r="R1250" s="139"/>
      <c r="S1250" s="139"/>
      <c r="T1250" s="139"/>
      <c r="U1250" s="139"/>
      <c r="V1250" s="139"/>
      <c r="W1250" s="139"/>
      <c r="X1250" s="139"/>
      <c r="Y1250" s="139"/>
      <c r="Z1250" s="139"/>
      <c r="AA1250" s="139"/>
      <c r="AB1250" s="139"/>
      <c r="AC1250" s="139"/>
      <c r="AD1250" s="139"/>
      <c r="AE1250" s="139"/>
      <c r="AF1250" s="139"/>
      <c r="AG1250" s="139"/>
      <c r="AH1250" s="139"/>
      <c r="AI1250" s="139"/>
      <c r="AJ1250" s="139"/>
      <c r="AK1250" s="139"/>
      <c r="AL1250" s="139"/>
      <c r="AM1250" s="139"/>
      <c r="AN1250" s="139"/>
      <c r="AO1250" s="139"/>
      <c r="AP1250" s="139"/>
      <c r="AQ1250" s="139"/>
      <c r="AR1250" s="139"/>
      <c r="AS1250" s="139"/>
      <c r="AT1250" s="139"/>
      <c r="AU1250" s="139"/>
      <c r="AV1250" s="139"/>
      <c r="AW1250" s="139"/>
      <c r="AX1250" s="139"/>
      <c r="AY1250" s="139"/>
    </row>
    <row r="1251" spans="1:51" ht="14.25" x14ac:dyDescent="0.2">
      <c r="A1251" s="139"/>
      <c r="B1251" s="139"/>
      <c r="C1251" s="139"/>
      <c r="D1251" s="139"/>
      <c r="E1251" s="139"/>
      <c r="F1251" s="139"/>
      <c r="G1251" s="139"/>
      <c r="H1251" s="139"/>
      <c r="I1251" s="139"/>
      <c r="J1251" s="139"/>
      <c r="K1251" s="139"/>
      <c r="L1251" s="139"/>
      <c r="M1251" s="139"/>
      <c r="N1251" s="139"/>
      <c r="O1251" s="139"/>
      <c r="P1251" s="139"/>
      <c r="Q1251" s="139"/>
      <c r="R1251" s="139"/>
      <c r="S1251" s="139"/>
      <c r="T1251" s="139"/>
      <c r="U1251" s="139"/>
      <c r="V1251" s="139"/>
      <c r="W1251" s="139"/>
      <c r="X1251" s="139"/>
      <c r="Y1251" s="139"/>
      <c r="Z1251" s="139"/>
      <c r="AA1251" s="139"/>
      <c r="AB1251" s="139"/>
      <c r="AC1251" s="139"/>
      <c r="AD1251" s="139"/>
      <c r="AE1251" s="139"/>
      <c r="AF1251" s="139"/>
      <c r="AG1251" s="139"/>
      <c r="AH1251" s="139"/>
      <c r="AI1251" s="139"/>
      <c r="AJ1251" s="139"/>
      <c r="AK1251" s="139"/>
      <c r="AL1251" s="139"/>
      <c r="AM1251" s="139"/>
      <c r="AN1251" s="139"/>
      <c r="AO1251" s="139"/>
      <c r="AP1251" s="139"/>
      <c r="AQ1251" s="139"/>
      <c r="AR1251" s="139"/>
      <c r="AS1251" s="139"/>
      <c r="AT1251" s="139"/>
      <c r="AU1251" s="139"/>
      <c r="AV1251" s="139"/>
      <c r="AW1251" s="139"/>
      <c r="AX1251" s="139"/>
      <c r="AY1251" s="139"/>
    </row>
    <row r="1252" spans="1:51" ht="14.25" x14ac:dyDescent="0.2">
      <c r="A1252" s="139"/>
      <c r="B1252" s="139"/>
      <c r="C1252" s="139"/>
      <c r="D1252" s="139"/>
      <c r="E1252" s="139"/>
      <c r="F1252" s="139"/>
      <c r="G1252" s="139"/>
      <c r="H1252" s="139"/>
      <c r="I1252" s="139"/>
      <c r="J1252" s="139"/>
      <c r="K1252" s="139"/>
      <c r="L1252" s="139"/>
      <c r="M1252" s="139"/>
      <c r="N1252" s="139"/>
      <c r="O1252" s="139"/>
      <c r="P1252" s="139"/>
      <c r="Q1252" s="139"/>
      <c r="R1252" s="139"/>
      <c r="S1252" s="139"/>
      <c r="T1252" s="139"/>
      <c r="U1252" s="139"/>
      <c r="V1252" s="139"/>
      <c r="W1252" s="139"/>
      <c r="X1252" s="139"/>
      <c r="Y1252" s="139"/>
      <c r="Z1252" s="139"/>
      <c r="AA1252" s="139"/>
      <c r="AB1252" s="139"/>
      <c r="AC1252" s="139"/>
      <c r="AD1252" s="139"/>
      <c r="AE1252" s="139"/>
      <c r="AF1252" s="139"/>
      <c r="AG1252" s="139"/>
      <c r="AH1252" s="139"/>
      <c r="AI1252" s="139"/>
      <c r="AJ1252" s="139"/>
      <c r="AK1252" s="139"/>
      <c r="AL1252" s="139"/>
      <c r="AM1252" s="139"/>
      <c r="AN1252" s="139"/>
      <c r="AO1252" s="139"/>
      <c r="AP1252" s="139"/>
      <c r="AQ1252" s="139"/>
      <c r="AR1252" s="139"/>
      <c r="AS1252" s="139"/>
      <c r="AT1252" s="139"/>
      <c r="AU1252" s="139"/>
      <c r="AV1252" s="139"/>
      <c r="AW1252" s="139"/>
      <c r="AX1252" s="139"/>
      <c r="AY1252" s="139"/>
    </row>
    <row r="1253" spans="1:51" ht="14.25" x14ac:dyDescent="0.2">
      <c r="A1253" s="139"/>
      <c r="B1253" s="139"/>
      <c r="C1253" s="139"/>
      <c r="D1253" s="139"/>
      <c r="E1253" s="139"/>
      <c r="F1253" s="139"/>
      <c r="G1253" s="139"/>
      <c r="H1253" s="139"/>
      <c r="I1253" s="139"/>
      <c r="J1253" s="139"/>
      <c r="K1253" s="139"/>
      <c r="L1253" s="139"/>
      <c r="M1253" s="139"/>
      <c r="N1253" s="139"/>
      <c r="O1253" s="139"/>
      <c r="P1253" s="139"/>
      <c r="Q1253" s="139"/>
      <c r="R1253" s="139"/>
      <c r="S1253" s="139"/>
      <c r="T1253" s="139"/>
      <c r="U1253" s="139"/>
      <c r="V1253" s="139"/>
      <c r="W1253" s="139"/>
      <c r="X1253" s="139"/>
      <c r="Y1253" s="139"/>
      <c r="Z1253" s="139"/>
      <c r="AA1253" s="139"/>
      <c r="AB1253" s="139"/>
      <c r="AC1253" s="139"/>
      <c r="AD1253" s="139"/>
      <c r="AE1253" s="139"/>
      <c r="AF1253" s="139"/>
      <c r="AG1253" s="139"/>
      <c r="AH1253" s="139"/>
      <c r="AI1253" s="139"/>
      <c r="AJ1253" s="139"/>
      <c r="AK1253" s="139"/>
      <c r="AL1253" s="139"/>
      <c r="AM1253" s="139"/>
      <c r="AN1253" s="139"/>
      <c r="AO1253" s="139"/>
      <c r="AP1253" s="139"/>
      <c r="AQ1253" s="139"/>
      <c r="AR1253" s="139"/>
      <c r="AS1253" s="139"/>
      <c r="AT1253" s="139"/>
      <c r="AU1253" s="139"/>
      <c r="AV1253" s="139"/>
      <c r="AW1253" s="139"/>
      <c r="AX1253" s="139"/>
      <c r="AY1253" s="139"/>
    </row>
    <row r="1254" spans="1:51" ht="14.25" x14ac:dyDescent="0.2">
      <c r="A1254" s="139"/>
      <c r="B1254" s="139"/>
      <c r="C1254" s="139"/>
      <c r="D1254" s="139"/>
      <c r="E1254" s="139"/>
      <c r="F1254" s="139"/>
      <c r="G1254" s="139"/>
      <c r="H1254" s="139"/>
      <c r="I1254" s="139"/>
      <c r="J1254" s="139"/>
      <c r="K1254" s="139"/>
      <c r="L1254" s="139"/>
      <c r="M1254" s="139"/>
      <c r="N1254" s="139"/>
      <c r="O1254" s="139"/>
      <c r="P1254" s="139"/>
      <c r="Q1254" s="139"/>
      <c r="R1254" s="139"/>
      <c r="S1254" s="139"/>
      <c r="T1254" s="139"/>
      <c r="U1254" s="139"/>
      <c r="V1254" s="139"/>
      <c r="W1254" s="139"/>
      <c r="X1254" s="139"/>
      <c r="Y1254" s="139"/>
      <c r="Z1254" s="139"/>
      <c r="AA1254" s="139"/>
      <c r="AB1254" s="139"/>
      <c r="AC1254" s="139"/>
      <c r="AD1254" s="139"/>
      <c r="AE1254" s="139"/>
      <c r="AF1254" s="139"/>
      <c r="AG1254" s="139"/>
      <c r="AH1254" s="139"/>
      <c r="AI1254" s="139"/>
      <c r="AJ1254" s="139"/>
      <c r="AK1254" s="139"/>
      <c r="AL1254" s="139"/>
      <c r="AM1254" s="139"/>
      <c r="AN1254" s="139"/>
      <c r="AO1254" s="139"/>
      <c r="AP1254" s="139"/>
      <c r="AQ1254" s="139"/>
      <c r="AR1254" s="139"/>
      <c r="AS1254" s="139"/>
      <c r="AT1254" s="139"/>
      <c r="AU1254" s="139"/>
      <c r="AV1254" s="139"/>
      <c r="AW1254" s="139"/>
      <c r="AX1254" s="139"/>
      <c r="AY1254" s="139"/>
    </row>
    <row r="1255" spans="1:51" ht="14.25" x14ac:dyDescent="0.2">
      <c r="A1255" s="139"/>
      <c r="B1255" s="139"/>
      <c r="C1255" s="139"/>
      <c r="D1255" s="139"/>
      <c r="E1255" s="139"/>
      <c r="F1255" s="139"/>
      <c r="G1255" s="139"/>
      <c r="H1255" s="139"/>
      <c r="I1255" s="139"/>
      <c r="J1255" s="139"/>
      <c r="K1255" s="139"/>
      <c r="L1255" s="139"/>
      <c r="M1255" s="139"/>
      <c r="N1255" s="139"/>
      <c r="O1255" s="139"/>
      <c r="P1255" s="139"/>
      <c r="Q1255" s="139"/>
      <c r="R1255" s="139"/>
      <c r="S1255" s="139"/>
      <c r="T1255" s="139"/>
      <c r="U1255" s="139"/>
      <c r="V1255" s="139"/>
      <c r="W1255" s="139"/>
      <c r="X1255" s="139"/>
      <c r="Y1255" s="139"/>
      <c r="Z1255" s="139"/>
      <c r="AA1255" s="139"/>
      <c r="AB1255" s="139"/>
      <c r="AC1255" s="139"/>
      <c r="AD1255" s="139"/>
      <c r="AE1255" s="139"/>
      <c r="AF1255" s="139"/>
      <c r="AG1255" s="139"/>
      <c r="AH1255" s="139"/>
      <c r="AI1255" s="139"/>
      <c r="AJ1255" s="139"/>
      <c r="AK1255" s="139"/>
      <c r="AL1255" s="139"/>
      <c r="AM1255" s="139"/>
      <c r="AN1255" s="139"/>
      <c r="AO1255" s="139"/>
      <c r="AP1255" s="139"/>
      <c r="AQ1255" s="139"/>
      <c r="AR1255" s="139"/>
      <c r="AS1255" s="139"/>
      <c r="AT1255" s="139"/>
      <c r="AU1255" s="139"/>
      <c r="AV1255" s="139"/>
      <c r="AW1255" s="139"/>
      <c r="AX1255" s="139"/>
      <c r="AY1255" s="139"/>
    </row>
    <row r="1256" spans="1:51" ht="14.25" x14ac:dyDescent="0.2">
      <c r="A1256" s="139"/>
      <c r="B1256" s="139"/>
      <c r="C1256" s="139"/>
      <c r="D1256" s="139"/>
      <c r="E1256" s="139"/>
      <c r="F1256" s="139"/>
      <c r="G1256" s="139"/>
      <c r="H1256" s="139"/>
      <c r="I1256" s="139"/>
      <c r="J1256" s="139"/>
      <c r="K1256" s="139"/>
      <c r="L1256" s="139"/>
      <c r="M1256" s="139"/>
      <c r="N1256" s="139"/>
      <c r="O1256" s="139"/>
      <c r="P1256" s="139"/>
      <c r="Q1256" s="139"/>
      <c r="R1256" s="139"/>
      <c r="S1256" s="139"/>
      <c r="T1256" s="139"/>
      <c r="U1256" s="139"/>
      <c r="V1256" s="139"/>
      <c r="W1256" s="139"/>
      <c r="X1256" s="139"/>
      <c r="Y1256" s="139"/>
      <c r="Z1256" s="139"/>
      <c r="AA1256" s="139"/>
      <c r="AB1256" s="139"/>
      <c r="AC1256" s="139"/>
      <c r="AD1256" s="139"/>
      <c r="AE1256" s="139"/>
      <c r="AF1256" s="139"/>
      <c r="AG1256" s="139"/>
      <c r="AH1256" s="139"/>
      <c r="AI1256" s="139"/>
      <c r="AJ1256" s="139"/>
      <c r="AK1256" s="139"/>
      <c r="AL1256" s="139"/>
      <c r="AM1256" s="139"/>
      <c r="AN1256" s="139"/>
      <c r="AO1256" s="139"/>
      <c r="AP1256" s="139"/>
      <c r="AQ1256" s="139"/>
      <c r="AR1256" s="139"/>
      <c r="AS1256" s="139"/>
      <c r="AT1256" s="139"/>
      <c r="AU1256" s="139"/>
      <c r="AV1256" s="139"/>
      <c r="AW1256" s="139"/>
      <c r="AX1256" s="139"/>
      <c r="AY1256" s="139"/>
    </row>
    <row r="1257" spans="1:51" ht="14.25" x14ac:dyDescent="0.2">
      <c r="A1257" s="139"/>
      <c r="B1257" s="139"/>
      <c r="C1257" s="139"/>
      <c r="D1257" s="139"/>
      <c r="E1257" s="139"/>
      <c r="F1257" s="139"/>
      <c r="G1257" s="139"/>
      <c r="H1257" s="139"/>
      <c r="I1257" s="139"/>
      <c r="J1257" s="139"/>
      <c r="K1257" s="139"/>
      <c r="L1257" s="139"/>
      <c r="M1257" s="139"/>
      <c r="N1257" s="139"/>
      <c r="O1257" s="139"/>
      <c r="P1257" s="139"/>
      <c r="Q1257" s="139"/>
      <c r="R1257" s="139"/>
      <c r="S1257" s="139"/>
      <c r="T1257" s="139"/>
      <c r="U1257" s="139"/>
      <c r="V1257" s="139"/>
      <c r="W1257" s="139"/>
      <c r="X1257" s="139"/>
      <c r="Y1257" s="139"/>
      <c r="Z1257" s="139"/>
      <c r="AA1257" s="139"/>
      <c r="AB1257" s="139"/>
      <c r="AC1257" s="139"/>
      <c r="AD1257" s="139"/>
      <c r="AE1257" s="139"/>
      <c r="AF1257" s="139"/>
      <c r="AG1257" s="139"/>
      <c r="AH1257" s="139"/>
      <c r="AI1257" s="139"/>
      <c r="AJ1257" s="139"/>
      <c r="AK1257" s="139"/>
      <c r="AL1257" s="139"/>
      <c r="AM1257" s="139"/>
      <c r="AN1257" s="139"/>
      <c r="AO1257" s="139"/>
      <c r="AP1257" s="139"/>
      <c r="AQ1257" s="139"/>
      <c r="AR1257" s="139"/>
      <c r="AS1257" s="139"/>
      <c r="AT1257" s="139"/>
      <c r="AU1257" s="139"/>
      <c r="AV1257" s="139"/>
      <c r="AW1257" s="139"/>
      <c r="AX1257" s="139"/>
      <c r="AY1257" s="139"/>
    </row>
    <row r="1258" spans="1:51" ht="14.25" x14ac:dyDescent="0.2">
      <c r="A1258" s="139"/>
      <c r="B1258" s="139"/>
      <c r="C1258" s="139"/>
      <c r="D1258" s="139"/>
      <c r="E1258" s="139"/>
      <c r="F1258" s="139"/>
      <c r="G1258" s="139"/>
      <c r="H1258" s="139"/>
      <c r="I1258" s="139"/>
      <c r="J1258" s="139"/>
      <c r="K1258" s="139"/>
      <c r="L1258" s="139"/>
      <c r="M1258" s="139"/>
      <c r="N1258" s="139"/>
      <c r="O1258" s="139"/>
      <c r="P1258" s="139"/>
      <c r="Q1258" s="139"/>
      <c r="R1258" s="139"/>
      <c r="S1258" s="139"/>
      <c r="T1258" s="139"/>
      <c r="U1258" s="139"/>
      <c r="V1258" s="139"/>
      <c r="W1258" s="139"/>
      <c r="X1258" s="139"/>
      <c r="Y1258" s="139"/>
      <c r="Z1258" s="139"/>
      <c r="AA1258" s="139"/>
      <c r="AB1258" s="139"/>
      <c r="AC1258" s="139"/>
      <c r="AD1258" s="139"/>
      <c r="AE1258" s="139"/>
      <c r="AF1258" s="139"/>
      <c r="AG1258" s="139"/>
      <c r="AH1258" s="139"/>
      <c r="AI1258" s="139"/>
      <c r="AJ1258" s="139"/>
      <c r="AK1258" s="139"/>
      <c r="AL1258" s="139"/>
      <c r="AM1258" s="139"/>
      <c r="AN1258" s="139"/>
      <c r="AO1258" s="139"/>
      <c r="AP1258" s="139"/>
      <c r="AQ1258" s="139"/>
      <c r="AR1258" s="139"/>
      <c r="AS1258" s="139"/>
      <c r="AT1258" s="139"/>
      <c r="AU1258" s="139"/>
      <c r="AV1258" s="139"/>
      <c r="AW1258" s="139"/>
      <c r="AX1258" s="139"/>
      <c r="AY1258" s="139"/>
    </row>
    <row r="1259" spans="1:51" ht="14.25" x14ac:dyDescent="0.2">
      <c r="A1259" s="139"/>
      <c r="B1259" s="139"/>
      <c r="C1259" s="139"/>
      <c r="D1259" s="139"/>
      <c r="E1259" s="139"/>
      <c r="F1259" s="139"/>
      <c r="G1259" s="139"/>
      <c r="H1259" s="139"/>
      <c r="I1259" s="139"/>
      <c r="J1259" s="139"/>
      <c r="K1259" s="139"/>
      <c r="L1259" s="139"/>
      <c r="M1259" s="139"/>
      <c r="N1259" s="139"/>
      <c r="O1259" s="139"/>
      <c r="P1259" s="139"/>
      <c r="Q1259" s="139"/>
      <c r="R1259" s="139"/>
      <c r="S1259" s="139"/>
      <c r="T1259" s="139"/>
      <c r="U1259" s="139"/>
      <c r="V1259" s="139"/>
      <c r="W1259" s="139"/>
      <c r="X1259" s="139"/>
      <c r="Y1259" s="139"/>
      <c r="Z1259" s="139"/>
      <c r="AA1259" s="139"/>
      <c r="AB1259" s="139"/>
      <c r="AC1259" s="139"/>
      <c r="AD1259" s="139"/>
      <c r="AE1259" s="139"/>
      <c r="AF1259" s="139"/>
      <c r="AG1259" s="139"/>
      <c r="AH1259" s="139"/>
      <c r="AI1259" s="139"/>
      <c r="AJ1259" s="139"/>
      <c r="AK1259" s="139"/>
      <c r="AL1259" s="139"/>
      <c r="AM1259" s="139"/>
      <c r="AN1259" s="139"/>
      <c r="AO1259" s="139"/>
      <c r="AP1259" s="139"/>
      <c r="AQ1259" s="139"/>
      <c r="AR1259" s="139"/>
      <c r="AS1259" s="139"/>
      <c r="AT1259" s="139"/>
      <c r="AU1259" s="139"/>
      <c r="AV1259" s="139"/>
      <c r="AW1259" s="139"/>
      <c r="AX1259" s="139"/>
      <c r="AY1259" s="139"/>
    </row>
    <row r="1260" spans="1:51" ht="14.25" x14ac:dyDescent="0.2">
      <c r="A1260" s="139"/>
      <c r="B1260" s="139"/>
      <c r="C1260" s="139"/>
      <c r="D1260" s="139"/>
      <c r="E1260" s="139"/>
      <c r="F1260" s="139"/>
      <c r="G1260" s="139"/>
      <c r="H1260" s="139"/>
      <c r="I1260" s="139"/>
      <c r="J1260" s="139"/>
      <c r="K1260" s="139"/>
      <c r="L1260" s="139"/>
      <c r="M1260" s="139"/>
      <c r="N1260" s="139"/>
      <c r="O1260" s="139"/>
      <c r="P1260" s="139"/>
      <c r="Q1260" s="139"/>
      <c r="R1260" s="139"/>
      <c r="S1260" s="139"/>
      <c r="T1260" s="139"/>
      <c r="U1260" s="139"/>
      <c r="V1260" s="139"/>
      <c r="W1260" s="139"/>
      <c r="X1260" s="139"/>
      <c r="Y1260" s="139"/>
      <c r="Z1260" s="139"/>
      <c r="AA1260" s="139"/>
      <c r="AB1260" s="139"/>
      <c r="AC1260" s="139"/>
      <c r="AD1260" s="139"/>
      <c r="AE1260" s="139"/>
      <c r="AF1260" s="139"/>
      <c r="AG1260" s="139"/>
      <c r="AH1260" s="139"/>
      <c r="AI1260" s="139"/>
      <c r="AJ1260" s="139"/>
      <c r="AK1260" s="139"/>
      <c r="AL1260" s="139"/>
      <c r="AM1260" s="139"/>
      <c r="AN1260" s="139"/>
      <c r="AO1260" s="139"/>
      <c r="AP1260" s="139"/>
      <c r="AQ1260" s="139"/>
      <c r="AR1260" s="139"/>
      <c r="AS1260" s="139"/>
      <c r="AT1260" s="139"/>
      <c r="AU1260" s="139"/>
      <c r="AV1260" s="139"/>
      <c r="AW1260" s="139"/>
      <c r="AX1260" s="139"/>
      <c r="AY1260" s="139"/>
    </row>
    <row r="1261" spans="1:51" ht="14.25" x14ac:dyDescent="0.2">
      <c r="A1261" s="139"/>
      <c r="B1261" s="139"/>
      <c r="C1261" s="139"/>
      <c r="D1261" s="139"/>
      <c r="E1261" s="139"/>
      <c r="F1261" s="139"/>
      <c r="G1261" s="139"/>
      <c r="H1261" s="139"/>
      <c r="I1261" s="139"/>
      <c r="J1261" s="139"/>
      <c r="K1261" s="139"/>
      <c r="L1261" s="139"/>
      <c r="M1261" s="139"/>
      <c r="N1261" s="139"/>
      <c r="O1261" s="139"/>
      <c r="P1261" s="139"/>
      <c r="Q1261" s="139"/>
      <c r="R1261" s="139"/>
      <c r="S1261" s="139"/>
      <c r="T1261" s="139"/>
      <c r="U1261" s="139"/>
      <c r="V1261" s="139"/>
      <c r="W1261" s="139"/>
      <c r="X1261" s="139"/>
      <c r="Y1261" s="139"/>
      <c r="Z1261" s="139"/>
      <c r="AA1261" s="139"/>
      <c r="AB1261" s="139"/>
      <c r="AC1261" s="139"/>
      <c r="AD1261" s="139"/>
      <c r="AE1261" s="139"/>
      <c r="AF1261" s="139"/>
      <c r="AG1261" s="139"/>
      <c r="AH1261" s="139"/>
      <c r="AI1261" s="139"/>
      <c r="AJ1261" s="139"/>
      <c r="AK1261" s="139"/>
      <c r="AL1261" s="139"/>
      <c r="AM1261" s="139"/>
      <c r="AN1261" s="139"/>
      <c r="AO1261" s="139"/>
      <c r="AP1261" s="139"/>
      <c r="AQ1261" s="139"/>
      <c r="AR1261" s="139"/>
      <c r="AS1261" s="139"/>
      <c r="AT1261" s="139"/>
      <c r="AU1261" s="139"/>
      <c r="AV1261" s="139"/>
      <c r="AW1261" s="139"/>
      <c r="AX1261" s="139"/>
      <c r="AY1261" s="139"/>
    </row>
    <row r="1262" spans="1:51" ht="14.25" x14ac:dyDescent="0.2">
      <c r="A1262" s="139"/>
      <c r="B1262" s="139"/>
      <c r="C1262" s="139"/>
      <c r="D1262" s="139"/>
      <c r="E1262" s="139"/>
      <c r="F1262" s="139"/>
      <c r="G1262" s="139"/>
      <c r="H1262" s="139"/>
      <c r="I1262" s="139"/>
      <c r="J1262" s="139"/>
      <c r="K1262" s="139"/>
      <c r="L1262" s="139"/>
      <c r="M1262" s="139"/>
      <c r="N1262" s="139"/>
      <c r="O1262" s="139"/>
      <c r="P1262" s="139"/>
      <c r="Q1262" s="139"/>
      <c r="R1262" s="139"/>
      <c r="S1262" s="139"/>
      <c r="T1262" s="139"/>
      <c r="U1262" s="139"/>
      <c r="V1262" s="139"/>
      <c r="W1262" s="139"/>
      <c r="X1262" s="139"/>
      <c r="Y1262" s="139"/>
      <c r="Z1262" s="139"/>
      <c r="AA1262" s="139"/>
      <c r="AB1262" s="139"/>
      <c r="AC1262" s="139"/>
      <c r="AD1262" s="139"/>
      <c r="AE1262" s="139"/>
      <c r="AF1262" s="139"/>
      <c r="AG1262" s="139"/>
      <c r="AH1262" s="139"/>
      <c r="AI1262" s="139"/>
      <c r="AJ1262" s="139"/>
      <c r="AK1262" s="139"/>
      <c r="AL1262" s="139"/>
      <c r="AM1262" s="139"/>
      <c r="AN1262" s="139"/>
      <c r="AO1262" s="139"/>
      <c r="AP1262" s="139"/>
      <c r="AQ1262" s="139"/>
      <c r="AR1262" s="139"/>
      <c r="AS1262" s="139"/>
      <c r="AT1262" s="139"/>
      <c r="AU1262" s="139"/>
      <c r="AV1262" s="139"/>
      <c r="AW1262" s="139"/>
      <c r="AX1262" s="139"/>
      <c r="AY1262" s="139"/>
    </row>
    <row r="1263" spans="1:51" ht="14.25" x14ac:dyDescent="0.2">
      <c r="A1263" s="139"/>
      <c r="B1263" s="139"/>
      <c r="C1263" s="139"/>
      <c r="D1263" s="139"/>
      <c r="E1263" s="139"/>
      <c r="F1263" s="139"/>
      <c r="G1263" s="139"/>
      <c r="H1263" s="139"/>
      <c r="I1263" s="139"/>
      <c r="J1263" s="139"/>
      <c r="K1263" s="139"/>
      <c r="L1263" s="139"/>
      <c r="M1263" s="139"/>
      <c r="N1263" s="139"/>
      <c r="O1263" s="139"/>
      <c r="P1263" s="139"/>
      <c r="Q1263" s="139"/>
      <c r="R1263" s="139"/>
      <c r="S1263" s="139"/>
      <c r="T1263" s="139"/>
      <c r="U1263" s="139"/>
      <c r="V1263" s="139"/>
      <c r="W1263" s="139"/>
      <c r="X1263" s="139"/>
      <c r="Y1263" s="139"/>
      <c r="Z1263" s="139"/>
      <c r="AA1263" s="139"/>
      <c r="AB1263" s="139"/>
      <c r="AC1263" s="139"/>
      <c r="AD1263" s="139"/>
      <c r="AE1263" s="139"/>
      <c r="AF1263" s="139"/>
      <c r="AG1263" s="139"/>
      <c r="AH1263" s="139"/>
      <c r="AI1263" s="139"/>
      <c r="AJ1263" s="139"/>
      <c r="AK1263" s="139"/>
      <c r="AL1263" s="139"/>
      <c r="AM1263" s="139"/>
      <c r="AN1263" s="139"/>
      <c r="AO1263" s="139"/>
      <c r="AP1263" s="139"/>
      <c r="AQ1263" s="139"/>
      <c r="AR1263" s="139"/>
      <c r="AS1263" s="139"/>
      <c r="AT1263" s="139"/>
      <c r="AU1263" s="139"/>
      <c r="AV1263" s="139"/>
      <c r="AW1263" s="139"/>
      <c r="AX1263" s="139"/>
      <c r="AY1263" s="139"/>
    </row>
    <row r="1264" spans="1:51" ht="14.25" x14ac:dyDescent="0.2">
      <c r="A1264" s="139"/>
      <c r="B1264" s="139"/>
      <c r="C1264" s="139"/>
      <c r="D1264" s="139"/>
      <c r="E1264" s="139"/>
      <c r="F1264" s="139"/>
      <c r="G1264" s="139"/>
      <c r="H1264" s="139"/>
      <c r="I1264" s="139"/>
      <c r="J1264" s="139"/>
      <c r="K1264" s="139"/>
      <c r="L1264" s="139"/>
      <c r="M1264" s="139"/>
      <c r="N1264" s="139"/>
      <c r="O1264" s="139"/>
      <c r="P1264" s="139"/>
      <c r="Q1264" s="139"/>
      <c r="R1264" s="139"/>
      <c r="S1264" s="139"/>
      <c r="T1264" s="139"/>
      <c r="U1264" s="139"/>
      <c r="V1264" s="139"/>
      <c r="W1264" s="139"/>
      <c r="X1264" s="139"/>
      <c r="Y1264" s="139"/>
      <c r="Z1264" s="139"/>
      <c r="AA1264" s="139"/>
      <c r="AB1264" s="139"/>
      <c r="AC1264" s="139"/>
      <c r="AD1264" s="139"/>
      <c r="AE1264" s="139"/>
      <c r="AF1264" s="139"/>
      <c r="AG1264" s="139"/>
      <c r="AH1264" s="139"/>
      <c r="AI1264" s="139"/>
      <c r="AJ1264" s="139"/>
      <c r="AK1264" s="139"/>
      <c r="AL1264" s="139"/>
      <c r="AM1264" s="139"/>
      <c r="AN1264" s="139"/>
      <c r="AO1264" s="139"/>
      <c r="AP1264" s="139"/>
      <c r="AQ1264" s="139"/>
      <c r="AR1264" s="139"/>
      <c r="AS1264" s="139"/>
      <c r="AT1264" s="139"/>
      <c r="AU1264" s="139"/>
      <c r="AV1264" s="139"/>
      <c r="AW1264" s="139"/>
      <c r="AX1264" s="139"/>
      <c r="AY1264" s="139"/>
    </row>
    <row r="1265" spans="1:51" ht="14.25" x14ac:dyDescent="0.2">
      <c r="A1265" s="139"/>
      <c r="B1265" s="139"/>
      <c r="C1265" s="139"/>
      <c r="D1265" s="139"/>
      <c r="E1265" s="139"/>
      <c r="F1265" s="139"/>
      <c r="G1265" s="139"/>
      <c r="H1265" s="139"/>
      <c r="I1265" s="139"/>
      <c r="J1265" s="139"/>
      <c r="K1265" s="139"/>
      <c r="L1265" s="139"/>
      <c r="M1265" s="139"/>
      <c r="N1265" s="139"/>
      <c r="O1265" s="139"/>
      <c r="P1265" s="139"/>
      <c r="Q1265" s="139"/>
      <c r="R1265" s="139"/>
      <c r="S1265" s="139"/>
      <c r="T1265" s="139"/>
      <c r="U1265" s="139"/>
      <c r="V1265" s="139"/>
      <c r="W1265" s="139"/>
      <c r="X1265" s="139"/>
      <c r="Y1265" s="139"/>
      <c r="Z1265" s="139"/>
      <c r="AA1265" s="139"/>
      <c r="AB1265" s="139"/>
      <c r="AC1265" s="139"/>
      <c r="AD1265" s="139"/>
      <c r="AE1265" s="139"/>
      <c r="AF1265" s="139"/>
      <c r="AG1265" s="139"/>
      <c r="AH1265" s="139"/>
      <c r="AI1265" s="139"/>
      <c r="AJ1265" s="139"/>
      <c r="AK1265" s="139"/>
      <c r="AL1265" s="139"/>
      <c r="AM1265" s="139"/>
      <c r="AN1265" s="139"/>
      <c r="AO1265" s="139"/>
      <c r="AP1265" s="139"/>
      <c r="AQ1265" s="139"/>
      <c r="AR1265" s="139"/>
      <c r="AS1265" s="139"/>
      <c r="AT1265" s="139"/>
      <c r="AU1265" s="139"/>
      <c r="AV1265" s="139"/>
      <c r="AW1265" s="139"/>
      <c r="AX1265" s="139"/>
      <c r="AY1265" s="139"/>
    </row>
    <row r="1266" spans="1:51" ht="14.25" x14ac:dyDescent="0.2">
      <c r="A1266" s="139"/>
      <c r="B1266" s="139"/>
      <c r="C1266" s="139"/>
      <c r="D1266" s="139"/>
      <c r="E1266" s="139"/>
      <c r="F1266" s="139"/>
      <c r="G1266" s="139"/>
      <c r="H1266" s="139"/>
      <c r="I1266" s="139"/>
      <c r="J1266" s="139"/>
      <c r="K1266" s="139"/>
      <c r="L1266" s="139"/>
      <c r="M1266" s="139"/>
      <c r="N1266" s="139"/>
      <c r="O1266" s="139"/>
      <c r="P1266" s="139"/>
      <c r="Q1266" s="139"/>
      <c r="R1266" s="139"/>
      <c r="S1266" s="139"/>
      <c r="T1266" s="139"/>
      <c r="U1266" s="139"/>
      <c r="V1266" s="139"/>
      <c r="W1266" s="139"/>
      <c r="X1266" s="139"/>
      <c r="Y1266" s="139"/>
      <c r="Z1266" s="139"/>
      <c r="AA1266" s="139"/>
      <c r="AB1266" s="139"/>
      <c r="AC1266" s="139"/>
      <c r="AD1266" s="139"/>
      <c r="AE1266" s="139"/>
      <c r="AF1266" s="139"/>
      <c r="AG1266" s="139"/>
      <c r="AH1266" s="139"/>
      <c r="AI1266" s="139"/>
      <c r="AJ1266" s="139"/>
      <c r="AK1266" s="139"/>
      <c r="AL1266" s="139"/>
      <c r="AM1266" s="139"/>
      <c r="AN1266" s="139"/>
      <c r="AO1266" s="139"/>
      <c r="AP1266" s="139"/>
      <c r="AQ1266" s="139"/>
      <c r="AR1266" s="139"/>
      <c r="AS1266" s="139"/>
      <c r="AT1266" s="139"/>
      <c r="AU1266" s="139"/>
      <c r="AV1266" s="139"/>
      <c r="AW1266" s="139"/>
      <c r="AX1266" s="139"/>
      <c r="AY1266" s="139"/>
    </row>
    <row r="1267" spans="1:51" ht="14.25" x14ac:dyDescent="0.2">
      <c r="A1267" s="139"/>
      <c r="B1267" s="139"/>
      <c r="C1267" s="139"/>
      <c r="D1267" s="139"/>
      <c r="E1267" s="139"/>
      <c r="F1267" s="139"/>
      <c r="G1267" s="139"/>
      <c r="H1267" s="139"/>
      <c r="I1267" s="139"/>
      <c r="J1267" s="139"/>
      <c r="K1267" s="139"/>
      <c r="L1267" s="139"/>
      <c r="M1267" s="139"/>
      <c r="N1267" s="139"/>
      <c r="O1267" s="139"/>
      <c r="P1267" s="139"/>
      <c r="Q1267" s="139"/>
      <c r="R1267" s="139"/>
      <c r="S1267" s="139"/>
      <c r="T1267" s="139"/>
      <c r="U1267" s="139"/>
      <c r="V1267" s="139"/>
      <c r="W1267" s="139"/>
      <c r="X1267" s="139"/>
      <c r="Y1267" s="139"/>
      <c r="Z1267" s="139"/>
      <c r="AA1267" s="139"/>
      <c r="AB1267" s="139"/>
      <c r="AC1267" s="139"/>
      <c r="AD1267" s="139"/>
      <c r="AE1267" s="139"/>
      <c r="AF1267" s="139"/>
      <c r="AG1267" s="139"/>
      <c r="AH1267" s="139"/>
      <c r="AI1267" s="139"/>
      <c r="AJ1267" s="139"/>
      <c r="AK1267" s="139"/>
      <c r="AL1267" s="139"/>
      <c r="AM1267" s="139"/>
      <c r="AN1267" s="139"/>
      <c r="AO1267" s="139"/>
      <c r="AP1267" s="139"/>
      <c r="AQ1267" s="139"/>
      <c r="AR1267" s="139"/>
      <c r="AS1267" s="139"/>
      <c r="AT1267" s="139"/>
      <c r="AU1267" s="139"/>
      <c r="AV1267" s="139"/>
      <c r="AW1267" s="139"/>
      <c r="AX1267" s="139"/>
      <c r="AY1267" s="139"/>
    </row>
    <row r="1268" spans="1:51" ht="14.25" x14ac:dyDescent="0.2">
      <c r="A1268" s="139"/>
      <c r="B1268" s="139"/>
      <c r="C1268" s="139"/>
      <c r="D1268" s="139"/>
      <c r="E1268" s="139"/>
      <c r="F1268" s="139"/>
      <c r="G1268" s="139"/>
      <c r="H1268" s="139"/>
      <c r="I1268" s="139"/>
      <c r="J1268" s="139"/>
      <c r="K1268" s="139"/>
      <c r="L1268" s="139"/>
      <c r="M1268" s="139"/>
      <c r="N1268" s="139"/>
      <c r="O1268" s="139"/>
      <c r="P1268" s="139"/>
      <c r="Q1268" s="139"/>
      <c r="R1268" s="139"/>
      <c r="S1268" s="139"/>
      <c r="T1268" s="139"/>
      <c r="U1268" s="139"/>
      <c r="V1268" s="139"/>
      <c r="W1268" s="139"/>
      <c r="X1268" s="139"/>
      <c r="Y1268" s="139"/>
      <c r="Z1268" s="139"/>
      <c r="AA1268" s="139"/>
      <c r="AB1268" s="139"/>
      <c r="AC1268" s="139"/>
      <c r="AD1268" s="139"/>
      <c r="AE1268" s="139"/>
      <c r="AF1268" s="139"/>
      <c r="AG1268" s="139"/>
      <c r="AH1268" s="139"/>
      <c r="AI1268" s="139"/>
      <c r="AJ1268" s="139"/>
      <c r="AK1268" s="139"/>
      <c r="AL1268" s="139"/>
      <c r="AM1268" s="139"/>
      <c r="AN1268" s="139"/>
      <c r="AO1268" s="139"/>
      <c r="AP1268" s="139"/>
      <c r="AQ1268" s="139"/>
      <c r="AR1268" s="139"/>
      <c r="AS1268" s="139"/>
      <c r="AT1268" s="139"/>
      <c r="AU1268" s="139"/>
      <c r="AV1268" s="139"/>
      <c r="AW1268" s="139"/>
      <c r="AX1268" s="139"/>
      <c r="AY1268" s="139"/>
    </row>
    <row r="1269" spans="1:51" ht="14.25" x14ac:dyDescent="0.2">
      <c r="A1269" s="139"/>
      <c r="B1269" s="139"/>
      <c r="C1269" s="139"/>
      <c r="D1269" s="139"/>
      <c r="E1269" s="139"/>
      <c r="F1269" s="139"/>
      <c r="G1269" s="139"/>
      <c r="H1269" s="139"/>
      <c r="I1269" s="139"/>
      <c r="J1269" s="139"/>
      <c r="K1269" s="139"/>
      <c r="L1269" s="139"/>
      <c r="M1269" s="139"/>
      <c r="N1269" s="139"/>
      <c r="O1269" s="139"/>
      <c r="P1269" s="139"/>
      <c r="Q1269" s="139"/>
      <c r="R1269" s="139"/>
      <c r="S1269" s="139"/>
      <c r="T1269" s="139"/>
      <c r="U1269" s="139"/>
      <c r="V1269" s="139"/>
      <c r="W1269" s="139"/>
      <c r="X1269" s="139"/>
      <c r="Y1269" s="139"/>
      <c r="Z1269" s="139"/>
      <c r="AA1269" s="139"/>
      <c r="AB1269" s="139"/>
      <c r="AC1269" s="139"/>
      <c r="AD1269" s="139"/>
      <c r="AE1269" s="139"/>
      <c r="AF1269" s="139"/>
      <c r="AG1269" s="139"/>
      <c r="AH1269" s="139"/>
      <c r="AI1269" s="139"/>
      <c r="AJ1269" s="139"/>
      <c r="AK1269" s="139"/>
      <c r="AL1269" s="139"/>
      <c r="AM1269" s="139"/>
      <c r="AN1269" s="139"/>
      <c r="AO1269" s="139"/>
      <c r="AP1269" s="139"/>
      <c r="AQ1269" s="139"/>
      <c r="AR1269" s="139"/>
      <c r="AS1269" s="139"/>
      <c r="AT1269" s="139"/>
      <c r="AU1269" s="139"/>
      <c r="AV1269" s="139"/>
      <c r="AW1269" s="139"/>
      <c r="AX1269" s="139"/>
      <c r="AY1269" s="139"/>
    </row>
    <row r="1270" spans="1:51" ht="14.25" x14ac:dyDescent="0.2">
      <c r="A1270" s="139"/>
      <c r="B1270" s="139"/>
      <c r="C1270" s="139"/>
      <c r="D1270" s="139"/>
      <c r="E1270" s="139"/>
      <c r="F1270" s="139"/>
      <c r="G1270" s="139"/>
      <c r="H1270" s="139"/>
      <c r="I1270" s="139"/>
      <c r="J1270" s="139"/>
      <c r="K1270" s="139"/>
      <c r="L1270" s="139"/>
      <c r="M1270" s="139"/>
      <c r="N1270" s="139"/>
      <c r="O1270" s="139"/>
      <c r="P1270" s="139"/>
      <c r="Q1270" s="139"/>
      <c r="R1270" s="139"/>
      <c r="S1270" s="139"/>
      <c r="T1270" s="139"/>
      <c r="U1270" s="139"/>
      <c r="V1270" s="139"/>
      <c r="W1270" s="139"/>
      <c r="X1270" s="139"/>
      <c r="Y1270" s="139"/>
      <c r="Z1270" s="139"/>
      <c r="AA1270" s="139"/>
      <c r="AB1270" s="139"/>
      <c r="AC1270" s="139"/>
      <c r="AD1270" s="139"/>
      <c r="AE1270" s="139"/>
      <c r="AF1270" s="139"/>
      <c r="AG1270" s="139"/>
      <c r="AH1270" s="139"/>
      <c r="AI1270" s="139"/>
      <c r="AJ1270" s="139"/>
      <c r="AK1270" s="139"/>
      <c r="AL1270" s="139"/>
      <c r="AM1270" s="139"/>
      <c r="AN1270" s="139"/>
      <c r="AO1270" s="139"/>
      <c r="AP1270" s="139"/>
      <c r="AQ1270" s="139"/>
      <c r="AR1270" s="139"/>
      <c r="AS1270" s="139"/>
      <c r="AT1270" s="139"/>
      <c r="AU1270" s="139"/>
      <c r="AV1270" s="139"/>
      <c r="AW1270" s="139"/>
      <c r="AX1270" s="139"/>
      <c r="AY1270" s="139"/>
    </row>
    <row r="1271" spans="1:51" ht="14.25" x14ac:dyDescent="0.2">
      <c r="A1271" s="139"/>
      <c r="B1271" s="139"/>
      <c r="C1271" s="139"/>
      <c r="D1271" s="139"/>
      <c r="E1271" s="139"/>
      <c r="F1271" s="139"/>
      <c r="G1271" s="139"/>
      <c r="H1271" s="139"/>
      <c r="I1271" s="139"/>
      <c r="J1271" s="139"/>
      <c r="K1271" s="139"/>
      <c r="L1271" s="139"/>
      <c r="M1271" s="139"/>
      <c r="N1271" s="139"/>
      <c r="O1271" s="139"/>
      <c r="P1271" s="139"/>
      <c r="Q1271" s="139"/>
      <c r="R1271" s="139"/>
      <c r="S1271" s="139"/>
      <c r="T1271" s="139"/>
      <c r="U1271" s="139"/>
      <c r="V1271" s="139"/>
      <c r="W1271" s="139"/>
      <c r="X1271" s="139"/>
      <c r="Y1271" s="139"/>
      <c r="Z1271" s="139"/>
      <c r="AA1271" s="139"/>
      <c r="AB1271" s="139"/>
      <c r="AC1271" s="139"/>
      <c r="AD1271" s="139"/>
      <c r="AE1271" s="139"/>
      <c r="AF1271" s="139"/>
      <c r="AG1271" s="139"/>
      <c r="AH1271" s="139"/>
      <c r="AI1271" s="139"/>
      <c r="AJ1271" s="139"/>
      <c r="AK1271" s="139"/>
      <c r="AL1271" s="139"/>
      <c r="AM1271" s="139"/>
      <c r="AN1271" s="139"/>
      <c r="AO1271" s="139"/>
      <c r="AP1271" s="139"/>
      <c r="AQ1271" s="139"/>
      <c r="AR1271" s="139"/>
      <c r="AS1271" s="139"/>
      <c r="AT1271" s="139"/>
      <c r="AU1271" s="139"/>
      <c r="AV1271" s="139"/>
      <c r="AW1271" s="139"/>
      <c r="AX1271" s="139"/>
      <c r="AY1271" s="139"/>
    </row>
    <row r="1272" spans="1:51" ht="14.25" x14ac:dyDescent="0.2">
      <c r="A1272" s="139"/>
      <c r="B1272" s="139"/>
      <c r="C1272" s="139"/>
      <c r="D1272" s="139"/>
      <c r="E1272" s="139"/>
      <c r="F1272" s="139"/>
      <c r="G1272" s="139"/>
      <c r="H1272" s="139"/>
      <c r="I1272" s="139"/>
      <c r="J1272" s="139"/>
      <c r="K1272" s="139"/>
      <c r="L1272" s="139"/>
      <c r="M1272" s="139"/>
      <c r="N1272" s="139"/>
      <c r="O1272" s="139"/>
      <c r="P1272" s="139"/>
      <c r="Q1272" s="139"/>
      <c r="R1272" s="139"/>
      <c r="S1272" s="139"/>
      <c r="T1272" s="139"/>
      <c r="U1272" s="139"/>
      <c r="V1272" s="139"/>
      <c r="W1272" s="139"/>
      <c r="X1272" s="139"/>
      <c r="Y1272" s="139"/>
      <c r="Z1272" s="139"/>
      <c r="AA1272" s="139"/>
      <c r="AB1272" s="139"/>
      <c r="AC1272" s="139"/>
      <c r="AD1272" s="139"/>
      <c r="AE1272" s="139"/>
      <c r="AF1272" s="139"/>
      <c r="AG1272" s="139"/>
      <c r="AH1272" s="139"/>
      <c r="AI1272" s="139"/>
      <c r="AJ1272" s="139"/>
      <c r="AK1272" s="139"/>
      <c r="AL1272" s="139"/>
      <c r="AM1272" s="139"/>
      <c r="AN1272" s="139"/>
      <c r="AO1272" s="139"/>
      <c r="AP1272" s="139"/>
      <c r="AQ1272" s="139"/>
      <c r="AR1272" s="139"/>
      <c r="AS1272" s="139"/>
      <c r="AT1272" s="139"/>
      <c r="AU1272" s="139"/>
      <c r="AV1272" s="139"/>
      <c r="AW1272" s="139"/>
      <c r="AX1272" s="139"/>
      <c r="AY1272" s="139"/>
    </row>
    <row r="1273" spans="1:51" ht="14.25" x14ac:dyDescent="0.2">
      <c r="A1273" s="139"/>
      <c r="B1273" s="139"/>
      <c r="C1273" s="139"/>
      <c r="D1273" s="139"/>
      <c r="E1273" s="139"/>
      <c r="F1273" s="139"/>
      <c r="G1273" s="139"/>
      <c r="H1273" s="139"/>
      <c r="I1273" s="139"/>
      <c r="J1273" s="139"/>
      <c r="K1273" s="139"/>
      <c r="L1273" s="139"/>
      <c r="M1273" s="139"/>
      <c r="N1273" s="139"/>
      <c r="O1273" s="139"/>
      <c r="P1273" s="139"/>
      <c r="Q1273" s="139"/>
      <c r="R1273" s="139"/>
      <c r="S1273" s="139"/>
      <c r="T1273" s="139"/>
      <c r="U1273" s="139"/>
      <c r="V1273" s="139"/>
      <c r="W1273" s="139"/>
      <c r="X1273" s="139"/>
      <c r="Y1273" s="139"/>
      <c r="Z1273" s="139"/>
      <c r="AA1273" s="139"/>
      <c r="AB1273" s="139"/>
      <c r="AC1273" s="139"/>
      <c r="AD1273" s="139"/>
      <c r="AE1273" s="139"/>
      <c r="AF1273" s="139"/>
      <c r="AG1273" s="139"/>
      <c r="AH1273" s="139"/>
      <c r="AI1273" s="139"/>
      <c r="AJ1273" s="139"/>
      <c r="AK1273" s="139"/>
      <c r="AL1273" s="139"/>
      <c r="AM1273" s="139"/>
      <c r="AN1273" s="139"/>
      <c r="AO1273" s="139"/>
      <c r="AP1273" s="139"/>
      <c r="AQ1273" s="139"/>
      <c r="AR1273" s="139"/>
      <c r="AS1273" s="139"/>
      <c r="AT1273" s="139"/>
      <c r="AU1273" s="139"/>
      <c r="AV1273" s="139"/>
      <c r="AW1273" s="139"/>
      <c r="AX1273" s="139"/>
      <c r="AY1273" s="139"/>
    </row>
    <row r="1274" spans="1:51" ht="14.25" x14ac:dyDescent="0.2">
      <c r="A1274" s="139"/>
      <c r="B1274" s="139"/>
      <c r="C1274" s="139"/>
      <c r="D1274" s="139"/>
      <c r="E1274" s="139"/>
      <c r="F1274" s="139"/>
      <c r="G1274" s="139"/>
      <c r="H1274" s="139"/>
      <c r="I1274" s="139"/>
      <c r="J1274" s="139"/>
      <c r="K1274" s="139"/>
      <c r="L1274" s="139"/>
      <c r="M1274" s="139"/>
      <c r="N1274" s="139"/>
      <c r="O1274" s="139"/>
      <c r="P1274" s="139"/>
      <c r="Q1274" s="139"/>
      <c r="R1274" s="139"/>
      <c r="S1274" s="139"/>
      <c r="T1274" s="139"/>
      <c r="U1274" s="139"/>
      <c r="V1274" s="139"/>
      <c r="W1274" s="139"/>
      <c r="X1274" s="139"/>
      <c r="Y1274" s="139"/>
      <c r="Z1274" s="139"/>
      <c r="AA1274" s="139"/>
      <c r="AB1274" s="139"/>
      <c r="AC1274" s="139"/>
      <c r="AD1274" s="139"/>
      <c r="AE1274" s="139"/>
      <c r="AF1274" s="139"/>
      <c r="AG1274" s="139"/>
      <c r="AH1274" s="139"/>
      <c r="AI1274" s="139"/>
      <c r="AJ1274" s="139"/>
      <c r="AK1274" s="139"/>
      <c r="AL1274" s="139"/>
      <c r="AM1274" s="139"/>
      <c r="AN1274" s="139"/>
      <c r="AO1274" s="139"/>
      <c r="AP1274" s="139"/>
      <c r="AQ1274" s="139"/>
      <c r="AR1274" s="139"/>
      <c r="AS1274" s="139"/>
      <c r="AT1274" s="139"/>
      <c r="AU1274" s="139"/>
      <c r="AV1274" s="139"/>
      <c r="AW1274" s="139"/>
      <c r="AX1274" s="139"/>
      <c r="AY1274" s="139"/>
    </row>
    <row r="1275" spans="1:51" ht="14.25" x14ac:dyDescent="0.2">
      <c r="A1275" s="139"/>
      <c r="B1275" s="139"/>
      <c r="C1275" s="139"/>
      <c r="D1275" s="139"/>
      <c r="E1275" s="139"/>
      <c r="F1275" s="139"/>
      <c r="G1275" s="139"/>
      <c r="H1275" s="139"/>
      <c r="I1275" s="139"/>
      <c r="J1275" s="139"/>
      <c r="K1275" s="139"/>
      <c r="L1275" s="139"/>
      <c r="M1275" s="139"/>
      <c r="N1275" s="139"/>
      <c r="O1275" s="139"/>
      <c r="P1275" s="139"/>
      <c r="Q1275" s="139"/>
      <c r="R1275" s="139"/>
      <c r="S1275" s="139"/>
      <c r="T1275" s="139"/>
      <c r="U1275" s="139"/>
      <c r="V1275" s="139"/>
      <c r="W1275" s="139"/>
      <c r="X1275" s="139"/>
      <c r="Y1275" s="139"/>
      <c r="Z1275" s="139"/>
      <c r="AA1275" s="139"/>
      <c r="AB1275" s="139"/>
      <c r="AC1275" s="139"/>
      <c r="AD1275" s="139"/>
      <c r="AE1275" s="139"/>
      <c r="AF1275" s="139"/>
      <c r="AG1275" s="139"/>
      <c r="AH1275" s="139"/>
      <c r="AI1275" s="139"/>
      <c r="AJ1275" s="139"/>
      <c r="AK1275" s="139"/>
      <c r="AL1275" s="139"/>
      <c r="AM1275" s="139"/>
      <c r="AN1275" s="139"/>
      <c r="AO1275" s="139"/>
      <c r="AP1275" s="139"/>
      <c r="AQ1275" s="139"/>
      <c r="AR1275" s="139"/>
      <c r="AS1275" s="139"/>
      <c r="AT1275" s="139"/>
      <c r="AU1275" s="139"/>
      <c r="AV1275" s="139"/>
      <c r="AW1275" s="139"/>
      <c r="AX1275" s="139"/>
      <c r="AY1275" s="139"/>
    </row>
    <row r="1276" spans="1:51" ht="14.25" x14ac:dyDescent="0.2">
      <c r="A1276" s="139"/>
      <c r="B1276" s="139"/>
      <c r="C1276" s="139"/>
      <c r="D1276" s="139"/>
      <c r="E1276" s="139"/>
      <c r="F1276" s="139"/>
      <c r="G1276" s="139"/>
      <c r="H1276" s="139"/>
      <c r="I1276" s="139"/>
      <c r="J1276" s="139"/>
      <c r="K1276" s="139"/>
      <c r="L1276" s="139"/>
      <c r="M1276" s="139"/>
      <c r="N1276" s="139"/>
      <c r="O1276" s="139"/>
      <c r="P1276" s="139"/>
      <c r="Q1276" s="139"/>
      <c r="R1276" s="139"/>
      <c r="S1276" s="139"/>
      <c r="T1276" s="139"/>
      <c r="U1276" s="139"/>
      <c r="V1276" s="139"/>
      <c r="W1276" s="139"/>
      <c r="X1276" s="139"/>
      <c r="Y1276" s="139"/>
      <c r="Z1276" s="139"/>
      <c r="AA1276" s="139"/>
      <c r="AB1276" s="139"/>
      <c r="AC1276" s="139"/>
      <c r="AD1276" s="139"/>
      <c r="AE1276" s="139"/>
      <c r="AF1276" s="139"/>
      <c r="AG1276" s="139"/>
      <c r="AH1276" s="139"/>
      <c r="AI1276" s="139"/>
      <c r="AJ1276" s="139"/>
      <c r="AK1276" s="139"/>
      <c r="AL1276" s="139"/>
      <c r="AM1276" s="139"/>
      <c r="AN1276" s="139"/>
      <c r="AO1276" s="139"/>
      <c r="AP1276" s="139"/>
      <c r="AQ1276" s="139"/>
      <c r="AR1276" s="139"/>
      <c r="AS1276" s="139"/>
      <c r="AT1276" s="139"/>
      <c r="AU1276" s="139"/>
      <c r="AV1276" s="139"/>
      <c r="AW1276" s="139"/>
      <c r="AX1276" s="139"/>
      <c r="AY1276" s="139"/>
    </row>
    <row r="1277" spans="1:51" ht="14.25" x14ac:dyDescent="0.2">
      <c r="A1277" s="139"/>
      <c r="B1277" s="139"/>
      <c r="C1277" s="139"/>
      <c r="D1277" s="139"/>
      <c r="E1277" s="139"/>
      <c r="F1277" s="139"/>
      <c r="G1277" s="139"/>
      <c r="H1277" s="139"/>
      <c r="I1277" s="139"/>
      <c r="J1277" s="139"/>
      <c r="K1277" s="139"/>
      <c r="L1277" s="139"/>
      <c r="M1277" s="139"/>
      <c r="N1277" s="139"/>
      <c r="O1277" s="139"/>
      <c r="P1277" s="139"/>
      <c r="Q1277" s="139"/>
      <c r="R1277" s="139"/>
      <c r="S1277" s="139"/>
      <c r="T1277" s="139"/>
      <c r="U1277" s="139"/>
      <c r="V1277" s="139"/>
      <c r="W1277" s="139"/>
      <c r="X1277" s="139"/>
      <c r="Y1277" s="139"/>
      <c r="Z1277" s="139"/>
      <c r="AA1277" s="139"/>
      <c r="AB1277" s="139"/>
      <c r="AC1277" s="139"/>
      <c r="AD1277" s="139"/>
      <c r="AE1277" s="139"/>
      <c r="AF1277" s="139"/>
      <c r="AG1277" s="139"/>
      <c r="AH1277" s="139"/>
      <c r="AI1277" s="139"/>
      <c r="AJ1277" s="139"/>
      <c r="AK1277" s="139"/>
      <c r="AL1277" s="139"/>
      <c r="AM1277" s="139"/>
      <c r="AN1277" s="139"/>
      <c r="AO1277" s="139"/>
      <c r="AP1277" s="139"/>
      <c r="AQ1277" s="139"/>
      <c r="AR1277" s="139"/>
      <c r="AS1277" s="139"/>
      <c r="AT1277" s="139"/>
      <c r="AU1277" s="139"/>
      <c r="AV1277" s="139"/>
      <c r="AW1277" s="139"/>
      <c r="AX1277" s="139"/>
      <c r="AY1277" s="139"/>
    </row>
    <row r="1278" spans="1:51" ht="14.25" x14ac:dyDescent="0.2">
      <c r="A1278" s="139"/>
      <c r="B1278" s="139"/>
      <c r="C1278" s="139"/>
      <c r="D1278" s="139"/>
      <c r="E1278" s="139"/>
      <c r="F1278" s="139"/>
      <c r="G1278" s="139"/>
      <c r="H1278" s="139"/>
      <c r="I1278" s="139"/>
      <c r="J1278" s="139"/>
      <c r="K1278" s="139"/>
      <c r="L1278" s="139"/>
      <c r="M1278" s="139"/>
      <c r="N1278" s="139"/>
      <c r="O1278" s="139"/>
      <c r="P1278" s="139"/>
      <c r="Q1278" s="139"/>
      <c r="R1278" s="139"/>
      <c r="S1278" s="139"/>
      <c r="T1278" s="139"/>
      <c r="U1278" s="139"/>
      <c r="V1278" s="139"/>
      <c r="W1278" s="139"/>
      <c r="X1278" s="139"/>
      <c r="Y1278" s="139"/>
      <c r="Z1278" s="139"/>
      <c r="AA1278" s="139"/>
      <c r="AB1278" s="139"/>
      <c r="AC1278" s="139"/>
      <c r="AD1278" s="139"/>
      <c r="AE1278" s="139"/>
      <c r="AF1278" s="139"/>
      <c r="AG1278" s="139"/>
      <c r="AH1278" s="139"/>
      <c r="AI1278" s="139"/>
      <c r="AJ1278" s="139"/>
      <c r="AK1278" s="139"/>
      <c r="AL1278" s="139"/>
      <c r="AM1278" s="139"/>
      <c r="AN1278" s="139"/>
      <c r="AO1278" s="139"/>
      <c r="AP1278" s="139"/>
      <c r="AQ1278" s="139"/>
      <c r="AR1278" s="139"/>
      <c r="AS1278" s="139"/>
      <c r="AT1278" s="139"/>
      <c r="AU1278" s="139"/>
      <c r="AV1278" s="139"/>
      <c r="AW1278" s="139"/>
      <c r="AX1278" s="139"/>
      <c r="AY1278" s="139"/>
    </row>
    <row r="1279" spans="1:51" ht="14.25" x14ac:dyDescent="0.2">
      <c r="A1279" s="139"/>
      <c r="B1279" s="139"/>
      <c r="C1279" s="139"/>
      <c r="D1279" s="139"/>
      <c r="E1279" s="139"/>
      <c r="F1279" s="139"/>
      <c r="G1279" s="139"/>
      <c r="H1279" s="139"/>
      <c r="I1279" s="139"/>
      <c r="J1279" s="139"/>
      <c r="K1279" s="139"/>
      <c r="L1279" s="139"/>
      <c r="M1279" s="139"/>
      <c r="N1279" s="139"/>
      <c r="O1279" s="139"/>
      <c r="P1279" s="139"/>
      <c r="Q1279" s="139"/>
      <c r="R1279" s="139"/>
      <c r="S1279" s="139"/>
      <c r="T1279" s="139"/>
      <c r="U1279" s="139"/>
      <c r="V1279" s="139"/>
      <c r="W1279" s="139"/>
      <c r="X1279" s="139"/>
      <c r="Y1279" s="139"/>
      <c r="Z1279" s="139"/>
      <c r="AA1279" s="139"/>
      <c r="AB1279" s="139"/>
      <c r="AC1279" s="139"/>
      <c r="AD1279" s="139"/>
      <c r="AE1279" s="139"/>
      <c r="AF1279" s="139"/>
      <c r="AG1279" s="139"/>
      <c r="AH1279" s="139"/>
      <c r="AI1279" s="139"/>
      <c r="AJ1279" s="139"/>
      <c r="AK1279" s="139"/>
      <c r="AL1279" s="139"/>
      <c r="AM1279" s="139"/>
      <c r="AN1279" s="139"/>
      <c r="AO1279" s="139"/>
      <c r="AP1279" s="139"/>
      <c r="AQ1279" s="139"/>
      <c r="AR1279" s="139"/>
      <c r="AS1279" s="139"/>
      <c r="AT1279" s="139"/>
      <c r="AU1279" s="139"/>
      <c r="AV1279" s="139"/>
      <c r="AW1279" s="139"/>
      <c r="AX1279" s="139"/>
      <c r="AY1279" s="139"/>
    </row>
    <row r="1280" spans="1:51" ht="14.25" x14ac:dyDescent="0.2">
      <c r="A1280" s="139"/>
      <c r="B1280" s="139"/>
      <c r="C1280" s="139"/>
      <c r="D1280" s="139"/>
      <c r="E1280" s="139"/>
      <c r="F1280" s="139"/>
      <c r="G1280" s="139"/>
      <c r="H1280" s="139"/>
      <c r="I1280" s="139"/>
      <c r="J1280" s="139"/>
      <c r="K1280" s="139"/>
      <c r="L1280" s="139"/>
      <c r="M1280" s="139"/>
      <c r="N1280" s="139"/>
      <c r="O1280" s="139"/>
      <c r="P1280" s="139"/>
      <c r="Q1280" s="139"/>
      <c r="R1280" s="139"/>
      <c r="S1280" s="139"/>
      <c r="T1280" s="139"/>
      <c r="U1280" s="139"/>
      <c r="V1280" s="139"/>
      <c r="W1280" s="139"/>
      <c r="X1280" s="139"/>
      <c r="Y1280" s="139"/>
      <c r="Z1280" s="139"/>
      <c r="AA1280" s="139"/>
      <c r="AB1280" s="139"/>
      <c r="AC1280" s="139"/>
      <c r="AD1280" s="139"/>
      <c r="AE1280" s="139"/>
      <c r="AF1280" s="139"/>
      <c r="AG1280" s="139"/>
      <c r="AH1280" s="139"/>
      <c r="AI1280" s="139"/>
      <c r="AJ1280" s="139"/>
      <c r="AK1280" s="139"/>
      <c r="AL1280" s="139"/>
      <c r="AM1280" s="139"/>
      <c r="AN1280" s="139"/>
      <c r="AO1280" s="139"/>
      <c r="AP1280" s="139"/>
      <c r="AQ1280" s="139"/>
      <c r="AR1280" s="139"/>
      <c r="AS1280" s="139"/>
      <c r="AT1280" s="139"/>
      <c r="AU1280" s="139"/>
      <c r="AV1280" s="139"/>
      <c r="AW1280" s="139"/>
      <c r="AX1280" s="139"/>
      <c r="AY1280" s="139"/>
    </row>
    <row r="1281" spans="1:51" ht="14.25" x14ac:dyDescent="0.2">
      <c r="A1281" s="139"/>
      <c r="B1281" s="139"/>
      <c r="C1281" s="139"/>
      <c r="D1281" s="139"/>
      <c r="E1281" s="139"/>
      <c r="F1281" s="139"/>
      <c r="G1281" s="139"/>
      <c r="H1281" s="139"/>
      <c r="I1281" s="139"/>
      <c r="J1281" s="139"/>
      <c r="K1281" s="139"/>
      <c r="L1281" s="139"/>
      <c r="M1281" s="139"/>
      <c r="N1281" s="139"/>
      <c r="O1281" s="139"/>
      <c r="P1281" s="139"/>
      <c r="Q1281" s="139"/>
      <c r="R1281" s="139"/>
      <c r="S1281" s="139"/>
      <c r="T1281" s="139"/>
      <c r="U1281" s="139"/>
      <c r="V1281" s="139"/>
      <c r="W1281" s="139"/>
      <c r="X1281" s="139"/>
      <c r="Y1281" s="139"/>
      <c r="Z1281" s="139"/>
      <c r="AA1281" s="139"/>
      <c r="AB1281" s="139"/>
      <c r="AC1281" s="139"/>
      <c r="AD1281" s="139"/>
      <c r="AE1281" s="139"/>
      <c r="AF1281" s="139"/>
      <c r="AG1281" s="139"/>
      <c r="AH1281" s="139"/>
      <c r="AI1281" s="139"/>
      <c r="AJ1281" s="139"/>
      <c r="AK1281" s="139"/>
      <c r="AL1281" s="139"/>
      <c r="AM1281" s="139"/>
      <c r="AN1281" s="139"/>
      <c r="AO1281" s="139"/>
      <c r="AP1281" s="139"/>
      <c r="AQ1281" s="139"/>
      <c r="AR1281" s="139"/>
      <c r="AS1281" s="139"/>
      <c r="AT1281" s="139"/>
      <c r="AU1281" s="139"/>
      <c r="AV1281" s="139"/>
      <c r="AW1281" s="139"/>
      <c r="AX1281" s="139"/>
      <c r="AY1281" s="139"/>
    </row>
    <row r="1282" spans="1:51" ht="14.25" x14ac:dyDescent="0.2">
      <c r="A1282" s="139"/>
      <c r="B1282" s="139"/>
      <c r="C1282" s="139"/>
      <c r="D1282" s="139"/>
      <c r="E1282" s="139"/>
      <c r="F1282" s="139"/>
      <c r="G1282" s="139"/>
      <c r="H1282" s="139"/>
      <c r="I1282" s="139"/>
      <c r="J1282" s="139"/>
      <c r="K1282" s="139"/>
      <c r="L1282" s="139"/>
      <c r="M1282" s="139"/>
      <c r="N1282" s="139"/>
      <c r="O1282" s="139"/>
      <c r="P1282" s="139"/>
      <c r="Q1282" s="139"/>
      <c r="R1282" s="139"/>
      <c r="S1282" s="139"/>
      <c r="T1282" s="139"/>
      <c r="U1282" s="139"/>
      <c r="V1282" s="139"/>
      <c r="W1282" s="139"/>
      <c r="X1282" s="139"/>
      <c r="Y1282" s="139"/>
      <c r="Z1282" s="139"/>
      <c r="AA1282" s="139"/>
      <c r="AB1282" s="139"/>
      <c r="AC1282" s="139"/>
      <c r="AD1282" s="139"/>
      <c r="AE1282" s="139"/>
      <c r="AF1282" s="139"/>
      <c r="AG1282" s="139"/>
      <c r="AH1282" s="139"/>
      <c r="AI1282" s="139"/>
      <c r="AJ1282" s="139"/>
      <c r="AK1282" s="139"/>
      <c r="AL1282" s="139"/>
      <c r="AM1282" s="139"/>
      <c r="AN1282" s="139"/>
      <c r="AO1282" s="139"/>
      <c r="AP1282" s="139"/>
      <c r="AQ1282" s="139"/>
      <c r="AR1282" s="139"/>
      <c r="AS1282" s="139"/>
      <c r="AT1282" s="139"/>
      <c r="AU1282" s="139"/>
      <c r="AV1282" s="139"/>
      <c r="AW1282" s="139"/>
      <c r="AX1282" s="139"/>
      <c r="AY1282" s="139"/>
    </row>
    <row r="1283" spans="1:51" ht="14.25" x14ac:dyDescent="0.2">
      <c r="A1283" s="139"/>
      <c r="B1283" s="139"/>
      <c r="C1283" s="139"/>
      <c r="D1283" s="139"/>
      <c r="E1283" s="139"/>
      <c r="F1283" s="139"/>
      <c r="G1283" s="139"/>
      <c r="H1283" s="139"/>
      <c r="I1283" s="139"/>
      <c r="J1283" s="139"/>
      <c r="K1283" s="139"/>
      <c r="L1283" s="139"/>
      <c r="M1283" s="139"/>
      <c r="N1283" s="139"/>
      <c r="O1283" s="139"/>
      <c r="P1283" s="139"/>
      <c r="Q1283" s="139"/>
      <c r="R1283" s="139"/>
      <c r="S1283" s="139"/>
      <c r="T1283" s="139"/>
      <c r="U1283" s="139"/>
      <c r="V1283" s="139"/>
      <c r="W1283" s="139"/>
      <c r="X1283" s="139"/>
      <c r="Y1283" s="139"/>
      <c r="Z1283" s="139"/>
      <c r="AA1283" s="139"/>
      <c r="AB1283" s="139"/>
      <c r="AC1283" s="139"/>
      <c r="AD1283" s="139"/>
      <c r="AE1283" s="139"/>
      <c r="AF1283" s="139"/>
      <c r="AG1283" s="139"/>
      <c r="AH1283" s="139"/>
      <c r="AI1283" s="139"/>
      <c r="AJ1283" s="139"/>
      <c r="AK1283" s="139"/>
      <c r="AL1283" s="139"/>
      <c r="AM1283" s="139"/>
      <c r="AN1283" s="139"/>
      <c r="AO1283" s="139"/>
      <c r="AP1283" s="139"/>
      <c r="AQ1283" s="139"/>
      <c r="AR1283" s="139"/>
      <c r="AS1283" s="139"/>
      <c r="AT1283" s="139"/>
      <c r="AU1283" s="139"/>
      <c r="AV1283" s="139"/>
      <c r="AW1283" s="139"/>
      <c r="AX1283" s="139"/>
      <c r="AY1283" s="139"/>
    </row>
    <row r="1284" spans="1:51" ht="14.25" x14ac:dyDescent="0.2">
      <c r="A1284" s="139"/>
      <c r="B1284" s="139"/>
      <c r="C1284" s="139"/>
      <c r="D1284" s="139"/>
      <c r="E1284" s="139"/>
      <c r="F1284" s="139"/>
      <c r="G1284" s="139"/>
      <c r="H1284" s="139"/>
      <c r="I1284" s="139"/>
      <c r="J1284" s="139"/>
      <c r="K1284" s="139"/>
      <c r="L1284" s="139"/>
      <c r="M1284" s="139"/>
      <c r="N1284" s="139"/>
      <c r="O1284" s="139"/>
      <c r="P1284" s="139"/>
      <c r="Q1284" s="139"/>
      <c r="R1284" s="139"/>
      <c r="S1284" s="139"/>
      <c r="T1284" s="139"/>
      <c r="U1284" s="139"/>
      <c r="V1284" s="139"/>
      <c r="W1284" s="139"/>
      <c r="X1284" s="139"/>
      <c r="Y1284" s="139"/>
      <c r="Z1284" s="139"/>
      <c r="AA1284" s="139"/>
      <c r="AB1284" s="139"/>
      <c r="AC1284" s="139"/>
      <c r="AD1284" s="139"/>
      <c r="AE1284" s="139"/>
      <c r="AF1284" s="139"/>
      <c r="AG1284" s="139"/>
      <c r="AH1284" s="139"/>
      <c r="AI1284" s="139"/>
      <c r="AJ1284" s="139"/>
      <c r="AK1284" s="139"/>
      <c r="AL1284" s="139"/>
      <c r="AM1284" s="139"/>
      <c r="AN1284" s="139"/>
      <c r="AO1284" s="139"/>
      <c r="AP1284" s="139"/>
      <c r="AQ1284" s="139"/>
      <c r="AR1284" s="139"/>
      <c r="AS1284" s="139"/>
      <c r="AT1284" s="139"/>
      <c r="AU1284" s="139"/>
      <c r="AV1284" s="139"/>
      <c r="AW1284" s="139"/>
      <c r="AX1284" s="139"/>
      <c r="AY1284" s="139"/>
    </row>
    <row r="1285" spans="1:51" ht="14.25" x14ac:dyDescent="0.2">
      <c r="A1285" s="139"/>
      <c r="B1285" s="139"/>
      <c r="C1285" s="139"/>
      <c r="D1285" s="139"/>
      <c r="E1285" s="139"/>
      <c r="F1285" s="139"/>
      <c r="G1285" s="139"/>
      <c r="H1285" s="139"/>
      <c r="I1285" s="139"/>
      <c r="J1285" s="139"/>
      <c r="K1285" s="139"/>
      <c r="L1285" s="139"/>
      <c r="M1285" s="139"/>
      <c r="N1285" s="139"/>
      <c r="O1285" s="139"/>
      <c r="P1285" s="139"/>
      <c r="Q1285" s="139"/>
      <c r="R1285" s="139"/>
      <c r="S1285" s="139"/>
      <c r="T1285" s="139"/>
      <c r="U1285" s="139"/>
      <c r="V1285" s="139"/>
      <c r="W1285" s="139"/>
      <c r="X1285" s="139"/>
      <c r="Y1285" s="139"/>
      <c r="Z1285" s="139"/>
      <c r="AA1285" s="139"/>
      <c r="AB1285" s="139"/>
      <c r="AC1285" s="139"/>
      <c r="AD1285" s="139"/>
      <c r="AE1285" s="139"/>
      <c r="AF1285" s="139"/>
      <c r="AG1285" s="139"/>
      <c r="AH1285" s="139"/>
      <c r="AI1285" s="139"/>
      <c r="AJ1285" s="139"/>
      <c r="AK1285" s="139"/>
      <c r="AL1285" s="139"/>
      <c r="AM1285" s="139"/>
      <c r="AN1285" s="139"/>
      <c r="AO1285" s="139"/>
      <c r="AP1285" s="139"/>
      <c r="AQ1285" s="139"/>
      <c r="AR1285" s="139"/>
      <c r="AS1285" s="139"/>
      <c r="AT1285" s="139"/>
      <c r="AU1285" s="139"/>
      <c r="AV1285" s="139"/>
      <c r="AW1285" s="139"/>
      <c r="AX1285" s="139"/>
      <c r="AY1285" s="139"/>
    </row>
    <row r="1286" spans="1:51" ht="14.25" x14ac:dyDescent="0.2">
      <c r="A1286" s="139"/>
      <c r="B1286" s="139"/>
      <c r="C1286" s="139"/>
      <c r="D1286" s="139"/>
      <c r="E1286" s="139"/>
      <c r="F1286" s="139"/>
      <c r="G1286" s="139"/>
      <c r="H1286" s="139"/>
      <c r="I1286" s="139"/>
      <c r="J1286" s="139"/>
      <c r="K1286" s="139"/>
      <c r="L1286" s="139"/>
      <c r="M1286" s="139"/>
      <c r="N1286" s="139"/>
      <c r="O1286" s="139"/>
      <c r="P1286" s="139"/>
      <c r="Q1286" s="139"/>
      <c r="R1286" s="139"/>
      <c r="S1286" s="139"/>
      <c r="T1286" s="139"/>
      <c r="U1286" s="139"/>
      <c r="V1286" s="139"/>
      <c r="W1286" s="139"/>
      <c r="X1286" s="139"/>
      <c r="Y1286" s="139"/>
      <c r="Z1286" s="139"/>
      <c r="AA1286" s="139"/>
      <c r="AB1286" s="139"/>
      <c r="AC1286" s="139"/>
      <c r="AD1286" s="139"/>
      <c r="AE1286" s="139"/>
      <c r="AF1286" s="139"/>
      <c r="AG1286" s="139"/>
      <c r="AH1286" s="139"/>
      <c r="AI1286" s="139"/>
      <c r="AJ1286" s="139"/>
      <c r="AK1286" s="139"/>
      <c r="AL1286" s="139"/>
      <c r="AM1286" s="139"/>
      <c r="AN1286" s="139"/>
      <c r="AO1286" s="139"/>
      <c r="AP1286" s="139"/>
      <c r="AQ1286" s="139"/>
      <c r="AR1286" s="139"/>
      <c r="AS1286" s="139"/>
      <c r="AT1286" s="139"/>
      <c r="AU1286" s="139"/>
      <c r="AV1286" s="139"/>
      <c r="AW1286" s="139"/>
      <c r="AX1286" s="139"/>
      <c r="AY1286" s="139"/>
    </row>
    <row r="1287" spans="1:51" ht="14.25" x14ac:dyDescent="0.2">
      <c r="A1287" s="139"/>
      <c r="B1287" s="139"/>
      <c r="C1287" s="139"/>
      <c r="D1287" s="139"/>
      <c r="E1287" s="139"/>
      <c r="F1287" s="139"/>
      <c r="G1287" s="139"/>
      <c r="H1287" s="139"/>
      <c r="I1287" s="139"/>
      <c r="J1287" s="139"/>
      <c r="K1287" s="139"/>
      <c r="L1287" s="139"/>
      <c r="M1287" s="139"/>
      <c r="N1287" s="139"/>
      <c r="O1287" s="139"/>
      <c r="P1287" s="139"/>
      <c r="Q1287" s="139"/>
      <c r="R1287" s="139"/>
      <c r="S1287" s="139"/>
      <c r="T1287" s="139"/>
      <c r="U1287" s="139"/>
      <c r="V1287" s="139"/>
      <c r="W1287" s="139"/>
      <c r="X1287" s="139"/>
      <c r="Y1287" s="139"/>
      <c r="Z1287" s="139"/>
      <c r="AA1287" s="139"/>
      <c r="AB1287" s="139"/>
      <c r="AC1287" s="139"/>
      <c r="AD1287" s="139"/>
      <c r="AE1287" s="139"/>
      <c r="AF1287" s="139"/>
      <c r="AG1287" s="139"/>
      <c r="AH1287" s="139"/>
      <c r="AI1287" s="139"/>
      <c r="AJ1287" s="139"/>
      <c r="AK1287" s="139"/>
      <c r="AL1287" s="139"/>
      <c r="AM1287" s="139"/>
      <c r="AN1287" s="139"/>
      <c r="AO1287" s="139"/>
      <c r="AP1287" s="139"/>
      <c r="AQ1287" s="139"/>
      <c r="AR1287" s="139"/>
      <c r="AS1287" s="139"/>
      <c r="AT1287" s="139"/>
      <c r="AU1287" s="139"/>
      <c r="AV1287" s="139"/>
      <c r="AW1287" s="139"/>
      <c r="AX1287" s="139"/>
      <c r="AY1287" s="139"/>
    </row>
    <row r="1288" spans="1:51" ht="14.25" x14ac:dyDescent="0.2">
      <c r="A1288" s="139"/>
      <c r="B1288" s="139"/>
      <c r="C1288" s="139"/>
      <c r="D1288" s="139"/>
      <c r="E1288" s="139"/>
      <c r="F1288" s="139"/>
      <c r="G1288" s="139"/>
      <c r="H1288" s="139"/>
      <c r="I1288" s="139"/>
      <c r="J1288" s="139"/>
      <c r="K1288" s="139"/>
      <c r="L1288" s="139"/>
      <c r="M1288" s="139"/>
      <c r="N1288" s="139"/>
      <c r="O1288" s="139"/>
      <c r="P1288" s="139"/>
      <c r="Q1288" s="139"/>
      <c r="R1288" s="139"/>
      <c r="S1288" s="139"/>
      <c r="T1288" s="139"/>
      <c r="U1288" s="139"/>
      <c r="V1288" s="139"/>
      <c r="W1288" s="139"/>
      <c r="X1288" s="139"/>
      <c r="Y1288" s="139"/>
      <c r="Z1288" s="139"/>
      <c r="AA1288" s="139"/>
      <c r="AB1288" s="139"/>
      <c r="AC1288" s="139"/>
      <c r="AD1288" s="139"/>
      <c r="AE1288" s="139"/>
      <c r="AF1288" s="139"/>
      <c r="AG1288" s="139"/>
      <c r="AH1288" s="139"/>
      <c r="AI1288" s="139"/>
      <c r="AJ1288" s="139"/>
      <c r="AK1288" s="139"/>
      <c r="AL1288" s="139"/>
      <c r="AM1288" s="139"/>
      <c r="AN1288" s="139"/>
      <c r="AO1288" s="139"/>
      <c r="AP1288" s="139"/>
      <c r="AQ1288" s="139"/>
      <c r="AR1288" s="139"/>
      <c r="AS1288" s="139"/>
      <c r="AT1288" s="139"/>
      <c r="AU1288" s="139"/>
      <c r="AV1288" s="139"/>
      <c r="AW1288" s="139"/>
      <c r="AX1288" s="139"/>
      <c r="AY1288" s="139"/>
    </row>
    <row r="1289" spans="1:51" ht="14.25" x14ac:dyDescent="0.2">
      <c r="A1289" s="139"/>
      <c r="B1289" s="139"/>
      <c r="C1289" s="139"/>
      <c r="D1289" s="139"/>
      <c r="E1289" s="139"/>
      <c r="F1289" s="139"/>
      <c r="G1289" s="139"/>
      <c r="H1289" s="139"/>
      <c r="I1289" s="139"/>
      <c r="J1289" s="139"/>
      <c r="K1289" s="139"/>
      <c r="L1289" s="139"/>
      <c r="M1289" s="139"/>
      <c r="N1289" s="139"/>
      <c r="O1289" s="139"/>
      <c r="P1289" s="139"/>
      <c r="Q1289" s="139"/>
      <c r="R1289" s="139"/>
      <c r="S1289" s="139"/>
      <c r="T1289" s="139"/>
      <c r="U1289" s="139"/>
      <c r="V1289" s="139"/>
      <c r="W1289" s="139"/>
      <c r="X1289" s="139"/>
      <c r="Y1289" s="139"/>
      <c r="Z1289" s="139"/>
      <c r="AA1289" s="139"/>
      <c r="AB1289" s="139"/>
      <c r="AC1289" s="139"/>
      <c r="AD1289" s="139"/>
      <c r="AE1289" s="139"/>
      <c r="AF1289" s="139"/>
      <c r="AG1289" s="139"/>
      <c r="AH1289" s="139"/>
      <c r="AI1289" s="139"/>
      <c r="AJ1289" s="139"/>
      <c r="AK1289" s="139"/>
      <c r="AL1289" s="139"/>
      <c r="AM1289" s="139"/>
      <c r="AN1289" s="139"/>
      <c r="AO1289" s="139"/>
      <c r="AP1289" s="139"/>
      <c r="AQ1289" s="139"/>
      <c r="AR1289" s="139"/>
      <c r="AS1289" s="139"/>
      <c r="AT1289" s="139"/>
      <c r="AU1289" s="139"/>
      <c r="AV1289" s="139"/>
      <c r="AW1289" s="139"/>
      <c r="AX1289" s="139"/>
      <c r="AY1289" s="139"/>
    </row>
    <row r="1290" spans="1:51" ht="14.25" x14ac:dyDescent="0.2">
      <c r="A1290" s="139"/>
      <c r="B1290" s="139"/>
      <c r="C1290" s="139"/>
      <c r="D1290" s="139"/>
      <c r="E1290" s="139"/>
      <c r="F1290" s="139"/>
      <c r="G1290" s="139"/>
      <c r="H1290" s="139"/>
      <c r="I1290" s="139"/>
      <c r="J1290" s="139"/>
      <c r="K1290" s="139"/>
      <c r="L1290" s="139"/>
      <c r="M1290" s="139"/>
      <c r="N1290" s="139"/>
      <c r="O1290" s="139"/>
      <c r="P1290" s="139"/>
      <c r="Q1290" s="139"/>
      <c r="R1290" s="139"/>
      <c r="S1290" s="139"/>
      <c r="T1290" s="139"/>
      <c r="U1290" s="139"/>
      <c r="V1290" s="139"/>
      <c r="W1290" s="139"/>
      <c r="X1290" s="139"/>
      <c r="Y1290" s="139"/>
      <c r="Z1290" s="139"/>
      <c r="AA1290" s="139"/>
      <c r="AB1290" s="139"/>
      <c r="AC1290" s="139"/>
      <c r="AD1290" s="139"/>
      <c r="AE1290" s="139"/>
      <c r="AF1290" s="139"/>
      <c r="AG1290" s="139"/>
      <c r="AH1290" s="139"/>
      <c r="AI1290" s="139"/>
      <c r="AJ1290" s="139"/>
      <c r="AK1290" s="139"/>
      <c r="AL1290" s="139"/>
      <c r="AM1290" s="139"/>
      <c r="AN1290" s="139"/>
      <c r="AO1290" s="139"/>
      <c r="AP1290" s="139"/>
      <c r="AQ1290" s="139"/>
      <c r="AR1290" s="139"/>
      <c r="AS1290" s="139"/>
      <c r="AT1290" s="139"/>
      <c r="AU1290" s="139"/>
      <c r="AV1290" s="139"/>
      <c r="AW1290" s="139"/>
      <c r="AX1290" s="139"/>
      <c r="AY1290" s="139"/>
    </row>
    <row r="1291" spans="1:51" ht="14.25" x14ac:dyDescent="0.2">
      <c r="A1291" s="139"/>
      <c r="B1291" s="139"/>
      <c r="C1291" s="139"/>
      <c r="D1291" s="139"/>
      <c r="E1291" s="139"/>
      <c r="F1291" s="139"/>
      <c r="G1291" s="139"/>
      <c r="H1291" s="139"/>
      <c r="I1291" s="139"/>
      <c r="J1291" s="139"/>
      <c r="K1291" s="139"/>
      <c r="L1291" s="139"/>
      <c r="M1291" s="139"/>
      <c r="N1291" s="139"/>
      <c r="O1291" s="139"/>
      <c r="P1291" s="139"/>
      <c r="Q1291" s="139"/>
      <c r="R1291" s="139"/>
      <c r="S1291" s="139"/>
      <c r="T1291" s="139"/>
      <c r="U1291" s="139"/>
      <c r="V1291" s="139"/>
      <c r="W1291" s="139"/>
      <c r="X1291" s="139"/>
      <c r="Y1291" s="139"/>
      <c r="Z1291" s="139"/>
      <c r="AA1291" s="139"/>
      <c r="AB1291" s="139"/>
      <c r="AC1291" s="139"/>
      <c r="AD1291" s="139"/>
      <c r="AE1291" s="139"/>
      <c r="AF1291" s="139"/>
      <c r="AG1291" s="139"/>
      <c r="AH1291" s="139"/>
      <c r="AI1291" s="139"/>
      <c r="AJ1291" s="139"/>
      <c r="AK1291" s="139"/>
      <c r="AL1291" s="139"/>
      <c r="AM1291" s="139"/>
      <c r="AN1291" s="139"/>
      <c r="AO1291" s="139"/>
      <c r="AP1291" s="139"/>
      <c r="AQ1291" s="139"/>
      <c r="AR1291" s="139"/>
      <c r="AS1291" s="139"/>
      <c r="AT1291" s="139"/>
      <c r="AU1291" s="139"/>
      <c r="AV1291" s="139"/>
      <c r="AW1291" s="139"/>
      <c r="AX1291" s="139"/>
      <c r="AY1291" s="139"/>
    </row>
    <row r="1292" spans="1:51" ht="14.25" x14ac:dyDescent="0.2">
      <c r="A1292" s="139"/>
      <c r="B1292" s="139"/>
      <c r="C1292" s="139"/>
      <c r="D1292" s="139"/>
      <c r="E1292" s="139"/>
      <c r="F1292" s="139"/>
      <c r="G1292" s="139"/>
      <c r="H1292" s="139"/>
      <c r="I1292" s="139"/>
      <c r="J1292" s="139"/>
      <c r="K1292" s="139"/>
      <c r="L1292" s="139"/>
      <c r="M1292" s="139"/>
      <c r="N1292" s="139"/>
      <c r="O1292" s="139"/>
      <c r="P1292" s="139"/>
      <c r="Q1292" s="139"/>
      <c r="R1292" s="139"/>
      <c r="S1292" s="139"/>
      <c r="T1292" s="139"/>
      <c r="U1292" s="139"/>
      <c r="V1292" s="139"/>
      <c r="W1292" s="139"/>
      <c r="X1292" s="139"/>
      <c r="Y1292" s="139"/>
      <c r="Z1292" s="139"/>
      <c r="AA1292" s="139"/>
      <c r="AB1292" s="139"/>
      <c r="AC1292" s="139"/>
      <c r="AD1292" s="139"/>
      <c r="AE1292" s="139"/>
      <c r="AF1292" s="139"/>
      <c r="AG1292" s="139"/>
      <c r="AH1292" s="139"/>
      <c r="AI1292" s="139"/>
      <c r="AJ1292" s="139"/>
      <c r="AK1292" s="139"/>
      <c r="AL1292" s="139"/>
      <c r="AM1292" s="139"/>
      <c r="AN1292" s="139"/>
      <c r="AO1292" s="139"/>
      <c r="AP1292" s="139"/>
      <c r="AQ1292" s="139"/>
      <c r="AR1292" s="139"/>
      <c r="AS1292" s="139"/>
      <c r="AT1292" s="139"/>
      <c r="AU1292" s="139"/>
      <c r="AV1292" s="139"/>
      <c r="AW1292" s="139"/>
      <c r="AX1292" s="139"/>
      <c r="AY1292" s="139"/>
    </row>
    <row r="1293" spans="1:51" ht="14.25" x14ac:dyDescent="0.2">
      <c r="A1293" s="139"/>
      <c r="B1293" s="139"/>
      <c r="C1293" s="139"/>
      <c r="D1293" s="139"/>
      <c r="E1293" s="139"/>
      <c r="F1293" s="139"/>
      <c r="G1293" s="139"/>
      <c r="H1293" s="139"/>
      <c r="I1293" s="139"/>
      <c r="J1293" s="139"/>
      <c r="K1293" s="139"/>
      <c r="L1293" s="139"/>
      <c r="M1293" s="139"/>
      <c r="N1293" s="139"/>
      <c r="O1293" s="139"/>
      <c r="P1293" s="139"/>
      <c r="Q1293" s="139"/>
      <c r="R1293" s="139"/>
      <c r="S1293" s="139"/>
      <c r="T1293" s="139"/>
      <c r="U1293" s="139"/>
      <c r="V1293" s="139"/>
      <c r="W1293" s="139"/>
      <c r="X1293" s="139"/>
      <c r="Y1293" s="139"/>
      <c r="Z1293" s="139"/>
      <c r="AA1293" s="139"/>
      <c r="AB1293" s="139"/>
      <c r="AC1293" s="139"/>
      <c r="AD1293" s="139"/>
      <c r="AE1293" s="139"/>
      <c r="AF1293" s="139"/>
      <c r="AG1293" s="139"/>
      <c r="AH1293" s="139"/>
      <c r="AI1293" s="139"/>
      <c r="AJ1293" s="139"/>
      <c r="AK1293" s="139"/>
      <c r="AL1293" s="139"/>
      <c r="AM1293" s="139"/>
      <c r="AN1293" s="139"/>
      <c r="AO1293" s="139"/>
      <c r="AP1293" s="139"/>
      <c r="AQ1293" s="139"/>
      <c r="AR1293" s="139"/>
      <c r="AS1293" s="139"/>
      <c r="AT1293" s="139"/>
      <c r="AU1293" s="139"/>
      <c r="AV1293" s="139"/>
      <c r="AW1293" s="139"/>
      <c r="AX1293" s="139"/>
      <c r="AY1293" s="139"/>
    </row>
    <row r="1294" spans="1:51" ht="14.25" x14ac:dyDescent="0.2">
      <c r="A1294" s="139"/>
      <c r="B1294" s="139"/>
      <c r="C1294" s="139"/>
      <c r="D1294" s="139"/>
      <c r="E1294" s="139"/>
      <c r="F1294" s="139"/>
      <c r="G1294" s="139"/>
      <c r="H1294" s="139"/>
      <c r="I1294" s="139"/>
      <c r="J1294" s="139"/>
      <c r="K1294" s="139"/>
      <c r="L1294" s="139"/>
      <c r="M1294" s="139"/>
      <c r="N1294" s="139"/>
      <c r="O1294" s="139"/>
      <c r="P1294" s="139"/>
      <c r="Q1294" s="139"/>
      <c r="R1294" s="139"/>
      <c r="S1294" s="139"/>
      <c r="T1294" s="139"/>
      <c r="U1294" s="139"/>
      <c r="V1294" s="139"/>
      <c r="W1294" s="139"/>
      <c r="X1294" s="139"/>
      <c r="Y1294" s="139"/>
      <c r="Z1294" s="139"/>
      <c r="AA1294" s="139"/>
      <c r="AB1294" s="139"/>
      <c r="AC1294" s="139"/>
      <c r="AD1294" s="139"/>
      <c r="AE1294" s="139"/>
      <c r="AF1294" s="139"/>
      <c r="AG1294" s="139"/>
      <c r="AH1294" s="139"/>
      <c r="AI1294" s="139"/>
      <c r="AJ1294" s="139"/>
      <c r="AK1294" s="139"/>
      <c r="AL1294" s="139"/>
      <c r="AM1294" s="139"/>
      <c r="AN1294" s="139"/>
      <c r="AO1294" s="139"/>
      <c r="AP1294" s="139"/>
      <c r="AQ1294" s="139"/>
      <c r="AR1294" s="139"/>
      <c r="AS1294" s="139"/>
      <c r="AT1294" s="139"/>
      <c r="AU1294" s="139"/>
      <c r="AV1294" s="139"/>
      <c r="AW1294" s="139"/>
      <c r="AX1294" s="139"/>
      <c r="AY1294" s="139"/>
    </row>
    <row r="1295" spans="1:51" ht="14.25" x14ac:dyDescent="0.2">
      <c r="A1295" s="139"/>
      <c r="B1295" s="139"/>
      <c r="C1295" s="139"/>
      <c r="D1295" s="139"/>
      <c r="E1295" s="139"/>
      <c r="F1295" s="139"/>
      <c r="G1295" s="139"/>
      <c r="H1295" s="139"/>
      <c r="I1295" s="139"/>
      <c r="J1295" s="139"/>
      <c r="K1295" s="139"/>
      <c r="L1295" s="139"/>
      <c r="M1295" s="139"/>
      <c r="N1295" s="139"/>
      <c r="O1295" s="139"/>
      <c r="P1295" s="139"/>
      <c r="Q1295" s="139"/>
      <c r="R1295" s="139"/>
      <c r="S1295" s="139"/>
      <c r="T1295" s="139"/>
      <c r="U1295" s="139"/>
      <c r="V1295" s="139"/>
      <c r="W1295" s="139"/>
      <c r="X1295" s="139"/>
      <c r="Y1295" s="139"/>
      <c r="Z1295" s="139"/>
      <c r="AA1295" s="139"/>
      <c r="AB1295" s="139"/>
      <c r="AC1295" s="139"/>
      <c r="AD1295" s="139"/>
      <c r="AE1295" s="139"/>
      <c r="AF1295" s="139"/>
      <c r="AG1295" s="139"/>
      <c r="AH1295" s="139"/>
      <c r="AI1295" s="139"/>
      <c r="AJ1295" s="139"/>
      <c r="AK1295" s="139"/>
      <c r="AL1295" s="139"/>
      <c r="AM1295" s="139"/>
      <c r="AN1295" s="139"/>
      <c r="AO1295" s="139"/>
      <c r="AP1295" s="139"/>
      <c r="AQ1295" s="139"/>
      <c r="AR1295" s="139"/>
      <c r="AS1295" s="139"/>
      <c r="AT1295" s="139"/>
      <c r="AU1295" s="139"/>
      <c r="AV1295" s="139"/>
      <c r="AW1295" s="139"/>
      <c r="AX1295" s="139"/>
      <c r="AY1295" s="139"/>
    </row>
    <row r="1296" spans="1:51" ht="14.25" x14ac:dyDescent="0.2">
      <c r="A1296" s="139"/>
      <c r="B1296" s="139"/>
      <c r="C1296" s="139"/>
      <c r="D1296" s="139"/>
      <c r="E1296" s="139"/>
      <c r="F1296" s="139"/>
      <c r="G1296" s="139"/>
      <c r="H1296" s="139"/>
      <c r="I1296" s="139"/>
      <c r="J1296" s="139"/>
      <c r="K1296" s="139"/>
      <c r="L1296" s="139"/>
      <c r="M1296" s="139"/>
      <c r="N1296" s="139"/>
      <c r="O1296" s="139"/>
      <c r="P1296" s="139"/>
      <c r="Q1296" s="139"/>
      <c r="R1296" s="139"/>
      <c r="S1296" s="139"/>
      <c r="T1296" s="139"/>
      <c r="U1296" s="139"/>
      <c r="V1296" s="139"/>
      <c r="W1296" s="139"/>
      <c r="X1296" s="139"/>
      <c r="Y1296" s="139"/>
      <c r="Z1296" s="139"/>
      <c r="AA1296" s="139"/>
      <c r="AB1296" s="139"/>
      <c r="AC1296" s="139"/>
      <c r="AD1296" s="139"/>
      <c r="AE1296" s="139"/>
      <c r="AF1296" s="139"/>
      <c r="AG1296" s="139"/>
      <c r="AH1296" s="139"/>
      <c r="AI1296" s="139"/>
      <c r="AJ1296" s="139"/>
      <c r="AK1296" s="139"/>
      <c r="AL1296" s="139"/>
      <c r="AM1296" s="139"/>
      <c r="AN1296" s="139"/>
      <c r="AO1296" s="139"/>
      <c r="AP1296" s="139"/>
      <c r="AQ1296" s="139"/>
      <c r="AR1296" s="139"/>
      <c r="AS1296" s="139"/>
      <c r="AT1296" s="139"/>
      <c r="AU1296" s="139"/>
      <c r="AV1296" s="139"/>
      <c r="AW1296" s="139"/>
      <c r="AX1296" s="139"/>
      <c r="AY1296" s="139"/>
    </row>
    <row r="1297" spans="1:51" ht="14.25" x14ac:dyDescent="0.2">
      <c r="A1297" s="139"/>
      <c r="B1297" s="139"/>
      <c r="C1297" s="139"/>
      <c r="D1297" s="139"/>
      <c r="E1297" s="139"/>
      <c r="F1297" s="139"/>
      <c r="G1297" s="139"/>
      <c r="H1297" s="139"/>
      <c r="I1297" s="139"/>
      <c r="J1297" s="139"/>
      <c r="K1297" s="139"/>
      <c r="L1297" s="139"/>
      <c r="M1297" s="139"/>
      <c r="N1297" s="139"/>
      <c r="O1297" s="139"/>
      <c r="P1297" s="139"/>
      <c r="Q1297" s="139"/>
      <c r="R1297" s="139"/>
      <c r="S1297" s="139"/>
      <c r="T1297" s="139"/>
      <c r="U1297" s="139"/>
      <c r="V1297" s="139"/>
      <c r="W1297" s="139"/>
      <c r="X1297" s="139"/>
      <c r="Y1297" s="139"/>
      <c r="Z1297" s="139"/>
      <c r="AA1297" s="139"/>
      <c r="AB1297" s="139"/>
      <c r="AC1297" s="139"/>
      <c r="AD1297" s="139"/>
      <c r="AE1297" s="139"/>
      <c r="AF1297" s="139"/>
      <c r="AG1297" s="139"/>
      <c r="AH1297" s="139"/>
      <c r="AI1297" s="139"/>
      <c r="AJ1297" s="139"/>
      <c r="AK1297" s="139"/>
      <c r="AL1297" s="139"/>
      <c r="AM1297" s="139"/>
      <c r="AN1297" s="139"/>
      <c r="AO1297" s="139"/>
      <c r="AP1297" s="139"/>
      <c r="AQ1297" s="139"/>
      <c r="AR1297" s="139"/>
      <c r="AS1297" s="139"/>
      <c r="AT1297" s="139"/>
      <c r="AU1297" s="139"/>
      <c r="AV1297" s="139"/>
      <c r="AW1297" s="139"/>
      <c r="AX1297" s="139"/>
      <c r="AY1297" s="139"/>
    </row>
    <row r="1298" spans="1:51" ht="14.25" x14ac:dyDescent="0.2">
      <c r="A1298" s="139"/>
      <c r="B1298" s="139"/>
      <c r="C1298" s="139"/>
      <c r="D1298" s="139"/>
      <c r="E1298" s="139"/>
      <c r="F1298" s="139"/>
      <c r="G1298" s="139"/>
      <c r="H1298" s="139"/>
      <c r="I1298" s="139"/>
      <c r="J1298" s="139"/>
      <c r="K1298" s="139"/>
      <c r="L1298" s="139"/>
      <c r="M1298" s="139"/>
      <c r="N1298" s="139"/>
      <c r="O1298" s="139"/>
      <c r="P1298" s="139"/>
      <c r="Q1298" s="139"/>
      <c r="R1298" s="139"/>
      <c r="S1298" s="139"/>
      <c r="T1298" s="139"/>
      <c r="U1298" s="139"/>
      <c r="V1298" s="139"/>
      <c r="W1298" s="139"/>
      <c r="X1298" s="139"/>
      <c r="Y1298" s="139"/>
      <c r="Z1298" s="139"/>
      <c r="AA1298" s="139"/>
      <c r="AB1298" s="139"/>
      <c r="AC1298" s="139"/>
      <c r="AD1298" s="139"/>
      <c r="AE1298" s="139"/>
      <c r="AF1298" s="139"/>
      <c r="AG1298" s="139"/>
      <c r="AH1298" s="139"/>
      <c r="AI1298" s="139"/>
      <c r="AJ1298" s="139"/>
      <c r="AK1298" s="139"/>
      <c r="AL1298" s="139"/>
      <c r="AM1298" s="139"/>
      <c r="AN1298" s="139"/>
      <c r="AO1298" s="139"/>
      <c r="AP1298" s="139"/>
      <c r="AQ1298" s="139"/>
      <c r="AR1298" s="139"/>
      <c r="AS1298" s="139"/>
      <c r="AT1298" s="139"/>
      <c r="AU1298" s="139"/>
      <c r="AV1298" s="139"/>
      <c r="AW1298" s="139"/>
      <c r="AX1298" s="139"/>
      <c r="AY1298" s="139"/>
    </row>
    <row r="1299" spans="1:51" ht="14.25" x14ac:dyDescent="0.2">
      <c r="A1299" s="139"/>
      <c r="B1299" s="139"/>
      <c r="C1299" s="139"/>
      <c r="D1299" s="139"/>
      <c r="E1299" s="139"/>
      <c r="F1299" s="139"/>
      <c r="G1299" s="139"/>
      <c r="H1299" s="139"/>
      <c r="I1299" s="139"/>
      <c r="J1299" s="139"/>
      <c r="K1299" s="139"/>
      <c r="L1299" s="139"/>
      <c r="M1299" s="139"/>
      <c r="N1299" s="139"/>
      <c r="O1299" s="139"/>
      <c r="P1299" s="139"/>
      <c r="Q1299" s="139"/>
      <c r="R1299" s="139"/>
      <c r="S1299" s="139"/>
      <c r="T1299" s="139"/>
      <c r="U1299" s="139"/>
      <c r="V1299" s="139"/>
      <c r="W1299" s="139"/>
      <c r="X1299" s="139"/>
      <c r="Y1299" s="139"/>
      <c r="Z1299" s="139"/>
      <c r="AA1299" s="139"/>
      <c r="AB1299" s="139"/>
      <c r="AC1299" s="139"/>
      <c r="AD1299" s="139"/>
      <c r="AE1299" s="139"/>
      <c r="AF1299" s="139"/>
      <c r="AG1299" s="139"/>
      <c r="AH1299" s="139"/>
      <c r="AI1299" s="139"/>
      <c r="AJ1299" s="139"/>
      <c r="AK1299" s="139"/>
      <c r="AL1299" s="139"/>
      <c r="AM1299" s="139"/>
      <c r="AN1299" s="139"/>
      <c r="AO1299" s="139"/>
      <c r="AP1299" s="139"/>
      <c r="AQ1299" s="139"/>
      <c r="AR1299" s="139"/>
      <c r="AS1299" s="139"/>
      <c r="AT1299" s="139"/>
      <c r="AU1299" s="139"/>
      <c r="AV1299" s="139"/>
      <c r="AW1299" s="139"/>
      <c r="AX1299" s="139"/>
      <c r="AY1299" s="139"/>
    </row>
    <row r="1300" spans="1:51" ht="14.25" x14ac:dyDescent="0.2">
      <c r="A1300" s="139"/>
      <c r="B1300" s="139"/>
      <c r="C1300" s="139"/>
      <c r="D1300" s="139"/>
      <c r="E1300" s="139"/>
      <c r="F1300" s="139"/>
      <c r="G1300" s="139"/>
      <c r="H1300" s="139"/>
      <c r="I1300" s="139"/>
      <c r="J1300" s="139"/>
      <c r="K1300" s="139"/>
      <c r="L1300" s="139"/>
      <c r="M1300" s="139"/>
      <c r="N1300" s="139"/>
      <c r="O1300" s="139"/>
      <c r="P1300" s="139"/>
      <c r="Q1300" s="139"/>
      <c r="R1300" s="139"/>
      <c r="S1300" s="139"/>
      <c r="T1300" s="139"/>
      <c r="U1300" s="139"/>
      <c r="V1300" s="139"/>
      <c r="W1300" s="139"/>
      <c r="X1300" s="139"/>
      <c r="Y1300" s="139"/>
      <c r="Z1300" s="139"/>
      <c r="AA1300" s="139"/>
      <c r="AB1300" s="139"/>
      <c r="AC1300" s="139"/>
      <c r="AD1300" s="139"/>
      <c r="AE1300" s="139"/>
      <c r="AF1300" s="139"/>
      <c r="AG1300" s="139"/>
      <c r="AH1300" s="139"/>
      <c r="AI1300" s="139"/>
      <c r="AJ1300" s="139"/>
      <c r="AK1300" s="139"/>
      <c r="AL1300" s="139"/>
      <c r="AM1300" s="139"/>
      <c r="AN1300" s="139"/>
      <c r="AO1300" s="139"/>
      <c r="AP1300" s="139"/>
      <c r="AQ1300" s="139"/>
      <c r="AR1300" s="139"/>
      <c r="AS1300" s="139"/>
      <c r="AT1300" s="139"/>
      <c r="AU1300" s="139"/>
      <c r="AV1300" s="139"/>
      <c r="AW1300" s="139"/>
      <c r="AX1300" s="139"/>
      <c r="AY1300" s="139"/>
    </row>
    <row r="1301" spans="1:51" ht="14.25" x14ac:dyDescent="0.2">
      <c r="A1301" s="139"/>
      <c r="B1301" s="139"/>
      <c r="C1301" s="139"/>
      <c r="D1301" s="139"/>
      <c r="E1301" s="139"/>
      <c r="F1301" s="139"/>
      <c r="G1301" s="139"/>
      <c r="H1301" s="139"/>
      <c r="I1301" s="139"/>
      <c r="J1301" s="139"/>
      <c r="K1301" s="139"/>
      <c r="L1301" s="139"/>
      <c r="M1301" s="139"/>
      <c r="N1301" s="139"/>
      <c r="O1301" s="139"/>
      <c r="P1301" s="139"/>
      <c r="Q1301" s="139"/>
      <c r="R1301" s="139"/>
      <c r="S1301" s="139"/>
      <c r="T1301" s="139"/>
      <c r="U1301" s="139"/>
      <c r="V1301" s="139"/>
      <c r="W1301" s="139"/>
      <c r="X1301" s="139"/>
      <c r="Y1301" s="139"/>
      <c r="Z1301" s="139"/>
      <c r="AA1301" s="139"/>
      <c r="AB1301" s="139"/>
      <c r="AC1301" s="139"/>
      <c r="AD1301" s="139"/>
      <c r="AE1301" s="139"/>
      <c r="AF1301" s="139"/>
      <c r="AG1301" s="139"/>
      <c r="AH1301" s="139"/>
      <c r="AI1301" s="139"/>
      <c r="AJ1301" s="139"/>
      <c r="AK1301" s="139"/>
      <c r="AL1301" s="139"/>
      <c r="AM1301" s="139"/>
      <c r="AN1301" s="139"/>
      <c r="AO1301" s="139"/>
      <c r="AP1301" s="139"/>
      <c r="AQ1301" s="139"/>
      <c r="AR1301" s="139"/>
      <c r="AS1301" s="139"/>
      <c r="AT1301" s="139"/>
      <c r="AU1301" s="139"/>
      <c r="AV1301" s="139"/>
      <c r="AW1301" s="139"/>
      <c r="AX1301" s="139"/>
      <c r="AY1301" s="139"/>
    </row>
    <row r="1302" spans="1:51" ht="14.25" x14ac:dyDescent="0.2">
      <c r="A1302" s="139"/>
      <c r="B1302" s="139"/>
      <c r="C1302" s="139"/>
      <c r="D1302" s="139"/>
      <c r="E1302" s="139"/>
      <c r="F1302" s="139"/>
      <c r="G1302" s="139"/>
      <c r="H1302" s="139"/>
      <c r="I1302" s="139"/>
      <c r="J1302" s="139"/>
      <c r="K1302" s="139"/>
      <c r="L1302" s="139"/>
      <c r="M1302" s="139"/>
      <c r="N1302" s="139"/>
      <c r="O1302" s="139"/>
      <c r="P1302" s="139"/>
      <c r="Q1302" s="139"/>
      <c r="R1302" s="139"/>
      <c r="S1302" s="139"/>
      <c r="T1302" s="139"/>
      <c r="U1302" s="139"/>
      <c r="V1302" s="139"/>
      <c r="W1302" s="139"/>
      <c r="X1302" s="139"/>
      <c r="Y1302" s="139"/>
      <c r="Z1302" s="139"/>
      <c r="AA1302" s="139"/>
      <c r="AB1302" s="139"/>
      <c r="AC1302" s="139"/>
      <c r="AD1302" s="139"/>
      <c r="AE1302" s="139"/>
      <c r="AF1302" s="139"/>
      <c r="AG1302" s="139"/>
      <c r="AH1302" s="139"/>
      <c r="AI1302" s="139"/>
      <c r="AJ1302" s="139"/>
      <c r="AK1302" s="139"/>
      <c r="AL1302" s="139"/>
      <c r="AM1302" s="139"/>
      <c r="AN1302" s="139"/>
      <c r="AO1302" s="139"/>
      <c r="AP1302" s="139"/>
      <c r="AQ1302" s="139"/>
      <c r="AR1302" s="139"/>
      <c r="AS1302" s="139"/>
      <c r="AT1302" s="139"/>
      <c r="AU1302" s="139"/>
      <c r="AV1302" s="139"/>
      <c r="AW1302" s="139"/>
      <c r="AX1302" s="139"/>
      <c r="AY1302" s="139"/>
    </row>
    <row r="1303" spans="1:51" ht="14.25" x14ac:dyDescent="0.2">
      <c r="A1303" s="139"/>
      <c r="B1303" s="139"/>
      <c r="C1303" s="139"/>
      <c r="D1303" s="139"/>
      <c r="E1303" s="139"/>
      <c r="F1303" s="139"/>
      <c r="G1303" s="139"/>
      <c r="H1303" s="139"/>
      <c r="I1303" s="139"/>
      <c r="J1303" s="139"/>
      <c r="K1303" s="139"/>
      <c r="L1303" s="139"/>
      <c r="M1303" s="139"/>
      <c r="N1303" s="139"/>
      <c r="O1303" s="139"/>
      <c r="P1303" s="139"/>
      <c r="Q1303" s="139"/>
      <c r="R1303" s="139"/>
      <c r="S1303" s="139"/>
      <c r="T1303" s="139"/>
      <c r="U1303" s="139"/>
      <c r="V1303" s="139"/>
      <c r="W1303" s="139"/>
      <c r="X1303" s="139"/>
      <c r="Y1303" s="139"/>
      <c r="Z1303" s="139"/>
      <c r="AA1303" s="139"/>
      <c r="AB1303" s="139"/>
      <c r="AC1303" s="139"/>
      <c r="AD1303" s="139"/>
      <c r="AE1303" s="139"/>
      <c r="AF1303" s="139"/>
      <c r="AG1303" s="139"/>
      <c r="AH1303" s="139"/>
      <c r="AI1303" s="139"/>
      <c r="AJ1303" s="139"/>
      <c r="AK1303" s="139"/>
      <c r="AL1303" s="139"/>
      <c r="AM1303" s="139"/>
      <c r="AN1303" s="139"/>
      <c r="AO1303" s="139"/>
      <c r="AP1303" s="139"/>
      <c r="AQ1303" s="139"/>
      <c r="AR1303" s="139"/>
      <c r="AS1303" s="139"/>
      <c r="AT1303" s="139"/>
      <c r="AU1303" s="139"/>
      <c r="AV1303" s="139"/>
      <c r="AW1303" s="139"/>
      <c r="AX1303" s="139"/>
      <c r="AY1303" s="139"/>
    </row>
    <row r="1304" spans="1:51" ht="14.25" x14ac:dyDescent="0.2">
      <c r="A1304" s="139"/>
      <c r="B1304" s="139"/>
      <c r="C1304" s="139"/>
      <c r="D1304" s="139"/>
      <c r="E1304" s="139"/>
      <c r="F1304" s="139"/>
      <c r="G1304" s="139"/>
      <c r="H1304" s="139"/>
      <c r="I1304" s="139"/>
      <c r="J1304" s="139"/>
      <c r="K1304" s="139"/>
      <c r="L1304" s="139"/>
      <c r="M1304" s="139"/>
      <c r="N1304" s="139"/>
      <c r="O1304" s="139"/>
      <c r="P1304" s="139"/>
      <c r="Q1304" s="139"/>
      <c r="R1304" s="139"/>
      <c r="S1304" s="139"/>
      <c r="T1304" s="139"/>
      <c r="U1304" s="139"/>
      <c r="V1304" s="139"/>
      <c r="W1304" s="139"/>
      <c r="X1304" s="139"/>
      <c r="Y1304" s="139"/>
      <c r="Z1304" s="139"/>
      <c r="AA1304" s="139"/>
      <c r="AB1304" s="139"/>
      <c r="AC1304" s="139"/>
      <c r="AD1304" s="139"/>
      <c r="AE1304" s="139"/>
      <c r="AF1304" s="139"/>
      <c r="AG1304" s="139"/>
      <c r="AH1304" s="139"/>
      <c r="AI1304" s="139"/>
      <c r="AJ1304" s="139"/>
      <c r="AK1304" s="139"/>
      <c r="AL1304" s="139"/>
      <c r="AM1304" s="139"/>
      <c r="AN1304" s="139"/>
      <c r="AO1304" s="139"/>
      <c r="AP1304" s="139"/>
      <c r="AQ1304" s="139"/>
      <c r="AR1304" s="139"/>
      <c r="AS1304" s="139"/>
      <c r="AT1304" s="139"/>
      <c r="AU1304" s="139"/>
      <c r="AV1304" s="139"/>
      <c r="AW1304" s="139"/>
      <c r="AX1304" s="139"/>
      <c r="AY1304" s="139"/>
    </row>
    <row r="1305" spans="1:51" ht="14.25" x14ac:dyDescent="0.2">
      <c r="A1305" s="139"/>
      <c r="B1305" s="139"/>
      <c r="C1305" s="139"/>
      <c r="D1305" s="139"/>
      <c r="E1305" s="139"/>
      <c r="F1305" s="139"/>
      <c r="G1305" s="139"/>
      <c r="H1305" s="139"/>
      <c r="I1305" s="139"/>
      <c r="J1305" s="139"/>
      <c r="K1305" s="139"/>
      <c r="L1305" s="139"/>
      <c r="M1305" s="139"/>
      <c r="N1305" s="139"/>
      <c r="O1305" s="139"/>
      <c r="P1305" s="139"/>
      <c r="Q1305" s="139"/>
      <c r="R1305" s="139"/>
      <c r="S1305" s="139"/>
      <c r="T1305" s="139"/>
      <c r="U1305" s="139"/>
      <c r="V1305" s="139"/>
      <c r="W1305" s="139"/>
      <c r="X1305" s="139"/>
      <c r="Y1305" s="139"/>
      <c r="Z1305" s="139"/>
      <c r="AA1305" s="139"/>
      <c r="AB1305" s="139"/>
      <c r="AC1305" s="139"/>
      <c r="AD1305" s="139"/>
      <c r="AE1305" s="139"/>
      <c r="AF1305" s="139"/>
      <c r="AG1305" s="139"/>
      <c r="AH1305" s="139"/>
      <c r="AI1305" s="139"/>
      <c r="AJ1305" s="139"/>
      <c r="AK1305" s="139"/>
      <c r="AL1305" s="139"/>
      <c r="AM1305" s="139"/>
      <c r="AN1305" s="139"/>
      <c r="AO1305" s="139"/>
      <c r="AP1305" s="139"/>
      <c r="AQ1305" s="139"/>
      <c r="AR1305" s="139"/>
      <c r="AS1305" s="139"/>
      <c r="AT1305" s="139"/>
      <c r="AU1305" s="139"/>
      <c r="AV1305" s="139"/>
      <c r="AW1305" s="139"/>
      <c r="AX1305" s="139"/>
      <c r="AY1305" s="139"/>
    </row>
    <row r="1306" spans="1:51" ht="14.25" x14ac:dyDescent="0.2">
      <c r="A1306" s="139"/>
      <c r="B1306" s="139"/>
      <c r="C1306" s="139"/>
      <c r="D1306" s="139"/>
      <c r="E1306" s="139"/>
      <c r="F1306" s="139"/>
      <c r="G1306" s="139"/>
      <c r="H1306" s="139"/>
      <c r="I1306" s="139"/>
      <c r="J1306" s="139"/>
      <c r="K1306" s="139"/>
      <c r="L1306" s="139"/>
      <c r="M1306" s="139"/>
      <c r="N1306" s="139"/>
      <c r="O1306" s="139"/>
      <c r="P1306" s="139"/>
      <c r="Q1306" s="139"/>
      <c r="R1306" s="139"/>
      <c r="S1306" s="139"/>
      <c r="T1306" s="139"/>
      <c r="U1306" s="139"/>
      <c r="V1306" s="139"/>
      <c r="W1306" s="139"/>
      <c r="X1306" s="139"/>
      <c r="Y1306" s="139"/>
      <c r="Z1306" s="139"/>
      <c r="AA1306" s="139"/>
      <c r="AB1306" s="139"/>
      <c r="AC1306" s="139"/>
      <c r="AD1306" s="139"/>
      <c r="AE1306" s="139"/>
      <c r="AF1306" s="139"/>
      <c r="AG1306" s="139"/>
      <c r="AH1306" s="139"/>
      <c r="AI1306" s="139"/>
      <c r="AJ1306" s="139"/>
      <c r="AK1306" s="139"/>
      <c r="AL1306" s="139"/>
      <c r="AM1306" s="139"/>
      <c r="AN1306" s="139"/>
      <c r="AO1306" s="139"/>
      <c r="AP1306" s="139"/>
      <c r="AQ1306" s="139"/>
      <c r="AR1306" s="139"/>
      <c r="AS1306" s="139"/>
      <c r="AT1306" s="139"/>
      <c r="AU1306" s="139"/>
      <c r="AV1306" s="139"/>
      <c r="AW1306" s="139"/>
      <c r="AX1306" s="139"/>
      <c r="AY1306" s="139"/>
    </row>
    <row r="1307" spans="1:51" ht="14.25" x14ac:dyDescent="0.2">
      <c r="A1307" s="139"/>
      <c r="B1307" s="139"/>
      <c r="C1307" s="139"/>
      <c r="D1307" s="139"/>
      <c r="E1307" s="139"/>
      <c r="F1307" s="139"/>
      <c r="G1307" s="139"/>
      <c r="H1307" s="139"/>
      <c r="I1307" s="139"/>
      <c r="J1307" s="139"/>
      <c r="K1307" s="139"/>
      <c r="L1307" s="139"/>
      <c r="M1307" s="139"/>
      <c r="N1307" s="139"/>
      <c r="O1307" s="139"/>
      <c r="P1307" s="139"/>
      <c r="Q1307" s="139"/>
      <c r="R1307" s="139"/>
      <c r="S1307" s="139"/>
      <c r="T1307" s="139"/>
      <c r="U1307" s="139"/>
      <c r="V1307" s="139"/>
      <c r="W1307" s="139"/>
      <c r="X1307" s="139"/>
      <c r="Y1307" s="139"/>
      <c r="Z1307" s="139"/>
      <c r="AA1307" s="139"/>
      <c r="AB1307" s="139"/>
      <c r="AC1307" s="139"/>
      <c r="AD1307" s="139"/>
      <c r="AE1307" s="139"/>
      <c r="AF1307" s="139"/>
      <c r="AG1307" s="139"/>
      <c r="AH1307" s="139"/>
      <c r="AI1307" s="139"/>
      <c r="AJ1307" s="139"/>
      <c r="AK1307" s="139"/>
      <c r="AL1307" s="139"/>
      <c r="AM1307" s="139"/>
      <c r="AN1307" s="139"/>
      <c r="AO1307" s="139"/>
      <c r="AP1307" s="139"/>
      <c r="AQ1307" s="139"/>
      <c r="AR1307" s="139"/>
      <c r="AS1307" s="139"/>
      <c r="AT1307" s="139"/>
      <c r="AU1307" s="139"/>
      <c r="AV1307" s="139"/>
      <c r="AW1307" s="139"/>
      <c r="AX1307" s="139"/>
      <c r="AY1307" s="139"/>
    </row>
    <row r="1308" spans="1:51" ht="14.25" x14ac:dyDescent="0.2">
      <c r="A1308" s="139"/>
      <c r="B1308" s="139"/>
      <c r="C1308" s="139"/>
      <c r="D1308" s="139"/>
      <c r="E1308" s="139"/>
      <c r="F1308" s="139"/>
      <c r="G1308" s="139"/>
      <c r="H1308" s="139"/>
      <c r="I1308" s="139"/>
      <c r="J1308" s="139"/>
      <c r="K1308" s="139"/>
      <c r="L1308" s="139"/>
      <c r="M1308" s="139"/>
      <c r="N1308" s="139"/>
      <c r="O1308" s="139"/>
      <c r="P1308" s="139"/>
      <c r="Q1308" s="139"/>
      <c r="R1308" s="139"/>
      <c r="S1308" s="139"/>
      <c r="T1308" s="139"/>
      <c r="U1308" s="139"/>
      <c r="V1308" s="139"/>
      <c r="W1308" s="139"/>
      <c r="X1308" s="139"/>
      <c r="Y1308" s="139"/>
      <c r="Z1308" s="139"/>
      <c r="AA1308" s="139"/>
      <c r="AB1308" s="139"/>
      <c r="AC1308" s="139"/>
      <c r="AD1308" s="139"/>
      <c r="AE1308" s="139"/>
      <c r="AF1308" s="139"/>
      <c r="AG1308" s="139"/>
      <c r="AH1308" s="139"/>
      <c r="AI1308" s="139"/>
      <c r="AJ1308" s="139"/>
      <c r="AK1308" s="139"/>
      <c r="AL1308" s="139"/>
      <c r="AM1308" s="139"/>
      <c r="AN1308" s="139"/>
      <c r="AO1308" s="139"/>
      <c r="AP1308" s="139"/>
      <c r="AQ1308" s="139"/>
      <c r="AR1308" s="139"/>
      <c r="AS1308" s="139"/>
      <c r="AT1308" s="139"/>
      <c r="AU1308" s="139"/>
      <c r="AV1308" s="139"/>
      <c r="AW1308" s="139"/>
      <c r="AX1308" s="139"/>
      <c r="AY1308" s="139"/>
    </row>
    <row r="1309" spans="1:51" ht="14.25" x14ac:dyDescent="0.2">
      <c r="A1309" s="139"/>
      <c r="B1309" s="139"/>
      <c r="C1309" s="139"/>
      <c r="D1309" s="139"/>
      <c r="E1309" s="139"/>
      <c r="F1309" s="139"/>
      <c r="G1309" s="139"/>
      <c r="H1309" s="139"/>
      <c r="I1309" s="139"/>
      <c r="J1309" s="139"/>
      <c r="K1309" s="139"/>
      <c r="L1309" s="139"/>
      <c r="M1309" s="139"/>
      <c r="N1309" s="139"/>
      <c r="O1309" s="139"/>
      <c r="P1309" s="139"/>
      <c r="Q1309" s="139"/>
      <c r="R1309" s="139"/>
      <c r="S1309" s="139"/>
      <c r="T1309" s="139"/>
      <c r="U1309" s="139"/>
      <c r="V1309" s="139"/>
      <c r="W1309" s="139"/>
      <c r="X1309" s="139"/>
      <c r="Y1309" s="139"/>
      <c r="Z1309" s="139"/>
      <c r="AA1309" s="139"/>
      <c r="AB1309" s="139"/>
      <c r="AC1309" s="139"/>
      <c r="AD1309" s="139"/>
      <c r="AE1309" s="139"/>
      <c r="AF1309" s="139"/>
      <c r="AG1309" s="139"/>
      <c r="AH1309" s="139"/>
      <c r="AI1309" s="139"/>
      <c r="AJ1309" s="139"/>
      <c r="AK1309" s="139"/>
      <c r="AL1309" s="139"/>
      <c r="AM1309" s="139"/>
      <c r="AN1309" s="139"/>
      <c r="AO1309" s="139"/>
      <c r="AP1309" s="139"/>
      <c r="AQ1309" s="139"/>
      <c r="AR1309" s="139"/>
      <c r="AS1309" s="139"/>
      <c r="AT1309" s="139"/>
      <c r="AU1309" s="139"/>
      <c r="AV1309" s="139"/>
      <c r="AW1309" s="139"/>
      <c r="AX1309" s="139"/>
      <c r="AY1309" s="139"/>
    </row>
    <row r="1310" spans="1:51" ht="14.25" x14ac:dyDescent="0.2">
      <c r="A1310" s="139"/>
      <c r="B1310" s="139"/>
      <c r="C1310" s="139"/>
      <c r="D1310" s="139"/>
      <c r="E1310" s="139"/>
      <c r="F1310" s="139"/>
      <c r="G1310" s="139"/>
      <c r="H1310" s="139"/>
      <c r="I1310" s="139"/>
      <c r="J1310" s="139"/>
      <c r="K1310" s="139"/>
      <c r="L1310" s="139"/>
      <c r="M1310" s="139"/>
      <c r="N1310" s="139"/>
      <c r="O1310" s="139"/>
      <c r="P1310" s="139"/>
      <c r="Q1310" s="139"/>
      <c r="R1310" s="139"/>
      <c r="S1310" s="139"/>
      <c r="T1310" s="139"/>
      <c r="U1310" s="139"/>
      <c r="V1310" s="139"/>
      <c r="W1310" s="139"/>
      <c r="X1310" s="139"/>
      <c r="Y1310" s="139"/>
      <c r="Z1310" s="139"/>
      <c r="AA1310" s="139"/>
      <c r="AB1310" s="139"/>
      <c r="AC1310" s="139"/>
      <c r="AD1310" s="139"/>
      <c r="AE1310" s="139"/>
      <c r="AF1310" s="139"/>
      <c r="AG1310" s="139"/>
      <c r="AH1310" s="139"/>
      <c r="AI1310" s="139"/>
      <c r="AJ1310" s="139"/>
      <c r="AK1310" s="139"/>
      <c r="AL1310" s="139"/>
      <c r="AM1310" s="139"/>
      <c r="AN1310" s="139"/>
      <c r="AO1310" s="139"/>
      <c r="AP1310" s="139"/>
      <c r="AQ1310" s="139"/>
      <c r="AR1310" s="139"/>
      <c r="AS1310" s="139"/>
      <c r="AT1310" s="139"/>
      <c r="AU1310" s="139"/>
      <c r="AV1310" s="139"/>
      <c r="AW1310" s="139"/>
      <c r="AX1310" s="139"/>
      <c r="AY1310" s="139"/>
    </row>
    <row r="1311" spans="1:51" ht="14.25" x14ac:dyDescent="0.2">
      <c r="A1311" s="139"/>
      <c r="B1311" s="139"/>
      <c r="C1311" s="139"/>
      <c r="D1311" s="139"/>
      <c r="E1311" s="139"/>
      <c r="F1311" s="139"/>
      <c r="G1311" s="139"/>
      <c r="H1311" s="139"/>
      <c r="I1311" s="139"/>
      <c r="J1311" s="139"/>
      <c r="K1311" s="139"/>
      <c r="L1311" s="139"/>
      <c r="M1311" s="139"/>
      <c r="N1311" s="139"/>
      <c r="O1311" s="139"/>
      <c r="P1311" s="139"/>
      <c r="Q1311" s="139"/>
      <c r="R1311" s="139"/>
      <c r="S1311" s="139"/>
      <c r="T1311" s="139"/>
      <c r="U1311" s="139"/>
      <c r="V1311" s="139"/>
      <c r="W1311" s="139"/>
      <c r="X1311" s="139"/>
      <c r="Y1311" s="139"/>
      <c r="Z1311" s="139"/>
      <c r="AA1311" s="139"/>
      <c r="AB1311" s="139"/>
      <c r="AC1311" s="139"/>
      <c r="AD1311" s="139"/>
      <c r="AE1311" s="139"/>
      <c r="AF1311" s="139"/>
      <c r="AG1311" s="139"/>
      <c r="AH1311" s="139"/>
      <c r="AI1311" s="139"/>
      <c r="AJ1311" s="139"/>
      <c r="AK1311" s="139"/>
      <c r="AL1311" s="139"/>
      <c r="AM1311" s="139"/>
      <c r="AN1311" s="139"/>
      <c r="AO1311" s="139"/>
      <c r="AP1311" s="139"/>
      <c r="AQ1311" s="139"/>
      <c r="AR1311" s="139"/>
      <c r="AS1311" s="139"/>
      <c r="AT1311" s="139"/>
      <c r="AU1311" s="139"/>
      <c r="AV1311" s="139"/>
      <c r="AW1311" s="139"/>
      <c r="AX1311" s="139"/>
      <c r="AY1311" s="139"/>
    </row>
    <row r="1312" spans="1:51" ht="14.25" x14ac:dyDescent="0.2">
      <c r="A1312" s="139"/>
      <c r="B1312" s="139"/>
      <c r="C1312" s="139"/>
      <c r="D1312" s="139"/>
      <c r="E1312" s="139"/>
      <c r="F1312" s="139"/>
      <c r="G1312" s="139"/>
      <c r="H1312" s="139"/>
      <c r="I1312" s="139"/>
      <c r="J1312" s="139"/>
      <c r="K1312" s="139"/>
      <c r="L1312" s="139"/>
      <c r="M1312" s="139"/>
      <c r="N1312" s="139"/>
      <c r="O1312" s="139"/>
      <c r="P1312" s="139"/>
      <c r="Q1312" s="139"/>
      <c r="R1312" s="139"/>
      <c r="S1312" s="139"/>
      <c r="T1312" s="139"/>
      <c r="U1312" s="139"/>
      <c r="V1312" s="139"/>
      <c r="W1312" s="139"/>
      <c r="X1312" s="139"/>
      <c r="Y1312" s="139"/>
      <c r="Z1312" s="139"/>
      <c r="AA1312" s="139"/>
      <c r="AB1312" s="139"/>
      <c r="AC1312" s="139"/>
      <c r="AD1312" s="139"/>
      <c r="AE1312" s="139"/>
      <c r="AF1312" s="139"/>
      <c r="AG1312" s="139"/>
      <c r="AH1312" s="139"/>
      <c r="AI1312" s="139"/>
      <c r="AJ1312" s="139"/>
      <c r="AK1312" s="139"/>
      <c r="AL1312" s="139"/>
      <c r="AM1312" s="139"/>
      <c r="AN1312" s="139"/>
      <c r="AO1312" s="139"/>
      <c r="AP1312" s="139"/>
      <c r="AQ1312" s="139"/>
      <c r="AR1312" s="139"/>
      <c r="AS1312" s="139"/>
      <c r="AT1312" s="139"/>
      <c r="AU1312" s="139"/>
      <c r="AV1312" s="139"/>
      <c r="AW1312" s="139"/>
      <c r="AX1312" s="139"/>
      <c r="AY1312" s="139"/>
    </row>
    <row r="1313" spans="1:51" ht="14.25" x14ac:dyDescent="0.2">
      <c r="A1313" s="139"/>
      <c r="B1313" s="139"/>
      <c r="C1313" s="139"/>
      <c r="D1313" s="139"/>
      <c r="E1313" s="139"/>
      <c r="F1313" s="139"/>
      <c r="G1313" s="139"/>
      <c r="H1313" s="139"/>
      <c r="I1313" s="139"/>
      <c r="J1313" s="139"/>
      <c r="K1313" s="139"/>
      <c r="L1313" s="139"/>
      <c r="M1313" s="139"/>
      <c r="N1313" s="139"/>
      <c r="O1313" s="139"/>
      <c r="P1313" s="139"/>
      <c r="Q1313" s="139"/>
      <c r="R1313" s="139"/>
      <c r="S1313" s="139"/>
      <c r="T1313" s="139"/>
      <c r="U1313" s="139"/>
      <c r="V1313" s="139"/>
      <c r="W1313" s="139"/>
      <c r="X1313" s="139"/>
      <c r="Y1313" s="139"/>
      <c r="Z1313" s="139"/>
      <c r="AA1313" s="139"/>
      <c r="AB1313" s="139"/>
      <c r="AC1313" s="139"/>
      <c r="AD1313" s="139"/>
      <c r="AE1313" s="139"/>
      <c r="AF1313" s="139"/>
      <c r="AG1313" s="139"/>
      <c r="AH1313" s="139"/>
      <c r="AI1313" s="139"/>
      <c r="AJ1313" s="139"/>
      <c r="AK1313" s="139"/>
      <c r="AL1313" s="139"/>
      <c r="AM1313" s="139"/>
      <c r="AN1313" s="139"/>
      <c r="AO1313" s="139"/>
      <c r="AP1313" s="139"/>
      <c r="AQ1313" s="139"/>
      <c r="AR1313" s="139"/>
      <c r="AS1313" s="139"/>
      <c r="AT1313" s="139"/>
      <c r="AU1313" s="139"/>
      <c r="AV1313" s="139"/>
      <c r="AW1313" s="139"/>
      <c r="AX1313" s="139"/>
      <c r="AY1313" s="139"/>
    </row>
    <row r="1314" spans="1:51" ht="14.25" x14ac:dyDescent="0.2">
      <c r="A1314" s="139"/>
      <c r="B1314" s="139"/>
      <c r="C1314" s="139"/>
      <c r="D1314" s="139"/>
      <c r="E1314" s="139"/>
      <c r="F1314" s="139"/>
      <c r="G1314" s="139"/>
      <c r="H1314" s="139"/>
      <c r="I1314" s="139"/>
      <c r="J1314" s="139"/>
      <c r="K1314" s="139"/>
      <c r="L1314" s="139"/>
      <c r="M1314" s="139"/>
      <c r="N1314" s="139"/>
      <c r="O1314" s="139"/>
      <c r="P1314" s="139"/>
      <c r="Q1314" s="139"/>
      <c r="R1314" s="139"/>
      <c r="S1314" s="139"/>
      <c r="T1314" s="139"/>
      <c r="U1314" s="139"/>
      <c r="V1314" s="139"/>
      <c r="W1314" s="139"/>
      <c r="X1314" s="139"/>
      <c r="Y1314" s="139"/>
      <c r="Z1314" s="139"/>
      <c r="AA1314" s="139"/>
      <c r="AB1314" s="139"/>
      <c r="AC1314" s="139"/>
      <c r="AD1314" s="139"/>
      <c r="AE1314" s="139"/>
      <c r="AF1314" s="139"/>
      <c r="AG1314" s="139"/>
      <c r="AH1314" s="139"/>
      <c r="AI1314" s="139"/>
      <c r="AJ1314" s="139"/>
      <c r="AK1314" s="139"/>
      <c r="AL1314" s="139"/>
      <c r="AM1314" s="139"/>
      <c r="AN1314" s="139"/>
      <c r="AO1314" s="139"/>
      <c r="AP1314" s="139"/>
      <c r="AQ1314" s="139"/>
      <c r="AR1314" s="139"/>
      <c r="AS1314" s="139"/>
      <c r="AT1314" s="139"/>
      <c r="AU1314" s="139"/>
      <c r="AV1314" s="139"/>
      <c r="AW1314" s="139"/>
      <c r="AX1314" s="139"/>
      <c r="AY1314" s="139"/>
    </row>
    <row r="1315" spans="1:51" ht="14.25" x14ac:dyDescent="0.2">
      <c r="A1315" s="139"/>
      <c r="B1315" s="139"/>
      <c r="C1315" s="139"/>
      <c r="D1315" s="139"/>
      <c r="E1315" s="139"/>
      <c r="F1315" s="139"/>
      <c r="G1315" s="139"/>
      <c r="H1315" s="139"/>
      <c r="I1315" s="139"/>
      <c r="J1315" s="139"/>
      <c r="K1315" s="139"/>
      <c r="L1315" s="139"/>
      <c r="M1315" s="139"/>
      <c r="N1315" s="139"/>
      <c r="O1315" s="139"/>
      <c r="P1315" s="139"/>
      <c r="Q1315" s="139"/>
      <c r="R1315" s="139"/>
      <c r="S1315" s="139"/>
      <c r="T1315" s="139"/>
      <c r="U1315" s="139"/>
      <c r="V1315" s="139"/>
      <c r="W1315" s="139"/>
      <c r="X1315" s="139"/>
      <c r="Y1315" s="139"/>
      <c r="Z1315" s="139"/>
      <c r="AA1315" s="139"/>
      <c r="AB1315" s="139"/>
      <c r="AC1315" s="139"/>
      <c r="AD1315" s="139"/>
      <c r="AE1315" s="139"/>
      <c r="AF1315" s="139"/>
      <c r="AG1315" s="139"/>
      <c r="AH1315" s="139"/>
      <c r="AI1315" s="139"/>
      <c r="AJ1315" s="139"/>
      <c r="AK1315" s="139"/>
      <c r="AL1315" s="139"/>
      <c r="AM1315" s="139"/>
      <c r="AN1315" s="139"/>
      <c r="AO1315" s="139"/>
      <c r="AP1315" s="139"/>
      <c r="AQ1315" s="139"/>
      <c r="AR1315" s="139"/>
      <c r="AS1315" s="139"/>
      <c r="AT1315" s="139"/>
      <c r="AU1315" s="139"/>
      <c r="AV1315" s="139"/>
      <c r="AW1315" s="139"/>
      <c r="AX1315" s="139"/>
      <c r="AY1315" s="139"/>
    </row>
    <row r="1316" spans="1:51" ht="14.25" x14ac:dyDescent="0.2">
      <c r="A1316" s="139"/>
      <c r="B1316" s="139"/>
      <c r="C1316" s="139"/>
      <c r="D1316" s="139"/>
      <c r="E1316" s="139"/>
      <c r="F1316" s="139"/>
      <c r="G1316" s="139"/>
      <c r="H1316" s="139"/>
      <c r="I1316" s="139"/>
      <c r="J1316" s="139"/>
      <c r="K1316" s="139"/>
      <c r="L1316" s="139"/>
      <c r="M1316" s="139"/>
      <c r="N1316" s="139"/>
      <c r="O1316" s="139"/>
      <c r="P1316" s="139"/>
      <c r="Q1316" s="139"/>
      <c r="R1316" s="139"/>
      <c r="S1316" s="139"/>
      <c r="T1316" s="139"/>
      <c r="U1316" s="139"/>
      <c r="V1316" s="139"/>
      <c r="W1316" s="139"/>
      <c r="X1316" s="139"/>
      <c r="Y1316" s="139"/>
      <c r="Z1316" s="139"/>
      <c r="AA1316" s="139"/>
      <c r="AB1316" s="139"/>
      <c r="AC1316" s="139"/>
      <c r="AD1316" s="139"/>
      <c r="AE1316" s="139"/>
      <c r="AF1316" s="139"/>
      <c r="AG1316" s="139"/>
      <c r="AH1316" s="139"/>
      <c r="AI1316" s="139"/>
      <c r="AJ1316" s="139"/>
      <c r="AK1316" s="139"/>
      <c r="AL1316" s="139"/>
      <c r="AM1316" s="139"/>
      <c r="AN1316" s="139"/>
      <c r="AO1316" s="139"/>
      <c r="AP1316" s="139"/>
      <c r="AQ1316" s="139"/>
      <c r="AR1316" s="139"/>
      <c r="AS1316" s="139"/>
      <c r="AT1316" s="139"/>
      <c r="AU1316" s="139"/>
      <c r="AV1316" s="139"/>
      <c r="AW1316" s="139"/>
      <c r="AX1316" s="139"/>
      <c r="AY1316" s="139"/>
    </row>
    <row r="1317" spans="1:51" ht="14.25" x14ac:dyDescent="0.2">
      <c r="A1317" s="139"/>
      <c r="B1317" s="139"/>
      <c r="C1317" s="139"/>
      <c r="D1317" s="139"/>
      <c r="E1317" s="139"/>
      <c r="F1317" s="139"/>
      <c r="G1317" s="139"/>
      <c r="H1317" s="139"/>
      <c r="I1317" s="139"/>
      <c r="J1317" s="139"/>
      <c r="K1317" s="139"/>
      <c r="L1317" s="139"/>
      <c r="M1317" s="139"/>
      <c r="N1317" s="139"/>
      <c r="O1317" s="139"/>
      <c r="P1317" s="139"/>
      <c r="Q1317" s="139"/>
      <c r="R1317" s="139"/>
      <c r="S1317" s="139"/>
      <c r="T1317" s="139"/>
      <c r="U1317" s="139"/>
      <c r="V1317" s="139"/>
      <c r="W1317" s="139"/>
      <c r="X1317" s="139"/>
      <c r="Y1317" s="139"/>
      <c r="Z1317" s="139"/>
      <c r="AA1317" s="139"/>
      <c r="AB1317" s="139"/>
      <c r="AC1317" s="139"/>
      <c r="AD1317" s="139"/>
      <c r="AE1317" s="139"/>
      <c r="AF1317" s="139"/>
      <c r="AG1317" s="139"/>
      <c r="AH1317" s="139"/>
      <c r="AI1317" s="139"/>
      <c r="AJ1317" s="139"/>
      <c r="AK1317" s="139"/>
      <c r="AL1317" s="139"/>
      <c r="AM1317" s="139"/>
      <c r="AN1317" s="139"/>
      <c r="AO1317" s="139"/>
      <c r="AP1317" s="139"/>
      <c r="AQ1317" s="139"/>
      <c r="AR1317" s="139"/>
      <c r="AS1317" s="139"/>
      <c r="AT1317" s="139"/>
      <c r="AU1317" s="139"/>
      <c r="AV1317" s="139"/>
      <c r="AW1317" s="139"/>
      <c r="AX1317" s="139"/>
      <c r="AY1317" s="139"/>
    </row>
    <row r="1318" spans="1:51" ht="14.25" x14ac:dyDescent="0.2">
      <c r="A1318" s="139"/>
      <c r="B1318" s="139"/>
      <c r="C1318" s="139"/>
      <c r="D1318" s="139"/>
      <c r="E1318" s="139"/>
      <c r="F1318" s="139"/>
      <c r="G1318" s="139"/>
      <c r="H1318" s="139"/>
      <c r="I1318" s="139"/>
      <c r="J1318" s="139"/>
      <c r="K1318" s="139"/>
      <c r="L1318" s="139"/>
      <c r="M1318" s="139"/>
      <c r="N1318" s="139"/>
      <c r="O1318" s="139"/>
      <c r="P1318" s="139"/>
      <c r="Q1318" s="139"/>
      <c r="R1318" s="139"/>
      <c r="S1318" s="139"/>
      <c r="T1318" s="139"/>
      <c r="U1318" s="139"/>
      <c r="V1318" s="139"/>
      <c r="W1318" s="139"/>
      <c r="X1318" s="139"/>
      <c r="Y1318" s="139"/>
      <c r="Z1318" s="139"/>
      <c r="AA1318" s="139"/>
      <c r="AB1318" s="139"/>
      <c r="AC1318" s="139"/>
      <c r="AD1318" s="139"/>
      <c r="AE1318" s="139"/>
      <c r="AF1318" s="139"/>
      <c r="AG1318" s="139"/>
      <c r="AH1318" s="139"/>
      <c r="AI1318" s="139"/>
      <c r="AJ1318" s="139"/>
      <c r="AK1318" s="139"/>
      <c r="AL1318" s="139"/>
      <c r="AM1318" s="139"/>
      <c r="AN1318" s="139"/>
      <c r="AO1318" s="139"/>
      <c r="AP1318" s="139"/>
      <c r="AQ1318" s="139"/>
      <c r="AR1318" s="139"/>
      <c r="AS1318" s="139"/>
      <c r="AT1318" s="139"/>
      <c r="AU1318" s="139"/>
      <c r="AV1318" s="139"/>
      <c r="AW1318" s="139"/>
      <c r="AX1318" s="139"/>
      <c r="AY1318" s="139"/>
    </row>
    <row r="1319" spans="1:51" ht="14.25" x14ac:dyDescent="0.2">
      <c r="A1319" s="139"/>
      <c r="B1319" s="139"/>
      <c r="C1319" s="139"/>
      <c r="D1319" s="139"/>
      <c r="E1319" s="139"/>
      <c r="F1319" s="139"/>
      <c r="G1319" s="139"/>
      <c r="H1319" s="139"/>
      <c r="I1319" s="139"/>
      <c r="J1319" s="139"/>
      <c r="K1319" s="139"/>
      <c r="L1319" s="139"/>
      <c r="M1319" s="139"/>
      <c r="N1319" s="139"/>
      <c r="O1319" s="139"/>
      <c r="P1319" s="139"/>
      <c r="Q1319" s="139"/>
      <c r="R1319" s="139"/>
      <c r="S1319" s="139"/>
      <c r="T1319" s="139"/>
      <c r="U1319" s="139"/>
      <c r="V1319" s="139"/>
      <c r="W1319" s="139"/>
      <c r="X1319" s="139"/>
      <c r="Y1319" s="139"/>
      <c r="Z1319" s="139"/>
      <c r="AA1319" s="139"/>
      <c r="AB1319" s="139"/>
      <c r="AC1319" s="139"/>
      <c r="AD1319" s="139"/>
      <c r="AE1319" s="139"/>
      <c r="AF1319" s="139"/>
      <c r="AG1319" s="139"/>
      <c r="AH1319" s="139"/>
      <c r="AI1319" s="139"/>
      <c r="AJ1319" s="139"/>
      <c r="AK1319" s="139"/>
      <c r="AL1319" s="139"/>
      <c r="AM1319" s="139"/>
      <c r="AN1319" s="139"/>
      <c r="AO1319" s="139"/>
      <c r="AP1319" s="139"/>
      <c r="AQ1319" s="139"/>
      <c r="AR1319" s="139"/>
      <c r="AS1319" s="139"/>
      <c r="AT1319" s="139"/>
      <c r="AU1319" s="139"/>
      <c r="AV1319" s="139"/>
      <c r="AW1319" s="139"/>
      <c r="AX1319" s="139"/>
      <c r="AY1319" s="139"/>
    </row>
    <row r="1320" spans="1:51" ht="14.25" x14ac:dyDescent="0.2">
      <c r="A1320" s="139"/>
      <c r="B1320" s="139"/>
      <c r="C1320" s="139"/>
      <c r="D1320" s="139"/>
      <c r="E1320" s="139"/>
      <c r="F1320" s="139"/>
      <c r="G1320" s="139"/>
      <c r="H1320" s="139"/>
      <c r="I1320" s="139"/>
      <c r="J1320" s="139"/>
      <c r="K1320" s="139"/>
      <c r="L1320" s="139"/>
      <c r="M1320" s="139"/>
      <c r="N1320" s="139"/>
      <c r="O1320" s="139"/>
      <c r="P1320" s="139"/>
      <c r="Q1320" s="139"/>
      <c r="R1320" s="139"/>
      <c r="S1320" s="139"/>
      <c r="T1320" s="139"/>
      <c r="U1320" s="139"/>
      <c r="V1320" s="139"/>
      <c r="W1320" s="139"/>
      <c r="X1320" s="139"/>
      <c r="Y1320" s="139"/>
      <c r="Z1320" s="139"/>
      <c r="AA1320" s="139"/>
      <c r="AB1320" s="139"/>
      <c r="AC1320" s="139"/>
      <c r="AD1320" s="139"/>
      <c r="AE1320" s="139"/>
      <c r="AF1320" s="139"/>
      <c r="AG1320" s="139"/>
      <c r="AH1320" s="139"/>
      <c r="AI1320" s="139"/>
      <c r="AJ1320" s="139"/>
      <c r="AK1320" s="139"/>
      <c r="AL1320" s="139"/>
      <c r="AM1320" s="139"/>
      <c r="AN1320" s="139"/>
      <c r="AO1320" s="139"/>
      <c r="AP1320" s="139"/>
      <c r="AQ1320" s="139"/>
      <c r="AR1320" s="139"/>
      <c r="AS1320" s="139"/>
      <c r="AT1320" s="139"/>
      <c r="AU1320" s="139"/>
      <c r="AV1320" s="139"/>
      <c r="AW1320" s="139"/>
      <c r="AX1320" s="139"/>
      <c r="AY1320" s="139"/>
    </row>
    <row r="1321" spans="1:51" ht="14.25" x14ac:dyDescent="0.2">
      <c r="A1321" s="139"/>
      <c r="B1321" s="139"/>
      <c r="C1321" s="139"/>
      <c r="D1321" s="139"/>
      <c r="E1321" s="139"/>
      <c r="F1321" s="139"/>
      <c r="G1321" s="139"/>
      <c r="H1321" s="139"/>
      <c r="I1321" s="139"/>
      <c r="J1321" s="139"/>
      <c r="K1321" s="139"/>
      <c r="L1321" s="139"/>
      <c r="M1321" s="139"/>
      <c r="N1321" s="139"/>
      <c r="O1321" s="139"/>
      <c r="P1321" s="139"/>
      <c r="Q1321" s="139"/>
      <c r="R1321" s="139"/>
      <c r="S1321" s="139"/>
      <c r="T1321" s="139"/>
      <c r="U1321" s="139"/>
      <c r="V1321" s="139"/>
      <c r="W1321" s="139"/>
      <c r="X1321" s="139"/>
      <c r="Y1321" s="139"/>
      <c r="Z1321" s="139"/>
      <c r="AA1321" s="139"/>
      <c r="AB1321" s="139"/>
      <c r="AC1321" s="139"/>
      <c r="AD1321" s="139"/>
      <c r="AE1321" s="139"/>
      <c r="AF1321" s="139"/>
      <c r="AG1321" s="139"/>
      <c r="AH1321" s="139"/>
      <c r="AI1321" s="139"/>
      <c r="AJ1321" s="139"/>
      <c r="AK1321" s="139"/>
      <c r="AL1321" s="139"/>
      <c r="AM1321" s="139"/>
      <c r="AN1321" s="139"/>
      <c r="AO1321" s="139"/>
      <c r="AP1321" s="139"/>
      <c r="AQ1321" s="139"/>
      <c r="AR1321" s="139"/>
      <c r="AS1321" s="139"/>
      <c r="AT1321" s="139"/>
      <c r="AU1321" s="139"/>
      <c r="AV1321" s="139"/>
      <c r="AW1321" s="139"/>
      <c r="AX1321" s="139"/>
      <c r="AY1321" s="139"/>
    </row>
    <row r="1322" spans="1:51" ht="14.25" x14ac:dyDescent="0.2">
      <c r="A1322" s="139"/>
      <c r="B1322" s="139"/>
      <c r="C1322" s="139"/>
      <c r="D1322" s="139"/>
      <c r="E1322" s="139"/>
      <c r="F1322" s="139"/>
      <c r="G1322" s="139"/>
      <c r="H1322" s="139"/>
      <c r="I1322" s="139"/>
      <c r="J1322" s="139"/>
      <c r="K1322" s="139"/>
      <c r="L1322" s="139"/>
      <c r="M1322" s="139"/>
      <c r="N1322" s="139"/>
      <c r="O1322" s="139"/>
      <c r="P1322" s="139"/>
      <c r="Q1322" s="139"/>
      <c r="R1322" s="139"/>
      <c r="S1322" s="139"/>
      <c r="T1322" s="139"/>
      <c r="U1322" s="139"/>
      <c r="V1322" s="139"/>
      <c r="W1322" s="139"/>
      <c r="X1322" s="139"/>
      <c r="Y1322" s="139"/>
      <c r="Z1322" s="139"/>
      <c r="AA1322" s="139"/>
      <c r="AB1322" s="139"/>
      <c r="AC1322" s="139"/>
      <c r="AD1322" s="139"/>
      <c r="AE1322" s="139"/>
      <c r="AF1322" s="139"/>
      <c r="AG1322" s="139"/>
      <c r="AH1322" s="139"/>
      <c r="AI1322" s="139"/>
      <c r="AJ1322" s="139"/>
      <c r="AK1322" s="139"/>
      <c r="AL1322" s="139"/>
      <c r="AM1322" s="139"/>
      <c r="AN1322" s="139"/>
      <c r="AO1322" s="139"/>
      <c r="AP1322" s="139"/>
      <c r="AQ1322" s="139"/>
      <c r="AR1322" s="139"/>
      <c r="AS1322" s="139"/>
      <c r="AT1322" s="139"/>
      <c r="AU1322" s="139"/>
      <c r="AV1322" s="139"/>
      <c r="AW1322" s="139"/>
      <c r="AX1322" s="139"/>
      <c r="AY1322" s="139"/>
    </row>
    <row r="1323" spans="1:51" ht="14.25" x14ac:dyDescent="0.2">
      <c r="A1323" s="139"/>
      <c r="B1323" s="139"/>
      <c r="C1323" s="139"/>
      <c r="D1323" s="139"/>
      <c r="E1323" s="139"/>
      <c r="F1323" s="139"/>
      <c r="G1323" s="139"/>
      <c r="H1323" s="139"/>
      <c r="I1323" s="139"/>
      <c r="J1323" s="139"/>
      <c r="K1323" s="139"/>
      <c r="L1323" s="139"/>
      <c r="M1323" s="139"/>
      <c r="N1323" s="139"/>
      <c r="O1323" s="139"/>
      <c r="P1323" s="139"/>
      <c r="Q1323" s="139"/>
      <c r="R1323" s="139"/>
      <c r="S1323" s="139"/>
      <c r="T1323" s="139"/>
      <c r="U1323" s="139"/>
      <c r="V1323" s="139"/>
      <c r="W1323" s="139"/>
      <c r="X1323" s="139"/>
      <c r="Y1323" s="139"/>
      <c r="Z1323" s="139"/>
      <c r="AA1323" s="139"/>
      <c r="AB1323" s="139"/>
      <c r="AC1323" s="139"/>
      <c r="AD1323" s="139"/>
      <c r="AE1323" s="139"/>
      <c r="AF1323" s="139"/>
      <c r="AG1323" s="139"/>
      <c r="AH1323" s="139"/>
      <c r="AI1323" s="139"/>
      <c r="AJ1323" s="139"/>
      <c r="AK1323" s="139"/>
      <c r="AL1323" s="139"/>
      <c r="AM1323" s="139"/>
      <c r="AN1323" s="139"/>
      <c r="AO1323" s="139"/>
      <c r="AP1323" s="139"/>
      <c r="AQ1323" s="139"/>
      <c r="AR1323" s="139"/>
      <c r="AS1323" s="139"/>
      <c r="AT1323" s="139"/>
      <c r="AU1323" s="139"/>
      <c r="AV1323" s="139"/>
      <c r="AW1323" s="139"/>
      <c r="AX1323" s="139"/>
      <c r="AY1323" s="139"/>
    </row>
    <row r="1324" spans="1:51" ht="14.25" x14ac:dyDescent="0.2">
      <c r="A1324" s="139"/>
      <c r="B1324" s="139"/>
      <c r="C1324" s="139"/>
      <c r="D1324" s="139"/>
      <c r="E1324" s="139"/>
      <c r="F1324" s="139"/>
      <c r="G1324" s="139"/>
      <c r="H1324" s="139"/>
      <c r="I1324" s="139"/>
      <c r="J1324" s="139"/>
      <c r="K1324" s="139"/>
      <c r="L1324" s="139"/>
      <c r="M1324" s="139"/>
      <c r="N1324" s="139"/>
      <c r="O1324" s="139"/>
      <c r="P1324" s="139"/>
      <c r="Q1324" s="139"/>
      <c r="R1324" s="139"/>
      <c r="S1324" s="139"/>
      <c r="T1324" s="139"/>
      <c r="U1324" s="139"/>
      <c r="V1324" s="139"/>
      <c r="W1324" s="139"/>
      <c r="X1324" s="139"/>
      <c r="Y1324" s="139"/>
      <c r="Z1324" s="139"/>
      <c r="AA1324" s="139"/>
      <c r="AB1324" s="139"/>
      <c r="AC1324" s="139"/>
      <c r="AD1324" s="139"/>
      <c r="AE1324" s="139"/>
      <c r="AF1324" s="139"/>
      <c r="AG1324" s="139"/>
      <c r="AH1324" s="139"/>
      <c r="AI1324" s="139"/>
      <c r="AJ1324" s="139"/>
      <c r="AK1324" s="139"/>
      <c r="AL1324" s="139"/>
      <c r="AM1324" s="139"/>
      <c r="AN1324" s="139"/>
      <c r="AO1324" s="139"/>
      <c r="AP1324" s="139"/>
      <c r="AQ1324" s="139"/>
      <c r="AR1324" s="139"/>
      <c r="AS1324" s="139"/>
      <c r="AT1324" s="139"/>
      <c r="AU1324" s="139"/>
      <c r="AV1324" s="139"/>
      <c r="AW1324" s="139"/>
      <c r="AX1324" s="139"/>
      <c r="AY1324" s="139"/>
    </row>
    <row r="1325" spans="1:51" ht="14.25" x14ac:dyDescent="0.2">
      <c r="A1325" s="139"/>
      <c r="B1325" s="139"/>
      <c r="C1325" s="139"/>
      <c r="D1325" s="139"/>
      <c r="E1325" s="139"/>
      <c r="F1325" s="139"/>
      <c r="G1325" s="139"/>
      <c r="H1325" s="139"/>
      <c r="I1325" s="139"/>
      <c r="J1325" s="139"/>
      <c r="K1325" s="139"/>
      <c r="L1325" s="139"/>
      <c r="M1325" s="139"/>
      <c r="N1325" s="139"/>
      <c r="O1325" s="139"/>
      <c r="P1325" s="139"/>
      <c r="Q1325" s="139"/>
      <c r="R1325" s="139"/>
      <c r="S1325" s="139"/>
      <c r="T1325" s="139"/>
      <c r="U1325" s="139"/>
      <c r="V1325" s="139"/>
      <c r="W1325" s="139"/>
      <c r="X1325" s="139"/>
      <c r="Y1325" s="139"/>
      <c r="Z1325" s="139"/>
      <c r="AA1325" s="139"/>
      <c r="AB1325" s="139"/>
      <c r="AC1325" s="139"/>
      <c r="AD1325" s="139"/>
      <c r="AE1325" s="139"/>
      <c r="AF1325" s="139"/>
      <c r="AG1325" s="139"/>
      <c r="AH1325" s="139"/>
      <c r="AI1325" s="139"/>
      <c r="AJ1325" s="139"/>
      <c r="AK1325" s="139"/>
      <c r="AL1325" s="139"/>
      <c r="AM1325" s="139"/>
      <c r="AN1325" s="139"/>
      <c r="AO1325" s="139"/>
      <c r="AP1325" s="139"/>
      <c r="AQ1325" s="139"/>
      <c r="AR1325" s="139"/>
      <c r="AS1325" s="139"/>
      <c r="AT1325" s="139"/>
      <c r="AU1325" s="139"/>
      <c r="AV1325" s="139"/>
      <c r="AW1325" s="139"/>
      <c r="AX1325" s="139"/>
      <c r="AY1325" s="139"/>
    </row>
    <row r="1326" spans="1:51" ht="14.25" x14ac:dyDescent="0.2">
      <c r="A1326" s="139"/>
      <c r="B1326" s="139"/>
      <c r="C1326" s="139"/>
      <c r="D1326" s="139"/>
      <c r="E1326" s="139"/>
      <c r="F1326" s="139"/>
      <c r="G1326" s="139"/>
      <c r="H1326" s="139"/>
      <c r="I1326" s="139"/>
      <c r="J1326" s="139"/>
      <c r="K1326" s="139"/>
      <c r="L1326" s="139"/>
      <c r="M1326" s="139"/>
      <c r="N1326" s="139"/>
      <c r="O1326" s="139"/>
      <c r="P1326" s="139"/>
      <c r="Q1326" s="139"/>
      <c r="R1326" s="139"/>
      <c r="S1326" s="139"/>
      <c r="T1326" s="139"/>
      <c r="U1326" s="139"/>
      <c r="V1326" s="139"/>
      <c r="W1326" s="139"/>
      <c r="X1326" s="139"/>
      <c r="Y1326" s="139"/>
      <c r="Z1326" s="139"/>
      <c r="AA1326" s="139"/>
      <c r="AB1326" s="139"/>
      <c r="AC1326" s="139"/>
      <c r="AD1326" s="139"/>
      <c r="AE1326" s="139"/>
      <c r="AF1326" s="139"/>
      <c r="AG1326" s="139"/>
      <c r="AH1326" s="139"/>
      <c r="AI1326" s="139"/>
      <c r="AJ1326" s="139"/>
      <c r="AK1326" s="139"/>
      <c r="AL1326" s="139"/>
      <c r="AM1326" s="139"/>
      <c r="AN1326" s="139"/>
      <c r="AO1326" s="139"/>
      <c r="AP1326" s="139"/>
      <c r="AQ1326" s="139"/>
      <c r="AR1326" s="139"/>
      <c r="AS1326" s="139"/>
      <c r="AT1326" s="139"/>
      <c r="AU1326" s="139"/>
      <c r="AV1326" s="139"/>
      <c r="AW1326" s="139"/>
      <c r="AX1326" s="139"/>
      <c r="AY1326" s="139"/>
    </row>
    <row r="1327" spans="1:51" ht="14.25" x14ac:dyDescent="0.2">
      <c r="A1327" s="139"/>
      <c r="B1327" s="139"/>
      <c r="C1327" s="139"/>
      <c r="D1327" s="139"/>
      <c r="E1327" s="139"/>
      <c r="F1327" s="139"/>
      <c r="G1327" s="139"/>
      <c r="H1327" s="139"/>
      <c r="I1327" s="139"/>
      <c r="J1327" s="139"/>
      <c r="K1327" s="139"/>
      <c r="L1327" s="139"/>
      <c r="M1327" s="139"/>
      <c r="N1327" s="139"/>
      <c r="O1327" s="139"/>
      <c r="P1327" s="139"/>
      <c r="Q1327" s="139"/>
      <c r="R1327" s="139"/>
      <c r="S1327" s="139"/>
      <c r="T1327" s="139"/>
      <c r="U1327" s="139"/>
      <c r="V1327" s="139"/>
      <c r="W1327" s="139"/>
      <c r="X1327" s="139"/>
      <c r="Y1327" s="139"/>
      <c r="Z1327" s="139"/>
      <c r="AA1327" s="139"/>
      <c r="AB1327" s="139"/>
      <c r="AC1327" s="139"/>
      <c r="AD1327" s="139"/>
      <c r="AE1327" s="139"/>
      <c r="AF1327" s="139"/>
      <c r="AG1327" s="139"/>
      <c r="AH1327" s="139"/>
      <c r="AI1327" s="139"/>
      <c r="AJ1327" s="139"/>
      <c r="AK1327" s="139"/>
      <c r="AL1327" s="139"/>
      <c r="AM1327" s="139"/>
      <c r="AN1327" s="139"/>
      <c r="AO1327" s="139"/>
      <c r="AP1327" s="139"/>
      <c r="AQ1327" s="139"/>
      <c r="AR1327" s="139"/>
      <c r="AS1327" s="139"/>
      <c r="AT1327" s="139"/>
      <c r="AU1327" s="139"/>
      <c r="AV1327" s="139"/>
      <c r="AW1327" s="139"/>
      <c r="AX1327" s="139"/>
      <c r="AY1327" s="139"/>
    </row>
    <row r="1328" spans="1:51" ht="14.25" x14ac:dyDescent="0.2">
      <c r="A1328" s="139"/>
      <c r="B1328" s="139"/>
      <c r="C1328" s="139"/>
      <c r="D1328" s="139"/>
      <c r="E1328" s="139"/>
      <c r="F1328" s="139"/>
      <c r="G1328" s="139"/>
      <c r="H1328" s="139"/>
      <c r="I1328" s="139"/>
      <c r="J1328" s="139"/>
      <c r="K1328" s="139"/>
      <c r="L1328" s="139"/>
      <c r="M1328" s="139"/>
      <c r="N1328" s="139"/>
      <c r="O1328" s="139"/>
      <c r="P1328" s="139"/>
      <c r="Q1328" s="139"/>
      <c r="R1328" s="139"/>
      <c r="S1328" s="139"/>
      <c r="T1328" s="139"/>
      <c r="U1328" s="139"/>
      <c r="V1328" s="139"/>
      <c r="W1328" s="139"/>
      <c r="X1328" s="139"/>
      <c r="Y1328" s="139"/>
      <c r="Z1328" s="139"/>
      <c r="AA1328" s="139"/>
      <c r="AB1328" s="139"/>
      <c r="AC1328" s="139"/>
      <c r="AD1328" s="139"/>
      <c r="AE1328" s="139"/>
      <c r="AF1328" s="139"/>
      <c r="AG1328" s="139"/>
      <c r="AH1328" s="139"/>
      <c r="AI1328" s="139"/>
      <c r="AJ1328" s="139"/>
      <c r="AK1328" s="139"/>
      <c r="AL1328" s="139"/>
      <c r="AM1328" s="139"/>
      <c r="AN1328" s="139"/>
      <c r="AO1328" s="139"/>
      <c r="AP1328" s="139"/>
      <c r="AQ1328" s="139"/>
      <c r="AR1328" s="139"/>
      <c r="AS1328" s="139"/>
      <c r="AT1328" s="139"/>
      <c r="AU1328" s="139"/>
      <c r="AV1328" s="139"/>
      <c r="AW1328" s="139"/>
      <c r="AX1328" s="139"/>
      <c r="AY1328" s="139"/>
    </row>
    <row r="1329" spans="1:51" ht="14.25" x14ac:dyDescent="0.2">
      <c r="A1329" s="139"/>
      <c r="B1329" s="139"/>
      <c r="C1329" s="139"/>
      <c r="D1329" s="139"/>
      <c r="E1329" s="139"/>
      <c r="F1329" s="139"/>
      <c r="G1329" s="139"/>
      <c r="H1329" s="139"/>
      <c r="I1329" s="139"/>
      <c r="J1329" s="139"/>
      <c r="K1329" s="139"/>
      <c r="L1329" s="139"/>
      <c r="M1329" s="139"/>
      <c r="N1329" s="139"/>
      <c r="O1329" s="139"/>
      <c r="P1329" s="139"/>
      <c r="Q1329" s="139"/>
      <c r="R1329" s="139"/>
      <c r="S1329" s="139"/>
      <c r="T1329" s="139"/>
      <c r="U1329" s="139"/>
      <c r="V1329" s="139"/>
      <c r="W1329" s="139"/>
      <c r="X1329" s="139"/>
      <c r="Y1329" s="139"/>
      <c r="Z1329" s="139"/>
      <c r="AA1329" s="139"/>
      <c r="AB1329" s="139"/>
      <c r="AC1329" s="139"/>
      <c r="AD1329" s="139"/>
      <c r="AE1329" s="139"/>
      <c r="AF1329" s="139"/>
      <c r="AG1329" s="139"/>
      <c r="AH1329" s="139"/>
      <c r="AI1329" s="139"/>
      <c r="AJ1329" s="139"/>
      <c r="AK1329" s="139"/>
      <c r="AL1329" s="139"/>
      <c r="AM1329" s="139"/>
      <c r="AN1329" s="139"/>
      <c r="AO1329" s="139"/>
      <c r="AP1329" s="139"/>
      <c r="AQ1329" s="139"/>
      <c r="AR1329" s="139"/>
      <c r="AS1329" s="139"/>
      <c r="AT1329" s="139"/>
      <c r="AU1329" s="139"/>
      <c r="AV1329" s="139"/>
      <c r="AW1329" s="139"/>
      <c r="AX1329" s="139"/>
      <c r="AY1329" s="139"/>
    </row>
    <row r="1330" spans="1:51" ht="14.25" x14ac:dyDescent="0.2">
      <c r="A1330" s="139"/>
      <c r="B1330" s="139"/>
      <c r="C1330" s="139"/>
      <c r="D1330" s="139"/>
      <c r="E1330" s="139"/>
      <c r="F1330" s="139"/>
      <c r="G1330" s="139"/>
      <c r="H1330" s="139"/>
      <c r="I1330" s="139"/>
      <c r="J1330" s="139"/>
      <c r="K1330" s="139"/>
      <c r="L1330" s="139"/>
      <c r="M1330" s="139"/>
      <c r="N1330" s="139"/>
      <c r="O1330" s="139"/>
      <c r="P1330" s="139"/>
      <c r="Q1330" s="139"/>
      <c r="R1330" s="139"/>
      <c r="S1330" s="139"/>
      <c r="T1330" s="139"/>
      <c r="U1330" s="139"/>
      <c r="V1330" s="139"/>
      <c r="W1330" s="139"/>
      <c r="X1330" s="139"/>
      <c r="Y1330" s="139"/>
      <c r="Z1330" s="139"/>
      <c r="AA1330" s="139"/>
      <c r="AB1330" s="139"/>
      <c r="AC1330" s="139"/>
      <c r="AD1330" s="139"/>
      <c r="AE1330" s="139"/>
      <c r="AF1330" s="139"/>
      <c r="AG1330" s="139"/>
      <c r="AH1330" s="139"/>
      <c r="AI1330" s="139"/>
      <c r="AJ1330" s="139"/>
      <c r="AK1330" s="139"/>
      <c r="AL1330" s="139"/>
      <c r="AM1330" s="139"/>
      <c r="AN1330" s="139"/>
      <c r="AO1330" s="139"/>
      <c r="AP1330" s="139"/>
      <c r="AQ1330" s="139"/>
      <c r="AR1330" s="139"/>
      <c r="AS1330" s="139"/>
      <c r="AT1330" s="139"/>
      <c r="AU1330" s="139"/>
      <c r="AV1330" s="139"/>
      <c r="AW1330" s="139"/>
      <c r="AX1330" s="139"/>
      <c r="AY1330" s="139"/>
    </row>
    <row r="1331" spans="1:51" ht="14.25" x14ac:dyDescent="0.2">
      <c r="A1331" s="139"/>
      <c r="B1331" s="139"/>
      <c r="C1331" s="139"/>
      <c r="D1331" s="139"/>
      <c r="E1331" s="139"/>
      <c r="F1331" s="139"/>
      <c r="G1331" s="139"/>
      <c r="H1331" s="139"/>
      <c r="I1331" s="139"/>
      <c r="J1331" s="139"/>
      <c r="K1331" s="139"/>
      <c r="L1331" s="139"/>
      <c r="M1331" s="139"/>
      <c r="N1331" s="139"/>
      <c r="O1331" s="139"/>
      <c r="P1331" s="139"/>
      <c r="Q1331" s="139"/>
      <c r="R1331" s="139"/>
      <c r="S1331" s="139"/>
      <c r="T1331" s="139"/>
      <c r="U1331" s="139"/>
      <c r="V1331" s="139"/>
      <c r="W1331" s="139"/>
      <c r="X1331" s="139"/>
      <c r="Y1331" s="139"/>
      <c r="Z1331" s="139"/>
      <c r="AA1331" s="139"/>
      <c r="AB1331" s="139"/>
      <c r="AC1331" s="139"/>
      <c r="AD1331" s="139"/>
      <c r="AE1331" s="139"/>
      <c r="AF1331" s="139"/>
      <c r="AG1331" s="139"/>
      <c r="AH1331" s="139"/>
      <c r="AI1331" s="139"/>
      <c r="AJ1331" s="139"/>
      <c r="AK1331" s="139"/>
      <c r="AL1331" s="139"/>
      <c r="AM1331" s="139"/>
      <c r="AN1331" s="139"/>
      <c r="AO1331" s="139"/>
      <c r="AP1331" s="139"/>
      <c r="AQ1331" s="139"/>
      <c r="AR1331" s="139"/>
      <c r="AS1331" s="139"/>
      <c r="AT1331" s="139"/>
      <c r="AU1331" s="139"/>
      <c r="AV1331" s="139"/>
      <c r="AW1331" s="139"/>
      <c r="AX1331" s="139"/>
      <c r="AY1331" s="139"/>
    </row>
    <row r="1332" spans="1:51" ht="14.25" x14ac:dyDescent="0.2">
      <c r="A1332" s="139"/>
      <c r="B1332" s="139"/>
      <c r="C1332" s="139"/>
      <c r="D1332" s="139"/>
      <c r="E1332" s="139"/>
      <c r="F1332" s="139"/>
      <c r="G1332" s="139"/>
      <c r="H1332" s="139"/>
      <c r="I1332" s="139"/>
      <c r="J1332" s="139"/>
      <c r="K1332" s="139"/>
      <c r="L1332" s="139"/>
      <c r="M1332" s="139"/>
      <c r="N1332" s="139"/>
      <c r="O1332" s="139"/>
      <c r="P1332" s="139"/>
      <c r="Q1332" s="139"/>
      <c r="R1332" s="139"/>
      <c r="S1332" s="139"/>
      <c r="T1332" s="139"/>
      <c r="U1332" s="139"/>
      <c r="V1332" s="139"/>
      <c r="W1332" s="139"/>
      <c r="X1332" s="139"/>
      <c r="Y1332" s="139"/>
      <c r="Z1332" s="139"/>
      <c r="AA1332" s="139"/>
      <c r="AB1332" s="139"/>
      <c r="AC1332" s="139"/>
      <c r="AD1332" s="139"/>
      <c r="AE1332" s="139"/>
      <c r="AF1332" s="139"/>
      <c r="AG1332" s="139"/>
      <c r="AH1332" s="139"/>
      <c r="AI1332" s="139"/>
      <c r="AJ1332" s="139"/>
      <c r="AK1332" s="139"/>
      <c r="AL1332" s="139"/>
      <c r="AM1332" s="139"/>
      <c r="AN1332" s="139"/>
      <c r="AO1332" s="139"/>
      <c r="AP1332" s="139"/>
      <c r="AQ1332" s="139"/>
      <c r="AR1332" s="139"/>
      <c r="AS1332" s="139"/>
      <c r="AT1332" s="139"/>
      <c r="AU1332" s="139"/>
      <c r="AV1332" s="139"/>
      <c r="AW1332" s="139"/>
      <c r="AX1332" s="139"/>
      <c r="AY1332" s="139"/>
    </row>
    <row r="1333" spans="1:51" ht="14.25" x14ac:dyDescent="0.2">
      <c r="A1333" s="139"/>
      <c r="B1333" s="139"/>
      <c r="C1333" s="139"/>
      <c r="D1333" s="139"/>
      <c r="E1333" s="139"/>
      <c r="F1333" s="139"/>
      <c r="G1333" s="139"/>
      <c r="H1333" s="139"/>
      <c r="I1333" s="139"/>
      <c r="J1333" s="139"/>
      <c r="K1333" s="139"/>
      <c r="L1333" s="139"/>
      <c r="M1333" s="139"/>
      <c r="N1333" s="139"/>
      <c r="O1333" s="139"/>
      <c r="P1333" s="139"/>
      <c r="Q1333" s="139"/>
      <c r="R1333" s="139"/>
      <c r="S1333" s="139"/>
      <c r="T1333" s="139"/>
      <c r="U1333" s="139"/>
      <c r="V1333" s="139"/>
      <c r="W1333" s="139"/>
      <c r="X1333" s="139"/>
      <c r="Y1333" s="139"/>
      <c r="Z1333" s="139"/>
      <c r="AA1333" s="139"/>
      <c r="AB1333" s="139"/>
      <c r="AC1333" s="139"/>
      <c r="AD1333" s="139"/>
      <c r="AE1333" s="139"/>
      <c r="AF1333" s="139"/>
      <c r="AG1333" s="139"/>
      <c r="AH1333" s="139"/>
      <c r="AI1333" s="139"/>
      <c r="AJ1333" s="139"/>
      <c r="AK1333" s="139"/>
      <c r="AL1333" s="139"/>
      <c r="AM1333" s="139"/>
      <c r="AN1333" s="139"/>
      <c r="AO1333" s="139"/>
      <c r="AP1333" s="139"/>
      <c r="AQ1333" s="139"/>
      <c r="AR1333" s="139"/>
      <c r="AS1333" s="139"/>
      <c r="AT1333" s="139"/>
      <c r="AU1333" s="139"/>
      <c r="AV1333" s="139"/>
      <c r="AW1333" s="139"/>
      <c r="AX1333" s="139"/>
      <c r="AY1333" s="139"/>
    </row>
    <row r="1334" spans="1:51" ht="14.25" x14ac:dyDescent="0.2">
      <c r="A1334" s="139"/>
      <c r="B1334" s="139"/>
      <c r="C1334" s="139"/>
      <c r="D1334" s="139"/>
      <c r="E1334" s="139"/>
      <c r="F1334" s="139"/>
      <c r="G1334" s="139"/>
      <c r="H1334" s="139"/>
      <c r="I1334" s="139"/>
      <c r="J1334" s="139"/>
      <c r="K1334" s="139"/>
      <c r="L1334" s="139"/>
      <c r="M1334" s="139"/>
      <c r="N1334" s="139"/>
      <c r="O1334" s="139"/>
      <c r="P1334" s="139"/>
      <c r="Q1334" s="139"/>
      <c r="R1334" s="139"/>
      <c r="S1334" s="139"/>
      <c r="T1334" s="139"/>
      <c r="U1334" s="139"/>
      <c r="V1334" s="139"/>
      <c r="W1334" s="139"/>
      <c r="X1334" s="139"/>
      <c r="Y1334" s="139"/>
      <c r="Z1334" s="139"/>
      <c r="AA1334" s="139"/>
      <c r="AB1334" s="139"/>
      <c r="AC1334" s="139"/>
      <c r="AD1334" s="139"/>
      <c r="AE1334" s="139"/>
      <c r="AF1334" s="139"/>
      <c r="AG1334" s="139"/>
      <c r="AH1334" s="139"/>
      <c r="AI1334" s="139"/>
      <c r="AJ1334" s="139"/>
      <c r="AK1334" s="139"/>
      <c r="AL1334" s="139"/>
      <c r="AM1334" s="139"/>
      <c r="AN1334" s="139"/>
      <c r="AO1334" s="139"/>
      <c r="AP1334" s="139"/>
      <c r="AQ1334" s="139"/>
      <c r="AR1334" s="139"/>
      <c r="AS1334" s="139"/>
      <c r="AT1334" s="139"/>
      <c r="AU1334" s="139"/>
      <c r="AV1334" s="139"/>
      <c r="AW1334" s="139"/>
      <c r="AX1334" s="139"/>
      <c r="AY1334" s="139"/>
    </row>
    <row r="1335" spans="1:51" ht="14.25" x14ac:dyDescent="0.2">
      <c r="A1335" s="139"/>
      <c r="B1335" s="139"/>
      <c r="C1335" s="139"/>
      <c r="D1335" s="139"/>
      <c r="E1335" s="139"/>
      <c r="F1335" s="139"/>
      <c r="G1335" s="139"/>
      <c r="H1335" s="139"/>
      <c r="I1335" s="139"/>
      <c r="J1335" s="139"/>
      <c r="K1335" s="139"/>
      <c r="L1335" s="139"/>
      <c r="M1335" s="139"/>
      <c r="N1335" s="139"/>
      <c r="O1335" s="139"/>
      <c r="P1335" s="139"/>
      <c r="Q1335" s="139"/>
      <c r="R1335" s="139"/>
      <c r="S1335" s="139"/>
      <c r="T1335" s="139"/>
      <c r="U1335" s="139"/>
      <c r="V1335" s="139"/>
      <c r="W1335" s="139"/>
      <c r="X1335" s="139"/>
      <c r="Y1335" s="139"/>
      <c r="Z1335" s="139"/>
      <c r="AA1335" s="139"/>
      <c r="AB1335" s="139"/>
      <c r="AC1335" s="139"/>
      <c r="AD1335" s="139"/>
      <c r="AE1335" s="139"/>
      <c r="AF1335" s="139"/>
      <c r="AG1335" s="139"/>
      <c r="AH1335" s="139"/>
      <c r="AI1335" s="139"/>
      <c r="AJ1335" s="139"/>
      <c r="AK1335" s="139"/>
      <c r="AL1335" s="139"/>
      <c r="AM1335" s="139"/>
      <c r="AN1335" s="139"/>
      <c r="AO1335" s="139"/>
      <c r="AP1335" s="139"/>
      <c r="AQ1335" s="139"/>
      <c r="AR1335" s="139"/>
      <c r="AS1335" s="139"/>
      <c r="AT1335" s="139"/>
      <c r="AU1335" s="139"/>
      <c r="AV1335" s="139"/>
      <c r="AW1335" s="139"/>
      <c r="AX1335" s="139"/>
      <c r="AY1335" s="139"/>
    </row>
    <row r="1336" spans="1:51" ht="14.25" x14ac:dyDescent="0.2">
      <c r="A1336" s="139"/>
      <c r="B1336" s="139"/>
      <c r="C1336" s="139"/>
      <c r="D1336" s="139"/>
      <c r="E1336" s="139"/>
      <c r="F1336" s="139"/>
      <c r="G1336" s="139"/>
      <c r="H1336" s="139"/>
      <c r="I1336" s="139"/>
      <c r="J1336" s="139"/>
      <c r="K1336" s="139"/>
      <c r="L1336" s="139"/>
      <c r="M1336" s="139"/>
      <c r="N1336" s="139"/>
      <c r="O1336" s="139"/>
      <c r="P1336" s="139"/>
      <c r="Q1336" s="139"/>
      <c r="R1336" s="139"/>
      <c r="S1336" s="139"/>
      <c r="T1336" s="139"/>
      <c r="U1336" s="139"/>
      <c r="V1336" s="139"/>
      <c r="W1336" s="139"/>
      <c r="X1336" s="139"/>
      <c r="Y1336" s="139"/>
      <c r="Z1336" s="139"/>
      <c r="AA1336" s="139"/>
      <c r="AB1336" s="139"/>
      <c r="AC1336" s="139"/>
      <c r="AD1336" s="139"/>
      <c r="AE1336" s="139"/>
      <c r="AF1336" s="139"/>
      <c r="AG1336" s="139"/>
      <c r="AH1336" s="139"/>
      <c r="AI1336" s="139"/>
      <c r="AJ1336" s="139"/>
      <c r="AK1336" s="139"/>
      <c r="AL1336" s="139"/>
      <c r="AM1336" s="139"/>
      <c r="AN1336" s="139"/>
      <c r="AO1336" s="139"/>
      <c r="AP1336" s="139"/>
      <c r="AQ1336" s="139"/>
      <c r="AR1336" s="139"/>
      <c r="AS1336" s="139"/>
      <c r="AT1336" s="139"/>
      <c r="AU1336" s="139"/>
      <c r="AV1336" s="139"/>
      <c r="AW1336" s="139"/>
      <c r="AX1336" s="139"/>
      <c r="AY1336" s="139"/>
    </row>
    <row r="1337" spans="1:51" ht="14.25" x14ac:dyDescent="0.2">
      <c r="A1337" s="139"/>
      <c r="B1337" s="139"/>
      <c r="C1337" s="139"/>
      <c r="D1337" s="139"/>
      <c r="E1337" s="139"/>
      <c r="F1337" s="139"/>
      <c r="G1337" s="139"/>
      <c r="H1337" s="139"/>
      <c r="I1337" s="139"/>
      <c r="J1337" s="139"/>
      <c r="K1337" s="139"/>
      <c r="L1337" s="139"/>
      <c r="M1337" s="139"/>
      <c r="N1337" s="139"/>
      <c r="O1337" s="139"/>
      <c r="P1337" s="139"/>
      <c r="Q1337" s="139"/>
      <c r="R1337" s="139"/>
      <c r="S1337" s="139"/>
      <c r="T1337" s="139"/>
      <c r="U1337" s="139"/>
      <c r="V1337" s="139"/>
      <c r="W1337" s="139"/>
      <c r="X1337" s="139"/>
      <c r="Y1337" s="139"/>
      <c r="Z1337" s="139"/>
      <c r="AA1337" s="139"/>
      <c r="AB1337" s="139"/>
      <c r="AC1337" s="139"/>
      <c r="AD1337" s="139"/>
      <c r="AE1337" s="139"/>
      <c r="AF1337" s="139"/>
      <c r="AG1337" s="139"/>
      <c r="AH1337" s="139"/>
      <c r="AI1337" s="139"/>
      <c r="AJ1337" s="139"/>
      <c r="AK1337" s="139"/>
      <c r="AL1337" s="139"/>
      <c r="AM1337" s="139"/>
      <c r="AN1337" s="139"/>
      <c r="AO1337" s="139"/>
      <c r="AP1337" s="139"/>
      <c r="AQ1337" s="139"/>
      <c r="AR1337" s="139"/>
      <c r="AS1337" s="139"/>
      <c r="AT1337" s="139"/>
      <c r="AU1337" s="139"/>
      <c r="AV1337" s="139"/>
      <c r="AW1337" s="139"/>
      <c r="AX1337" s="139"/>
      <c r="AY1337" s="139"/>
    </row>
    <row r="1338" spans="1:51" ht="14.25" x14ac:dyDescent="0.2">
      <c r="A1338" s="139"/>
      <c r="B1338" s="139"/>
      <c r="C1338" s="139"/>
      <c r="D1338" s="139"/>
      <c r="E1338" s="139"/>
      <c r="F1338" s="139"/>
      <c r="G1338" s="139"/>
      <c r="H1338" s="139"/>
      <c r="I1338" s="139"/>
      <c r="J1338" s="139"/>
      <c r="K1338" s="139"/>
      <c r="L1338" s="139"/>
      <c r="M1338" s="139"/>
      <c r="N1338" s="139"/>
      <c r="O1338" s="139"/>
      <c r="P1338" s="139"/>
      <c r="Q1338" s="139"/>
      <c r="R1338" s="139"/>
      <c r="S1338" s="139"/>
      <c r="T1338" s="139"/>
      <c r="U1338" s="139"/>
      <c r="V1338" s="139"/>
      <c r="W1338" s="139"/>
      <c r="X1338" s="139"/>
      <c r="Y1338" s="139"/>
      <c r="Z1338" s="139"/>
      <c r="AA1338" s="139"/>
      <c r="AB1338" s="139"/>
      <c r="AC1338" s="139"/>
      <c r="AD1338" s="139"/>
      <c r="AE1338" s="139"/>
      <c r="AF1338" s="139"/>
      <c r="AG1338" s="139"/>
      <c r="AH1338" s="139"/>
      <c r="AI1338" s="139"/>
      <c r="AJ1338" s="139"/>
      <c r="AK1338" s="139"/>
      <c r="AL1338" s="139"/>
      <c r="AM1338" s="139"/>
      <c r="AN1338" s="139"/>
      <c r="AO1338" s="139"/>
      <c r="AP1338" s="139"/>
      <c r="AQ1338" s="139"/>
      <c r="AR1338" s="139"/>
      <c r="AS1338" s="139"/>
      <c r="AT1338" s="139"/>
      <c r="AU1338" s="139"/>
      <c r="AV1338" s="139"/>
      <c r="AW1338" s="139"/>
      <c r="AX1338" s="139"/>
      <c r="AY1338" s="139"/>
    </row>
    <row r="1339" spans="1:51" ht="14.25" x14ac:dyDescent="0.2">
      <c r="A1339" s="139"/>
      <c r="B1339" s="139"/>
      <c r="C1339" s="139"/>
      <c r="D1339" s="139"/>
      <c r="E1339" s="139"/>
      <c r="F1339" s="139"/>
      <c r="G1339" s="139"/>
      <c r="H1339" s="139"/>
      <c r="I1339" s="139"/>
      <c r="J1339" s="139"/>
      <c r="K1339" s="139"/>
      <c r="L1339" s="139"/>
      <c r="M1339" s="139"/>
      <c r="N1339" s="139"/>
      <c r="O1339" s="139"/>
      <c r="P1339" s="139"/>
      <c r="Q1339" s="139"/>
      <c r="R1339" s="139"/>
      <c r="S1339" s="139"/>
      <c r="T1339" s="139"/>
      <c r="U1339" s="139"/>
      <c r="V1339" s="139"/>
      <c r="W1339" s="139"/>
      <c r="X1339" s="139"/>
      <c r="Y1339" s="139"/>
      <c r="Z1339" s="139"/>
      <c r="AA1339" s="139"/>
      <c r="AB1339" s="139"/>
      <c r="AC1339" s="139"/>
      <c r="AD1339" s="139"/>
      <c r="AE1339" s="139"/>
      <c r="AF1339" s="139"/>
      <c r="AG1339" s="139"/>
      <c r="AH1339" s="139"/>
      <c r="AI1339" s="139"/>
      <c r="AJ1339" s="139"/>
      <c r="AK1339" s="139"/>
      <c r="AL1339" s="139"/>
      <c r="AM1339" s="139"/>
      <c r="AN1339" s="139"/>
      <c r="AO1339" s="139"/>
      <c r="AP1339" s="139"/>
      <c r="AQ1339" s="139"/>
      <c r="AR1339" s="139"/>
      <c r="AS1339" s="139"/>
      <c r="AT1339" s="139"/>
      <c r="AU1339" s="139"/>
      <c r="AV1339" s="139"/>
      <c r="AW1339" s="139"/>
      <c r="AX1339" s="139"/>
      <c r="AY1339" s="139"/>
    </row>
    <row r="1340" spans="1:51" ht="14.25" x14ac:dyDescent="0.2">
      <c r="A1340" s="139"/>
      <c r="B1340" s="139"/>
      <c r="C1340" s="139"/>
      <c r="D1340" s="139"/>
      <c r="E1340" s="139"/>
      <c r="F1340" s="139"/>
      <c r="G1340" s="139"/>
      <c r="H1340" s="139"/>
      <c r="I1340" s="139"/>
      <c r="J1340" s="139"/>
      <c r="K1340" s="139"/>
      <c r="L1340" s="139"/>
      <c r="M1340" s="139"/>
      <c r="N1340" s="139"/>
      <c r="O1340" s="139"/>
      <c r="P1340" s="139"/>
      <c r="Q1340" s="139"/>
      <c r="R1340" s="139"/>
      <c r="S1340" s="139"/>
      <c r="T1340" s="139"/>
      <c r="U1340" s="139"/>
      <c r="V1340" s="139"/>
      <c r="W1340" s="139"/>
      <c r="X1340" s="139"/>
      <c r="Y1340" s="139"/>
      <c r="Z1340" s="139"/>
      <c r="AA1340" s="139"/>
      <c r="AB1340" s="139"/>
      <c r="AC1340" s="139"/>
      <c r="AD1340" s="139"/>
      <c r="AE1340" s="139"/>
      <c r="AF1340" s="139"/>
      <c r="AG1340" s="139"/>
      <c r="AH1340" s="139"/>
      <c r="AI1340" s="139"/>
      <c r="AJ1340" s="139"/>
      <c r="AK1340" s="139"/>
      <c r="AL1340" s="139"/>
      <c r="AM1340" s="139"/>
      <c r="AN1340" s="139"/>
      <c r="AO1340" s="139"/>
      <c r="AP1340" s="139"/>
      <c r="AQ1340" s="139"/>
      <c r="AR1340" s="139"/>
      <c r="AS1340" s="139"/>
      <c r="AT1340" s="139"/>
      <c r="AU1340" s="139"/>
      <c r="AV1340" s="139"/>
      <c r="AW1340" s="139"/>
      <c r="AX1340" s="139"/>
      <c r="AY1340" s="139"/>
    </row>
    <row r="1341" spans="1:51" ht="14.25" x14ac:dyDescent="0.2">
      <c r="A1341" s="139"/>
      <c r="B1341" s="139"/>
      <c r="C1341" s="139"/>
      <c r="D1341" s="139"/>
      <c r="E1341" s="139"/>
      <c r="F1341" s="139"/>
      <c r="G1341" s="139"/>
      <c r="H1341" s="139"/>
      <c r="I1341" s="139"/>
      <c r="J1341" s="139"/>
      <c r="K1341" s="139"/>
      <c r="L1341" s="139"/>
      <c r="M1341" s="139"/>
      <c r="N1341" s="139"/>
      <c r="O1341" s="139"/>
      <c r="P1341" s="139"/>
      <c r="Q1341" s="139"/>
      <c r="R1341" s="139"/>
      <c r="S1341" s="139"/>
      <c r="T1341" s="139"/>
      <c r="U1341" s="139"/>
      <c r="V1341" s="139"/>
      <c r="W1341" s="139"/>
      <c r="X1341" s="139"/>
      <c r="Y1341" s="139"/>
      <c r="Z1341" s="139"/>
      <c r="AA1341" s="139"/>
      <c r="AB1341" s="139"/>
      <c r="AC1341" s="139"/>
      <c r="AD1341" s="139"/>
      <c r="AE1341" s="139"/>
      <c r="AF1341" s="139"/>
      <c r="AG1341" s="139"/>
      <c r="AH1341" s="139"/>
      <c r="AI1341" s="139"/>
      <c r="AJ1341" s="139"/>
      <c r="AK1341" s="139"/>
      <c r="AL1341" s="139"/>
      <c r="AM1341" s="139"/>
      <c r="AN1341" s="139"/>
      <c r="AO1341" s="139"/>
      <c r="AP1341" s="139"/>
      <c r="AQ1341" s="139"/>
      <c r="AR1341" s="139"/>
      <c r="AS1341" s="139"/>
      <c r="AT1341" s="139"/>
      <c r="AU1341" s="139"/>
      <c r="AV1341" s="139"/>
      <c r="AW1341" s="139"/>
      <c r="AX1341" s="139"/>
      <c r="AY1341" s="139"/>
    </row>
    <row r="1342" spans="1:51" ht="14.25" x14ac:dyDescent="0.2">
      <c r="A1342" s="139"/>
      <c r="B1342" s="139"/>
      <c r="C1342" s="139"/>
      <c r="D1342" s="139"/>
      <c r="E1342" s="139"/>
      <c r="F1342" s="139"/>
      <c r="G1342" s="139"/>
      <c r="H1342" s="139"/>
      <c r="I1342" s="139"/>
      <c r="J1342" s="139"/>
      <c r="K1342" s="139"/>
      <c r="L1342" s="139"/>
      <c r="M1342" s="139"/>
      <c r="N1342" s="139"/>
      <c r="O1342" s="139"/>
      <c r="P1342" s="139"/>
      <c r="Q1342" s="139"/>
      <c r="R1342" s="139"/>
      <c r="S1342" s="139"/>
      <c r="T1342" s="139"/>
      <c r="U1342" s="139"/>
      <c r="V1342" s="139"/>
      <c r="W1342" s="139"/>
      <c r="X1342" s="139"/>
      <c r="Y1342" s="139"/>
      <c r="Z1342" s="139"/>
      <c r="AA1342" s="139"/>
      <c r="AB1342" s="139"/>
      <c r="AC1342" s="139"/>
      <c r="AD1342" s="139"/>
      <c r="AE1342" s="139"/>
      <c r="AF1342" s="139"/>
      <c r="AG1342" s="139"/>
      <c r="AH1342" s="139"/>
      <c r="AI1342" s="139"/>
      <c r="AJ1342" s="139"/>
      <c r="AK1342" s="139"/>
      <c r="AL1342" s="139"/>
      <c r="AM1342" s="139"/>
      <c r="AN1342" s="139"/>
      <c r="AO1342" s="139"/>
      <c r="AP1342" s="139"/>
      <c r="AQ1342" s="139"/>
      <c r="AR1342" s="139"/>
      <c r="AS1342" s="139"/>
      <c r="AT1342" s="139"/>
      <c r="AU1342" s="139"/>
      <c r="AV1342" s="139"/>
      <c r="AW1342" s="139"/>
      <c r="AX1342" s="139"/>
      <c r="AY1342" s="139"/>
    </row>
    <row r="1343" spans="1:51" ht="14.25" x14ac:dyDescent="0.2">
      <c r="A1343" s="139"/>
      <c r="B1343" s="139"/>
      <c r="C1343" s="139"/>
      <c r="D1343" s="139"/>
      <c r="E1343" s="139"/>
      <c r="F1343" s="139"/>
      <c r="G1343" s="139"/>
      <c r="H1343" s="139"/>
      <c r="I1343" s="139"/>
      <c r="J1343" s="139"/>
      <c r="K1343" s="139"/>
      <c r="L1343" s="139"/>
      <c r="M1343" s="139"/>
      <c r="N1343" s="139"/>
      <c r="O1343" s="139"/>
      <c r="P1343" s="139"/>
      <c r="Q1343" s="139"/>
      <c r="R1343" s="139"/>
      <c r="S1343" s="139"/>
      <c r="T1343" s="139"/>
      <c r="U1343" s="139"/>
      <c r="V1343" s="139"/>
      <c r="W1343" s="139"/>
      <c r="X1343" s="139"/>
      <c r="Y1343" s="139"/>
      <c r="Z1343" s="139"/>
      <c r="AA1343" s="139"/>
      <c r="AB1343" s="139"/>
      <c r="AC1343" s="139"/>
      <c r="AD1343" s="139"/>
      <c r="AE1343" s="139"/>
      <c r="AF1343" s="139"/>
      <c r="AG1343" s="139"/>
      <c r="AH1343" s="139"/>
      <c r="AI1343" s="139"/>
      <c r="AJ1343" s="139"/>
      <c r="AK1343" s="139"/>
      <c r="AL1343" s="139"/>
      <c r="AM1343" s="139"/>
      <c r="AN1343" s="139"/>
      <c r="AO1343" s="139"/>
      <c r="AP1343" s="139"/>
      <c r="AQ1343" s="139"/>
      <c r="AR1343" s="139"/>
      <c r="AS1343" s="139"/>
      <c r="AT1343" s="139"/>
      <c r="AU1343" s="139"/>
      <c r="AV1343" s="139"/>
      <c r="AW1343" s="139"/>
      <c r="AX1343" s="139"/>
      <c r="AY1343" s="139"/>
    </row>
    <row r="1344" spans="1:51" ht="14.25" x14ac:dyDescent="0.2">
      <c r="A1344" s="139"/>
      <c r="B1344" s="139"/>
      <c r="C1344" s="139"/>
      <c r="D1344" s="139"/>
      <c r="E1344" s="139"/>
      <c r="F1344" s="139"/>
      <c r="G1344" s="139"/>
      <c r="H1344" s="139"/>
      <c r="I1344" s="139"/>
      <c r="J1344" s="139"/>
      <c r="K1344" s="139"/>
      <c r="L1344" s="139"/>
      <c r="M1344" s="139"/>
      <c r="N1344" s="139"/>
      <c r="O1344" s="139"/>
      <c r="P1344" s="139"/>
      <c r="Q1344" s="139"/>
      <c r="R1344" s="139"/>
      <c r="S1344" s="139"/>
      <c r="T1344" s="139"/>
      <c r="U1344" s="139"/>
      <c r="V1344" s="139"/>
      <c r="W1344" s="139"/>
      <c r="X1344" s="139"/>
      <c r="Y1344" s="139"/>
      <c r="Z1344" s="139"/>
      <c r="AA1344" s="139"/>
      <c r="AB1344" s="139"/>
      <c r="AC1344" s="139"/>
      <c r="AD1344" s="139"/>
      <c r="AE1344" s="139"/>
      <c r="AF1344" s="139"/>
      <c r="AG1344" s="139"/>
      <c r="AH1344" s="139"/>
      <c r="AI1344" s="139"/>
      <c r="AJ1344" s="139"/>
      <c r="AK1344" s="139"/>
      <c r="AL1344" s="139"/>
      <c r="AM1344" s="139"/>
      <c r="AN1344" s="139"/>
      <c r="AO1344" s="139"/>
      <c r="AP1344" s="139"/>
      <c r="AQ1344" s="139"/>
      <c r="AR1344" s="139"/>
      <c r="AS1344" s="139"/>
      <c r="AT1344" s="139"/>
      <c r="AU1344" s="139"/>
      <c r="AV1344" s="139"/>
      <c r="AW1344" s="139"/>
      <c r="AX1344" s="139"/>
      <c r="AY1344" s="139"/>
    </row>
    <row r="1345" spans="1:51" ht="14.25" x14ac:dyDescent="0.2">
      <c r="A1345" s="139"/>
      <c r="B1345" s="139"/>
      <c r="C1345" s="139"/>
      <c r="D1345" s="139"/>
      <c r="E1345" s="139"/>
      <c r="F1345" s="139"/>
      <c r="G1345" s="139"/>
      <c r="H1345" s="139"/>
      <c r="I1345" s="139"/>
      <c r="J1345" s="139"/>
      <c r="K1345" s="139"/>
      <c r="L1345" s="139"/>
      <c r="M1345" s="139"/>
      <c r="N1345" s="139"/>
      <c r="O1345" s="139"/>
      <c r="P1345" s="139"/>
      <c r="Q1345" s="139"/>
      <c r="R1345" s="139"/>
      <c r="S1345" s="139"/>
      <c r="T1345" s="139"/>
      <c r="U1345" s="139"/>
      <c r="V1345" s="139"/>
      <c r="W1345" s="139"/>
      <c r="X1345" s="139"/>
      <c r="Y1345" s="139"/>
      <c r="Z1345" s="139"/>
      <c r="AA1345" s="139"/>
      <c r="AB1345" s="139"/>
      <c r="AC1345" s="139"/>
      <c r="AD1345" s="139"/>
      <c r="AE1345" s="139"/>
      <c r="AF1345" s="139"/>
      <c r="AG1345" s="139"/>
      <c r="AH1345" s="139"/>
      <c r="AI1345" s="139"/>
      <c r="AJ1345" s="139"/>
      <c r="AK1345" s="139"/>
      <c r="AL1345" s="139"/>
      <c r="AM1345" s="139"/>
      <c r="AN1345" s="139"/>
      <c r="AO1345" s="139"/>
      <c r="AP1345" s="139"/>
      <c r="AQ1345" s="139"/>
      <c r="AR1345" s="139"/>
      <c r="AS1345" s="139"/>
      <c r="AT1345" s="139"/>
      <c r="AU1345" s="139"/>
      <c r="AV1345" s="139"/>
      <c r="AW1345" s="139"/>
      <c r="AX1345" s="139"/>
      <c r="AY1345" s="139"/>
    </row>
    <row r="1346" spans="1:51" ht="14.25" x14ac:dyDescent="0.2">
      <c r="A1346" s="139"/>
      <c r="B1346" s="139"/>
      <c r="C1346" s="139"/>
      <c r="D1346" s="139"/>
      <c r="E1346" s="139"/>
      <c r="F1346" s="139"/>
      <c r="G1346" s="139"/>
      <c r="H1346" s="139"/>
      <c r="I1346" s="139"/>
      <c r="J1346" s="139"/>
      <c r="K1346" s="139"/>
      <c r="L1346" s="139"/>
      <c r="M1346" s="139"/>
      <c r="N1346" s="139"/>
      <c r="O1346" s="139"/>
      <c r="P1346" s="139"/>
      <c r="Q1346" s="139"/>
      <c r="R1346" s="139"/>
      <c r="S1346" s="139"/>
      <c r="T1346" s="139"/>
      <c r="U1346" s="139"/>
      <c r="V1346" s="139"/>
      <c r="W1346" s="139"/>
      <c r="X1346" s="139"/>
      <c r="Y1346" s="139"/>
      <c r="Z1346" s="139"/>
      <c r="AA1346" s="139"/>
      <c r="AB1346" s="139"/>
      <c r="AC1346" s="139"/>
      <c r="AD1346" s="139"/>
      <c r="AE1346" s="139"/>
      <c r="AF1346" s="139"/>
      <c r="AG1346" s="139"/>
      <c r="AH1346" s="139"/>
      <c r="AI1346" s="139"/>
      <c r="AJ1346" s="139"/>
      <c r="AK1346" s="139"/>
      <c r="AL1346" s="139"/>
      <c r="AM1346" s="139"/>
      <c r="AN1346" s="139"/>
      <c r="AO1346" s="139"/>
      <c r="AP1346" s="139"/>
      <c r="AQ1346" s="139"/>
      <c r="AR1346" s="139"/>
      <c r="AS1346" s="139"/>
      <c r="AT1346" s="139"/>
      <c r="AU1346" s="139"/>
      <c r="AV1346" s="139"/>
      <c r="AW1346" s="139"/>
      <c r="AX1346" s="139"/>
      <c r="AY1346" s="139"/>
    </row>
    <row r="1347" spans="1:51" ht="14.25" x14ac:dyDescent="0.2">
      <c r="A1347" s="139"/>
      <c r="B1347" s="139"/>
      <c r="C1347" s="139"/>
      <c r="D1347" s="139"/>
      <c r="E1347" s="139"/>
      <c r="F1347" s="139"/>
      <c r="G1347" s="139"/>
      <c r="H1347" s="139"/>
      <c r="I1347" s="139"/>
      <c r="J1347" s="139"/>
      <c r="K1347" s="139"/>
      <c r="L1347" s="139"/>
      <c r="M1347" s="139"/>
      <c r="N1347" s="139"/>
      <c r="O1347" s="139"/>
      <c r="P1347" s="139"/>
      <c r="Q1347" s="139"/>
      <c r="R1347" s="139"/>
      <c r="S1347" s="139"/>
      <c r="T1347" s="139"/>
      <c r="U1347" s="139"/>
      <c r="V1347" s="139"/>
      <c r="W1347" s="139"/>
      <c r="X1347" s="139"/>
      <c r="Y1347" s="139"/>
      <c r="Z1347" s="139"/>
      <c r="AA1347" s="139"/>
      <c r="AB1347" s="139"/>
      <c r="AC1347" s="139"/>
      <c r="AD1347" s="139"/>
      <c r="AE1347" s="139"/>
      <c r="AF1347" s="139"/>
      <c r="AG1347" s="139"/>
      <c r="AH1347" s="139"/>
      <c r="AI1347" s="139"/>
      <c r="AJ1347" s="139"/>
      <c r="AK1347" s="139"/>
      <c r="AL1347" s="139"/>
      <c r="AM1347" s="139"/>
      <c r="AN1347" s="139"/>
      <c r="AO1347" s="139"/>
      <c r="AP1347" s="139"/>
      <c r="AQ1347" s="139"/>
      <c r="AR1347" s="139"/>
      <c r="AS1347" s="139"/>
      <c r="AT1347" s="139"/>
      <c r="AU1347" s="139"/>
      <c r="AV1347" s="139"/>
      <c r="AW1347" s="139"/>
      <c r="AX1347" s="139"/>
      <c r="AY1347" s="139"/>
    </row>
    <row r="1348" spans="1:51" ht="14.25" x14ac:dyDescent="0.2">
      <c r="A1348" s="139"/>
      <c r="B1348" s="139"/>
      <c r="C1348" s="139"/>
      <c r="D1348" s="139"/>
      <c r="E1348" s="139"/>
      <c r="F1348" s="139"/>
      <c r="G1348" s="139"/>
      <c r="H1348" s="139"/>
      <c r="I1348" s="139"/>
      <c r="J1348" s="139"/>
      <c r="K1348" s="139"/>
      <c r="L1348" s="139"/>
      <c r="M1348" s="139"/>
      <c r="N1348" s="139"/>
      <c r="O1348" s="139"/>
      <c r="P1348" s="139"/>
      <c r="Q1348" s="139"/>
      <c r="R1348" s="139"/>
      <c r="S1348" s="139"/>
      <c r="T1348" s="139"/>
      <c r="U1348" s="139"/>
      <c r="V1348" s="139"/>
      <c r="W1348" s="139"/>
      <c r="X1348" s="139"/>
      <c r="Y1348" s="139"/>
      <c r="Z1348" s="139"/>
      <c r="AA1348" s="139"/>
      <c r="AB1348" s="139"/>
      <c r="AC1348" s="139"/>
      <c r="AD1348" s="139"/>
      <c r="AE1348" s="139"/>
      <c r="AF1348" s="139"/>
      <c r="AG1348" s="139"/>
      <c r="AH1348" s="139"/>
      <c r="AI1348" s="139"/>
      <c r="AJ1348" s="139"/>
      <c r="AK1348" s="139"/>
      <c r="AL1348" s="139"/>
      <c r="AM1348" s="139"/>
      <c r="AN1348" s="139"/>
      <c r="AO1348" s="139"/>
      <c r="AP1348" s="139"/>
      <c r="AQ1348" s="139"/>
      <c r="AR1348" s="139"/>
      <c r="AS1348" s="139"/>
      <c r="AT1348" s="139"/>
      <c r="AU1348" s="139"/>
      <c r="AV1348" s="139"/>
      <c r="AW1348" s="139"/>
      <c r="AX1348" s="139"/>
      <c r="AY1348" s="139"/>
    </row>
    <row r="1349" spans="1:51" ht="14.25" x14ac:dyDescent="0.2">
      <c r="A1349" s="139"/>
      <c r="B1349" s="139"/>
      <c r="C1349" s="139"/>
      <c r="D1349" s="139"/>
      <c r="E1349" s="139"/>
      <c r="F1349" s="139"/>
      <c r="G1349" s="139"/>
      <c r="H1349" s="139"/>
      <c r="I1349" s="139"/>
      <c r="J1349" s="139"/>
      <c r="K1349" s="139"/>
      <c r="L1349" s="139"/>
      <c r="M1349" s="139"/>
      <c r="N1349" s="139"/>
      <c r="O1349" s="139"/>
      <c r="P1349" s="139"/>
      <c r="Q1349" s="139"/>
      <c r="R1349" s="139"/>
      <c r="S1349" s="139"/>
      <c r="T1349" s="139"/>
      <c r="U1349" s="139"/>
      <c r="V1349" s="139"/>
      <c r="W1349" s="139"/>
      <c r="X1349" s="139"/>
      <c r="Y1349" s="139"/>
      <c r="Z1349" s="139"/>
      <c r="AA1349" s="139"/>
      <c r="AB1349" s="139"/>
      <c r="AC1349" s="139"/>
      <c r="AD1349" s="139"/>
      <c r="AE1349" s="139"/>
      <c r="AF1349" s="139"/>
      <c r="AG1349" s="139"/>
      <c r="AH1349" s="139"/>
      <c r="AI1349" s="139"/>
      <c r="AJ1349" s="139"/>
      <c r="AK1349" s="139"/>
      <c r="AL1349" s="139"/>
      <c r="AM1349" s="139"/>
      <c r="AN1349" s="139"/>
      <c r="AO1349" s="139"/>
      <c r="AP1349" s="139"/>
      <c r="AQ1349" s="139"/>
      <c r="AR1349" s="139"/>
      <c r="AS1349" s="139"/>
      <c r="AT1349" s="139"/>
      <c r="AU1349" s="139"/>
      <c r="AV1349" s="139"/>
      <c r="AW1349" s="139"/>
      <c r="AX1349" s="139"/>
      <c r="AY1349" s="139"/>
    </row>
    <row r="1350" spans="1:51" ht="14.25" x14ac:dyDescent="0.2">
      <c r="A1350" s="139"/>
      <c r="B1350" s="139"/>
      <c r="C1350" s="139"/>
      <c r="D1350" s="139"/>
      <c r="E1350" s="139"/>
      <c r="F1350" s="139"/>
      <c r="G1350" s="139"/>
      <c r="H1350" s="139"/>
      <c r="I1350" s="139"/>
      <c r="J1350" s="139"/>
      <c r="K1350" s="139"/>
      <c r="L1350" s="139"/>
      <c r="M1350" s="139"/>
      <c r="N1350" s="139"/>
      <c r="O1350" s="139"/>
      <c r="P1350" s="139"/>
      <c r="Q1350" s="139"/>
      <c r="R1350" s="139"/>
      <c r="S1350" s="139"/>
      <c r="T1350" s="139"/>
      <c r="U1350" s="139"/>
      <c r="V1350" s="139"/>
      <c r="W1350" s="139"/>
      <c r="X1350" s="139"/>
      <c r="Y1350" s="139"/>
      <c r="Z1350" s="139"/>
      <c r="AA1350" s="139"/>
      <c r="AB1350" s="139"/>
      <c r="AC1350" s="139"/>
      <c r="AD1350" s="139"/>
      <c r="AE1350" s="139"/>
      <c r="AF1350" s="139"/>
      <c r="AG1350" s="139"/>
      <c r="AH1350" s="139"/>
      <c r="AI1350" s="139"/>
      <c r="AJ1350" s="139"/>
      <c r="AK1350" s="139"/>
      <c r="AL1350" s="139"/>
      <c r="AM1350" s="139"/>
      <c r="AN1350" s="139"/>
      <c r="AO1350" s="139"/>
      <c r="AP1350" s="139"/>
      <c r="AQ1350" s="139"/>
      <c r="AR1350" s="139"/>
      <c r="AS1350" s="139"/>
      <c r="AT1350" s="139"/>
      <c r="AU1350" s="139"/>
      <c r="AV1350" s="139"/>
      <c r="AW1350" s="139"/>
      <c r="AX1350" s="139"/>
      <c r="AY1350" s="139"/>
    </row>
    <row r="1351" spans="1:51" ht="14.25" x14ac:dyDescent="0.2">
      <c r="A1351" s="139"/>
      <c r="B1351" s="139"/>
      <c r="C1351" s="139"/>
      <c r="D1351" s="139"/>
      <c r="E1351" s="139"/>
      <c r="F1351" s="139"/>
      <c r="G1351" s="139"/>
      <c r="H1351" s="139"/>
      <c r="I1351" s="139"/>
      <c r="J1351" s="139"/>
      <c r="K1351" s="139"/>
      <c r="L1351" s="139"/>
      <c r="M1351" s="139"/>
      <c r="N1351" s="139"/>
      <c r="O1351" s="139"/>
      <c r="P1351" s="139"/>
      <c r="Q1351" s="139"/>
      <c r="R1351" s="139"/>
      <c r="S1351" s="139"/>
      <c r="T1351" s="139"/>
      <c r="U1351" s="139"/>
      <c r="V1351" s="139"/>
      <c r="W1351" s="139"/>
      <c r="X1351" s="139"/>
      <c r="Y1351" s="139"/>
      <c r="Z1351" s="139"/>
      <c r="AA1351" s="139"/>
      <c r="AB1351" s="139"/>
      <c r="AC1351" s="139"/>
      <c r="AD1351" s="139"/>
      <c r="AE1351" s="139"/>
      <c r="AF1351" s="139"/>
      <c r="AG1351" s="139"/>
      <c r="AH1351" s="139"/>
      <c r="AI1351" s="139"/>
      <c r="AJ1351" s="139"/>
      <c r="AK1351" s="139"/>
      <c r="AL1351" s="139"/>
      <c r="AM1351" s="139"/>
      <c r="AN1351" s="139"/>
      <c r="AO1351" s="139"/>
      <c r="AP1351" s="139"/>
      <c r="AQ1351" s="139"/>
      <c r="AR1351" s="139"/>
      <c r="AS1351" s="139"/>
      <c r="AT1351" s="139"/>
      <c r="AU1351" s="139"/>
      <c r="AV1351" s="139"/>
      <c r="AW1351" s="139"/>
      <c r="AX1351" s="139"/>
      <c r="AY1351" s="139"/>
    </row>
    <row r="1352" spans="1:51" ht="14.25" x14ac:dyDescent="0.2">
      <c r="A1352" s="139"/>
      <c r="B1352" s="139"/>
      <c r="C1352" s="139"/>
      <c r="D1352" s="139"/>
      <c r="E1352" s="139"/>
      <c r="F1352" s="139"/>
      <c r="G1352" s="139"/>
      <c r="H1352" s="139"/>
      <c r="I1352" s="139"/>
      <c r="J1352" s="139"/>
      <c r="K1352" s="139"/>
      <c r="L1352" s="139"/>
      <c r="M1352" s="139"/>
      <c r="N1352" s="139"/>
      <c r="O1352" s="139"/>
      <c r="P1352" s="139"/>
      <c r="Q1352" s="139"/>
      <c r="R1352" s="139"/>
      <c r="S1352" s="139"/>
      <c r="T1352" s="139"/>
      <c r="U1352" s="139"/>
      <c r="V1352" s="139"/>
      <c r="W1352" s="139"/>
      <c r="X1352" s="139"/>
      <c r="Y1352" s="139"/>
      <c r="Z1352" s="139"/>
      <c r="AA1352" s="139"/>
      <c r="AB1352" s="139"/>
      <c r="AC1352" s="139"/>
      <c r="AD1352" s="139"/>
      <c r="AE1352" s="139"/>
      <c r="AF1352" s="139"/>
      <c r="AG1352" s="139"/>
      <c r="AH1352" s="139"/>
      <c r="AI1352" s="139"/>
      <c r="AJ1352" s="139"/>
      <c r="AK1352" s="139"/>
      <c r="AL1352" s="139"/>
      <c r="AM1352" s="139"/>
      <c r="AN1352" s="139"/>
      <c r="AO1352" s="139"/>
      <c r="AP1352" s="139"/>
      <c r="AQ1352" s="139"/>
      <c r="AR1352" s="139"/>
      <c r="AS1352" s="139"/>
      <c r="AT1352" s="139"/>
      <c r="AU1352" s="139"/>
      <c r="AV1352" s="139"/>
      <c r="AW1352" s="139"/>
      <c r="AX1352" s="139"/>
      <c r="AY1352" s="139"/>
    </row>
    <row r="1353" spans="1:51" ht="14.25" x14ac:dyDescent="0.2">
      <c r="A1353" s="139"/>
      <c r="B1353" s="139"/>
      <c r="C1353" s="139"/>
      <c r="D1353" s="139"/>
      <c r="E1353" s="139"/>
      <c r="F1353" s="139"/>
      <c r="G1353" s="139"/>
      <c r="H1353" s="139"/>
      <c r="I1353" s="139"/>
      <c r="J1353" s="139"/>
      <c r="K1353" s="139"/>
      <c r="L1353" s="139"/>
      <c r="M1353" s="139"/>
      <c r="N1353" s="139"/>
      <c r="O1353" s="139"/>
      <c r="P1353" s="139"/>
      <c r="Q1353" s="139"/>
      <c r="R1353" s="139"/>
      <c r="S1353" s="139"/>
      <c r="T1353" s="139"/>
      <c r="U1353" s="139"/>
      <c r="V1353" s="139"/>
      <c r="W1353" s="139"/>
      <c r="X1353" s="139"/>
      <c r="Y1353" s="139"/>
      <c r="Z1353" s="139"/>
      <c r="AA1353" s="139"/>
      <c r="AB1353" s="139"/>
      <c r="AC1353" s="139"/>
      <c r="AD1353" s="139"/>
      <c r="AE1353" s="139"/>
      <c r="AF1353" s="139"/>
      <c r="AG1353" s="139"/>
      <c r="AH1353" s="139"/>
      <c r="AI1353" s="139"/>
      <c r="AJ1353" s="139"/>
      <c r="AK1353" s="139"/>
      <c r="AL1353" s="139"/>
      <c r="AM1353" s="139"/>
      <c r="AN1353" s="139"/>
      <c r="AO1353" s="139"/>
      <c r="AP1353" s="139"/>
      <c r="AQ1353" s="139"/>
      <c r="AR1353" s="139"/>
      <c r="AS1353" s="139"/>
      <c r="AT1353" s="139"/>
      <c r="AU1353" s="139"/>
      <c r="AV1353" s="139"/>
      <c r="AW1353" s="139"/>
      <c r="AX1353" s="139"/>
      <c r="AY1353" s="139"/>
    </row>
    <row r="1354" spans="1:51" ht="14.25" x14ac:dyDescent="0.2">
      <c r="A1354" s="139"/>
      <c r="B1354" s="139"/>
      <c r="C1354" s="139"/>
      <c r="D1354" s="139"/>
      <c r="E1354" s="139"/>
      <c r="F1354" s="139"/>
      <c r="G1354" s="139"/>
      <c r="H1354" s="139"/>
      <c r="I1354" s="139"/>
      <c r="J1354" s="139"/>
      <c r="K1354" s="139"/>
      <c r="L1354" s="139"/>
      <c r="M1354" s="139"/>
      <c r="N1354" s="139"/>
      <c r="O1354" s="139"/>
      <c r="P1354" s="139"/>
      <c r="Q1354" s="139"/>
      <c r="R1354" s="139"/>
      <c r="S1354" s="139"/>
      <c r="T1354" s="139"/>
      <c r="U1354" s="139"/>
      <c r="V1354" s="139"/>
      <c r="W1354" s="139"/>
      <c r="X1354" s="139"/>
      <c r="Y1354" s="139"/>
      <c r="Z1354" s="139"/>
      <c r="AA1354" s="139"/>
      <c r="AB1354" s="139"/>
      <c r="AC1354" s="139"/>
      <c r="AD1354" s="139"/>
      <c r="AE1354" s="139"/>
      <c r="AF1354" s="139"/>
      <c r="AG1354" s="139"/>
      <c r="AH1354" s="139"/>
      <c r="AI1354" s="139"/>
      <c r="AJ1354" s="139"/>
      <c r="AK1354" s="139"/>
      <c r="AL1354" s="139"/>
      <c r="AM1354" s="139"/>
      <c r="AN1354" s="139"/>
      <c r="AO1354" s="139"/>
      <c r="AP1354" s="139"/>
      <c r="AQ1354" s="139"/>
      <c r="AR1354" s="139"/>
      <c r="AS1354" s="139"/>
      <c r="AT1354" s="139"/>
      <c r="AU1354" s="139"/>
      <c r="AV1354" s="139"/>
      <c r="AW1354" s="139"/>
      <c r="AX1354" s="139"/>
      <c r="AY1354" s="139"/>
    </row>
    <row r="1355" spans="1:51" ht="14.25" x14ac:dyDescent="0.2">
      <c r="A1355" s="139"/>
      <c r="B1355" s="139"/>
      <c r="C1355" s="139"/>
      <c r="D1355" s="139"/>
      <c r="E1355" s="139"/>
      <c r="F1355" s="139"/>
      <c r="G1355" s="139"/>
      <c r="H1355" s="139"/>
      <c r="I1355" s="139"/>
      <c r="J1355" s="139"/>
      <c r="K1355" s="139"/>
      <c r="L1355" s="139"/>
      <c r="M1355" s="139"/>
      <c r="N1355" s="139"/>
      <c r="O1355" s="139"/>
      <c r="P1355" s="139"/>
      <c r="Q1355" s="139"/>
      <c r="R1355" s="139"/>
      <c r="S1355" s="139"/>
      <c r="T1355" s="139"/>
      <c r="U1355" s="139"/>
      <c r="V1355" s="139"/>
      <c r="W1355" s="139"/>
      <c r="X1355" s="139"/>
      <c r="Y1355" s="139"/>
      <c r="Z1355" s="139"/>
      <c r="AA1355" s="139"/>
      <c r="AB1355" s="139"/>
      <c r="AC1355" s="139"/>
      <c r="AD1355" s="139"/>
      <c r="AE1355" s="139"/>
      <c r="AF1355" s="139"/>
      <c r="AG1355" s="139"/>
      <c r="AH1355" s="139"/>
      <c r="AI1355" s="139"/>
      <c r="AJ1355" s="139"/>
      <c r="AK1355" s="139"/>
      <c r="AL1355" s="139"/>
      <c r="AM1355" s="139"/>
      <c r="AN1355" s="139"/>
      <c r="AO1355" s="139"/>
      <c r="AP1355" s="139"/>
      <c r="AQ1355" s="139"/>
      <c r="AR1355" s="139"/>
      <c r="AS1355" s="139"/>
      <c r="AT1355" s="139"/>
      <c r="AU1355" s="139"/>
      <c r="AV1355" s="139"/>
      <c r="AW1355" s="139"/>
      <c r="AX1355" s="139"/>
      <c r="AY1355" s="139"/>
    </row>
    <row r="1356" spans="1:51" ht="14.25" x14ac:dyDescent="0.2">
      <c r="A1356" s="139"/>
      <c r="B1356" s="139"/>
      <c r="C1356" s="139"/>
      <c r="D1356" s="139"/>
      <c r="E1356" s="139"/>
      <c r="F1356" s="139"/>
      <c r="G1356" s="139"/>
      <c r="H1356" s="139"/>
      <c r="I1356" s="139"/>
      <c r="J1356" s="139"/>
      <c r="K1356" s="139"/>
      <c r="L1356" s="139"/>
      <c r="M1356" s="139"/>
      <c r="N1356" s="139"/>
      <c r="O1356" s="139"/>
      <c r="P1356" s="139"/>
      <c r="Q1356" s="139"/>
      <c r="R1356" s="139"/>
      <c r="S1356" s="139"/>
      <c r="T1356" s="139"/>
      <c r="U1356" s="139"/>
      <c r="V1356" s="139"/>
      <c r="W1356" s="139"/>
      <c r="X1356" s="139"/>
      <c r="Y1356" s="139"/>
      <c r="Z1356" s="139"/>
      <c r="AA1356" s="139"/>
      <c r="AB1356" s="139"/>
      <c r="AC1356" s="139"/>
      <c r="AD1356" s="139"/>
      <c r="AE1356" s="139"/>
      <c r="AF1356" s="139"/>
      <c r="AG1356" s="139"/>
      <c r="AH1356" s="139"/>
      <c r="AI1356" s="139"/>
      <c r="AJ1356" s="139"/>
      <c r="AK1356" s="139"/>
      <c r="AL1356" s="139"/>
      <c r="AM1356" s="139"/>
      <c r="AN1356" s="139"/>
      <c r="AO1356" s="139"/>
      <c r="AP1356" s="139"/>
      <c r="AQ1356" s="139"/>
      <c r="AR1356" s="139"/>
      <c r="AS1356" s="139"/>
      <c r="AT1356" s="139"/>
      <c r="AU1356" s="139"/>
      <c r="AV1356" s="139"/>
      <c r="AW1356" s="139"/>
      <c r="AX1356" s="139"/>
      <c r="AY1356" s="139"/>
    </row>
    <row r="1357" spans="1:51" ht="14.25" x14ac:dyDescent="0.2">
      <c r="A1357" s="139"/>
      <c r="B1357" s="139"/>
      <c r="C1357" s="139"/>
      <c r="D1357" s="139"/>
      <c r="E1357" s="139"/>
      <c r="F1357" s="139"/>
      <c r="G1357" s="139"/>
      <c r="H1357" s="139"/>
      <c r="I1357" s="139"/>
      <c r="J1357" s="139"/>
      <c r="K1357" s="139"/>
      <c r="L1357" s="139"/>
      <c r="M1357" s="139"/>
      <c r="N1357" s="139"/>
      <c r="O1357" s="139"/>
      <c r="P1357" s="139"/>
      <c r="Q1357" s="139"/>
      <c r="R1357" s="139"/>
      <c r="S1357" s="139"/>
      <c r="T1357" s="139"/>
      <c r="U1357" s="139"/>
      <c r="V1357" s="139"/>
      <c r="W1357" s="139"/>
      <c r="X1357" s="139"/>
      <c r="Y1357" s="139"/>
      <c r="Z1357" s="139"/>
      <c r="AA1357" s="139"/>
      <c r="AB1357" s="139"/>
      <c r="AC1357" s="139"/>
      <c r="AD1357" s="139"/>
      <c r="AE1357" s="139"/>
      <c r="AF1357" s="139"/>
      <c r="AG1357" s="139"/>
      <c r="AH1357" s="139"/>
      <c r="AI1357" s="139"/>
      <c r="AJ1357" s="139"/>
      <c r="AK1357" s="139"/>
      <c r="AL1357" s="139"/>
      <c r="AM1357" s="139"/>
      <c r="AN1357" s="139"/>
      <c r="AO1357" s="139"/>
      <c r="AP1357" s="139"/>
      <c r="AQ1357" s="139"/>
      <c r="AR1357" s="139"/>
      <c r="AS1357" s="139"/>
      <c r="AT1357" s="139"/>
      <c r="AU1357" s="139"/>
      <c r="AV1357" s="139"/>
      <c r="AW1357" s="139"/>
      <c r="AX1357" s="139"/>
      <c r="AY1357" s="139"/>
    </row>
    <row r="1358" spans="1:51" ht="14.25" x14ac:dyDescent="0.2">
      <c r="A1358" s="139"/>
      <c r="B1358" s="139"/>
      <c r="C1358" s="139"/>
      <c r="D1358" s="139"/>
      <c r="E1358" s="139"/>
      <c r="F1358" s="139"/>
      <c r="G1358" s="139"/>
      <c r="H1358" s="139"/>
      <c r="I1358" s="139"/>
      <c r="J1358" s="139"/>
      <c r="K1358" s="139"/>
      <c r="L1358" s="139"/>
      <c r="M1358" s="139"/>
      <c r="N1358" s="139"/>
      <c r="O1358" s="139"/>
      <c r="P1358" s="139"/>
      <c r="Q1358" s="139"/>
      <c r="R1358" s="139"/>
      <c r="S1358" s="139"/>
      <c r="T1358" s="139"/>
      <c r="U1358" s="139"/>
      <c r="V1358" s="139"/>
      <c r="W1358" s="139"/>
      <c r="X1358" s="139"/>
      <c r="Y1358" s="139"/>
      <c r="Z1358" s="139"/>
      <c r="AA1358" s="139"/>
      <c r="AB1358" s="139"/>
      <c r="AC1358" s="139"/>
      <c r="AD1358" s="139"/>
      <c r="AE1358" s="139"/>
      <c r="AF1358" s="139"/>
      <c r="AG1358" s="139"/>
      <c r="AH1358" s="139"/>
      <c r="AI1358" s="139"/>
      <c r="AJ1358" s="139"/>
      <c r="AK1358" s="139"/>
      <c r="AL1358" s="139"/>
      <c r="AM1358" s="139"/>
      <c r="AN1358" s="139"/>
      <c r="AO1358" s="139"/>
      <c r="AP1358" s="139"/>
      <c r="AQ1358" s="139"/>
      <c r="AR1358" s="139"/>
      <c r="AS1358" s="139"/>
      <c r="AT1358" s="139"/>
      <c r="AU1358" s="139"/>
      <c r="AV1358" s="139"/>
      <c r="AW1358" s="139"/>
      <c r="AX1358" s="139"/>
      <c r="AY1358" s="139"/>
    </row>
    <row r="1359" spans="1:51" ht="14.25" x14ac:dyDescent="0.2">
      <c r="A1359" s="139"/>
      <c r="B1359" s="139"/>
      <c r="C1359" s="139"/>
      <c r="D1359" s="139"/>
      <c r="E1359" s="139"/>
      <c r="F1359" s="139"/>
      <c r="G1359" s="139"/>
      <c r="H1359" s="139"/>
      <c r="I1359" s="139"/>
      <c r="J1359" s="139"/>
      <c r="K1359" s="139"/>
      <c r="L1359" s="139"/>
      <c r="M1359" s="139"/>
      <c r="N1359" s="139"/>
      <c r="O1359" s="139"/>
      <c r="P1359" s="139"/>
      <c r="Q1359" s="139"/>
      <c r="R1359" s="139"/>
      <c r="S1359" s="139"/>
      <c r="T1359" s="139"/>
      <c r="U1359" s="139"/>
      <c r="V1359" s="139"/>
      <c r="W1359" s="139"/>
      <c r="X1359" s="139"/>
      <c r="Y1359" s="139"/>
      <c r="Z1359" s="139"/>
      <c r="AA1359" s="139"/>
      <c r="AB1359" s="139"/>
      <c r="AC1359" s="139"/>
      <c r="AD1359" s="139"/>
      <c r="AE1359" s="139"/>
      <c r="AF1359" s="139"/>
      <c r="AG1359" s="139"/>
      <c r="AH1359" s="139"/>
      <c r="AI1359" s="139"/>
      <c r="AJ1359" s="139"/>
      <c r="AK1359" s="139"/>
      <c r="AL1359" s="139"/>
      <c r="AM1359" s="139"/>
      <c r="AN1359" s="139"/>
      <c r="AO1359" s="139"/>
      <c r="AP1359" s="139"/>
      <c r="AQ1359" s="139"/>
      <c r="AR1359" s="139"/>
      <c r="AS1359" s="139"/>
      <c r="AT1359" s="139"/>
      <c r="AU1359" s="139"/>
      <c r="AV1359" s="139"/>
      <c r="AW1359" s="139"/>
      <c r="AX1359" s="139"/>
      <c r="AY1359" s="139"/>
    </row>
    <row r="1360" spans="1:51" ht="14.25" x14ac:dyDescent="0.2">
      <c r="A1360" s="139"/>
      <c r="B1360" s="139"/>
      <c r="C1360" s="139"/>
      <c r="D1360" s="139"/>
      <c r="E1360" s="139"/>
      <c r="F1360" s="139"/>
      <c r="G1360" s="139"/>
      <c r="H1360" s="139"/>
      <c r="I1360" s="139"/>
      <c r="J1360" s="139"/>
      <c r="K1360" s="139"/>
      <c r="L1360" s="139"/>
      <c r="M1360" s="139"/>
      <c r="N1360" s="139"/>
      <c r="O1360" s="139"/>
      <c r="P1360" s="139"/>
      <c r="Q1360" s="139"/>
      <c r="R1360" s="139"/>
      <c r="S1360" s="139"/>
      <c r="T1360" s="139"/>
      <c r="U1360" s="139"/>
      <c r="V1360" s="139"/>
      <c r="W1360" s="139"/>
      <c r="X1360" s="139"/>
      <c r="Y1360" s="139"/>
      <c r="Z1360" s="139"/>
      <c r="AA1360" s="139"/>
      <c r="AB1360" s="139"/>
      <c r="AC1360" s="139"/>
      <c r="AD1360" s="139"/>
      <c r="AE1360" s="139"/>
      <c r="AF1360" s="139"/>
      <c r="AG1360" s="139"/>
      <c r="AH1360" s="139"/>
      <c r="AI1360" s="139"/>
      <c r="AJ1360" s="139"/>
      <c r="AK1360" s="139"/>
      <c r="AL1360" s="139"/>
      <c r="AM1360" s="139"/>
      <c r="AN1360" s="139"/>
      <c r="AO1360" s="139"/>
      <c r="AP1360" s="139"/>
      <c r="AQ1360" s="139"/>
      <c r="AR1360" s="139"/>
      <c r="AS1360" s="139"/>
      <c r="AT1360" s="139"/>
      <c r="AU1360" s="139"/>
      <c r="AV1360" s="139"/>
      <c r="AW1360" s="139"/>
      <c r="AX1360" s="139"/>
      <c r="AY1360" s="139"/>
    </row>
    <row r="1361" spans="1:51" ht="14.25" x14ac:dyDescent="0.2">
      <c r="A1361" s="139"/>
      <c r="B1361" s="139"/>
      <c r="C1361" s="139"/>
      <c r="D1361" s="139"/>
      <c r="E1361" s="139"/>
      <c r="F1361" s="139"/>
      <c r="G1361" s="139"/>
      <c r="H1361" s="139"/>
      <c r="I1361" s="139"/>
      <c r="J1361" s="139"/>
      <c r="K1361" s="139"/>
      <c r="L1361" s="139"/>
      <c r="M1361" s="139"/>
      <c r="N1361" s="139"/>
      <c r="O1361" s="139"/>
      <c r="P1361" s="139"/>
      <c r="Q1361" s="139"/>
      <c r="R1361" s="139"/>
      <c r="S1361" s="139"/>
      <c r="T1361" s="139"/>
      <c r="U1361" s="139"/>
      <c r="V1361" s="139"/>
      <c r="W1361" s="139"/>
      <c r="X1361" s="139"/>
      <c r="Y1361" s="139"/>
      <c r="Z1361" s="139"/>
      <c r="AA1361" s="139"/>
      <c r="AB1361" s="139"/>
      <c r="AC1361" s="139"/>
      <c r="AD1361" s="139"/>
      <c r="AE1361" s="139"/>
      <c r="AF1361" s="139"/>
      <c r="AG1361" s="139"/>
      <c r="AH1361" s="139"/>
      <c r="AI1361" s="139"/>
      <c r="AJ1361" s="139"/>
      <c r="AK1361" s="139"/>
      <c r="AL1361" s="139"/>
      <c r="AM1361" s="139"/>
      <c r="AN1361" s="139"/>
      <c r="AO1361" s="139"/>
      <c r="AP1361" s="139"/>
      <c r="AQ1361" s="139"/>
      <c r="AR1361" s="139"/>
      <c r="AS1361" s="139"/>
      <c r="AT1361" s="139"/>
      <c r="AU1361" s="139"/>
      <c r="AV1361" s="139"/>
      <c r="AW1361" s="139"/>
      <c r="AX1361" s="139"/>
      <c r="AY1361" s="139"/>
    </row>
    <row r="1362" spans="1:51" ht="14.25" x14ac:dyDescent="0.2">
      <c r="A1362" s="139"/>
      <c r="B1362" s="139"/>
      <c r="C1362" s="139"/>
      <c r="D1362" s="139"/>
      <c r="E1362" s="139"/>
      <c r="F1362" s="139"/>
      <c r="G1362" s="139"/>
      <c r="H1362" s="139"/>
      <c r="I1362" s="139"/>
      <c r="J1362" s="139"/>
      <c r="K1362" s="139"/>
      <c r="L1362" s="139"/>
      <c r="M1362" s="139"/>
      <c r="N1362" s="139"/>
      <c r="O1362" s="139"/>
      <c r="P1362" s="139"/>
      <c r="Q1362" s="139"/>
      <c r="R1362" s="139"/>
      <c r="S1362" s="139"/>
      <c r="T1362" s="139"/>
      <c r="U1362" s="139"/>
      <c r="V1362" s="139"/>
      <c r="W1362" s="139"/>
      <c r="X1362" s="139"/>
      <c r="Y1362" s="139"/>
      <c r="Z1362" s="139"/>
      <c r="AA1362" s="139"/>
      <c r="AB1362" s="139"/>
      <c r="AC1362" s="139"/>
      <c r="AD1362" s="139"/>
      <c r="AE1362" s="139"/>
      <c r="AF1362" s="139"/>
      <c r="AG1362" s="139"/>
      <c r="AH1362" s="139"/>
      <c r="AI1362" s="139"/>
      <c r="AJ1362" s="139"/>
      <c r="AK1362" s="139"/>
      <c r="AL1362" s="139"/>
      <c r="AM1362" s="139"/>
      <c r="AN1362" s="139"/>
      <c r="AO1362" s="139"/>
      <c r="AP1362" s="139"/>
      <c r="AQ1362" s="139"/>
      <c r="AR1362" s="139"/>
      <c r="AS1362" s="139"/>
      <c r="AT1362" s="139"/>
      <c r="AU1362" s="139"/>
      <c r="AV1362" s="139"/>
      <c r="AW1362" s="139"/>
      <c r="AX1362" s="139"/>
      <c r="AY1362" s="139"/>
    </row>
    <row r="1363" spans="1:51" ht="14.25" x14ac:dyDescent="0.2">
      <c r="A1363" s="139"/>
      <c r="B1363" s="139"/>
      <c r="C1363" s="139"/>
      <c r="D1363" s="139"/>
      <c r="E1363" s="139"/>
      <c r="F1363" s="139"/>
      <c r="G1363" s="139"/>
      <c r="H1363" s="139"/>
      <c r="I1363" s="139"/>
      <c r="J1363" s="139"/>
      <c r="K1363" s="139"/>
      <c r="L1363" s="139"/>
      <c r="M1363" s="139"/>
      <c r="N1363" s="139"/>
      <c r="O1363" s="139"/>
      <c r="P1363" s="139"/>
      <c r="Q1363" s="139"/>
      <c r="R1363" s="139"/>
      <c r="S1363" s="139"/>
      <c r="T1363" s="139"/>
      <c r="U1363" s="139"/>
      <c r="V1363" s="139"/>
      <c r="W1363" s="139"/>
      <c r="X1363" s="139"/>
      <c r="Y1363" s="139"/>
      <c r="Z1363" s="139"/>
      <c r="AA1363" s="139"/>
      <c r="AB1363" s="139"/>
      <c r="AC1363" s="139"/>
      <c r="AD1363" s="139"/>
      <c r="AE1363" s="139"/>
      <c r="AF1363" s="139"/>
      <c r="AG1363" s="139"/>
      <c r="AH1363" s="139"/>
      <c r="AI1363" s="139"/>
      <c r="AJ1363" s="139"/>
      <c r="AK1363" s="139"/>
      <c r="AL1363" s="139"/>
      <c r="AM1363" s="139"/>
      <c r="AN1363" s="139"/>
      <c r="AO1363" s="139"/>
      <c r="AP1363" s="139"/>
      <c r="AQ1363" s="139"/>
      <c r="AR1363" s="139"/>
      <c r="AS1363" s="139"/>
      <c r="AT1363" s="139"/>
      <c r="AU1363" s="139"/>
      <c r="AV1363" s="139"/>
      <c r="AW1363" s="139"/>
      <c r="AX1363" s="139"/>
      <c r="AY1363" s="139"/>
    </row>
    <row r="1364" spans="1:51" ht="14.25" x14ac:dyDescent="0.2">
      <c r="A1364" s="139"/>
      <c r="B1364" s="139"/>
      <c r="C1364" s="139"/>
      <c r="D1364" s="139"/>
      <c r="E1364" s="139"/>
      <c r="F1364" s="139"/>
      <c r="G1364" s="139"/>
      <c r="H1364" s="139"/>
      <c r="I1364" s="139"/>
      <c r="J1364" s="139"/>
      <c r="K1364" s="139"/>
      <c r="L1364" s="139"/>
      <c r="M1364" s="139"/>
      <c r="N1364" s="139"/>
      <c r="O1364" s="139"/>
      <c r="P1364" s="139"/>
      <c r="Q1364" s="139"/>
      <c r="R1364" s="139"/>
      <c r="S1364" s="139"/>
      <c r="T1364" s="139"/>
      <c r="U1364" s="139"/>
      <c r="V1364" s="139"/>
      <c r="W1364" s="139"/>
      <c r="X1364" s="139"/>
      <c r="Y1364" s="139"/>
      <c r="Z1364" s="139"/>
      <c r="AA1364" s="139"/>
      <c r="AB1364" s="139"/>
      <c r="AC1364" s="139"/>
      <c r="AD1364" s="139"/>
      <c r="AE1364" s="139"/>
      <c r="AF1364" s="139"/>
      <c r="AG1364" s="139"/>
      <c r="AH1364" s="139"/>
      <c r="AI1364" s="139"/>
      <c r="AJ1364" s="139"/>
      <c r="AK1364" s="139"/>
      <c r="AL1364" s="139"/>
      <c r="AM1364" s="139"/>
      <c r="AN1364" s="139"/>
      <c r="AO1364" s="139"/>
      <c r="AP1364" s="139"/>
      <c r="AQ1364" s="139"/>
      <c r="AR1364" s="139"/>
      <c r="AS1364" s="139"/>
      <c r="AT1364" s="139"/>
      <c r="AU1364" s="139"/>
      <c r="AV1364" s="139"/>
      <c r="AW1364" s="139"/>
      <c r="AX1364" s="139"/>
      <c r="AY1364" s="139"/>
    </row>
    <row r="1365" spans="1:51" ht="14.25" x14ac:dyDescent="0.2">
      <c r="A1365" s="139"/>
      <c r="B1365" s="139"/>
      <c r="C1365" s="139"/>
      <c r="D1365" s="139"/>
      <c r="E1365" s="139"/>
      <c r="F1365" s="139"/>
      <c r="G1365" s="139"/>
      <c r="H1365" s="139"/>
      <c r="I1365" s="139"/>
      <c r="J1365" s="139"/>
      <c r="K1365" s="139"/>
      <c r="L1365" s="139"/>
      <c r="M1365" s="139"/>
      <c r="N1365" s="139"/>
      <c r="O1365" s="139"/>
      <c r="P1365" s="139"/>
      <c r="Q1365" s="139"/>
      <c r="R1365" s="139"/>
      <c r="S1365" s="139"/>
      <c r="T1365" s="139"/>
      <c r="U1365" s="139"/>
      <c r="V1365" s="139"/>
      <c r="W1365" s="139"/>
      <c r="X1365" s="139"/>
      <c r="Y1365" s="139"/>
      <c r="Z1365" s="139"/>
      <c r="AA1365" s="139"/>
      <c r="AB1365" s="139"/>
      <c r="AC1365" s="139"/>
      <c r="AD1365" s="139"/>
      <c r="AE1365" s="139"/>
      <c r="AF1365" s="139"/>
      <c r="AG1365" s="139"/>
      <c r="AH1365" s="139"/>
      <c r="AI1365" s="139"/>
      <c r="AJ1365" s="139"/>
      <c r="AK1365" s="139"/>
      <c r="AL1365" s="139"/>
      <c r="AM1365" s="139"/>
      <c r="AN1365" s="139"/>
      <c r="AO1365" s="139"/>
      <c r="AP1365" s="139"/>
      <c r="AQ1365" s="139"/>
      <c r="AR1365" s="139"/>
      <c r="AS1365" s="139"/>
      <c r="AT1365" s="139"/>
      <c r="AU1365" s="139"/>
      <c r="AV1365" s="139"/>
      <c r="AW1365" s="139"/>
      <c r="AX1365" s="139"/>
      <c r="AY1365" s="139"/>
    </row>
    <row r="1366" spans="1:51" ht="14.25" x14ac:dyDescent="0.2">
      <c r="A1366" s="139"/>
      <c r="B1366" s="139"/>
      <c r="C1366" s="139"/>
      <c r="D1366" s="139"/>
      <c r="E1366" s="139"/>
      <c r="F1366" s="139"/>
      <c r="G1366" s="139"/>
      <c r="H1366" s="139"/>
      <c r="I1366" s="139"/>
      <c r="J1366" s="139"/>
      <c r="K1366" s="139"/>
      <c r="L1366" s="139"/>
      <c r="M1366" s="139"/>
      <c r="N1366" s="139"/>
      <c r="O1366" s="139"/>
      <c r="P1366" s="139"/>
      <c r="Q1366" s="139"/>
      <c r="R1366" s="139"/>
      <c r="S1366" s="139"/>
      <c r="T1366" s="139"/>
      <c r="U1366" s="139"/>
      <c r="V1366" s="139"/>
      <c r="W1366" s="139"/>
      <c r="X1366" s="139"/>
      <c r="Y1366" s="139"/>
      <c r="Z1366" s="139"/>
      <c r="AA1366" s="139"/>
      <c r="AB1366" s="139"/>
      <c r="AC1366" s="139"/>
      <c r="AD1366" s="139"/>
      <c r="AE1366" s="139"/>
      <c r="AF1366" s="139"/>
      <c r="AG1366" s="139"/>
      <c r="AH1366" s="139"/>
      <c r="AI1366" s="139"/>
      <c r="AJ1366" s="139"/>
      <c r="AK1366" s="139"/>
      <c r="AL1366" s="139"/>
      <c r="AM1366" s="139"/>
      <c r="AN1366" s="139"/>
      <c r="AO1366" s="139"/>
      <c r="AP1366" s="139"/>
      <c r="AQ1366" s="139"/>
      <c r="AR1366" s="139"/>
      <c r="AS1366" s="139"/>
      <c r="AT1366" s="139"/>
      <c r="AU1366" s="139"/>
      <c r="AV1366" s="139"/>
      <c r="AW1366" s="139"/>
      <c r="AX1366" s="139"/>
      <c r="AY1366" s="139"/>
    </row>
    <row r="1367" spans="1:51" ht="14.25" x14ac:dyDescent="0.2">
      <c r="A1367" s="139"/>
      <c r="B1367" s="139"/>
      <c r="C1367" s="139"/>
      <c r="D1367" s="139"/>
      <c r="E1367" s="139"/>
      <c r="F1367" s="139"/>
      <c r="G1367" s="139"/>
      <c r="H1367" s="139"/>
      <c r="I1367" s="139"/>
      <c r="J1367" s="139"/>
      <c r="K1367" s="139"/>
      <c r="L1367" s="139"/>
      <c r="M1367" s="139"/>
      <c r="N1367" s="139"/>
      <c r="O1367" s="139"/>
      <c r="P1367" s="139"/>
      <c r="Q1367" s="139"/>
      <c r="R1367" s="139"/>
      <c r="S1367" s="139"/>
      <c r="T1367" s="139"/>
      <c r="U1367" s="139"/>
      <c r="V1367" s="139"/>
      <c r="W1367" s="139"/>
      <c r="X1367" s="139"/>
      <c r="Y1367" s="139"/>
      <c r="Z1367" s="139"/>
      <c r="AA1367" s="139"/>
      <c r="AB1367" s="139"/>
      <c r="AC1367" s="139"/>
      <c r="AD1367" s="139"/>
      <c r="AE1367" s="139"/>
      <c r="AF1367" s="139"/>
      <c r="AG1367" s="139"/>
      <c r="AH1367" s="139"/>
      <c r="AI1367" s="139"/>
      <c r="AJ1367" s="139"/>
      <c r="AK1367" s="139"/>
      <c r="AL1367" s="139"/>
      <c r="AM1367" s="139"/>
      <c r="AN1367" s="139"/>
      <c r="AO1367" s="139"/>
      <c r="AP1367" s="139"/>
      <c r="AQ1367" s="139"/>
      <c r="AR1367" s="139"/>
      <c r="AS1367" s="139"/>
      <c r="AT1367" s="139"/>
      <c r="AU1367" s="139"/>
      <c r="AV1367" s="139"/>
      <c r="AW1367" s="139"/>
      <c r="AX1367" s="139"/>
      <c r="AY1367" s="139"/>
    </row>
    <row r="1368" spans="1:51" ht="14.25" x14ac:dyDescent="0.2">
      <c r="A1368" s="139"/>
      <c r="B1368" s="139"/>
      <c r="C1368" s="139"/>
      <c r="D1368" s="139"/>
      <c r="E1368" s="139"/>
      <c r="F1368" s="139"/>
      <c r="G1368" s="139"/>
      <c r="H1368" s="139"/>
      <c r="I1368" s="139"/>
      <c r="J1368" s="139"/>
      <c r="K1368" s="139"/>
      <c r="L1368" s="139"/>
      <c r="M1368" s="139"/>
      <c r="N1368" s="139"/>
      <c r="O1368" s="139"/>
      <c r="P1368" s="139"/>
      <c r="Q1368" s="139"/>
      <c r="R1368" s="139"/>
      <c r="S1368" s="139"/>
      <c r="T1368" s="139"/>
      <c r="U1368" s="139"/>
      <c r="V1368" s="139"/>
      <c r="W1368" s="139"/>
      <c r="X1368" s="139"/>
      <c r="Y1368" s="139"/>
      <c r="Z1368" s="139"/>
      <c r="AA1368" s="139"/>
      <c r="AB1368" s="139"/>
      <c r="AC1368" s="139"/>
      <c r="AD1368" s="139"/>
      <c r="AE1368" s="139"/>
      <c r="AF1368" s="139"/>
      <c r="AG1368" s="139"/>
      <c r="AH1368" s="139"/>
      <c r="AI1368" s="139"/>
      <c r="AJ1368" s="139"/>
      <c r="AK1368" s="139"/>
      <c r="AL1368" s="139"/>
      <c r="AM1368" s="139"/>
      <c r="AN1368" s="139"/>
      <c r="AO1368" s="139"/>
      <c r="AP1368" s="139"/>
      <c r="AQ1368" s="139"/>
      <c r="AR1368" s="139"/>
      <c r="AS1368" s="139"/>
      <c r="AT1368" s="139"/>
      <c r="AU1368" s="139"/>
      <c r="AV1368" s="139"/>
      <c r="AW1368" s="139"/>
      <c r="AX1368" s="139"/>
      <c r="AY1368" s="139"/>
    </row>
    <row r="1369" spans="1:51" ht="14.25" x14ac:dyDescent="0.2">
      <c r="A1369" s="139"/>
      <c r="B1369" s="139"/>
      <c r="C1369" s="139"/>
      <c r="D1369" s="139"/>
      <c r="E1369" s="139"/>
      <c r="F1369" s="139"/>
      <c r="G1369" s="139"/>
      <c r="H1369" s="139"/>
      <c r="I1369" s="139"/>
      <c r="J1369" s="139"/>
      <c r="K1369" s="139"/>
      <c r="L1369" s="139"/>
      <c r="M1369" s="139"/>
      <c r="N1369" s="139"/>
      <c r="O1369" s="139"/>
      <c r="P1369" s="139"/>
      <c r="Q1369" s="139"/>
      <c r="R1369" s="139"/>
      <c r="S1369" s="139"/>
      <c r="T1369" s="139"/>
      <c r="U1369" s="139"/>
      <c r="V1369" s="139"/>
      <c r="W1369" s="139"/>
      <c r="X1369" s="139"/>
      <c r="Y1369" s="139"/>
      <c r="Z1369" s="139"/>
      <c r="AA1369" s="139"/>
      <c r="AB1369" s="139"/>
      <c r="AC1369" s="139"/>
      <c r="AD1369" s="139"/>
      <c r="AE1369" s="139"/>
      <c r="AF1369" s="139"/>
      <c r="AG1369" s="139"/>
      <c r="AH1369" s="139"/>
      <c r="AI1369" s="139"/>
      <c r="AJ1369" s="139"/>
      <c r="AK1369" s="139"/>
      <c r="AL1369" s="139"/>
      <c r="AM1369" s="139"/>
      <c r="AN1369" s="139"/>
      <c r="AO1369" s="139"/>
      <c r="AP1369" s="139"/>
      <c r="AQ1369" s="139"/>
      <c r="AR1369" s="139"/>
      <c r="AS1369" s="139"/>
      <c r="AT1369" s="139"/>
      <c r="AU1369" s="139"/>
      <c r="AV1369" s="139"/>
      <c r="AW1369" s="139"/>
      <c r="AX1369" s="139"/>
      <c r="AY1369" s="139"/>
    </row>
    <row r="1370" spans="1:51" ht="14.25" x14ac:dyDescent="0.2">
      <c r="A1370" s="139"/>
      <c r="B1370" s="139"/>
      <c r="C1370" s="139"/>
      <c r="D1370" s="139"/>
      <c r="E1370" s="139"/>
      <c r="F1370" s="139"/>
      <c r="G1370" s="139"/>
      <c r="H1370" s="139"/>
      <c r="I1370" s="139"/>
      <c r="J1370" s="139"/>
      <c r="K1370" s="139"/>
      <c r="L1370" s="139"/>
      <c r="M1370" s="139"/>
      <c r="N1370" s="139"/>
      <c r="O1370" s="139"/>
      <c r="P1370" s="139"/>
      <c r="Q1370" s="139"/>
      <c r="R1370" s="139"/>
      <c r="S1370" s="139"/>
      <c r="T1370" s="139"/>
      <c r="U1370" s="139"/>
      <c r="V1370" s="139"/>
      <c r="W1370" s="139"/>
      <c r="X1370" s="139"/>
      <c r="Y1370" s="139"/>
      <c r="Z1370" s="139"/>
      <c r="AA1370" s="139"/>
      <c r="AB1370" s="139"/>
      <c r="AC1370" s="139"/>
      <c r="AD1370" s="139"/>
      <c r="AE1370" s="139"/>
      <c r="AF1370" s="139"/>
      <c r="AG1370" s="139"/>
      <c r="AH1370" s="139"/>
      <c r="AI1370" s="139"/>
      <c r="AJ1370" s="139"/>
      <c r="AK1370" s="139"/>
      <c r="AL1370" s="139"/>
      <c r="AM1370" s="139"/>
      <c r="AN1370" s="139"/>
      <c r="AO1370" s="139"/>
      <c r="AP1370" s="139"/>
      <c r="AQ1370" s="139"/>
      <c r="AR1370" s="139"/>
      <c r="AS1370" s="139"/>
      <c r="AT1370" s="139"/>
      <c r="AU1370" s="139"/>
      <c r="AV1370" s="139"/>
      <c r="AW1370" s="139"/>
      <c r="AX1370" s="139"/>
      <c r="AY1370" s="139"/>
    </row>
    <row r="1371" spans="1:51" ht="14.25" x14ac:dyDescent="0.2">
      <c r="A1371" s="139"/>
      <c r="B1371" s="139"/>
      <c r="C1371" s="139"/>
      <c r="D1371" s="139"/>
      <c r="E1371" s="139"/>
      <c r="F1371" s="139"/>
      <c r="G1371" s="139"/>
      <c r="H1371" s="139"/>
      <c r="I1371" s="139"/>
      <c r="J1371" s="139"/>
      <c r="K1371" s="139"/>
      <c r="L1371" s="139"/>
      <c r="M1371" s="139"/>
      <c r="N1371" s="139"/>
      <c r="O1371" s="139"/>
      <c r="P1371" s="139"/>
      <c r="Q1371" s="139"/>
      <c r="R1371" s="139"/>
      <c r="S1371" s="139"/>
      <c r="T1371" s="139"/>
      <c r="U1371" s="139"/>
      <c r="V1371" s="139"/>
      <c r="W1371" s="139"/>
      <c r="X1371" s="139"/>
      <c r="Y1371" s="139"/>
      <c r="Z1371" s="139"/>
      <c r="AA1371" s="139"/>
      <c r="AB1371" s="139"/>
      <c r="AC1371" s="139"/>
      <c r="AD1371" s="139"/>
      <c r="AE1371" s="139"/>
      <c r="AF1371" s="139"/>
      <c r="AG1371" s="139"/>
      <c r="AH1371" s="139"/>
      <c r="AI1371" s="139"/>
      <c r="AJ1371" s="139"/>
      <c r="AK1371" s="139"/>
      <c r="AL1371" s="139"/>
      <c r="AM1371" s="139"/>
      <c r="AN1371" s="139"/>
      <c r="AO1371" s="139"/>
      <c r="AP1371" s="139"/>
      <c r="AQ1371" s="139"/>
      <c r="AR1371" s="139"/>
      <c r="AS1371" s="139"/>
      <c r="AT1371" s="139"/>
      <c r="AU1371" s="139"/>
      <c r="AV1371" s="139"/>
      <c r="AW1371" s="139"/>
      <c r="AX1371" s="139"/>
      <c r="AY1371" s="139"/>
    </row>
    <row r="1372" spans="1:51" ht="14.25" x14ac:dyDescent="0.2">
      <c r="A1372" s="139"/>
      <c r="B1372" s="139"/>
      <c r="C1372" s="139"/>
      <c r="D1372" s="139"/>
      <c r="E1372" s="139"/>
      <c r="F1372" s="139"/>
      <c r="G1372" s="139"/>
      <c r="H1372" s="139"/>
      <c r="I1372" s="139"/>
      <c r="J1372" s="139"/>
      <c r="K1372" s="139"/>
      <c r="L1372" s="139"/>
      <c r="M1372" s="139"/>
      <c r="N1372" s="139"/>
      <c r="O1372" s="139"/>
      <c r="P1372" s="139"/>
      <c r="Q1372" s="139"/>
      <c r="R1372" s="139"/>
      <c r="S1372" s="139"/>
      <c r="T1372" s="139"/>
      <c r="U1372" s="139"/>
      <c r="V1372" s="139"/>
      <c r="W1372" s="139"/>
      <c r="X1372" s="139"/>
      <c r="Y1372" s="139"/>
      <c r="Z1372" s="139"/>
      <c r="AA1372" s="139"/>
      <c r="AB1372" s="139"/>
      <c r="AC1372" s="139"/>
      <c r="AD1372" s="139"/>
      <c r="AE1372" s="139"/>
      <c r="AF1372" s="139"/>
      <c r="AG1372" s="139"/>
      <c r="AH1372" s="139"/>
      <c r="AI1372" s="139"/>
      <c r="AJ1372" s="139"/>
      <c r="AK1372" s="139"/>
      <c r="AL1372" s="139"/>
      <c r="AM1372" s="139"/>
      <c r="AN1372" s="139"/>
      <c r="AO1372" s="139"/>
      <c r="AP1372" s="139"/>
      <c r="AQ1372" s="139"/>
      <c r="AR1372" s="139"/>
      <c r="AS1372" s="139"/>
      <c r="AT1372" s="139"/>
      <c r="AU1372" s="139"/>
      <c r="AV1372" s="139"/>
      <c r="AW1372" s="139"/>
      <c r="AX1372" s="139"/>
      <c r="AY1372" s="139"/>
    </row>
    <row r="1373" spans="1:51" ht="14.25" x14ac:dyDescent="0.2">
      <c r="A1373" s="139"/>
      <c r="B1373" s="139"/>
      <c r="C1373" s="139"/>
      <c r="D1373" s="139"/>
      <c r="E1373" s="139"/>
      <c r="F1373" s="139"/>
      <c r="G1373" s="139"/>
      <c r="H1373" s="139"/>
      <c r="I1373" s="139"/>
      <c r="J1373" s="139"/>
      <c r="K1373" s="139"/>
      <c r="L1373" s="139"/>
      <c r="M1373" s="139"/>
      <c r="N1373" s="139"/>
      <c r="O1373" s="139"/>
      <c r="P1373" s="139"/>
      <c r="Q1373" s="139"/>
      <c r="R1373" s="139"/>
      <c r="S1373" s="139"/>
      <c r="T1373" s="139"/>
      <c r="U1373" s="139"/>
      <c r="V1373" s="139"/>
      <c r="W1373" s="139"/>
      <c r="X1373" s="139"/>
      <c r="Y1373" s="139"/>
      <c r="Z1373" s="139"/>
      <c r="AA1373" s="139"/>
      <c r="AB1373" s="139"/>
      <c r="AC1373" s="139"/>
      <c r="AD1373" s="139"/>
      <c r="AE1373" s="139"/>
      <c r="AF1373" s="139"/>
      <c r="AG1373" s="139"/>
      <c r="AH1373" s="139"/>
      <c r="AI1373" s="139"/>
      <c r="AJ1373" s="139"/>
      <c r="AK1373" s="139"/>
      <c r="AL1373" s="139"/>
      <c r="AM1373" s="139"/>
      <c r="AN1373" s="139"/>
      <c r="AO1373" s="139"/>
      <c r="AP1373" s="139"/>
      <c r="AQ1373" s="139"/>
      <c r="AR1373" s="139"/>
      <c r="AS1373" s="139"/>
      <c r="AT1373" s="139"/>
      <c r="AU1373" s="139"/>
      <c r="AV1373" s="139"/>
      <c r="AW1373" s="139"/>
      <c r="AX1373" s="139"/>
      <c r="AY1373" s="139"/>
    </row>
    <row r="1374" spans="1:51" ht="14.25" x14ac:dyDescent="0.2">
      <c r="A1374" s="139"/>
      <c r="B1374" s="139"/>
      <c r="C1374" s="139"/>
      <c r="D1374" s="139"/>
      <c r="E1374" s="139"/>
      <c r="F1374" s="139"/>
      <c r="G1374" s="139"/>
      <c r="H1374" s="139"/>
      <c r="I1374" s="139"/>
      <c r="J1374" s="139"/>
      <c r="K1374" s="139"/>
      <c r="L1374" s="139"/>
      <c r="M1374" s="139"/>
      <c r="N1374" s="139"/>
      <c r="O1374" s="139"/>
      <c r="P1374" s="139"/>
      <c r="Q1374" s="139"/>
      <c r="R1374" s="139"/>
      <c r="S1374" s="139"/>
      <c r="T1374" s="139"/>
      <c r="U1374" s="139"/>
      <c r="V1374" s="139"/>
      <c r="W1374" s="139"/>
      <c r="X1374" s="139"/>
      <c r="Y1374" s="139"/>
      <c r="Z1374" s="139"/>
      <c r="AA1374" s="139"/>
      <c r="AB1374" s="139"/>
      <c r="AC1374" s="139"/>
      <c r="AD1374" s="139"/>
      <c r="AE1374" s="139"/>
      <c r="AF1374" s="139"/>
      <c r="AG1374" s="139"/>
      <c r="AH1374" s="139"/>
      <c r="AI1374" s="139"/>
      <c r="AJ1374" s="139"/>
      <c r="AK1374" s="139"/>
      <c r="AL1374" s="139"/>
      <c r="AM1374" s="139"/>
      <c r="AN1374" s="139"/>
      <c r="AO1374" s="139"/>
      <c r="AP1374" s="139"/>
      <c r="AQ1374" s="139"/>
      <c r="AR1374" s="139"/>
      <c r="AS1374" s="139"/>
      <c r="AT1374" s="139"/>
      <c r="AU1374" s="139"/>
      <c r="AV1374" s="139"/>
      <c r="AW1374" s="139"/>
      <c r="AX1374" s="139"/>
      <c r="AY1374" s="139"/>
    </row>
    <row r="1375" spans="1:51" ht="14.25" x14ac:dyDescent="0.2">
      <c r="A1375" s="139"/>
      <c r="B1375" s="139"/>
      <c r="C1375" s="139"/>
      <c r="D1375" s="139"/>
      <c r="E1375" s="139"/>
      <c r="F1375" s="139"/>
      <c r="G1375" s="139"/>
      <c r="H1375" s="139"/>
      <c r="I1375" s="139"/>
      <c r="J1375" s="139"/>
      <c r="K1375" s="139"/>
      <c r="L1375" s="139"/>
      <c r="M1375" s="139"/>
      <c r="N1375" s="139"/>
      <c r="O1375" s="139"/>
      <c r="P1375" s="139"/>
      <c r="Q1375" s="139"/>
      <c r="R1375" s="139"/>
      <c r="S1375" s="139"/>
      <c r="T1375" s="139"/>
      <c r="U1375" s="139"/>
      <c r="V1375" s="139"/>
      <c r="W1375" s="139"/>
      <c r="X1375" s="139"/>
      <c r="Y1375" s="139"/>
      <c r="Z1375" s="139"/>
      <c r="AA1375" s="139"/>
      <c r="AB1375" s="139"/>
      <c r="AC1375" s="139"/>
      <c r="AD1375" s="139"/>
      <c r="AE1375" s="139"/>
      <c r="AF1375" s="139"/>
      <c r="AG1375" s="139"/>
      <c r="AH1375" s="139"/>
      <c r="AI1375" s="139"/>
      <c r="AJ1375" s="139"/>
      <c r="AK1375" s="139"/>
      <c r="AL1375" s="139"/>
      <c r="AM1375" s="139"/>
      <c r="AN1375" s="139"/>
      <c r="AO1375" s="139"/>
      <c r="AP1375" s="139"/>
      <c r="AQ1375" s="139"/>
      <c r="AR1375" s="139"/>
      <c r="AS1375" s="139"/>
      <c r="AT1375" s="139"/>
      <c r="AU1375" s="139"/>
      <c r="AV1375" s="139"/>
      <c r="AW1375" s="139"/>
      <c r="AX1375" s="139"/>
      <c r="AY1375" s="139"/>
    </row>
    <row r="1376" spans="1:51" ht="14.25" x14ac:dyDescent="0.2">
      <c r="A1376" s="139"/>
      <c r="B1376" s="139"/>
      <c r="C1376" s="139"/>
      <c r="D1376" s="139"/>
      <c r="E1376" s="139"/>
      <c r="F1376" s="139"/>
      <c r="G1376" s="139"/>
      <c r="H1376" s="139"/>
      <c r="I1376" s="139"/>
      <c r="J1376" s="139"/>
      <c r="K1376" s="139"/>
      <c r="L1376" s="139"/>
      <c r="M1376" s="139"/>
      <c r="N1376" s="139"/>
      <c r="O1376" s="139"/>
      <c r="P1376" s="139"/>
      <c r="Q1376" s="139"/>
      <c r="R1376" s="139"/>
      <c r="S1376" s="139"/>
      <c r="T1376" s="139"/>
      <c r="U1376" s="139"/>
      <c r="V1376" s="139"/>
      <c r="W1376" s="139"/>
      <c r="X1376" s="139"/>
      <c r="Y1376" s="139"/>
      <c r="Z1376" s="139"/>
      <c r="AA1376" s="139"/>
      <c r="AB1376" s="139"/>
      <c r="AC1376" s="139"/>
      <c r="AD1376" s="139"/>
      <c r="AE1376" s="139"/>
      <c r="AF1376" s="139"/>
      <c r="AG1376" s="139"/>
      <c r="AH1376" s="139"/>
      <c r="AI1376" s="139"/>
      <c r="AJ1376" s="139"/>
      <c r="AK1376" s="139"/>
      <c r="AL1376" s="139"/>
      <c r="AM1376" s="139"/>
      <c r="AN1376" s="139"/>
      <c r="AO1376" s="139"/>
      <c r="AP1376" s="139"/>
      <c r="AQ1376" s="139"/>
      <c r="AR1376" s="139"/>
      <c r="AS1376" s="139"/>
      <c r="AT1376" s="139"/>
      <c r="AU1376" s="139"/>
      <c r="AV1376" s="139"/>
      <c r="AW1376" s="139"/>
      <c r="AX1376" s="139"/>
      <c r="AY1376" s="139"/>
    </row>
    <row r="1377" spans="1:51" ht="14.25" x14ac:dyDescent="0.2">
      <c r="A1377" s="139"/>
      <c r="B1377" s="139"/>
      <c r="C1377" s="139"/>
      <c r="D1377" s="139"/>
      <c r="E1377" s="139"/>
      <c r="F1377" s="139"/>
      <c r="G1377" s="139"/>
      <c r="H1377" s="139"/>
      <c r="I1377" s="139"/>
      <c r="J1377" s="139"/>
      <c r="K1377" s="139"/>
      <c r="L1377" s="139"/>
      <c r="M1377" s="139"/>
      <c r="N1377" s="139"/>
      <c r="O1377" s="139"/>
      <c r="P1377" s="139"/>
      <c r="Q1377" s="139"/>
      <c r="R1377" s="139"/>
      <c r="S1377" s="139"/>
      <c r="T1377" s="139"/>
      <c r="U1377" s="139"/>
      <c r="V1377" s="139"/>
      <c r="W1377" s="139"/>
      <c r="X1377" s="139"/>
      <c r="Y1377" s="139"/>
      <c r="Z1377" s="139"/>
      <c r="AA1377" s="139"/>
      <c r="AB1377" s="139"/>
      <c r="AC1377" s="139"/>
      <c r="AD1377" s="139"/>
      <c r="AE1377" s="139"/>
      <c r="AF1377" s="139"/>
      <c r="AG1377" s="139"/>
      <c r="AH1377" s="139"/>
      <c r="AI1377" s="139"/>
      <c r="AJ1377" s="139"/>
      <c r="AK1377" s="139"/>
      <c r="AL1377" s="139"/>
      <c r="AM1377" s="139"/>
      <c r="AN1377" s="139"/>
      <c r="AO1377" s="139"/>
      <c r="AP1377" s="139"/>
      <c r="AQ1377" s="139"/>
      <c r="AR1377" s="139"/>
      <c r="AS1377" s="139"/>
      <c r="AT1377" s="139"/>
      <c r="AU1377" s="139"/>
      <c r="AV1377" s="139"/>
      <c r="AW1377" s="139"/>
      <c r="AX1377" s="139"/>
      <c r="AY1377" s="139"/>
    </row>
    <row r="1378" spans="1:51" ht="14.25" x14ac:dyDescent="0.2">
      <c r="A1378" s="139"/>
      <c r="B1378" s="139"/>
      <c r="C1378" s="139"/>
      <c r="D1378" s="139"/>
      <c r="E1378" s="139"/>
      <c r="F1378" s="139"/>
      <c r="G1378" s="139"/>
      <c r="H1378" s="139"/>
      <c r="I1378" s="139"/>
      <c r="J1378" s="139"/>
      <c r="K1378" s="139"/>
      <c r="L1378" s="139"/>
      <c r="M1378" s="139"/>
      <c r="N1378" s="139"/>
      <c r="O1378" s="139"/>
      <c r="P1378" s="139"/>
      <c r="Q1378" s="139"/>
      <c r="R1378" s="139"/>
      <c r="S1378" s="139"/>
      <c r="T1378" s="139"/>
      <c r="U1378" s="139"/>
      <c r="V1378" s="139"/>
      <c r="W1378" s="139"/>
      <c r="X1378" s="139"/>
      <c r="Y1378" s="139"/>
      <c r="Z1378" s="139"/>
      <c r="AA1378" s="139"/>
      <c r="AB1378" s="139"/>
      <c r="AC1378" s="139"/>
      <c r="AD1378" s="139"/>
      <c r="AE1378" s="139"/>
      <c r="AF1378" s="139"/>
      <c r="AG1378" s="139"/>
      <c r="AH1378" s="139"/>
      <c r="AI1378" s="139"/>
      <c r="AJ1378" s="139"/>
      <c r="AK1378" s="139"/>
      <c r="AL1378" s="139"/>
      <c r="AM1378" s="139"/>
      <c r="AN1378" s="139"/>
      <c r="AO1378" s="139"/>
      <c r="AP1378" s="139"/>
      <c r="AQ1378" s="139"/>
      <c r="AR1378" s="139"/>
      <c r="AS1378" s="139"/>
      <c r="AT1378" s="139"/>
      <c r="AU1378" s="139"/>
      <c r="AV1378" s="139"/>
      <c r="AW1378" s="139"/>
      <c r="AX1378" s="139"/>
      <c r="AY1378" s="139"/>
    </row>
    <row r="1379" spans="1:51" ht="14.25" x14ac:dyDescent="0.2">
      <c r="A1379" s="139"/>
      <c r="B1379" s="139"/>
      <c r="C1379" s="139"/>
      <c r="D1379" s="139"/>
      <c r="E1379" s="139"/>
      <c r="F1379" s="139"/>
      <c r="G1379" s="139"/>
      <c r="H1379" s="139"/>
      <c r="I1379" s="139"/>
      <c r="J1379" s="139"/>
      <c r="K1379" s="139"/>
      <c r="L1379" s="139"/>
      <c r="M1379" s="139"/>
      <c r="N1379" s="139"/>
      <c r="O1379" s="139"/>
      <c r="P1379" s="139"/>
      <c r="Q1379" s="139"/>
      <c r="R1379" s="139"/>
      <c r="S1379" s="139"/>
      <c r="T1379" s="139"/>
      <c r="U1379" s="139"/>
      <c r="V1379" s="139"/>
      <c r="W1379" s="139"/>
      <c r="X1379" s="139"/>
      <c r="Y1379" s="139"/>
      <c r="Z1379" s="139"/>
      <c r="AA1379" s="139"/>
      <c r="AB1379" s="139"/>
      <c r="AC1379" s="139"/>
      <c r="AD1379" s="139"/>
      <c r="AE1379" s="139"/>
      <c r="AF1379" s="139"/>
      <c r="AG1379" s="139"/>
      <c r="AH1379" s="139"/>
      <c r="AI1379" s="139"/>
      <c r="AJ1379" s="139"/>
      <c r="AK1379" s="139"/>
      <c r="AL1379" s="139"/>
      <c r="AM1379" s="139"/>
      <c r="AN1379" s="139"/>
      <c r="AO1379" s="139"/>
      <c r="AP1379" s="139"/>
      <c r="AQ1379" s="139"/>
      <c r="AR1379" s="139"/>
      <c r="AS1379" s="139"/>
      <c r="AT1379" s="139"/>
      <c r="AU1379" s="139"/>
      <c r="AV1379" s="139"/>
      <c r="AW1379" s="139"/>
      <c r="AX1379" s="139"/>
      <c r="AY1379" s="139"/>
    </row>
    <row r="1380" spans="1:51" ht="14.25" x14ac:dyDescent="0.2">
      <c r="A1380" s="139"/>
      <c r="B1380" s="139"/>
      <c r="C1380" s="139"/>
      <c r="D1380" s="139"/>
      <c r="E1380" s="139"/>
      <c r="F1380" s="139"/>
      <c r="G1380" s="139"/>
      <c r="H1380" s="139"/>
      <c r="I1380" s="139"/>
      <c r="J1380" s="139"/>
      <c r="K1380" s="139"/>
      <c r="L1380" s="139"/>
      <c r="M1380" s="139"/>
      <c r="N1380" s="139"/>
      <c r="O1380" s="139"/>
      <c r="P1380" s="139"/>
      <c r="Q1380" s="139"/>
      <c r="R1380" s="139"/>
      <c r="S1380" s="139"/>
      <c r="T1380" s="139"/>
      <c r="U1380" s="139"/>
      <c r="V1380" s="139"/>
      <c r="W1380" s="139"/>
      <c r="X1380" s="139"/>
      <c r="Y1380" s="139"/>
      <c r="Z1380" s="139"/>
      <c r="AA1380" s="139"/>
      <c r="AB1380" s="139"/>
      <c r="AC1380" s="139"/>
      <c r="AD1380" s="139"/>
      <c r="AE1380" s="139"/>
      <c r="AF1380" s="139"/>
      <c r="AG1380" s="139"/>
      <c r="AH1380" s="139"/>
      <c r="AI1380" s="139"/>
      <c r="AJ1380" s="139"/>
      <c r="AK1380" s="139"/>
      <c r="AL1380" s="139"/>
      <c r="AM1380" s="139"/>
      <c r="AN1380" s="139"/>
      <c r="AO1380" s="139"/>
      <c r="AP1380" s="139"/>
      <c r="AQ1380" s="139"/>
      <c r="AR1380" s="139"/>
      <c r="AS1380" s="139"/>
      <c r="AT1380" s="139"/>
      <c r="AU1380" s="139"/>
      <c r="AV1380" s="139"/>
      <c r="AW1380" s="139"/>
      <c r="AX1380" s="139"/>
      <c r="AY1380" s="139"/>
    </row>
    <row r="1381" spans="1:51" ht="14.25" x14ac:dyDescent="0.2">
      <c r="A1381" s="139"/>
      <c r="B1381" s="139"/>
      <c r="C1381" s="139"/>
      <c r="D1381" s="139"/>
      <c r="E1381" s="139"/>
      <c r="F1381" s="139"/>
      <c r="G1381" s="139"/>
      <c r="H1381" s="139"/>
      <c r="I1381" s="139"/>
      <c r="J1381" s="139"/>
      <c r="K1381" s="139"/>
      <c r="L1381" s="139"/>
      <c r="M1381" s="139"/>
      <c r="N1381" s="139"/>
      <c r="O1381" s="139"/>
      <c r="P1381" s="139"/>
      <c r="Q1381" s="139"/>
      <c r="R1381" s="139"/>
      <c r="S1381" s="139"/>
      <c r="T1381" s="139"/>
      <c r="U1381" s="139"/>
      <c r="V1381" s="139"/>
      <c r="W1381" s="139"/>
      <c r="X1381" s="139"/>
      <c r="Y1381" s="139"/>
      <c r="Z1381" s="139"/>
      <c r="AA1381" s="139"/>
      <c r="AB1381" s="139"/>
      <c r="AC1381" s="139"/>
      <c r="AD1381" s="139"/>
      <c r="AE1381" s="139"/>
      <c r="AF1381" s="139"/>
      <c r="AG1381" s="139"/>
      <c r="AH1381" s="139"/>
      <c r="AI1381" s="139"/>
      <c r="AJ1381" s="139"/>
      <c r="AK1381" s="139"/>
      <c r="AL1381" s="139"/>
      <c r="AM1381" s="139"/>
      <c r="AN1381" s="139"/>
      <c r="AO1381" s="139"/>
      <c r="AP1381" s="139"/>
      <c r="AQ1381" s="139"/>
      <c r="AR1381" s="139"/>
      <c r="AS1381" s="139"/>
      <c r="AT1381" s="139"/>
      <c r="AU1381" s="139"/>
      <c r="AV1381" s="139"/>
      <c r="AW1381" s="139"/>
      <c r="AX1381" s="139"/>
      <c r="AY1381" s="139"/>
    </row>
    <row r="1382" spans="1:51" ht="14.25" x14ac:dyDescent="0.2">
      <c r="A1382" s="139"/>
      <c r="B1382" s="139"/>
      <c r="C1382" s="139"/>
      <c r="D1382" s="139"/>
      <c r="E1382" s="139"/>
      <c r="F1382" s="139"/>
      <c r="G1382" s="139"/>
      <c r="H1382" s="139"/>
      <c r="I1382" s="139"/>
      <c r="J1382" s="139"/>
      <c r="K1382" s="139"/>
      <c r="L1382" s="139"/>
      <c r="M1382" s="139"/>
      <c r="N1382" s="139"/>
      <c r="O1382" s="139"/>
      <c r="P1382" s="139"/>
      <c r="Q1382" s="139"/>
      <c r="R1382" s="139"/>
      <c r="S1382" s="139"/>
      <c r="T1382" s="139"/>
      <c r="U1382" s="139"/>
      <c r="V1382" s="139"/>
      <c r="W1382" s="139"/>
      <c r="X1382" s="139"/>
      <c r="Y1382" s="139"/>
      <c r="Z1382" s="139"/>
      <c r="AA1382" s="139"/>
      <c r="AB1382" s="139"/>
      <c r="AC1382" s="139"/>
      <c r="AD1382" s="139"/>
      <c r="AE1382" s="139"/>
      <c r="AF1382" s="139"/>
      <c r="AG1382" s="139"/>
      <c r="AH1382" s="139"/>
      <c r="AI1382" s="139"/>
      <c r="AJ1382" s="139"/>
      <c r="AK1382" s="139"/>
      <c r="AL1382" s="139"/>
      <c r="AM1382" s="139"/>
      <c r="AN1382" s="139"/>
      <c r="AO1382" s="139"/>
      <c r="AP1382" s="139"/>
      <c r="AQ1382" s="139"/>
      <c r="AR1382" s="139"/>
      <c r="AS1382" s="139"/>
      <c r="AT1382" s="139"/>
      <c r="AU1382" s="139"/>
      <c r="AV1382" s="139"/>
      <c r="AW1382" s="139"/>
      <c r="AX1382" s="139"/>
      <c r="AY1382" s="139"/>
    </row>
    <row r="1383" spans="1:51" ht="14.25" x14ac:dyDescent="0.2">
      <c r="A1383" s="139"/>
      <c r="B1383" s="139"/>
      <c r="C1383" s="139"/>
      <c r="D1383" s="139"/>
      <c r="E1383" s="139"/>
      <c r="F1383" s="139"/>
      <c r="G1383" s="139"/>
      <c r="H1383" s="139"/>
      <c r="I1383" s="139"/>
      <c r="J1383" s="139"/>
      <c r="K1383" s="139"/>
      <c r="L1383" s="139"/>
      <c r="M1383" s="139"/>
      <c r="N1383" s="139"/>
      <c r="O1383" s="139"/>
      <c r="P1383" s="139"/>
      <c r="Q1383" s="139"/>
      <c r="R1383" s="139"/>
      <c r="S1383" s="139"/>
      <c r="T1383" s="139"/>
      <c r="U1383" s="139"/>
      <c r="V1383" s="139"/>
      <c r="W1383" s="139"/>
      <c r="X1383" s="139"/>
      <c r="Y1383" s="139"/>
      <c r="Z1383" s="139"/>
      <c r="AA1383" s="139"/>
      <c r="AB1383" s="139"/>
      <c r="AC1383" s="139"/>
      <c r="AD1383" s="139"/>
      <c r="AE1383" s="139"/>
      <c r="AF1383" s="139"/>
      <c r="AG1383" s="139"/>
      <c r="AH1383" s="139"/>
      <c r="AI1383" s="139"/>
      <c r="AJ1383" s="139"/>
      <c r="AK1383" s="139"/>
      <c r="AL1383" s="139"/>
      <c r="AM1383" s="139"/>
      <c r="AN1383" s="139"/>
      <c r="AO1383" s="139"/>
      <c r="AP1383" s="139"/>
      <c r="AQ1383" s="139"/>
      <c r="AR1383" s="139"/>
      <c r="AS1383" s="139"/>
      <c r="AT1383" s="139"/>
      <c r="AU1383" s="139"/>
      <c r="AV1383" s="139"/>
      <c r="AW1383" s="139"/>
      <c r="AX1383" s="139"/>
      <c r="AY1383" s="139"/>
    </row>
    <row r="1384" spans="1:51" ht="14.25" x14ac:dyDescent="0.2">
      <c r="A1384" s="139"/>
      <c r="B1384" s="139"/>
      <c r="C1384" s="139"/>
      <c r="D1384" s="139"/>
      <c r="E1384" s="139"/>
      <c r="F1384" s="139"/>
      <c r="G1384" s="139"/>
      <c r="H1384" s="139"/>
      <c r="I1384" s="139"/>
      <c r="J1384" s="139"/>
      <c r="K1384" s="139"/>
      <c r="L1384" s="139"/>
      <c r="M1384" s="139"/>
      <c r="N1384" s="139"/>
      <c r="O1384" s="139"/>
      <c r="P1384" s="139"/>
      <c r="Q1384" s="139"/>
      <c r="R1384" s="139"/>
      <c r="S1384" s="139"/>
      <c r="T1384" s="139"/>
      <c r="U1384" s="139"/>
      <c r="V1384" s="139"/>
      <c r="W1384" s="139"/>
      <c r="X1384" s="139"/>
      <c r="Y1384" s="139"/>
      <c r="Z1384" s="139"/>
      <c r="AA1384" s="139"/>
      <c r="AB1384" s="139"/>
      <c r="AC1384" s="139"/>
      <c r="AD1384" s="139"/>
      <c r="AE1384" s="139"/>
      <c r="AF1384" s="139"/>
      <c r="AG1384" s="139"/>
      <c r="AH1384" s="139"/>
      <c r="AI1384" s="139"/>
      <c r="AJ1384" s="139"/>
      <c r="AK1384" s="139"/>
      <c r="AL1384" s="139"/>
      <c r="AM1384" s="139"/>
      <c r="AN1384" s="139"/>
      <c r="AO1384" s="139"/>
      <c r="AP1384" s="139"/>
      <c r="AQ1384" s="139"/>
      <c r="AR1384" s="139"/>
      <c r="AS1384" s="139"/>
      <c r="AT1384" s="139"/>
      <c r="AU1384" s="139"/>
      <c r="AV1384" s="139"/>
      <c r="AW1384" s="139"/>
      <c r="AX1384" s="139"/>
      <c r="AY1384" s="139"/>
    </row>
    <row r="1385" spans="1:51" ht="14.25" x14ac:dyDescent="0.2">
      <c r="A1385" s="139"/>
      <c r="B1385" s="139"/>
      <c r="C1385" s="139"/>
      <c r="D1385" s="139"/>
      <c r="E1385" s="139"/>
      <c r="F1385" s="139"/>
      <c r="G1385" s="139"/>
      <c r="H1385" s="139"/>
      <c r="I1385" s="139"/>
      <c r="J1385" s="139"/>
      <c r="K1385" s="139"/>
      <c r="L1385" s="139"/>
      <c r="M1385" s="139"/>
      <c r="N1385" s="139"/>
      <c r="O1385" s="139"/>
      <c r="P1385" s="139"/>
      <c r="Q1385" s="139"/>
      <c r="R1385" s="139"/>
      <c r="S1385" s="139"/>
      <c r="T1385" s="139"/>
      <c r="U1385" s="139"/>
      <c r="V1385" s="139"/>
      <c r="W1385" s="139"/>
      <c r="X1385" s="139"/>
      <c r="Y1385" s="139"/>
      <c r="Z1385" s="139"/>
      <c r="AA1385" s="139"/>
      <c r="AB1385" s="139"/>
      <c r="AC1385" s="139"/>
      <c r="AD1385" s="139"/>
      <c r="AE1385" s="139"/>
      <c r="AF1385" s="139"/>
      <c r="AG1385" s="139"/>
      <c r="AH1385" s="139"/>
      <c r="AI1385" s="139"/>
      <c r="AJ1385" s="139"/>
      <c r="AK1385" s="139"/>
      <c r="AL1385" s="139"/>
      <c r="AM1385" s="139"/>
      <c r="AN1385" s="139"/>
      <c r="AO1385" s="139"/>
      <c r="AP1385" s="139"/>
      <c r="AQ1385" s="139"/>
      <c r="AR1385" s="139"/>
      <c r="AS1385" s="139"/>
      <c r="AT1385" s="139"/>
      <c r="AU1385" s="139"/>
      <c r="AV1385" s="139"/>
      <c r="AW1385" s="139"/>
      <c r="AX1385" s="139"/>
      <c r="AY1385" s="139"/>
    </row>
    <row r="1386" spans="1:51" ht="14.25" x14ac:dyDescent="0.2">
      <c r="A1386" s="139"/>
      <c r="B1386" s="139"/>
      <c r="C1386" s="139"/>
      <c r="D1386" s="139"/>
      <c r="E1386" s="139"/>
      <c r="F1386" s="139"/>
      <c r="G1386" s="139"/>
      <c r="H1386" s="139"/>
      <c r="I1386" s="139"/>
      <c r="J1386" s="139"/>
      <c r="K1386" s="139"/>
      <c r="L1386" s="139"/>
      <c r="M1386" s="139"/>
      <c r="N1386" s="139"/>
      <c r="O1386" s="139"/>
      <c r="P1386" s="139"/>
      <c r="Q1386" s="139"/>
      <c r="R1386" s="139"/>
      <c r="S1386" s="139"/>
      <c r="T1386" s="139"/>
      <c r="U1386" s="139"/>
      <c r="V1386" s="139"/>
      <c r="W1386" s="139"/>
      <c r="X1386" s="139"/>
      <c r="Y1386" s="139"/>
      <c r="Z1386" s="139"/>
      <c r="AA1386" s="139"/>
      <c r="AB1386" s="139"/>
      <c r="AC1386" s="139"/>
      <c r="AD1386" s="139"/>
      <c r="AE1386" s="139"/>
      <c r="AF1386" s="139"/>
      <c r="AG1386" s="139"/>
      <c r="AH1386" s="139"/>
      <c r="AI1386" s="139"/>
      <c r="AJ1386" s="139"/>
      <c r="AK1386" s="139"/>
      <c r="AL1386" s="139"/>
      <c r="AM1386" s="139"/>
      <c r="AN1386" s="139"/>
      <c r="AO1386" s="139"/>
      <c r="AP1386" s="139"/>
      <c r="AQ1386" s="139"/>
      <c r="AR1386" s="139"/>
      <c r="AS1386" s="139"/>
      <c r="AT1386" s="139"/>
      <c r="AU1386" s="139"/>
      <c r="AV1386" s="139"/>
      <c r="AW1386" s="139"/>
      <c r="AX1386" s="139"/>
      <c r="AY1386" s="139"/>
    </row>
    <row r="1387" spans="1:51" ht="14.25" x14ac:dyDescent="0.2">
      <c r="A1387" s="139"/>
      <c r="B1387" s="139"/>
      <c r="C1387" s="139"/>
      <c r="D1387" s="139"/>
      <c r="E1387" s="139"/>
      <c r="F1387" s="139"/>
      <c r="G1387" s="139"/>
      <c r="H1387" s="139"/>
      <c r="I1387" s="139"/>
      <c r="J1387" s="139"/>
      <c r="K1387" s="139"/>
      <c r="L1387" s="139"/>
      <c r="M1387" s="139"/>
      <c r="N1387" s="139"/>
      <c r="O1387" s="139"/>
      <c r="P1387" s="139"/>
      <c r="Q1387" s="139"/>
      <c r="R1387" s="139"/>
      <c r="S1387" s="139"/>
      <c r="T1387" s="139"/>
      <c r="U1387" s="139"/>
      <c r="V1387" s="139"/>
      <c r="W1387" s="139"/>
      <c r="X1387" s="139"/>
      <c r="Y1387" s="139"/>
      <c r="Z1387" s="139"/>
      <c r="AA1387" s="139"/>
      <c r="AB1387" s="139"/>
      <c r="AC1387" s="139"/>
      <c r="AD1387" s="139"/>
      <c r="AE1387" s="139"/>
      <c r="AF1387" s="139"/>
      <c r="AG1387" s="139"/>
      <c r="AH1387" s="139"/>
      <c r="AI1387" s="139"/>
      <c r="AJ1387" s="139"/>
      <c r="AK1387" s="139"/>
      <c r="AL1387" s="139"/>
      <c r="AM1387" s="139"/>
      <c r="AN1387" s="139"/>
      <c r="AO1387" s="139"/>
      <c r="AP1387" s="139"/>
      <c r="AQ1387" s="139"/>
      <c r="AR1387" s="139"/>
      <c r="AS1387" s="139"/>
      <c r="AT1387" s="139"/>
      <c r="AU1387" s="139"/>
      <c r="AV1387" s="139"/>
      <c r="AW1387" s="139"/>
      <c r="AX1387" s="139"/>
      <c r="AY1387" s="139"/>
    </row>
    <row r="1388" spans="1:51" ht="14.25" x14ac:dyDescent="0.2">
      <c r="A1388" s="139"/>
      <c r="B1388" s="139"/>
      <c r="C1388" s="139"/>
      <c r="D1388" s="139"/>
      <c r="E1388" s="139"/>
      <c r="F1388" s="139"/>
      <c r="G1388" s="139"/>
      <c r="H1388" s="139"/>
      <c r="I1388" s="139"/>
      <c r="J1388" s="139"/>
      <c r="K1388" s="139"/>
      <c r="L1388" s="139"/>
      <c r="M1388" s="139"/>
      <c r="N1388" s="139"/>
      <c r="O1388" s="139"/>
      <c r="P1388" s="139"/>
      <c r="Q1388" s="139"/>
      <c r="R1388" s="139"/>
      <c r="S1388" s="139"/>
      <c r="T1388" s="139"/>
      <c r="U1388" s="139"/>
      <c r="V1388" s="139"/>
      <c r="W1388" s="139"/>
      <c r="X1388" s="139"/>
      <c r="Y1388" s="139"/>
      <c r="Z1388" s="139"/>
      <c r="AA1388" s="139"/>
      <c r="AB1388" s="139"/>
      <c r="AC1388" s="139"/>
      <c r="AD1388" s="139"/>
      <c r="AE1388" s="139"/>
      <c r="AF1388" s="139"/>
      <c r="AG1388" s="139"/>
      <c r="AH1388" s="139"/>
      <c r="AI1388" s="139"/>
      <c r="AJ1388" s="139"/>
      <c r="AK1388" s="139"/>
      <c r="AL1388" s="139"/>
      <c r="AM1388" s="139"/>
      <c r="AN1388" s="139"/>
      <c r="AO1388" s="139"/>
      <c r="AP1388" s="139"/>
      <c r="AQ1388" s="139"/>
      <c r="AR1388" s="139"/>
      <c r="AS1388" s="139"/>
      <c r="AT1388" s="139"/>
      <c r="AU1388" s="139"/>
      <c r="AV1388" s="139"/>
      <c r="AW1388" s="139"/>
      <c r="AX1388" s="139"/>
      <c r="AY1388" s="139"/>
    </row>
    <row r="1389" spans="1:51" ht="14.25" x14ac:dyDescent="0.2">
      <c r="A1389" s="139"/>
      <c r="B1389" s="139"/>
      <c r="C1389" s="139"/>
      <c r="D1389" s="139"/>
      <c r="E1389" s="139"/>
      <c r="F1389" s="139"/>
      <c r="G1389" s="139"/>
      <c r="H1389" s="139"/>
      <c r="I1389" s="139"/>
      <c r="J1389" s="139"/>
      <c r="K1389" s="139"/>
      <c r="L1389" s="139"/>
      <c r="M1389" s="139"/>
      <c r="N1389" s="139"/>
      <c r="O1389" s="139"/>
      <c r="P1389" s="139"/>
      <c r="Q1389" s="139"/>
      <c r="R1389" s="139"/>
      <c r="S1389" s="139"/>
      <c r="T1389" s="139"/>
      <c r="U1389" s="139"/>
      <c r="V1389" s="139"/>
      <c r="W1389" s="139"/>
      <c r="X1389" s="139"/>
      <c r="Y1389" s="139"/>
      <c r="Z1389" s="139"/>
      <c r="AA1389" s="139"/>
      <c r="AB1389" s="139"/>
      <c r="AC1389" s="139"/>
      <c r="AD1389" s="139"/>
      <c r="AE1389" s="139"/>
      <c r="AF1389" s="139"/>
      <c r="AG1389" s="139"/>
      <c r="AH1389" s="139"/>
      <c r="AI1389" s="139"/>
      <c r="AJ1389" s="139"/>
      <c r="AK1389" s="139"/>
      <c r="AL1389" s="139"/>
      <c r="AM1389" s="139"/>
      <c r="AN1389" s="139"/>
      <c r="AO1389" s="139"/>
      <c r="AP1389" s="139"/>
      <c r="AQ1389" s="139"/>
      <c r="AR1389" s="139"/>
      <c r="AS1389" s="139"/>
      <c r="AT1389" s="139"/>
      <c r="AU1389" s="139"/>
      <c r="AV1389" s="139"/>
      <c r="AW1389" s="139"/>
      <c r="AX1389" s="139"/>
      <c r="AY1389" s="139"/>
    </row>
    <row r="1390" spans="1:51" ht="14.25" x14ac:dyDescent="0.2">
      <c r="A1390" s="139"/>
      <c r="B1390" s="139"/>
      <c r="C1390" s="139"/>
      <c r="D1390" s="139"/>
      <c r="E1390" s="139"/>
      <c r="F1390" s="139"/>
      <c r="G1390" s="139"/>
      <c r="H1390" s="139"/>
      <c r="I1390" s="139"/>
      <c r="J1390" s="139"/>
      <c r="K1390" s="139"/>
      <c r="L1390" s="139"/>
      <c r="M1390" s="139"/>
      <c r="N1390" s="139"/>
      <c r="O1390" s="139"/>
      <c r="P1390" s="139"/>
      <c r="Q1390" s="139"/>
      <c r="R1390" s="139"/>
      <c r="S1390" s="139"/>
      <c r="T1390" s="139"/>
      <c r="U1390" s="139"/>
      <c r="V1390" s="139"/>
      <c r="W1390" s="139"/>
      <c r="X1390" s="139"/>
      <c r="Y1390" s="139"/>
      <c r="Z1390" s="139"/>
      <c r="AA1390" s="139"/>
      <c r="AB1390" s="139"/>
      <c r="AC1390" s="139"/>
      <c r="AD1390" s="139"/>
      <c r="AE1390" s="139"/>
      <c r="AF1390" s="139"/>
      <c r="AG1390" s="139"/>
      <c r="AH1390" s="139"/>
      <c r="AI1390" s="139"/>
      <c r="AJ1390" s="139"/>
      <c r="AK1390" s="139"/>
      <c r="AL1390" s="139"/>
      <c r="AM1390" s="139"/>
      <c r="AN1390" s="139"/>
      <c r="AO1390" s="139"/>
      <c r="AP1390" s="139"/>
      <c r="AQ1390" s="139"/>
      <c r="AR1390" s="139"/>
      <c r="AS1390" s="139"/>
      <c r="AT1390" s="139"/>
      <c r="AU1390" s="139"/>
      <c r="AV1390" s="139"/>
      <c r="AW1390" s="139"/>
      <c r="AX1390" s="139"/>
      <c r="AY1390" s="139"/>
    </row>
    <row r="1391" spans="1:51" ht="14.25" x14ac:dyDescent="0.2">
      <c r="A1391" s="139"/>
      <c r="B1391" s="139"/>
      <c r="C1391" s="139"/>
      <c r="D1391" s="139"/>
      <c r="E1391" s="139"/>
      <c r="F1391" s="139"/>
      <c r="G1391" s="139"/>
      <c r="H1391" s="139"/>
      <c r="I1391" s="139"/>
      <c r="J1391" s="139"/>
      <c r="K1391" s="139"/>
      <c r="L1391" s="139"/>
      <c r="M1391" s="139"/>
      <c r="N1391" s="139"/>
      <c r="O1391" s="139"/>
      <c r="P1391" s="139"/>
      <c r="Q1391" s="139"/>
      <c r="R1391" s="139"/>
      <c r="S1391" s="139"/>
      <c r="T1391" s="139"/>
      <c r="U1391" s="139"/>
      <c r="V1391" s="139"/>
      <c r="W1391" s="139"/>
      <c r="X1391" s="139"/>
      <c r="Y1391" s="139"/>
      <c r="Z1391" s="139"/>
      <c r="AA1391" s="139"/>
      <c r="AB1391" s="139"/>
      <c r="AC1391" s="139"/>
      <c r="AD1391" s="139"/>
      <c r="AE1391" s="139"/>
      <c r="AF1391" s="139"/>
      <c r="AG1391" s="139"/>
      <c r="AH1391" s="139"/>
      <c r="AI1391" s="139"/>
      <c r="AJ1391" s="139"/>
      <c r="AK1391" s="139"/>
      <c r="AL1391" s="139"/>
      <c r="AM1391" s="139"/>
      <c r="AN1391" s="139"/>
      <c r="AO1391" s="139"/>
      <c r="AP1391" s="139"/>
      <c r="AQ1391" s="139"/>
      <c r="AR1391" s="139"/>
      <c r="AS1391" s="139"/>
      <c r="AT1391" s="139"/>
      <c r="AU1391" s="139"/>
      <c r="AV1391" s="139"/>
      <c r="AW1391" s="139"/>
      <c r="AX1391" s="139"/>
      <c r="AY1391" s="139"/>
    </row>
    <row r="1392" spans="1:51" ht="14.25" x14ac:dyDescent="0.2">
      <c r="A1392" s="139"/>
      <c r="B1392" s="139"/>
      <c r="C1392" s="139"/>
      <c r="D1392" s="139"/>
      <c r="E1392" s="139"/>
      <c r="F1392" s="139"/>
      <c r="G1392" s="139"/>
      <c r="H1392" s="139"/>
      <c r="I1392" s="139"/>
      <c r="J1392" s="139"/>
      <c r="K1392" s="139"/>
      <c r="L1392" s="139"/>
      <c r="M1392" s="139"/>
      <c r="N1392" s="139"/>
      <c r="O1392" s="139"/>
      <c r="P1392" s="139"/>
      <c r="Q1392" s="139"/>
      <c r="R1392" s="139"/>
      <c r="S1392" s="139"/>
      <c r="T1392" s="139"/>
      <c r="U1392" s="139"/>
      <c r="V1392" s="139"/>
      <c r="W1392" s="139"/>
      <c r="X1392" s="139"/>
      <c r="Y1392" s="139"/>
      <c r="Z1392" s="139"/>
      <c r="AA1392" s="139"/>
      <c r="AB1392" s="139"/>
      <c r="AC1392" s="139"/>
      <c r="AD1392" s="139"/>
      <c r="AE1392" s="139"/>
      <c r="AF1392" s="139"/>
      <c r="AG1392" s="139"/>
      <c r="AH1392" s="139"/>
      <c r="AI1392" s="139"/>
      <c r="AJ1392" s="139"/>
      <c r="AK1392" s="139"/>
      <c r="AL1392" s="139"/>
      <c r="AM1392" s="139"/>
      <c r="AN1392" s="139"/>
      <c r="AO1392" s="139"/>
      <c r="AP1392" s="139"/>
      <c r="AQ1392" s="139"/>
      <c r="AR1392" s="139"/>
      <c r="AS1392" s="139"/>
      <c r="AT1392" s="139"/>
      <c r="AU1392" s="139"/>
      <c r="AV1392" s="139"/>
      <c r="AW1392" s="139"/>
      <c r="AX1392" s="139"/>
      <c r="AY1392" s="139"/>
    </row>
    <row r="1393" spans="1:51" ht="14.25" x14ac:dyDescent="0.2">
      <c r="A1393" s="139"/>
      <c r="B1393" s="139"/>
      <c r="C1393" s="139"/>
      <c r="D1393" s="139"/>
      <c r="E1393" s="139"/>
      <c r="F1393" s="139"/>
      <c r="G1393" s="139"/>
      <c r="H1393" s="139"/>
      <c r="I1393" s="139"/>
      <c r="J1393" s="139"/>
      <c r="K1393" s="139"/>
      <c r="L1393" s="139"/>
      <c r="M1393" s="139"/>
      <c r="N1393" s="139"/>
      <c r="O1393" s="139"/>
      <c r="P1393" s="139"/>
      <c r="Q1393" s="139"/>
      <c r="R1393" s="139"/>
      <c r="S1393" s="139"/>
      <c r="T1393" s="139"/>
      <c r="U1393" s="139"/>
      <c r="V1393" s="139"/>
      <c r="W1393" s="139"/>
      <c r="X1393" s="139"/>
      <c r="Y1393" s="139"/>
      <c r="Z1393" s="139"/>
      <c r="AA1393" s="139"/>
      <c r="AB1393" s="139"/>
      <c r="AC1393" s="139"/>
      <c r="AD1393" s="139"/>
      <c r="AE1393" s="139"/>
      <c r="AF1393" s="139"/>
      <c r="AG1393" s="139"/>
      <c r="AH1393" s="139"/>
      <c r="AI1393" s="139"/>
      <c r="AJ1393" s="139"/>
      <c r="AK1393" s="139"/>
      <c r="AL1393" s="139"/>
      <c r="AM1393" s="139"/>
      <c r="AN1393" s="139"/>
      <c r="AO1393" s="139"/>
      <c r="AP1393" s="139"/>
      <c r="AQ1393" s="139"/>
      <c r="AR1393" s="139"/>
      <c r="AS1393" s="139"/>
      <c r="AT1393" s="139"/>
      <c r="AU1393" s="139"/>
      <c r="AV1393" s="139"/>
      <c r="AW1393" s="139"/>
      <c r="AX1393" s="139"/>
      <c r="AY1393" s="139"/>
    </row>
    <row r="1394" spans="1:51" ht="14.25" x14ac:dyDescent="0.2">
      <c r="A1394" s="139"/>
      <c r="B1394" s="139"/>
      <c r="C1394" s="139"/>
      <c r="D1394" s="139"/>
      <c r="E1394" s="139"/>
      <c r="F1394" s="139"/>
      <c r="G1394" s="139"/>
      <c r="H1394" s="139"/>
      <c r="I1394" s="139"/>
      <c r="J1394" s="139"/>
      <c r="K1394" s="139"/>
      <c r="L1394" s="139"/>
      <c r="M1394" s="139"/>
      <c r="N1394" s="139"/>
      <c r="O1394" s="139"/>
      <c r="P1394" s="139"/>
      <c r="Q1394" s="139"/>
      <c r="R1394" s="139"/>
      <c r="S1394" s="139"/>
      <c r="T1394" s="139"/>
      <c r="U1394" s="139"/>
      <c r="V1394" s="139"/>
      <c r="W1394" s="139"/>
      <c r="X1394" s="139"/>
      <c r="Y1394" s="139"/>
      <c r="Z1394" s="139"/>
      <c r="AA1394" s="139"/>
      <c r="AB1394" s="139"/>
      <c r="AC1394" s="139"/>
      <c r="AD1394" s="139"/>
      <c r="AE1394" s="139"/>
      <c r="AF1394" s="139"/>
      <c r="AG1394" s="139"/>
      <c r="AH1394" s="139"/>
      <c r="AI1394" s="139"/>
      <c r="AJ1394" s="139"/>
      <c r="AK1394" s="139"/>
      <c r="AL1394" s="139"/>
      <c r="AM1394" s="139"/>
      <c r="AN1394" s="139"/>
      <c r="AO1394" s="139"/>
      <c r="AP1394" s="139"/>
      <c r="AQ1394" s="139"/>
      <c r="AR1394" s="139"/>
      <c r="AS1394" s="139"/>
      <c r="AT1394" s="139"/>
      <c r="AU1394" s="139"/>
      <c r="AV1394" s="139"/>
      <c r="AW1394" s="139"/>
      <c r="AX1394" s="139"/>
      <c r="AY1394" s="139"/>
    </row>
    <row r="1395" spans="1:51" ht="14.25" x14ac:dyDescent="0.2">
      <c r="A1395" s="139"/>
      <c r="B1395" s="139"/>
      <c r="C1395" s="139"/>
      <c r="D1395" s="139"/>
      <c r="E1395" s="139"/>
      <c r="F1395" s="139"/>
      <c r="G1395" s="139"/>
      <c r="H1395" s="139"/>
      <c r="I1395" s="139"/>
      <c r="J1395" s="139"/>
      <c r="K1395" s="139"/>
      <c r="L1395" s="139"/>
      <c r="M1395" s="139"/>
      <c r="N1395" s="139"/>
      <c r="O1395" s="139"/>
      <c r="P1395" s="139"/>
      <c r="Q1395" s="139"/>
      <c r="R1395" s="139"/>
      <c r="S1395" s="139"/>
      <c r="T1395" s="139"/>
      <c r="U1395" s="139"/>
      <c r="V1395" s="139"/>
      <c r="W1395" s="139"/>
      <c r="X1395" s="139"/>
      <c r="Y1395" s="139"/>
      <c r="Z1395" s="139"/>
      <c r="AA1395" s="139"/>
      <c r="AB1395" s="139"/>
      <c r="AC1395" s="139"/>
      <c r="AD1395" s="139"/>
      <c r="AE1395" s="139"/>
      <c r="AF1395" s="139"/>
      <c r="AG1395" s="139"/>
      <c r="AH1395" s="139"/>
      <c r="AI1395" s="139"/>
      <c r="AJ1395" s="139"/>
      <c r="AK1395" s="139"/>
      <c r="AL1395" s="139"/>
      <c r="AM1395" s="139"/>
      <c r="AN1395" s="139"/>
      <c r="AO1395" s="139"/>
      <c r="AP1395" s="139"/>
      <c r="AQ1395" s="139"/>
      <c r="AR1395" s="139"/>
      <c r="AS1395" s="139"/>
      <c r="AT1395" s="139"/>
      <c r="AU1395" s="139"/>
      <c r="AV1395" s="139"/>
      <c r="AW1395" s="139"/>
      <c r="AX1395" s="139"/>
      <c r="AY1395" s="139"/>
    </row>
    <row r="1396" spans="1:51" ht="14.25" x14ac:dyDescent="0.2">
      <c r="A1396" s="139"/>
      <c r="B1396" s="139"/>
      <c r="C1396" s="139"/>
      <c r="D1396" s="139"/>
      <c r="E1396" s="139"/>
      <c r="F1396" s="139"/>
      <c r="G1396" s="139"/>
      <c r="H1396" s="139"/>
      <c r="I1396" s="139"/>
      <c r="J1396" s="139"/>
      <c r="K1396" s="139"/>
      <c r="L1396" s="139"/>
      <c r="M1396" s="139"/>
      <c r="N1396" s="139"/>
      <c r="O1396" s="139"/>
      <c r="P1396" s="139"/>
      <c r="Q1396" s="139"/>
      <c r="R1396" s="139"/>
      <c r="S1396" s="139"/>
      <c r="T1396" s="139"/>
      <c r="U1396" s="139"/>
      <c r="V1396" s="139"/>
      <c r="W1396" s="139"/>
      <c r="X1396" s="139"/>
      <c r="Y1396" s="139"/>
      <c r="Z1396" s="139"/>
      <c r="AA1396" s="139"/>
      <c r="AB1396" s="139"/>
      <c r="AC1396" s="139"/>
      <c r="AD1396" s="139"/>
      <c r="AE1396" s="139"/>
      <c r="AF1396" s="139"/>
      <c r="AG1396" s="139"/>
      <c r="AH1396" s="139"/>
      <c r="AI1396" s="139"/>
      <c r="AJ1396" s="139"/>
      <c r="AK1396" s="139"/>
      <c r="AL1396" s="139"/>
      <c r="AM1396" s="139"/>
      <c r="AN1396" s="139"/>
      <c r="AO1396" s="139"/>
      <c r="AP1396" s="139"/>
      <c r="AQ1396" s="139"/>
      <c r="AR1396" s="139"/>
      <c r="AS1396" s="139"/>
      <c r="AT1396" s="139"/>
      <c r="AU1396" s="139"/>
      <c r="AV1396" s="139"/>
      <c r="AW1396" s="139"/>
      <c r="AX1396" s="139"/>
      <c r="AY1396" s="139"/>
    </row>
    <row r="1397" spans="1:51" ht="14.25" x14ac:dyDescent="0.2">
      <c r="A1397" s="139"/>
      <c r="B1397" s="139"/>
      <c r="C1397" s="139"/>
      <c r="D1397" s="139"/>
      <c r="E1397" s="139"/>
      <c r="F1397" s="139"/>
      <c r="G1397" s="139"/>
      <c r="H1397" s="139"/>
      <c r="I1397" s="139"/>
      <c r="J1397" s="139"/>
      <c r="K1397" s="139"/>
      <c r="L1397" s="139"/>
      <c r="M1397" s="139"/>
      <c r="N1397" s="139"/>
      <c r="O1397" s="139"/>
      <c r="P1397" s="139"/>
      <c r="Q1397" s="139"/>
      <c r="R1397" s="139"/>
      <c r="S1397" s="139"/>
      <c r="T1397" s="139"/>
      <c r="U1397" s="139"/>
      <c r="V1397" s="139"/>
      <c r="W1397" s="139"/>
      <c r="X1397" s="139"/>
      <c r="Y1397" s="139"/>
      <c r="Z1397" s="139"/>
      <c r="AA1397" s="139"/>
      <c r="AB1397" s="139"/>
      <c r="AC1397" s="139"/>
      <c r="AD1397" s="139"/>
      <c r="AE1397" s="139"/>
      <c r="AF1397" s="139"/>
      <c r="AG1397" s="139"/>
      <c r="AH1397" s="139"/>
      <c r="AI1397" s="139"/>
      <c r="AJ1397" s="139"/>
      <c r="AK1397" s="139"/>
      <c r="AL1397" s="139"/>
      <c r="AM1397" s="139"/>
      <c r="AN1397" s="139"/>
      <c r="AO1397" s="139"/>
      <c r="AP1397" s="139"/>
      <c r="AQ1397" s="139"/>
      <c r="AR1397" s="139"/>
      <c r="AS1397" s="139"/>
      <c r="AT1397" s="139"/>
      <c r="AU1397" s="139"/>
      <c r="AV1397" s="139"/>
      <c r="AW1397" s="139"/>
      <c r="AX1397" s="139"/>
      <c r="AY1397" s="139"/>
    </row>
    <row r="1398" spans="1:51" ht="14.25" x14ac:dyDescent="0.2">
      <c r="A1398" s="139"/>
      <c r="B1398" s="139"/>
      <c r="C1398" s="139"/>
      <c r="D1398" s="139"/>
      <c r="E1398" s="139"/>
      <c r="F1398" s="139"/>
      <c r="G1398" s="139"/>
      <c r="H1398" s="139"/>
      <c r="I1398" s="139"/>
      <c r="J1398" s="139"/>
      <c r="K1398" s="139"/>
      <c r="L1398" s="139"/>
      <c r="M1398" s="139"/>
      <c r="N1398" s="139"/>
      <c r="O1398" s="139"/>
      <c r="P1398" s="139"/>
      <c r="Q1398" s="139"/>
      <c r="R1398" s="139"/>
      <c r="S1398" s="139"/>
      <c r="T1398" s="139"/>
      <c r="U1398" s="139"/>
      <c r="V1398" s="139"/>
      <c r="W1398" s="139"/>
      <c r="X1398" s="139"/>
      <c r="Y1398" s="139"/>
      <c r="Z1398" s="139"/>
      <c r="AA1398" s="139"/>
      <c r="AB1398" s="139"/>
      <c r="AC1398" s="139"/>
      <c r="AD1398" s="139"/>
      <c r="AE1398" s="139"/>
      <c r="AF1398" s="139"/>
      <c r="AG1398" s="139"/>
      <c r="AH1398" s="139"/>
      <c r="AI1398" s="139"/>
      <c r="AJ1398" s="139"/>
      <c r="AK1398" s="139"/>
      <c r="AL1398" s="139"/>
      <c r="AM1398" s="139"/>
      <c r="AN1398" s="139"/>
      <c r="AO1398" s="139"/>
      <c r="AP1398" s="139"/>
      <c r="AQ1398" s="139"/>
      <c r="AR1398" s="139"/>
      <c r="AS1398" s="139"/>
      <c r="AT1398" s="139"/>
      <c r="AU1398" s="139"/>
      <c r="AV1398" s="139"/>
      <c r="AW1398" s="139"/>
      <c r="AX1398" s="139"/>
      <c r="AY1398" s="139"/>
    </row>
    <row r="1399" spans="1:51" ht="14.25" x14ac:dyDescent="0.2">
      <c r="A1399" s="139"/>
      <c r="B1399" s="139"/>
      <c r="C1399" s="139"/>
      <c r="D1399" s="139"/>
      <c r="E1399" s="139"/>
      <c r="F1399" s="139"/>
      <c r="G1399" s="139"/>
      <c r="H1399" s="139"/>
      <c r="I1399" s="139"/>
      <c r="J1399" s="139"/>
      <c r="K1399" s="139"/>
      <c r="L1399" s="139"/>
      <c r="M1399" s="139"/>
      <c r="N1399" s="139"/>
      <c r="O1399" s="139"/>
      <c r="P1399" s="139"/>
      <c r="Q1399" s="139"/>
      <c r="R1399" s="139"/>
      <c r="S1399" s="139"/>
      <c r="T1399" s="139"/>
      <c r="U1399" s="139"/>
      <c r="V1399" s="139"/>
      <c r="W1399" s="139"/>
      <c r="X1399" s="139"/>
      <c r="Y1399" s="139"/>
      <c r="Z1399" s="139"/>
      <c r="AA1399" s="139"/>
      <c r="AB1399" s="139"/>
      <c r="AC1399" s="139"/>
      <c r="AD1399" s="139"/>
      <c r="AE1399" s="139"/>
      <c r="AF1399" s="139"/>
      <c r="AG1399" s="139"/>
      <c r="AH1399" s="139"/>
      <c r="AI1399" s="139"/>
      <c r="AJ1399" s="139"/>
      <c r="AK1399" s="139"/>
      <c r="AL1399" s="139"/>
      <c r="AM1399" s="139"/>
      <c r="AN1399" s="139"/>
      <c r="AO1399" s="139"/>
      <c r="AP1399" s="139"/>
      <c r="AQ1399" s="139"/>
      <c r="AR1399" s="139"/>
      <c r="AS1399" s="139"/>
      <c r="AT1399" s="139"/>
      <c r="AU1399" s="139"/>
      <c r="AV1399" s="139"/>
      <c r="AW1399" s="139"/>
      <c r="AX1399" s="139"/>
      <c r="AY1399" s="139"/>
    </row>
    <row r="1400" spans="1:51" ht="14.25" x14ac:dyDescent="0.2">
      <c r="A1400" s="139"/>
      <c r="B1400" s="139"/>
      <c r="C1400" s="139"/>
      <c r="D1400" s="139"/>
      <c r="E1400" s="139"/>
      <c r="F1400" s="139"/>
      <c r="G1400" s="139"/>
      <c r="H1400" s="139"/>
      <c r="I1400" s="139"/>
      <c r="J1400" s="139"/>
      <c r="K1400" s="139"/>
      <c r="L1400" s="139"/>
      <c r="M1400" s="139"/>
      <c r="N1400" s="139"/>
      <c r="O1400" s="139"/>
      <c r="P1400" s="139"/>
      <c r="Q1400" s="139"/>
      <c r="R1400" s="139"/>
      <c r="S1400" s="139"/>
      <c r="T1400" s="139"/>
      <c r="U1400" s="139"/>
      <c r="V1400" s="139"/>
      <c r="W1400" s="139"/>
      <c r="X1400" s="139"/>
      <c r="Y1400" s="139"/>
      <c r="Z1400" s="139"/>
      <c r="AA1400" s="139"/>
      <c r="AB1400" s="139"/>
      <c r="AC1400" s="139"/>
      <c r="AD1400" s="139"/>
      <c r="AE1400" s="139"/>
      <c r="AF1400" s="139"/>
      <c r="AG1400" s="139"/>
      <c r="AH1400" s="139"/>
      <c r="AI1400" s="139"/>
      <c r="AJ1400" s="139"/>
      <c r="AK1400" s="139"/>
      <c r="AL1400" s="139"/>
      <c r="AM1400" s="139"/>
      <c r="AN1400" s="139"/>
      <c r="AO1400" s="139"/>
      <c r="AP1400" s="139"/>
      <c r="AQ1400" s="139"/>
      <c r="AR1400" s="139"/>
      <c r="AS1400" s="139"/>
      <c r="AT1400" s="139"/>
      <c r="AU1400" s="139"/>
      <c r="AV1400" s="139"/>
      <c r="AW1400" s="139"/>
      <c r="AX1400" s="139"/>
      <c r="AY1400" s="139"/>
    </row>
    <row r="1401" spans="1:51" ht="14.25" x14ac:dyDescent="0.2">
      <c r="A1401" s="139"/>
      <c r="B1401" s="139"/>
      <c r="C1401" s="139"/>
      <c r="D1401" s="139"/>
      <c r="E1401" s="139"/>
      <c r="F1401" s="139"/>
      <c r="G1401" s="139"/>
      <c r="H1401" s="139"/>
      <c r="I1401" s="139"/>
      <c r="J1401" s="139"/>
      <c r="K1401" s="139"/>
      <c r="L1401" s="139"/>
      <c r="M1401" s="139"/>
      <c r="N1401" s="139"/>
      <c r="O1401" s="139"/>
      <c r="P1401" s="139"/>
      <c r="Q1401" s="139"/>
      <c r="R1401" s="139"/>
      <c r="S1401" s="139"/>
      <c r="T1401" s="139"/>
      <c r="U1401" s="139"/>
      <c r="V1401" s="139"/>
      <c r="W1401" s="139"/>
      <c r="X1401" s="139"/>
      <c r="Y1401" s="139"/>
      <c r="Z1401" s="139"/>
      <c r="AA1401" s="139"/>
      <c r="AB1401" s="139"/>
      <c r="AC1401" s="139"/>
      <c r="AD1401" s="139"/>
      <c r="AE1401" s="139"/>
      <c r="AF1401" s="139"/>
      <c r="AG1401" s="139"/>
      <c r="AH1401" s="139"/>
      <c r="AI1401" s="139"/>
      <c r="AJ1401" s="139"/>
      <c r="AK1401" s="139"/>
      <c r="AL1401" s="139"/>
      <c r="AM1401" s="139"/>
      <c r="AN1401" s="139"/>
      <c r="AO1401" s="139"/>
      <c r="AP1401" s="139"/>
      <c r="AQ1401" s="139"/>
      <c r="AR1401" s="139"/>
      <c r="AS1401" s="139"/>
      <c r="AT1401" s="139"/>
      <c r="AU1401" s="139"/>
      <c r="AV1401" s="139"/>
      <c r="AW1401" s="139"/>
      <c r="AX1401" s="139"/>
      <c r="AY1401" s="139"/>
    </row>
    <row r="1402" spans="1:51" ht="14.25" x14ac:dyDescent="0.2">
      <c r="A1402" s="139"/>
      <c r="B1402" s="139"/>
      <c r="C1402" s="139"/>
      <c r="D1402" s="139"/>
      <c r="E1402" s="139"/>
      <c r="F1402" s="139"/>
      <c r="G1402" s="139"/>
      <c r="H1402" s="139"/>
      <c r="I1402" s="139"/>
      <c r="J1402" s="139"/>
      <c r="K1402" s="139"/>
      <c r="L1402" s="139"/>
      <c r="M1402" s="139"/>
      <c r="N1402" s="139"/>
      <c r="O1402" s="139"/>
      <c r="P1402" s="139"/>
      <c r="Q1402" s="139"/>
      <c r="R1402" s="139"/>
      <c r="S1402" s="139"/>
      <c r="T1402" s="139"/>
      <c r="U1402" s="139"/>
      <c r="V1402" s="139"/>
      <c r="W1402" s="139"/>
      <c r="X1402" s="139"/>
      <c r="Y1402" s="139"/>
      <c r="Z1402" s="139"/>
      <c r="AA1402" s="139"/>
      <c r="AB1402" s="139"/>
      <c r="AC1402" s="139"/>
      <c r="AD1402" s="139"/>
      <c r="AE1402" s="139"/>
      <c r="AF1402" s="139"/>
      <c r="AG1402" s="139"/>
      <c r="AH1402" s="139"/>
      <c r="AI1402" s="139"/>
      <c r="AJ1402" s="139"/>
      <c r="AK1402" s="139"/>
      <c r="AL1402" s="139"/>
      <c r="AM1402" s="139"/>
      <c r="AN1402" s="139"/>
      <c r="AO1402" s="139"/>
      <c r="AP1402" s="139"/>
      <c r="AQ1402" s="139"/>
      <c r="AR1402" s="139"/>
      <c r="AS1402" s="139"/>
      <c r="AT1402" s="139"/>
      <c r="AU1402" s="139"/>
      <c r="AV1402" s="139"/>
      <c r="AW1402" s="139"/>
      <c r="AX1402" s="139"/>
      <c r="AY1402" s="139"/>
    </row>
    <row r="1403" spans="1:51" ht="14.25" x14ac:dyDescent="0.2">
      <c r="A1403" s="139"/>
      <c r="B1403" s="139"/>
      <c r="C1403" s="139"/>
      <c r="D1403" s="139"/>
      <c r="E1403" s="139"/>
      <c r="F1403" s="139"/>
      <c r="G1403" s="139"/>
      <c r="H1403" s="139"/>
      <c r="I1403" s="139"/>
      <c r="J1403" s="139"/>
      <c r="K1403" s="139"/>
      <c r="L1403" s="139"/>
      <c r="M1403" s="139"/>
      <c r="N1403" s="139"/>
      <c r="O1403" s="139"/>
      <c r="P1403" s="139"/>
      <c r="Q1403" s="139"/>
      <c r="R1403" s="139"/>
      <c r="S1403" s="139"/>
      <c r="T1403" s="139"/>
      <c r="U1403" s="139"/>
      <c r="V1403" s="139"/>
      <c r="W1403" s="139"/>
      <c r="X1403" s="139"/>
      <c r="Y1403" s="139"/>
      <c r="Z1403" s="139"/>
      <c r="AA1403" s="139"/>
      <c r="AB1403" s="139"/>
      <c r="AC1403" s="139"/>
      <c r="AD1403" s="139"/>
      <c r="AE1403" s="139"/>
      <c r="AF1403" s="139"/>
      <c r="AG1403" s="139"/>
      <c r="AH1403" s="139"/>
      <c r="AI1403" s="139"/>
      <c r="AJ1403" s="139"/>
      <c r="AK1403" s="139"/>
      <c r="AL1403" s="139"/>
      <c r="AM1403" s="139"/>
      <c r="AN1403" s="139"/>
      <c r="AO1403" s="139"/>
      <c r="AP1403" s="139"/>
      <c r="AQ1403" s="139"/>
      <c r="AR1403" s="139"/>
      <c r="AS1403" s="139"/>
      <c r="AT1403" s="139"/>
      <c r="AU1403" s="139"/>
      <c r="AV1403" s="139"/>
      <c r="AW1403" s="139"/>
      <c r="AX1403" s="139"/>
      <c r="AY1403" s="139"/>
    </row>
    <row r="1404" spans="1:51" ht="14.25" x14ac:dyDescent="0.2">
      <c r="A1404" s="139"/>
      <c r="B1404" s="139"/>
      <c r="C1404" s="139"/>
      <c r="D1404" s="139"/>
      <c r="E1404" s="139"/>
      <c r="F1404" s="139"/>
      <c r="G1404" s="139"/>
      <c r="H1404" s="139"/>
      <c r="I1404" s="139"/>
      <c r="J1404" s="139"/>
      <c r="K1404" s="139"/>
      <c r="L1404" s="139"/>
      <c r="M1404" s="139"/>
      <c r="N1404" s="139"/>
      <c r="O1404" s="139"/>
      <c r="P1404" s="139"/>
      <c r="Q1404" s="139"/>
      <c r="R1404" s="139"/>
      <c r="S1404" s="139"/>
      <c r="T1404" s="139"/>
      <c r="U1404" s="139"/>
      <c r="V1404" s="139"/>
      <c r="W1404" s="139"/>
      <c r="X1404" s="139"/>
      <c r="Y1404" s="139"/>
      <c r="Z1404" s="139"/>
      <c r="AA1404" s="139"/>
      <c r="AB1404" s="139"/>
      <c r="AC1404" s="139"/>
      <c r="AD1404" s="139"/>
      <c r="AE1404" s="139"/>
      <c r="AF1404" s="139"/>
      <c r="AG1404" s="139"/>
      <c r="AH1404" s="139"/>
      <c r="AI1404" s="139"/>
      <c r="AJ1404" s="139"/>
      <c r="AK1404" s="139"/>
      <c r="AL1404" s="139"/>
      <c r="AM1404" s="139"/>
      <c r="AN1404" s="139"/>
      <c r="AO1404" s="139"/>
      <c r="AP1404" s="139"/>
      <c r="AQ1404" s="139"/>
      <c r="AR1404" s="139"/>
      <c r="AS1404" s="139"/>
      <c r="AT1404" s="139"/>
      <c r="AU1404" s="139"/>
      <c r="AV1404" s="139"/>
      <c r="AW1404" s="139"/>
      <c r="AX1404" s="139"/>
      <c r="AY1404" s="139"/>
    </row>
    <row r="1405" spans="1:51" ht="14.25" x14ac:dyDescent="0.2">
      <c r="A1405" s="139"/>
      <c r="B1405" s="139"/>
      <c r="C1405" s="139"/>
      <c r="D1405" s="139"/>
      <c r="E1405" s="139"/>
      <c r="F1405" s="139"/>
      <c r="G1405" s="139"/>
      <c r="H1405" s="139"/>
      <c r="I1405" s="139"/>
      <c r="J1405" s="139"/>
      <c r="K1405" s="139"/>
      <c r="L1405" s="139"/>
      <c r="M1405" s="139"/>
      <c r="N1405" s="139"/>
      <c r="O1405" s="139"/>
      <c r="P1405" s="139"/>
      <c r="Q1405" s="139"/>
      <c r="R1405" s="139"/>
      <c r="S1405" s="139"/>
      <c r="T1405" s="139"/>
      <c r="U1405" s="139"/>
      <c r="V1405" s="139"/>
      <c r="W1405" s="139"/>
      <c r="X1405" s="139"/>
      <c r="Y1405" s="139"/>
      <c r="Z1405" s="139"/>
      <c r="AA1405" s="139"/>
      <c r="AB1405" s="139"/>
      <c r="AC1405" s="139"/>
      <c r="AD1405" s="139"/>
      <c r="AE1405" s="139"/>
      <c r="AF1405" s="139"/>
      <c r="AG1405" s="139"/>
      <c r="AH1405" s="139"/>
      <c r="AI1405" s="139"/>
      <c r="AJ1405" s="139"/>
      <c r="AK1405" s="139"/>
      <c r="AL1405" s="139"/>
      <c r="AM1405" s="139"/>
      <c r="AN1405" s="139"/>
      <c r="AO1405" s="139"/>
      <c r="AP1405" s="139"/>
      <c r="AQ1405" s="139"/>
      <c r="AR1405" s="139"/>
      <c r="AS1405" s="139"/>
      <c r="AT1405" s="139"/>
      <c r="AU1405" s="139"/>
      <c r="AV1405" s="139"/>
      <c r="AW1405" s="139"/>
      <c r="AX1405" s="139"/>
      <c r="AY1405" s="139"/>
    </row>
    <row r="1406" spans="1:51" ht="14.25" x14ac:dyDescent="0.2">
      <c r="A1406" s="139"/>
      <c r="B1406" s="139"/>
      <c r="C1406" s="139"/>
      <c r="D1406" s="139"/>
      <c r="E1406" s="139"/>
      <c r="F1406" s="139"/>
      <c r="G1406" s="139"/>
      <c r="H1406" s="139"/>
      <c r="I1406" s="139"/>
      <c r="J1406" s="139"/>
      <c r="K1406" s="139"/>
      <c r="L1406" s="139"/>
      <c r="M1406" s="139"/>
      <c r="N1406" s="139"/>
      <c r="O1406" s="139"/>
      <c r="P1406" s="139"/>
      <c r="Q1406" s="139"/>
      <c r="R1406" s="139"/>
      <c r="S1406" s="139"/>
      <c r="T1406" s="139"/>
      <c r="U1406" s="139"/>
      <c r="V1406" s="139"/>
      <c r="W1406" s="139"/>
      <c r="X1406" s="139"/>
      <c r="Y1406" s="139"/>
      <c r="Z1406" s="139"/>
      <c r="AA1406" s="139"/>
      <c r="AB1406" s="139"/>
      <c r="AC1406" s="139"/>
      <c r="AD1406" s="139"/>
      <c r="AE1406" s="139"/>
      <c r="AF1406" s="139"/>
      <c r="AG1406" s="139"/>
      <c r="AH1406" s="139"/>
      <c r="AI1406" s="139"/>
      <c r="AJ1406" s="139"/>
      <c r="AK1406" s="139"/>
      <c r="AL1406" s="139"/>
      <c r="AM1406" s="139"/>
      <c r="AN1406" s="139"/>
      <c r="AO1406" s="139"/>
      <c r="AP1406" s="139"/>
      <c r="AQ1406" s="139"/>
      <c r="AR1406" s="139"/>
      <c r="AS1406" s="139"/>
      <c r="AT1406" s="139"/>
      <c r="AU1406" s="139"/>
      <c r="AV1406" s="139"/>
      <c r="AW1406" s="139"/>
      <c r="AX1406" s="139"/>
      <c r="AY1406" s="139"/>
    </row>
    <row r="1407" spans="1:51" ht="14.25" x14ac:dyDescent="0.2">
      <c r="A1407" s="139"/>
      <c r="B1407" s="139"/>
      <c r="C1407" s="139"/>
      <c r="D1407" s="139"/>
      <c r="E1407" s="139"/>
      <c r="F1407" s="139"/>
      <c r="G1407" s="139"/>
      <c r="H1407" s="139"/>
      <c r="I1407" s="139"/>
      <c r="J1407" s="139"/>
      <c r="K1407" s="139"/>
      <c r="L1407" s="139"/>
      <c r="M1407" s="139"/>
      <c r="N1407" s="139"/>
      <c r="O1407" s="139"/>
      <c r="P1407" s="139"/>
      <c r="Q1407" s="139"/>
      <c r="R1407" s="139"/>
      <c r="S1407" s="139"/>
      <c r="T1407" s="139"/>
      <c r="U1407" s="139"/>
      <c r="V1407" s="139"/>
      <c r="W1407" s="139"/>
      <c r="X1407" s="139"/>
      <c r="Y1407" s="139"/>
      <c r="Z1407" s="139"/>
      <c r="AA1407" s="139"/>
      <c r="AB1407" s="139"/>
      <c r="AC1407" s="139"/>
      <c r="AD1407" s="139"/>
      <c r="AE1407" s="139"/>
      <c r="AF1407" s="139"/>
      <c r="AG1407" s="139"/>
      <c r="AH1407" s="139"/>
      <c r="AI1407" s="139"/>
      <c r="AJ1407" s="139"/>
      <c r="AK1407" s="139"/>
      <c r="AL1407" s="139"/>
      <c r="AM1407" s="139"/>
      <c r="AN1407" s="139"/>
      <c r="AO1407" s="139"/>
      <c r="AP1407" s="139"/>
      <c r="AQ1407" s="139"/>
      <c r="AR1407" s="139"/>
      <c r="AS1407" s="139"/>
      <c r="AT1407" s="139"/>
      <c r="AU1407" s="139"/>
      <c r="AV1407" s="139"/>
      <c r="AW1407" s="139"/>
      <c r="AX1407" s="139"/>
      <c r="AY1407" s="139"/>
    </row>
    <row r="1408" spans="1:51" ht="14.25" x14ac:dyDescent="0.2">
      <c r="A1408" s="139"/>
      <c r="B1408" s="139"/>
      <c r="C1408" s="139"/>
      <c r="D1408" s="139"/>
      <c r="E1408" s="139"/>
      <c r="F1408" s="139"/>
      <c r="G1408" s="139"/>
      <c r="H1408" s="139"/>
      <c r="I1408" s="139"/>
      <c r="J1408" s="139"/>
      <c r="K1408" s="139"/>
      <c r="L1408" s="139"/>
      <c r="M1408" s="139"/>
      <c r="N1408" s="139"/>
      <c r="O1408" s="139"/>
      <c r="P1408" s="139"/>
      <c r="Q1408" s="139"/>
      <c r="R1408" s="139"/>
      <c r="S1408" s="139"/>
      <c r="T1408" s="139"/>
      <c r="U1408" s="139"/>
      <c r="V1408" s="139"/>
      <c r="W1408" s="139"/>
      <c r="X1408" s="139"/>
      <c r="Y1408" s="139"/>
      <c r="Z1408" s="139"/>
      <c r="AA1408" s="139"/>
      <c r="AB1408" s="139"/>
      <c r="AC1408" s="139"/>
      <c r="AD1408" s="139"/>
      <c r="AE1408" s="139"/>
      <c r="AF1408" s="139"/>
      <c r="AG1408" s="139"/>
      <c r="AH1408" s="139"/>
      <c r="AI1408" s="139"/>
      <c r="AJ1408" s="139"/>
      <c r="AK1408" s="139"/>
      <c r="AL1408" s="139"/>
      <c r="AM1408" s="139"/>
      <c r="AN1408" s="139"/>
      <c r="AO1408" s="139"/>
      <c r="AP1408" s="139"/>
      <c r="AQ1408" s="139"/>
      <c r="AR1408" s="139"/>
      <c r="AS1408" s="139"/>
      <c r="AT1408" s="139"/>
      <c r="AU1408" s="139"/>
      <c r="AV1408" s="139"/>
      <c r="AW1408" s="139"/>
      <c r="AX1408" s="139"/>
      <c r="AY1408" s="139"/>
    </row>
    <row r="1409" spans="1:51" ht="14.25" x14ac:dyDescent="0.2">
      <c r="A1409" s="139"/>
      <c r="B1409" s="139"/>
      <c r="C1409" s="139"/>
      <c r="D1409" s="139"/>
      <c r="E1409" s="139"/>
      <c r="F1409" s="139"/>
      <c r="G1409" s="139"/>
      <c r="H1409" s="139"/>
      <c r="I1409" s="139"/>
      <c r="J1409" s="139"/>
      <c r="K1409" s="139"/>
      <c r="L1409" s="139"/>
      <c r="M1409" s="139"/>
      <c r="N1409" s="139"/>
      <c r="O1409" s="139"/>
      <c r="P1409" s="139"/>
      <c r="Q1409" s="139"/>
      <c r="R1409" s="139"/>
      <c r="S1409" s="139"/>
      <c r="T1409" s="139"/>
      <c r="U1409" s="139"/>
      <c r="V1409" s="139"/>
      <c r="W1409" s="139"/>
      <c r="X1409" s="139"/>
      <c r="Y1409" s="139"/>
      <c r="Z1409" s="139"/>
      <c r="AA1409" s="139"/>
      <c r="AB1409" s="139"/>
      <c r="AC1409" s="139"/>
      <c r="AD1409" s="139"/>
      <c r="AE1409" s="139"/>
      <c r="AF1409" s="139"/>
      <c r="AG1409" s="139"/>
      <c r="AH1409" s="139"/>
      <c r="AI1409" s="139"/>
      <c r="AJ1409" s="139"/>
      <c r="AK1409" s="139"/>
      <c r="AL1409" s="139"/>
      <c r="AM1409" s="139"/>
      <c r="AN1409" s="139"/>
      <c r="AO1409" s="139"/>
      <c r="AP1409" s="139"/>
      <c r="AQ1409" s="139"/>
      <c r="AR1409" s="139"/>
      <c r="AS1409" s="139"/>
      <c r="AT1409" s="139"/>
      <c r="AU1409" s="139"/>
      <c r="AV1409" s="139"/>
      <c r="AW1409" s="139"/>
      <c r="AX1409" s="139"/>
      <c r="AY1409" s="139"/>
    </row>
    <row r="1410" spans="1:51" ht="14.25" x14ac:dyDescent="0.2">
      <c r="A1410" s="139"/>
      <c r="B1410" s="139"/>
      <c r="C1410" s="139"/>
      <c r="D1410" s="139"/>
      <c r="E1410" s="139"/>
      <c r="F1410" s="139"/>
      <c r="G1410" s="139"/>
      <c r="H1410" s="139"/>
      <c r="I1410" s="139"/>
      <c r="J1410" s="139"/>
      <c r="K1410" s="139"/>
      <c r="L1410" s="139"/>
      <c r="M1410" s="139"/>
      <c r="N1410" s="139"/>
      <c r="O1410" s="139"/>
      <c r="P1410" s="139"/>
      <c r="Q1410" s="139"/>
      <c r="R1410" s="139"/>
      <c r="S1410" s="139"/>
      <c r="T1410" s="139"/>
      <c r="U1410" s="139"/>
      <c r="V1410" s="139"/>
      <c r="W1410" s="139"/>
      <c r="X1410" s="139"/>
      <c r="Y1410" s="139"/>
      <c r="Z1410" s="139"/>
      <c r="AA1410" s="139"/>
      <c r="AB1410" s="139"/>
      <c r="AC1410" s="139"/>
      <c r="AD1410" s="139"/>
      <c r="AE1410" s="139"/>
      <c r="AF1410" s="139"/>
      <c r="AG1410" s="139"/>
      <c r="AH1410" s="139"/>
      <c r="AI1410" s="139"/>
      <c r="AJ1410" s="139"/>
      <c r="AK1410" s="139"/>
      <c r="AL1410" s="139"/>
      <c r="AM1410" s="139"/>
      <c r="AN1410" s="139"/>
      <c r="AO1410" s="139"/>
      <c r="AP1410" s="139"/>
      <c r="AQ1410" s="139"/>
      <c r="AR1410" s="139"/>
      <c r="AS1410" s="139"/>
      <c r="AT1410" s="139"/>
      <c r="AU1410" s="139"/>
      <c r="AV1410" s="139"/>
      <c r="AW1410" s="139"/>
      <c r="AX1410" s="139"/>
      <c r="AY1410" s="139"/>
    </row>
    <row r="1411" spans="1:51" ht="14.25" x14ac:dyDescent="0.2">
      <c r="A1411" s="139"/>
      <c r="B1411" s="139"/>
      <c r="C1411" s="139"/>
      <c r="D1411" s="139"/>
      <c r="E1411" s="139"/>
      <c r="F1411" s="139"/>
      <c r="G1411" s="139"/>
      <c r="H1411" s="139"/>
      <c r="I1411" s="139"/>
      <c r="J1411" s="139"/>
      <c r="K1411" s="139"/>
      <c r="L1411" s="139"/>
      <c r="M1411" s="139"/>
      <c r="N1411" s="139"/>
      <c r="O1411" s="139"/>
      <c r="P1411" s="139"/>
      <c r="Q1411" s="139"/>
      <c r="R1411" s="139"/>
      <c r="S1411" s="139"/>
      <c r="T1411" s="139"/>
      <c r="U1411" s="139"/>
      <c r="V1411" s="139"/>
      <c r="W1411" s="139"/>
      <c r="X1411" s="139"/>
      <c r="Y1411" s="139"/>
      <c r="Z1411" s="139"/>
      <c r="AA1411" s="139"/>
      <c r="AB1411" s="139"/>
      <c r="AC1411" s="139"/>
      <c r="AD1411" s="139"/>
      <c r="AE1411" s="139"/>
      <c r="AF1411" s="139"/>
      <c r="AG1411" s="139"/>
      <c r="AH1411" s="139"/>
      <c r="AI1411" s="139"/>
      <c r="AJ1411" s="139"/>
      <c r="AK1411" s="139"/>
      <c r="AL1411" s="139"/>
      <c r="AM1411" s="139"/>
      <c r="AN1411" s="139"/>
      <c r="AO1411" s="139"/>
      <c r="AP1411" s="139"/>
      <c r="AQ1411" s="139"/>
      <c r="AR1411" s="139"/>
      <c r="AS1411" s="139"/>
      <c r="AT1411" s="139"/>
      <c r="AU1411" s="139"/>
      <c r="AV1411" s="139"/>
      <c r="AW1411" s="139"/>
      <c r="AX1411" s="139"/>
      <c r="AY1411" s="139"/>
    </row>
    <row r="1412" spans="1:51" ht="14.25" x14ac:dyDescent="0.2">
      <c r="A1412" s="139"/>
      <c r="B1412" s="139"/>
      <c r="C1412" s="139"/>
      <c r="D1412" s="139"/>
      <c r="E1412" s="139"/>
      <c r="F1412" s="139"/>
      <c r="G1412" s="139"/>
      <c r="H1412" s="139"/>
      <c r="I1412" s="139"/>
      <c r="J1412" s="139"/>
      <c r="K1412" s="139"/>
      <c r="L1412" s="139"/>
      <c r="M1412" s="139"/>
      <c r="N1412" s="139"/>
      <c r="O1412" s="139"/>
      <c r="P1412" s="139"/>
      <c r="Q1412" s="139"/>
      <c r="R1412" s="139"/>
      <c r="S1412" s="139"/>
      <c r="T1412" s="139"/>
      <c r="U1412" s="139"/>
      <c r="V1412" s="139"/>
      <c r="W1412" s="139"/>
      <c r="X1412" s="139"/>
      <c r="Y1412" s="139"/>
      <c r="Z1412" s="139"/>
      <c r="AA1412" s="139"/>
      <c r="AB1412" s="139"/>
      <c r="AC1412" s="139"/>
      <c r="AD1412" s="139"/>
      <c r="AE1412" s="139"/>
      <c r="AF1412" s="139"/>
      <c r="AG1412" s="139"/>
      <c r="AH1412" s="139"/>
      <c r="AI1412" s="139"/>
      <c r="AJ1412" s="139"/>
      <c r="AK1412" s="139"/>
      <c r="AL1412" s="139"/>
      <c r="AM1412" s="139"/>
      <c r="AN1412" s="139"/>
      <c r="AO1412" s="139"/>
      <c r="AP1412" s="139"/>
      <c r="AQ1412" s="139"/>
      <c r="AR1412" s="139"/>
      <c r="AS1412" s="139"/>
      <c r="AT1412" s="139"/>
      <c r="AU1412" s="139"/>
      <c r="AV1412" s="139"/>
      <c r="AW1412" s="139"/>
      <c r="AX1412" s="139"/>
      <c r="AY1412" s="139"/>
    </row>
    <row r="1413" spans="1:51" ht="14.25" x14ac:dyDescent="0.2">
      <c r="A1413" s="139"/>
      <c r="B1413" s="139"/>
      <c r="C1413" s="139"/>
      <c r="D1413" s="139"/>
      <c r="E1413" s="139"/>
      <c r="F1413" s="139"/>
      <c r="G1413" s="139"/>
      <c r="H1413" s="139"/>
      <c r="I1413" s="139"/>
      <c r="J1413" s="139"/>
      <c r="K1413" s="139"/>
      <c r="L1413" s="139"/>
      <c r="M1413" s="139"/>
      <c r="N1413" s="139"/>
      <c r="O1413" s="139"/>
      <c r="P1413" s="139"/>
      <c r="Q1413" s="139"/>
      <c r="R1413" s="139"/>
      <c r="S1413" s="139"/>
      <c r="T1413" s="139"/>
      <c r="U1413" s="139"/>
      <c r="V1413" s="139"/>
      <c r="W1413" s="139"/>
      <c r="X1413" s="139"/>
      <c r="Y1413" s="139"/>
      <c r="Z1413" s="139"/>
      <c r="AA1413" s="139"/>
      <c r="AB1413" s="139"/>
      <c r="AC1413" s="139"/>
      <c r="AD1413" s="139"/>
      <c r="AE1413" s="139"/>
      <c r="AF1413" s="139"/>
      <c r="AG1413" s="139"/>
      <c r="AH1413" s="139"/>
      <c r="AI1413" s="139"/>
      <c r="AJ1413" s="139"/>
      <c r="AK1413" s="139"/>
      <c r="AL1413" s="139"/>
      <c r="AM1413" s="139"/>
      <c r="AN1413" s="139"/>
      <c r="AO1413" s="139"/>
      <c r="AP1413" s="139"/>
      <c r="AQ1413" s="139"/>
      <c r="AR1413" s="139"/>
      <c r="AS1413" s="139"/>
      <c r="AT1413" s="139"/>
      <c r="AU1413" s="139"/>
      <c r="AV1413" s="139"/>
      <c r="AW1413" s="139"/>
      <c r="AX1413" s="139"/>
      <c r="AY1413" s="139"/>
    </row>
    <row r="1414" spans="1:51" ht="14.25" x14ac:dyDescent="0.2">
      <c r="A1414" s="139"/>
      <c r="B1414" s="139"/>
      <c r="C1414" s="139"/>
      <c r="D1414" s="139"/>
      <c r="E1414" s="139"/>
      <c r="F1414" s="139"/>
      <c r="G1414" s="139"/>
      <c r="H1414" s="139"/>
      <c r="I1414" s="139"/>
      <c r="J1414" s="139"/>
      <c r="K1414" s="139"/>
      <c r="L1414" s="139"/>
      <c r="M1414" s="139"/>
      <c r="N1414" s="139"/>
      <c r="O1414" s="139"/>
      <c r="P1414" s="139"/>
      <c r="Q1414" s="139"/>
      <c r="R1414" s="139"/>
      <c r="S1414" s="139"/>
      <c r="T1414" s="139"/>
      <c r="U1414" s="139"/>
      <c r="V1414" s="139"/>
      <c r="W1414" s="139"/>
      <c r="X1414" s="139"/>
      <c r="Y1414" s="139"/>
      <c r="Z1414" s="139"/>
      <c r="AA1414" s="139"/>
      <c r="AB1414" s="139"/>
      <c r="AC1414" s="139"/>
      <c r="AD1414" s="139"/>
      <c r="AE1414" s="139"/>
      <c r="AF1414" s="139"/>
      <c r="AG1414" s="139"/>
      <c r="AH1414" s="139"/>
      <c r="AI1414" s="139"/>
      <c r="AJ1414" s="139"/>
      <c r="AK1414" s="139"/>
      <c r="AL1414" s="139"/>
      <c r="AM1414" s="139"/>
      <c r="AN1414" s="139"/>
      <c r="AO1414" s="139"/>
      <c r="AP1414" s="139"/>
      <c r="AQ1414" s="139"/>
      <c r="AR1414" s="139"/>
      <c r="AS1414" s="139"/>
      <c r="AT1414" s="139"/>
      <c r="AU1414" s="139"/>
      <c r="AV1414" s="139"/>
      <c r="AW1414" s="139"/>
      <c r="AX1414" s="139"/>
      <c r="AY1414" s="139"/>
    </row>
    <row r="1415" spans="1:51" ht="14.25" x14ac:dyDescent="0.2">
      <c r="A1415" s="139"/>
      <c r="B1415" s="139"/>
      <c r="C1415" s="139"/>
      <c r="D1415" s="139"/>
      <c r="E1415" s="139"/>
      <c r="F1415" s="139"/>
      <c r="G1415" s="139"/>
      <c r="H1415" s="139"/>
      <c r="I1415" s="139"/>
      <c r="J1415" s="139"/>
      <c r="K1415" s="139"/>
      <c r="L1415" s="139"/>
      <c r="M1415" s="139"/>
      <c r="N1415" s="139"/>
      <c r="O1415" s="139"/>
      <c r="P1415" s="139"/>
      <c r="Q1415" s="139"/>
      <c r="R1415" s="139"/>
      <c r="S1415" s="139"/>
      <c r="T1415" s="139"/>
      <c r="U1415" s="139"/>
      <c r="V1415" s="139"/>
      <c r="W1415" s="139"/>
      <c r="X1415" s="139"/>
      <c r="Y1415" s="139"/>
      <c r="Z1415" s="139"/>
      <c r="AA1415" s="139"/>
      <c r="AB1415" s="139"/>
      <c r="AC1415" s="139"/>
      <c r="AD1415" s="139"/>
      <c r="AE1415" s="139"/>
      <c r="AF1415" s="139"/>
      <c r="AG1415" s="139"/>
      <c r="AH1415" s="139"/>
      <c r="AI1415" s="139"/>
      <c r="AJ1415" s="139"/>
      <c r="AK1415" s="139"/>
      <c r="AL1415" s="139"/>
      <c r="AM1415" s="139"/>
      <c r="AN1415" s="139"/>
      <c r="AO1415" s="139"/>
      <c r="AP1415" s="139"/>
      <c r="AQ1415" s="139"/>
      <c r="AR1415" s="139"/>
      <c r="AS1415" s="139"/>
      <c r="AT1415" s="139"/>
      <c r="AU1415" s="139"/>
      <c r="AV1415" s="139"/>
      <c r="AW1415" s="139"/>
      <c r="AX1415" s="139"/>
      <c r="AY1415" s="139"/>
    </row>
    <row r="1416" spans="1:51" ht="14.25" x14ac:dyDescent="0.2">
      <c r="A1416" s="139"/>
      <c r="B1416" s="139"/>
      <c r="C1416" s="139"/>
      <c r="D1416" s="139"/>
      <c r="E1416" s="139"/>
      <c r="F1416" s="139"/>
      <c r="G1416" s="139"/>
      <c r="H1416" s="139"/>
      <c r="I1416" s="139"/>
      <c r="J1416" s="139"/>
      <c r="K1416" s="139"/>
      <c r="L1416" s="139"/>
      <c r="M1416" s="139"/>
      <c r="N1416" s="139"/>
      <c r="O1416" s="139"/>
      <c r="P1416" s="139"/>
      <c r="Q1416" s="139"/>
      <c r="R1416" s="139"/>
      <c r="S1416" s="139"/>
      <c r="T1416" s="139"/>
      <c r="U1416" s="139"/>
      <c r="V1416" s="139"/>
      <c r="W1416" s="139"/>
      <c r="X1416" s="139"/>
      <c r="Y1416" s="139"/>
      <c r="Z1416" s="139"/>
      <c r="AA1416" s="139"/>
      <c r="AB1416" s="139"/>
      <c r="AC1416" s="139"/>
      <c r="AD1416" s="139"/>
      <c r="AE1416" s="139"/>
      <c r="AF1416" s="139"/>
      <c r="AG1416" s="139"/>
      <c r="AH1416" s="139"/>
      <c r="AI1416" s="139"/>
      <c r="AJ1416" s="139"/>
      <c r="AK1416" s="139"/>
      <c r="AL1416" s="139"/>
      <c r="AM1416" s="139"/>
      <c r="AN1416" s="139"/>
      <c r="AO1416" s="139"/>
      <c r="AP1416" s="139"/>
      <c r="AQ1416" s="139"/>
      <c r="AR1416" s="139"/>
      <c r="AS1416" s="139"/>
      <c r="AT1416" s="139"/>
      <c r="AU1416" s="139"/>
      <c r="AV1416" s="139"/>
      <c r="AW1416" s="139"/>
      <c r="AX1416" s="139"/>
      <c r="AY1416" s="139"/>
    </row>
    <row r="1417" spans="1:51" ht="14.25" x14ac:dyDescent="0.2">
      <c r="A1417" s="139"/>
      <c r="B1417" s="139"/>
      <c r="C1417" s="139"/>
      <c r="D1417" s="139"/>
      <c r="E1417" s="139"/>
      <c r="F1417" s="139"/>
      <c r="G1417" s="139"/>
      <c r="H1417" s="139"/>
      <c r="I1417" s="139"/>
      <c r="J1417" s="139"/>
      <c r="K1417" s="139"/>
      <c r="L1417" s="139"/>
      <c r="M1417" s="139"/>
      <c r="N1417" s="139"/>
      <c r="O1417" s="139"/>
      <c r="P1417" s="139"/>
      <c r="Q1417" s="139"/>
      <c r="R1417" s="139"/>
      <c r="S1417" s="139"/>
      <c r="T1417" s="139"/>
      <c r="U1417" s="139"/>
      <c r="V1417" s="139"/>
      <c r="W1417" s="139"/>
      <c r="X1417" s="139"/>
      <c r="Y1417" s="139"/>
      <c r="Z1417" s="139"/>
      <c r="AA1417" s="139"/>
      <c r="AB1417" s="139"/>
      <c r="AC1417" s="139"/>
      <c r="AD1417" s="139"/>
      <c r="AE1417" s="139"/>
      <c r="AF1417" s="139"/>
      <c r="AG1417" s="139"/>
      <c r="AH1417" s="139"/>
      <c r="AI1417" s="139"/>
      <c r="AJ1417" s="139"/>
      <c r="AK1417" s="139"/>
      <c r="AL1417" s="139"/>
      <c r="AM1417" s="139"/>
      <c r="AN1417" s="139"/>
      <c r="AO1417" s="139"/>
      <c r="AP1417" s="139"/>
      <c r="AQ1417" s="139"/>
      <c r="AR1417" s="139"/>
      <c r="AS1417" s="139"/>
      <c r="AT1417" s="139"/>
      <c r="AU1417" s="139"/>
      <c r="AV1417" s="139"/>
      <c r="AW1417" s="139"/>
      <c r="AX1417" s="139"/>
      <c r="AY1417" s="139"/>
    </row>
    <row r="1418" spans="1:51" ht="14.25" x14ac:dyDescent="0.2">
      <c r="A1418" s="139"/>
      <c r="B1418" s="139"/>
      <c r="C1418" s="139"/>
      <c r="D1418" s="139"/>
      <c r="E1418" s="139"/>
      <c r="F1418" s="139"/>
      <c r="G1418" s="139"/>
      <c r="H1418" s="139"/>
      <c r="I1418" s="139"/>
      <c r="J1418" s="139"/>
      <c r="K1418" s="139"/>
      <c r="L1418" s="139"/>
      <c r="M1418" s="139"/>
      <c r="N1418" s="139"/>
      <c r="O1418" s="139"/>
      <c r="P1418" s="139"/>
      <c r="Q1418" s="139"/>
      <c r="R1418" s="139"/>
      <c r="S1418" s="139"/>
      <c r="T1418" s="139"/>
      <c r="U1418" s="139"/>
      <c r="V1418" s="139"/>
      <c r="W1418" s="139"/>
      <c r="X1418" s="139"/>
      <c r="Y1418" s="139"/>
      <c r="Z1418" s="139"/>
      <c r="AA1418" s="139"/>
      <c r="AB1418" s="139"/>
      <c r="AC1418" s="139"/>
      <c r="AD1418" s="139"/>
      <c r="AE1418" s="139"/>
      <c r="AF1418" s="139"/>
      <c r="AG1418" s="139"/>
      <c r="AH1418" s="139"/>
      <c r="AI1418" s="139"/>
      <c r="AJ1418" s="139"/>
      <c r="AK1418" s="139"/>
      <c r="AL1418" s="139"/>
      <c r="AM1418" s="139"/>
      <c r="AN1418" s="139"/>
      <c r="AO1418" s="139"/>
      <c r="AP1418" s="139"/>
      <c r="AQ1418" s="139"/>
      <c r="AR1418" s="139"/>
      <c r="AS1418" s="139"/>
      <c r="AT1418" s="139"/>
      <c r="AU1418" s="139"/>
      <c r="AV1418" s="139"/>
      <c r="AW1418" s="139"/>
      <c r="AX1418" s="139"/>
      <c r="AY1418" s="139"/>
    </row>
    <row r="1419" spans="1:51" ht="14.25" x14ac:dyDescent="0.2">
      <c r="A1419" s="139"/>
      <c r="B1419" s="139"/>
      <c r="C1419" s="139"/>
      <c r="D1419" s="139"/>
      <c r="E1419" s="139"/>
      <c r="F1419" s="139"/>
      <c r="G1419" s="139"/>
      <c r="H1419" s="139"/>
      <c r="I1419" s="139"/>
      <c r="J1419" s="139"/>
      <c r="K1419" s="139"/>
      <c r="L1419" s="139"/>
      <c r="M1419" s="139"/>
      <c r="N1419" s="139"/>
      <c r="O1419" s="139"/>
      <c r="P1419" s="139"/>
      <c r="Q1419" s="139"/>
      <c r="R1419" s="139"/>
      <c r="S1419" s="139"/>
      <c r="T1419" s="139"/>
      <c r="U1419" s="139"/>
      <c r="V1419" s="139"/>
      <c r="W1419" s="139"/>
      <c r="X1419" s="139"/>
      <c r="Y1419" s="139"/>
      <c r="Z1419" s="139"/>
      <c r="AA1419" s="139"/>
      <c r="AB1419" s="139"/>
      <c r="AC1419" s="139"/>
      <c r="AD1419" s="139"/>
      <c r="AE1419" s="139"/>
      <c r="AF1419" s="139"/>
      <c r="AG1419" s="139"/>
      <c r="AH1419" s="139"/>
      <c r="AI1419" s="139"/>
      <c r="AJ1419" s="139"/>
      <c r="AK1419" s="139"/>
      <c r="AL1419" s="139"/>
      <c r="AM1419" s="139"/>
      <c r="AN1419" s="139"/>
      <c r="AO1419" s="139"/>
      <c r="AP1419" s="139"/>
      <c r="AQ1419" s="139"/>
      <c r="AR1419" s="139"/>
      <c r="AS1419" s="139"/>
      <c r="AT1419" s="139"/>
      <c r="AU1419" s="139"/>
      <c r="AV1419" s="139"/>
      <c r="AW1419" s="139"/>
      <c r="AX1419" s="139"/>
      <c r="AY1419" s="139"/>
    </row>
    <row r="1420" spans="1:51" ht="14.25" x14ac:dyDescent="0.2">
      <c r="A1420" s="139"/>
      <c r="B1420" s="139"/>
      <c r="C1420" s="139"/>
      <c r="D1420" s="139"/>
      <c r="E1420" s="139"/>
      <c r="F1420" s="139"/>
      <c r="G1420" s="139"/>
      <c r="H1420" s="139"/>
      <c r="I1420" s="139"/>
      <c r="J1420" s="139"/>
      <c r="K1420" s="139"/>
      <c r="L1420" s="139"/>
      <c r="M1420" s="139"/>
      <c r="N1420" s="139"/>
      <c r="O1420" s="139"/>
      <c r="P1420" s="139"/>
      <c r="Q1420" s="139"/>
      <c r="R1420" s="139"/>
      <c r="S1420" s="139"/>
      <c r="T1420" s="139"/>
      <c r="U1420" s="139"/>
      <c r="V1420" s="139"/>
      <c r="W1420" s="139"/>
      <c r="X1420" s="139"/>
      <c r="Y1420" s="139"/>
      <c r="Z1420" s="139"/>
      <c r="AA1420" s="139"/>
      <c r="AB1420" s="139"/>
      <c r="AC1420" s="139"/>
      <c r="AD1420" s="139"/>
      <c r="AE1420" s="139"/>
      <c r="AF1420" s="139"/>
      <c r="AG1420" s="139"/>
      <c r="AH1420" s="139"/>
      <c r="AI1420" s="139"/>
      <c r="AJ1420" s="139"/>
      <c r="AK1420" s="139"/>
      <c r="AL1420" s="139"/>
      <c r="AM1420" s="139"/>
      <c r="AN1420" s="139"/>
      <c r="AO1420" s="139"/>
      <c r="AP1420" s="139"/>
      <c r="AQ1420" s="139"/>
      <c r="AR1420" s="139"/>
      <c r="AS1420" s="139"/>
      <c r="AT1420" s="139"/>
      <c r="AU1420" s="139"/>
      <c r="AV1420" s="139"/>
      <c r="AW1420" s="139"/>
      <c r="AX1420" s="139"/>
      <c r="AY1420" s="139"/>
    </row>
    <row r="1421" spans="1:51" ht="14.25" x14ac:dyDescent="0.2">
      <c r="A1421" s="139"/>
      <c r="B1421" s="139"/>
      <c r="C1421" s="139"/>
      <c r="D1421" s="139"/>
      <c r="E1421" s="139"/>
      <c r="F1421" s="139"/>
      <c r="G1421" s="139"/>
      <c r="H1421" s="139"/>
      <c r="I1421" s="139"/>
      <c r="J1421" s="139"/>
      <c r="K1421" s="139"/>
      <c r="L1421" s="139"/>
      <c r="M1421" s="139"/>
      <c r="N1421" s="139"/>
      <c r="O1421" s="139"/>
      <c r="P1421" s="139"/>
      <c r="Q1421" s="139"/>
      <c r="R1421" s="139"/>
      <c r="S1421" s="139"/>
      <c r="T1421" s="139"/>
      <c r="U1421" s="139"/>
      <c r="V1421" s="139"/>
      <c r="W1421" s="139"/>
      <c r="X1421" s="139"/>
      <c r="Y1421" s="139"/>
      <c r="Z1421" s="139"/>
      <c r="AA1421" s="139"/>
      <c r="AB1421" s="139"/>
      <c r="AC1421" s="139"/>
      <c r="AD1421" s="139"/>
      <c r="AE1421" s="139"/>
      <c r="AF1421" s="139"/>
      <c r="AG1421" s="139"/>
      <c r="AH1421" s="139"/>
      <c r="AI1421" s="139"/>
      <c r="AJ1421" s="139"/>
      <c r="AK1421" s="139"/>
      <c r="AL1421" s="139"/>
      <c r="AM1421" s="139"/>
      <c r="AN1421" s="139"/>
      <c r="AO1421" s="139"/>
      <c r="AP1421" s="139"/>
      <c r="AQ1421" s="139"/>
      <c r="AR1421" s="139"/>
      <c r="AS1421" s="139"/>
      <c r="AT1421" s="139"/>
      <c r="AU1421" s="139"/>
      <c r="AV1421" s="139"/>
      <c r="AW1421" s="139"/>
      <c r="AX1421" s="139"/>
      <c r="AY1421" s="139"/>
    </row>
    <row r="1422" spans="1:51" ht="14.25" x14ac:dyDescent="0.2">
      <c r="A1422" s="139"/>
      <c r="B1422" s="139"/>
      <c r="C1422" s="139"/>
      <c r="D1422" s="139"/>
      <c r="E1422" s="139"/>
      <c r="F1422" s="139"/>
      <c r="G1422" s="139"/>
      <c r="H1422" s="139"/>
      <c r="I1422" s="139"/>
      <c r="J1422" s="139"/>
      <c r="K1422" s="139"/>
      <c r="L1422" s="139"/>
      <c r="M1422" s="139"/>
      <c r="N1422" s="139"/>
      <c r="O1422" s="139"/>
      <c r="P1422" s="139"/>
      <c r="Q1422" s="139"/>
      <c r="R1422" s="139"/>
      <c r="S1422" s="139"/>
      <c r="T1422" s="139"/>
      <c r="U1422" s="139"/>
      <c r="V1422" s="139"/>
      <c r="W1422" s="139"/>
      <c r="X1422" s="139"/>
      <c r="Y1422" s="139"/>
      <c r="Z1422" s="139"/>
      <c r="AA1422" s="139"/>
      <c r="AB1422" s="139"/>
      <c r="AC1422" s="139"/>
      <c r="AD1422" s="139"/>
      <c r="AE1422" s="139"/>
      <c r="AF1422" s="139"/>
      <c r="AG1422" s="139"/>
      <c r="AH1422" s="139"/>
      <c r="AI1422" s="139"/>
      <c r="AJ1422" s="139"/>
      <c r="AK1422" s="139"/>
      <c r="AL1422" s="139"/>
      <c r="AM1422" s="139"/>
      <c r="AN1422" s="139"/>
      <c r="AO1422" s="139"/>
      <c r="AP1422" s="139"/>
      <c r="AQ1422" s="139"/>
      <c r="AR1422" s="139"/>
      <c r="AS1422" s="139"/>
      <c r="AT1422" s="139"/>
      <c r="AU1422" s="139"/>
      <c r="AV1422" s="139"/>
      <c r="AW1422" s="139"/>
      <c r="AX1422" s="139"/>
      <c r="AY1422" s="139"/>
    </row>
    <row r="1423" spans="1:51" ht="14.25" x14ac:dyDescent="0.2">
      <c r="A1423" s="139"/>
      <c r="B1423" s="139"/>
      <c r="C1423" s="139"/>
      <c r="D1423" s="139"/>
      <c r="E1423" s="139"/>
      <c r="F1423" s="139"/>
      <c r="G1423" s="139"/>
      <c r="H1423" s="139"/>
      <c r="I1423" s="139"/>
      <c r="J1423" s="139"/>
      <c r="K1423" s="139"/>
      <c r="L1423" s="139"/>
      <c r="M1423" s="139"/>
      <c r="N1423" s="139"/>
      <c r="O1423" s="139"/>
      <c r="P1423" s="139"/>
      <c r="Q1423" s="139"/>
      <c r="R1423" s="139"/>
      <c r="S1423" s="139"/>
      <c r="T1423" s="139"/>
      <c r="U1423" s="139"/>
      <c r="V1423" s="139"/>
      <c r="W1423" s="139"/>
      <c r="X1423" s="139"/>
      <c r="Y1423" s="139"/>
      <c r="Z1423" s="139"/>
      <c r="AA1423" s="139"/>
      <c r="AB1423" s="139"/>
      <c r="AC1423" s="139"/>
      <c r="AD1423" s="139"/>
      <c r="AE1423" s="139"/>
      <c r="AF1423" s="139"/>
      <c r="AG1423" s="139"/>
      <c r="AH1423" s="139"/>
      <c r="AI1423" s="139"/>
      <c r="AJ1423" s="139"/>
      <c r="AK1423" s="139"/>
      <c r="AL1423" s="139"/>
      <c r="AM1423" s="139"/>
      <c r="AN1423" s="139"/>
      <c r="AO1423" s="139"/>
      <c r="AP1423" s="139"/>
      <c r="AQ1423" s="139"/>
      <c r="AR1423" s="139"/>
      <c r="AS1423" s="139"/>
      <c r="AT1423" s="139"/>
      <c r="AU1423" s="139"/>
      <c r="AV1423" s="139"/>
      <c r="AW1423" s="139"/>
      <c r="AX1423" s="139"/>
      <c r="AY1423" s="139"/>
    </row>
    <row r="1424" spans="1:51" ht="14.25" x14ac:dyDescent="0.2">
      <c r="A1424" s="139"/>
      <c r="B1424" s="139"/>
      <c r="C1424" s="139"/>
      <c r="D1424" s="139"/>
      <c r="E1424" s="139"/>
      <c r="F1424" s="139"/>
      <c r="G1424" s="139"/>
      <c r="H1424" s="139"/>
      <c r="I1424" s="139"/>
      <c r="J1424" s="139"/>
      <c r="K1424" s="139"/>
      <c r="L1424" s="139"/>
      <c r="M1424" s="139"/>
      <c r="N1424" s="139"/>
      <c r="O1424" s="139"/>
      <c r="P1424" s="139"/>
      <c r="Q1424" s="139"/>
      <c r="R1424" s="139"/>
      <c r="S1424" s="139"/>
      <c r="T1424" s="139"/>
      <c r="U1424" s="139"/>
      <c r="V1424" s="139"/>
      <c r="W1424" s="139"/>
      <c r="X1424" s="139"/>
      <c r="Y1424" s="139"/>
      <c r="Z1424" s="139"/>
      <c r="AA1424" s="139"/>
      <c r="AB1424" s="139"/>
      <c r="AC1424" s="139"/>
      <c r="AD1424" s="139"/>
      <c r="AE1424" s="139"/>
      <c r="AF1424" s="139"/>
      <c r="AG1424" s="139"/>
      <c r="AH1424" s="139"/>
      <c r="AI1424" s="139"/>
      <c r="AJ1424" s="139"/>
      <c r="AK1424" s="139"/>
      <c r="AL1424" s="139"/>
      <c r="AM1424" s="139"/>
      <c r="AN1424" s="139"/>
      <c r="AO1424" s="139"/>
      <c r="AP1424" s="139"/>
      <c r="AQ1424" s="139"/>
      <c r="AR1424" s="139"/>
      <c r="AS1424" s="139"/>
      <c r="AT1424" s="139"/>
      <c r="AU1424" s="139"/>
      <c r="AV1424" s="139"/>
      <c r="AW1424" s="139"/>
      <c r="AX1424" s="139"/>
      <c r="AY1424" s="139"/>
    </row>
    <row r="1425" spans="1:51" ht="14.25" x14ac:dyDescent="0.2">
      <c r="A1425" s="139"/>
      <c r="B1425" s="139"/>
      <c r="C1425" s="139"/>
      <c r="D1425" s="139"/>
      <c r="E1425" s="139"/>
      <c r="F1425" s="139"/>
      <c r="G1425" s="139"/>
      <c r="H1425" s="139"/>
      <c r="I1425" s="139"/>
      <c r="J1425" s="139"/>
      <c r="K1425" s="139"/>
      <c r="L1425" s="139"/>
      <c r="M1425" s="139"/>
      <c r="N1425" s="139"/>
      <c r="O1425" s="139"/>
      <c r="P1425" s="139"/>
      <c r="Q1425" s="139"/>
      <c r="R1425" s="139"/>
      <c r="S1425" s="139"/>
      <c r="T1425" s="139"/>
      <c r="U1425" s="139"/>
      <c r="V1425" s="139"/>
      <c r="W1425" s="139"/>
      <c r="X1425" s="139"/>
      <c r="Y1425" s="139"/>
      <c r="Z1425" s="139"/>
      <c r="AA1425" s="139"/>
      <c r="AB1425" s="139"/>
      <c r="AC1425" s="139"/>
      <c r="AD1425" s="139"/>
      <c r="AE1425" s="139"/>
      <c r="AF1425" s="139"/>
      <c r="AG1425" s="139"/>
      <c r="AH1425" s="139"/>
      <c r="AI1425" s="139"/>
      <c r="AJ1425" s="139"/>
      <c r="AK1425" s="139"/>
      <c r="AL1425" s="139"/>
      <c r="AM1425" s="139"/>
      <c r="AN1425" s="139"/>
      <c r="AO1425" s="139"/>
      <c r="AP1425" s="139"/>
      <c r="AQ1425" s="139"/>
      <c r="AR1425" s="139"/>
      <c r="AS1425" s="139"/>
      <c r="AT1425" s="139"/>
      <c r="AU1425" s="139"/>
      <c r="AV1425" s="139"/>
      <c r="AW1425" s="139"/>
      <c r="AX1425" s="139"/>
      <c r="AY1425" s="139"/>
    </row>
    <row r="1426" spans="1:51" ht="14.25" x14ac:dyDescent="0.2">
      <c r="A1426" s="139"/>
      <c r="B1426" s="139"/>
      <c r="C1426" s="139"/>
      <c r="D1426" s="139"/>
      <c r="E1426" s="139"/>
      <c r="F1426" s="139"/>
      <c r="G1426" s="139"/>
      <c r="H1426" s="139"/>
      <c r="I1426" s="139"/>
      <c r="J1426" s="139"/>
      <c r="K1426" s="139"/>
      <c r="L1426" s="139"/>
      <c r="M1426" s="139"/>
      <c r="N1426" s="139"/>
      <c r="O1426" s="139"/>
      <c r="P1426" s="139"/>
      <c r="Q1426" s="139"/>
      <c r="R1426" s="139"/>
      <c r="S1426" s="139"/>
      <c r="T1426" s="139"/>
      <c r="U1426" s="139"/>
      <c r="V1426" s="139"/>
      <c r="W1426" s="139"/>
      <c r="X1426" s="139"/>
      <c r="Y1426" s="139"/>
      <c r="Z1426" s="139"/>
      <c r="AA1426" s="139"/>
      <c r="AB1426" s="139"/>
      <c r="AC1426" s="139"/>
      <c r="AD1426" s="139"/>
      <c r="AE1426" s="139"/>
      <c r="AF1426" s="139"/>
      <c r="AG1426" s="139"/>
      <c r="AH1426" s="139"/>
      <c r="AI1426" s="139"/>
      <c r="AJ1426" s="139"/>
      <c r="AK1426" s="139"/>
      <c r="AL1426" s="139"/>
      <c r="AM1426" s="139"/>
      <c r="AN1426" s="139"/>
      <c r="AO1426" s="139"/>
      <c r="AP1426" s="139"/>
      <c r="AQ1426" s="139"/>
      <c r="AR1426" s="139"/>
      <c r="AS1426" s="139"/>
      <c r="AT1426" s="139"/>
      <c r="AU1426" s="139"/>
      <c r="AV1426" s="139"/>
      <c r="AW1426" s="139"/>
      <c r="AX1426" s="139"/>
      <c r="AY1426" s="139"/>
    </row>
    <row r="1427" spans="1:51" ht="14.25" x14ac:dyDescent="0.2">
      <c r="A1427" s="139"/>
      <c r="B1427" s="139"/>
      <c r="C1427" s="139"/>
      <c r="D1427" s="139"/>
      <c r="E1427" s="139"/>
      <c r="F1427" s="139"/>
      <c r="G1427" s="139"/>
      <c r="H1427" s="139"/>
      <c r="I1427" s="139"/>
      <c r="J1427" s="139"/>
      <c r="K1427" s="139"/>
      <c r="L1427" s="139"/>
      <c r="M1427" s="139"/>
      <c r="N1427" s="139"/>
      <c r="O1427" s="139"/>
      <c r="P1427" s="139"/>
      <c r="Q1427" s="139"/>
      <c r="R1427" s="139"/>
      <c r="S1427" s="139"/>
      <c r="T1427" s="139"/>
      <c r="U1427" s="139"/>
      <c r="V1427" s="139"/>
      <c r="W1427" s="139"/>
      <c r="X1427" s="139"/>
      <c r="Y1427" s="139"/>
      <c r="Z1427" s="139"/>
      <c r="AA1427" s="139"/>
      <c r="AB1427" s="139"/>
      <c r="AC1427" s="139"/>
      <c r="AD1427" s="139"/>
      <c r="AE1427" s="139"/>
      <c r="AF1427" s="139"/>
      <c r="AG1427" s="139"/>
      <c r="AH1427" s="139"/>
      <c r="AI1427" s="139"/>
      <c r="AJ1427" s="139"/>
      <c r="AK1427" s="139"/>
      <c r="AL1427" s="139"/>
      <c r="AM1427" s="139"/>
      <c r="AN1427" s="139"/>
      <c r="AO1427" s="139"/>
      <c r="AP1427" s="139"/>
      <c r="AQ1427" s="139"/>
      <c r="AR1427" s="139"/>
      <c r="AS1427" s="139"/>
      <c r="AT1427" s="139"/>
      <c r="AU1427" s="139"/>
      <c r="AV1427" s="139"/>
      <c r="AW1427" s="139"/>
      <c r="AX1427" s="139"/>
      <c r="AY1427" s="139"/>
    </row>
    <row r="1428" spans="1:51" ht="14.25" x14ac:dyDescent="0.2">
      <c r="A1428" s="139"/>
      <c r="B1428" s="139"/>
      <c r="C1428" s="139"/>
      <c r="D1428" s="139"/>
      <c r="E1428" s="139"/>
      <c r="F1428" s="139"/>
      <c r="G1428" s="139"/>
      <c r="H1428" s="139"/>
      <c r="I1428" s="139"/>
      <c r="J1428" s="139"/>
      <c r="K1428" s="139"/>
      <c r="L1428" s="139"/>
      <c r="M1428" s="139"/>
      <c r="N1428" s="139"/>
      <c r="O1428" s="139"/>
      <c r="P1428" s="139"/>
      <c r="Q1428" s="139"/>
      <c r="R1428" s="139"/>
      <c r="S1428" s="139"/>
      <c r="T1428" s="139"/>
      <c r="U1428" s="139"/>
      <c r="V1428" s="139"/>
      <c r="W1428" s="139"/>
      <c r="X1428" s="139"/>
      <c r="Y1428" s="139"/>
      <c r="Z1428" s="139"/>
      <c r="AA1428" s="139"/>
      <c r="AB1428" s="139"/>
      <c r="AC1428" s="139"/>
      <c r="AD1428" s="139"/>
      <c r="AE1428" s="139"/>
      <c r="AF1428" s="139"/>
      <c r="AG1428" s="139"/>
      <c r="AH1428" s="139"/>
      <c r="AI1428" s="139"/>
      <c r="AJ1428" s="139"/>
      <c r="AK1428" s="139"/>
      <c r="AL1428" s="139"/>
      <c r="AM1428" s="139"/>
      <c r="AN1428" s="139"/>
      <c r="AO1428" s="139"/>
      <c r="AP1428" s="139"/>
      <c r="AQ1428" s="139"/>
      <c r="AR1428" s="139"/>
      <c r="AS1428" s="139"/>
      <c r="AT1428" s="139"/>
      <c r="AU1428" s="139"/>
      <c r="AV1428" s="139"/>
      <c r="AW1428" s="139"/>
      <c r="AX1428" s="139"/>
      <c r="AY1428" s="139"/>
    </row>
    <row r="1429" spans="1:51" ht="14.25" x14ac:dyDescent="0.2">
      <c r="A1429" s="139"/>
      <c r="B1429" s="139"/>
      <c r="C1429" s="139"/>
      <c r="D1429" s="139"/>
      <c r="E1429" s="139"/>
      <c r="F1429" s="139"/>
      <c r="G1429" s="139"/>
      <c r="H1429" s="139"/>
      <c r="I1429" s="139"/>
      <c r="J1429" s="139"/>
      <c r="K1429" s="139"/>
      <c r="L1429" s="139"/>
      <c r="M1429" s="139"/>
      <c r="N1429" s="139"/>
      <c r="O1429" s="139"/>
      <c r="P1429" s="139"/>
      <c r="Q1429" s="139"/>
      <c r="R1429" s="139"/>
      <c r="S1429" s="139"/>
      <c r="T1429" s="139"/>
      <c r="U1429" s="139"/>
      <c r="V1429" s="139"/>
      <c r="W1429" s="139"/>
      <c r="X1429" s="139"/>
      <c r="Y1429" s="139"/>
      <c r="Z1429" s="139"/>
      <c r="AA1429" s="139"/>
      <c r="AB1429" s="139"/>
      <c r="AC1429" s="139"/>
      <c r="AD1429" s="139"/>
      <c r="AE1429" s="139"/>
      <c r="AF1429" s="139"/>
      <c r="AG1429" s="139"/>
      <c r="AH1429" s="139"/>
      <c r="AI1429" s="139"/>
      <c r="AJ1429" s="139"/>
      <c r="AK1429" s="139"/>
      <c r="AL1429" s="139"/>
      <c r="AM1429" s="139"/>
      <c r="AN1429" s="139"/>
      <c r="AO1429" s="139"/>
      <c r="AP1429" s="139"/>
      <c r="AQ1429" s="139"/>
      <c r="AR1429" s="139"/>
      <c r="AS1429" s="139"/>
      <c r="AT1429" s="139"/>
      <c r="AU1429" s="139"/>
      <c r="AV1429" s="139"/>
      <c r="AW1429" s="139"/>
      <c r="AX1429" s="139"/>
      <c r="AY1429" s="139"/>
    </row>
    <row r="1430" spans="1:51" ht="14.25" x14ac:dyDescent="0.2">
      <c r="A1430" s="139"/>
      <c r="B1430" s="139"/>
      <c r="C1430" s="139"/>
      <c r="D1430" s="139"/>
      <c r="E1430" s="139"/>
      <c r="F1430" s="139"/>
      <c r="G1430" s="139"/>
      <c r="H1430" s="139"/>
      <c r="I1430" s="139"/>
      <c r="J1430" s="139"/>
      <c r="K1430" s="139"/>
      <c r="L1430" s="139"/>
      <c r="M1430" s="139"/>
      <c r="N1430" s="139"/>
      <c r="O1430" s="139"/>
      <c r="P1430" s="139"/>
      <c r="Q1430" s="139"/>
      <c r="R1430" s="139"/>
      <c r="S1430" s="139"/>
      <c r="T1430" s="139"/>
      <c r="U1430" s="139"/>
      <c r="V1430" s="139"/>
      <c r="W1430" s="139"/>
      <c r="X1430" s="139"/>
      <c r="Y1430" s="139"/>
      <c r="Z1430" s="139"/>
      <c r="AA1430" s="139"/>
      <c r="AB1430" s="139"/>
      <c r="AC1430" s="139"/>
      <c r="AD1430" s="139"/>
      <c r="AE1430" s="139"/>
      <c r="AF1430" s="139"/>
      <c r="AG1430" s="139"/>
      <c r="AH1430" s="139"/>
      <c r="AI1430" s="139"/>
      <c r="AJ1430" s="139"/>
      <c r="AK1430" s="139"/>
      <c r="AL1430" s="139"/>
      <c r="AM1430" s="139"/>
      <c r="AN1430" s="139"/>
      <c r="AO1430" s="139"/>
      <c r="AP1430" s="139"/>
      <c r="AQ1430" s="139"/>
      <c r="AR1430" s="139"/>
      <c r="AS1430" s="139"/>
      <c r="AT1430" s="139"/>
      <c r="AU1430" s="139"/>
      <c r="AV1430" s="139"/>
      <c r="AW1430" s="139"/>
      <c r="AX1430" s="139"/>
      <c r="AY1430" s="139"/>
    </row>
    <row r="1431" spans="1:51" ht="14.25" x14ac:dyDescent="0.2">
      <c r="A1431" s="139"/>
      <c r="B1431" s="139"/>
      <c r="C1431" s="139"/>
      <c r="D1431" s="139"/>
      <c r="E1431" s="139"/>
      <c r="F1431" s="139"/>
      <c r="G1431" s="139"/>
      <c r="H1431" s="139"/>
      <c r="I1431" s="139"/>
      <c r="J1431" s="139"/>
      <c r="K1431" s="139"/>
      <c r="L1431" s="139"/>
      <c r="M1431" s="139"/>
      <c r="N1431" s="139"/>
      <c r="O1431" s="139"/>
      <c r="P1431" s="139"/>
      <c r="Q1431" s="139"/>
      <c r="R1431" s="139"/>
      <c r="S1431" s="139"/>
      <c r="T1431" s="139"/>
      <c r="U1431" s="139"/>
      <c r="V1431" s="139"/>
      <c r="W1431" s="139"/>
      <c r="X1431" s="139"/>
      <c r="Y1431" s="139"/>
      <c r="Z1431" s="139"/>
      <c r="AA1431" s="139"/>
      <c r="AB1431" s="139"/>
      <c r="AC1431" s="139"/>
      <c r="AD1431" s="139"/>
      <c r="AE1431" s="139"/>
      <c r="AF1431" s="139"/>
      <c r="AG1431" s="139"/>
      <c r="AH1431" s="139"/>
      <c r="AI1431" s="139"/>
      <c r="AJ1431" s="139"/>
      <c r="AK1431" s="139"/>
      <c r="AL1431" s="139"/>
      <c r="AM1431" s="139"/>
      <c r="AN1431" s="139"/>
      <c r="AO1431" s="139"/>
      <c r="AP1431" s="139"/>
      <c r="AQ1431" s="139"/>
      <c r="AR1431" s="139"/>
      <c r="AS1431" s="139"/>
      <c r="AT1431" s="139"/>
      <c r="AU1431" s="139"/>
      <c r="AV1431" s="139"/>
      <c r="AW1431" s="139"/>
      <c r="AX1431" s="139"/>
      <c r="AY1431" s="139"/>
    </row>
    <row r="1432" spans="1:51" ht="14.25" x14ac:dyDescent="0.2">
      <c r="A1432" s="139"/>
      <c r="B1432" s="139"/>
      <c r="C1432" s="139"/>
      <c r="D1432" s="139"/>
      <c r="E1432" s="139"/>
      <c r="F1432" s="139"/>
      <c r="G1432" s="139"/>
      <c r="H1432" s="139"/>
      <c r="I1432" s="139"/>
      <c r="J1432" s="139"/>
      <c r="K1432" s="139"/>
      <c r="L1432" s="139"/>
      <c r="M1432" s="139"/>
      <c r="N1432" s="139"/>
      <c r="O1432" s="139"/>
      <c r="P1432" s="139"/>
      <c r="Q1432" s="139"/>
      <c r="R1432" s="139"/>
      <c r="S1432" s="139"/>
      <c r="T1432" s="139"/>
      <c r="U1432" s="139"/>
      <c r="V1432" s="139"/>
      <c r="W1432" s="139"/>
      <c r="X1432" s="139"/>
      <c r="Y1432" s="139"/>
      <c r="Z1432" s="139"/>
      <c r="AA1432" s="139"/>
      <c r="AB1432" s="139"/>
      <c r="AC1432" s="139"/>
      <c r="AD1432" s="139"/>
      <c r="AE1432" s="139"/>
      <c r="AF1432" s="139"/>
      <c r="AG1432" s="139"/>
      <c r="AH1432" s="139"/>
      <c r="AI1432" s="139"/>
      <c r="AJ1432" s="139"/>
      <c r="AK1432" s="139"/>
      <c r="AL1432" s="139"/>
      <c r="AM1432" s="139"/>
      <c r="AN1432" s="139"/>
      <c r="AO1432" s="139"/>
      <c r="AP1432" s="139"/>
      <c r="AQ1432" s="139"/>
      <c r="AR1432" s="139"/>
      <c r="AS1432" s="139"/>
      <c r="AT1432" s="139"/>
      <c r="AU1432" s="139"/>
      <c r="AV1432" s="139"/>
      <c r="AW1432" s="139"/>
      <c r="AX1432" s="139"/>
      <c r="AY1432" s="139"/>
    </row>
    <row r="1433" spans="1:51" ht="14.25" x14ac:dyDescent="0.2">
      <c r="A1433" s="139"/>
      <c r="B1433" s="139"/>
      <c r="C1433" s="139"/>
      <c r="D1433" s="139"/>
      <c r="E1433" s="139"/>
      <c r="F1433" s="139"/>
      <c r="G1433" s="139"/>
      <c r="H1433" s="139"/>
      <c r="I1433" s="139"/>
      <c r="J1433" s="139"/>
      <c r="K1433" s="139"/>
      <c r="L1433" s="139"/>
      <c r="M1433" s="139"/>
      <c r="N1433" s="139"/>
      <c r="O1433" s="139"/>
      <c r="P1433" s="139"/>
      <c r="Q1433" s="139"/>
      <c r="R1433" s="139"/>
      <c r="S1433" s="139"/>
      <c r="T1433" s="139"/>
      <c r="U1433" s="139"/>
      <c r="V1433" s="139"/>
      <c r="W1433" s="139"/>
      <c r="X1433" s="139"/>
      <c r="Y1433" s="139"/>
      <c r="Z1433" s="139"/>
      <c r="AA1433" s="139"/>
      <c r="AB1433" s="139"/>
      <c r="AC1433" s="139"/>
      <c r="AD1433" s="139"/>
      <c r="AE1433" s="139"/>
      <c r="AF1433" s="139"/>
      <c r="AG1433" s="139"/>
      <c r="AH1433" s="139"/>
      <c r="AI1433" s="139"/>
      <c r="AJ1433" s="139"/>
      <c r="AK1433" s="139"/>
      <c r="AL1433" s="139"/>
      <c r="AM1433" s="139"/>
      <c r="AN1433" s="139"/>
      <c r="AO1433" s="139"/>
      <c r="AP1433" s="139"/>
      <c r="AQ1433" s="139"/>
      <c r="AR1433" s="139"/>
      <c r="AS1433" s="139"/>
      <c r="AT1433" s="139"/>
      <c r="AU1433" s="139"/>
      <c r="AV1433" s="139"/>
      <c r="AW1433" s="139"/>
      <c r="AX1433" s="139"/>
      <c r="AY1433" s="139"/>
    </row>
    <row r="1434" spans="1:51" ht="14.25" x14ac:dyDescent="0.2">
      <c r="A1434" s="139"/>
      <c r="B1434" s="139"/>
      <c r="C1434" s="139"/>
      <c r="D1434" s="139"/>
      <c r="E1434" s="139"/>
      <c r="F1434" s="139"/>
      <c r="G1434" s="139"/>
      <c r="H1434" s="139"/>
      <c r="I1434" s="139"/>
      <c r="J1434" s="139"/>
      <c r="K1434" s="139"/>
      <c r="L1434" s="139"/>
      <c r="M1434" s="139"/>
      <c r="N1434" s="139"/>
      <c r="O1434" s="139"/>
      <c r="P1434" s="139"/>
      <c r="Q1434" s="139"/>
      <c r="R1434" s="139"/>
      <c r="S1434" s="139"/>
      <c r="T1434" s="139"/>
      <c r="U1434" s="139"/>
      <c r="V1434" s="139"/>
      <c r="W1434" s="139"/>
      <c r="X1434" s="139"/>
      <c r="Y1434" s="139"/>
      <c r="Z1434" s="139"/>
      <c r="AA1434" s="139"/>
      <c r="AB1434" s="139"/>
      <c r="AC1434" s="139"/>
      <c r="AD1434" s="139"/>
      <c r="AE1434" s="139"/>
      <c r="AF1434" s="139"/>
      <c r="AG1434" s="139"/>
      <c r="AH1434" s="139"/>
      <c r="AI1434" s="139"/>
      <c r="AJ1434" s="139"/>
      <c r="AK1434" s="139"/>
      <c r="AL1434" s="139"/>
      <c r="AM1434" s="139"/>
      <c r="AN1434" s="139"/>
      <c r="AO1434" s="139"/>
      <c r="AP1434" s="139"/>
      <c r="AQ1434" s="139"/>
      <c r="AR1434" s="139"/>
      <c r="AS1434" s="139"/>
      <c r="AT1434" s="139"/>
      <c r="AU1434" s="139"/>
      <c r="AV1434" s="139"/>
      <c r="AW1434" s="139"/>
      <c r="AX1434" s="139"/>
      <c r="AY1434" s="139"/>
    </row>
    <row r="1435" spans="1:51" ht="14.25" x14ac:dyDescent="0.2">
      <c r="A1435" s="139"/>
      <c r="B1435" s="139"/>
      <c r="C1435" s="139"/>
      <c r="D1435" s="139"/>
      <c r="E1435" s="139"/>
      <c r="F1435" s="139"/>
      <c r="G1435" s="139"/>
      <c r="H1435" s="139"/>
      <c r="I1435" s="139"/>
      <c r="J1435" s="139"/>
      <c r="K1435" s="139"/>
      <c r="L1435" s="139"/>
      <c r="M1435" s="139"/>
      <c r="N1435" s="139"/>
      <c r="O1435" s="139"/>
      <c r="P1435" s="139"/>
      <c r="Q1435" s="139"/>
      <c r="R1435" s="139"/>
      <c r="S1435" s="139"/>
      <c r="T1435" s="139"/>
      <c r="U1435" s="139"/>
      <c r="V1435" s="139"/>
      <c r="W1435" s="139"/>
      <c r="X1435" s="139"/>
      <c r="Y1435" s="139"/>
      <c r="Z1435" s="139"/>
      <c r="AA1435" s="139"/>
      <c r="AB1435" s="139"/>
      <c r="AC1435" s="139"/>
      <c r="AD1435" s="139"/>
      <c r="AE1435" s="139"/>
      <c r="AF1435" s="139"/>
      <c r="AG1435" s="139"/>
      <c r="AH1435" s="139"/>
      <c r="AI1435" s="139"/>
      <c r="AJ1435" s="139"/>
      <c r="AK1435" s="139"/>
      <c r="AL1435" s="139"/>
      <c r="AM1435" s="139"/>
      <c r="AN1435" s="139"/>
      <c r="AO1435" s="139"/>
      <c r="AP1435" s="139"/>
      <c r="AQ1435" s="139"/>
      <c r="AR1435" s="139"/>
      <c r="AS1435" s="139"/>
      <c r="AT1435" s="139"/>
      <c r="AU1435" s="139"/>
      <c r="AV1435" s="139"/>
      <c r="AW1435" s="139"/>
      <c r="AX1435" s="139"/>
      <c r="AY1435" s="139"/>
    </row>
    <row r="1436" spans="1:51" ht="14.25" x14ac:dyDescent="0.2">
      <c r="A1436" s="139"/>
      <c r="B1436" s="139"/>
      <c r="C1436" s="139"/>
      <c r="D1436" s="139"/>
      <c r="E1436" s="139"/>
      <c r="F1436" s="139"/>
      <c r="G1436" s="139"/>
      <c r="H1436" s="139"/>
      <c r="I1436" s="139"/>
      <c r="J1436" s="139"/>
      <c r="K1436" s="139"/>
      <c r="L1436" s="139"/>
      <c r="M1436" s="139"/>
      <c r="N1436" s="139"/>
      <c r="O1436" s="139"/>
      <c r="P1436" s="139"/>
      <c r="Q1436" s="139"/>
      <c r="R1436" s="139"/>
      <c r="S1436" s="139"/>
      <c r="T1436" s="139"/>
      <c r="U1436" s="139"/>
      <c r="V1436" s="139"/>
      <c r="W1436" s="139"/>
      <c r="X1436" s="139"/>
      <c r="Y1436" s="139"/>
      <c r="Z1436" s="139"/>
      <c r="AA1436" s="139"/>
      <c r="AB1436" s="139"/>
      <c r="AC1436" s="139"/>
      <c r="AD1436" s="139"/>
      <c r="AE1436" s="139"/>
      <c r="AF1436" s="139"/>
      <c r="AG1436" s="139"/>
      <c r="AH1436" s="139"/>
      <c r="AI1436" s="139"/>
      <c r="AJ1436" s="139"/>
      <c r="AK1436" s="139"/>
      <c r="AL1436" s="139"/>
      <c r="AM1436" s="139"/>
      <c r="AN1436" s="139"/>
      <c r="AO1436" s="139"/>
      <c r="AP1436" s="139"/>
      <c r="AQ1436" s="139"/>
      <c r="AR1436" s="139"/>
      <c r="AS1436" s="139"/>
      <c r="AT1436" s="139"/>
      <c r="AU1436" s="139"/>
      <c r="AV1436" s="139"/>
      <c r="AW1436" s="139"/>
      <c r="AX1436" s="139"/>
      <c r="AY1436" s="139"/>
    </row>
    <row r="1437" spans="1:51" ht="14.25" x14ac:dyDescent="0.2">
      <c r="A1437" s="139"/>
      <c r="B1437" s="139"/>
      <c r="C1437" s="139"/>
      <c r="D1437" s="139"/>
      <c r="E1437" s="139"/>
      <c r="F1437" s="139"/>
      <c r="G1437" s="139"/>
      <c r="H1437" s="139"/>
      <c r="I1437" s="139"/>
      <c r="J1437" s="139"/>
      <c r="K1437" s="139"/>
      <c r="L1437" s="139"/>
      <c r="M1437" s="139"/>
      <c r="N1437" s="139"/>
      <c r="O1437" s="139"/>
      <c r="P1437" s="139"/>
      <c r="Q1437" s="139"/>
      <c r="R1437" s="139"/>
      <c r="S1437" s="139"/>
      <c r="T1437" s="139"/>
      <c r="U1437" s="139"/>
      <c r="V1437" s="139"/>
      <c r="W1437" s="139"/>
      <c r="X1437" s="139"/>
      <c r="Y1437" s="139"/>
      <c r="Z1437" s="139"/>
      <c r="AA1437" s="139"/>
      <c r="AB1437" s="139"/>
      <c r="AC1437" s="139"/>
      <c r="AD1437" s="139"/>
      <c r="AE1437" s="139"/>
      <c r="AF1437" s="139"/>
      <c r="AG1437" s="139"/>
      <c r="AH1437" s="139"/>
      <c r="AI1437" s="139"/>
      <c r="AJ1437" s="139"/>
      <c r="AK1437" s="139"/>
      <c r="AL1437" s="139"/>
      <c r="AM1437" s="139"/>
      <c r="AN1437" s="139"/>
      <c r="AO1437" s="139"/>
      <c r="AP1437" s="139"/>
      <c r="AQ1437" s="139"/>
      <c r="AR1437" s="139"/>
      <c r="AS1437" s="139"/>
      <c r="AT1437" s="139"/>
      <c r="AU1437" s="139"/>
      <c r="AV1437" s="139"/>
      <c r="AW1437" s="139"/>
      <c r="AX1437" s="139"/>
      <c r="AY1437" s="139"/>
    </row>
    <row r="1438" spans="1:51" ht="14.25" x14ac:dyDescent="0.2">
      <c r="A1438" s="139"/>
      <c r="B1438" s="139"/>
      <c r="C1438" s="139"/>
      <c r="D1438" s="139"/>
      <c r="E1438" s="139"/>
      <c r="F1438" s="139"/>
      <c r="G1438" s="139"/>
      <c r="H1438" s="139"/>
      <c r="I1438" s="139"/>
      <c r="J1438" s="139"/>
      <c r="K1438" s="139"/>
      <c r="L1438" s="139"/>
      <c r="M1438" s="139"/>
      <c r="N1438" s="139"/>
      <c r="O1438" s="139"/>
      <c r="P1438" s="139"/>
      <c r="Q1438" s="139"/>
      <c r="R1438" s="139"/>
      <c r="S1438" s="139"/>
      <c r="T1438" s="139"/>
      <c r="U1438" s="139"/>
      <c r="V1438" s="139"/>
      <c r="W1438" s="139"/>
      <c r="X1438" s="139"/>
      <c r="Y1438" s="139"/>
      <c r="Z1438" s="139"/>
      <c r="AA1438" s="139"/>
      <c r="AB1438" s="139"/>
      <c r="AC1438" s="139"/>
      <c r="AD1438" s="139"/>
      <c r="AE1438" s="139"/>
      <c r="AF1438" s="139"/>
      <c r="AG1438" s="139"/>
      <c r="AH1438" s="139"/>
      <c r="AI1438" s="139"/>
      <c r="AJ1438" s="139"/>
      <c r="AK1438" s="139"/>
      <c r="AL1438" s="139"/>
      <c r="AM1438" s="139"/>
      <c r="AN1438" s="139"/>
      <c r="AO1438" s="139"/>
      <c r="AP1438" s="139"/>
      <c r="AQ1438" s="139"/>
      <c r="AR1438" s="139"/>
      <c r="AS1438" s="139"/>
      <c r="AT1438" s="139"/>
      <c r="AU1438" s="139"/>
      <c r="AV1438" s="139"/>
      <c r="AW1438" s="139"/>
      <c r="AX1438" s="139"/>
      <c r="AY1438" s="139"/>
    </row>
    <row r="1439" spans="1:51" ht="14.25" x14ac:dyDescent="0.2">
      <c r="A1439" s="139"/>
      <c r="B1439" s="139"/>
      <c r="C1439" s="139"/>
      <c r="D1439" s="139"/>
      <c r="E1439" s="139"/>
      <c r="F1439" s="139"/>
      <c r="G1439" s="139"/>
      <c r="H1439" s="139"/>
      <c r="I1439" s="139"/>
      <c r="J1439" s="139"/>
      <c r="K1439" s="139"/>
      <c r="L1439" s="139"/>
      <c r="M1439" s="139"/>
      <c r="N1439" s="139"/>
      <c r="O1439" s="139"/>
      <c r="P1439" s="139"/>
      <c r="Q1439" s="139"/>
      <c r="R1439" s="139"/>
      <c r="S1439" s="139"/>
      <c r="T1439" s="139"/>
      <c r="U1439" s="139"/>
      <c r="V1439" s="139"/>
      <c r="W1439" s="139"/>
      <c r="X1439" s="139"/>
      <c r="Y1439" s="139"/>
      <c r="Z1439" s="139"/>
      <c r="AA1439" s="139"/>
      <c r="AB1439" s="139"/>
      <c r="AC1439" s="139"/>
      <c r="AD1439" s="139"/>
      <c r="AE1439" s="139"/>
      <c r="AF1439" s="139"/>
      <c r="AG1439" s="139"/>
      <c r="AH1439" s="139"/>
      <c r="AI1439" s="139"/>
      <c r="AJ1439" s="139"/>
      <c r="AK1439" s="139"/>
      <c r="AL1439" s="139"/>
      <c r="AM1439" s="139"/>
      <c r="AN1439" s="139"/>
      <c r="AO1439" s="139"/>
      <c r="AP1439" s="139"/>
      <c r="AQ1439" s="139"/>
      <c r="AR1439" s="139"/>
      <c r="AS1439" s="139"/>
      <c r="AT1439" s="139"/>
      <c r="AU1439" s="139"/>
      <c r="AV1439" s="139"/>
      <c r="AW1439" s="139"/>
      <c r="AX1439" s="139"/>
      <c r="AY1439" s="139"/>
    </row>
    <row r="1440" spans="1:51" ht="14.25" x14ac:dyDescent="0.2">
      <c r="A1440" s="139"/>
      <c r="B1440" s="139"/>
      <c r="C1440" s="139"/>
      <c r="D1440" s="139"/>
      <c r="E1440" s="139"/>
      <c r="F1440" s="139"/>
      <c r="G1440" s="139"/>
      <c r="H1440" s="139"/>
      <c r="I1440" s="139"/>
      <c r="J1440" s="139"/>
      <c r="K1440" s="139"/>
      <c r="L1440" s="139"/>
      <c r="M1440" s="139"/>
      <c r="N1440" s="139"/>
      <c r="O1440" s="139"/>
      <c r="P1440" s="139"/>
      <c r="Q1440" s="139"/>
      <c r="R1440" s="139"/>
      <c r="S1440" s="139"/>
      <c r="T1440" s="139"/>
      <c r="U1440" s="139"/>
      <c r="V1440" s="139"/>
      <c r="W1440" s="139"/>
      <c r="X1440" s="139"/>
      <c r="Y1440" s="139"/>
      <c r="Z1440" s="139"/>
      <c r="AA1440" s="139"/>
      <c r="AB1440" s="139"/>
      <c r="AC1440" s="139"/>
      <c r="AD1440" s="139"/>
      <c r="AE1440" s="139"/>
      <c r="AF1440" s="139"/>
      <c r="AG1440" s="139"/>
      <c r="AH1440" s="139"/>
      <c r="AI1440" s="139"/>
      <c r="AJ1440" s="139"/>
      <c r="AK1440" s="139"/>
      <c r="AL1440" s="139"/>
      <c r="AM1440" s="139"/>
      <c r="AN1440" s="139"/>
      <c r="AO1440" s="139"/>
      <c r="AP1440" s="139"/>
      <c r="AQ1440" s="139"/>
      <c r="AR1440" s="139"/>
      <c r="AS1440" s="139"/>
      <c r="AT1440" s="139"/>
      <c r="AU1440" s="139"/>
      <c r="AV1440" s="139"/>
      <c r="AW1440" s="139"/>
      <c r="AX1440" s="139"/>
      <c r="AY1440" s="139"/>
    </row>
    <row r="1441" spans="1:51" ht="14.25" x14ac:dyDescent="0.2">
      <c r="A1441" s="139"/>
      <c r="B1441" s="139"/>
      <c r="C1441" s="139"/>
      <c r="D1441" s="139"/>
      <c r="E1441" s="139"/>
      <c r="F1441" s="139"/>
      <c r="G1441" s="139"/>
      <c r="H1441" s="139"/>
      <c r="I1441" s="139"/>
      <c r="J1441" s="139"/>
      <c r="K1441" s="139"/>
      <c r="L1441" s="139"/>
      <c r="M1441" s="139"/>
      <c r="N1441" s="139"/>
      <c r="O1441" s="139"/>
      <c r="P1441" s="139"/>
      <c r="Q1441" s="139"/>
      <c r="R1441" s="139"/>
      <c r="S1441" s="139"/>
      <c r="T1441" s="139"/>
      <c r="U1441" s="139"/>
      <c r="V1441" s="139"/>
      <c r="W1441" s="139"/>
      <c r="X1441" s="139"/>
      <c r="Y1441" s="139"/>
      <c r="Z1441" s="139"/>
      <c r="AA1441" s="139"/>
      <c r="AB1441" s="139"/>
      <c r="AC1441" s="139"/>
      <c r="AD1441" s="139"/>
      <c r="AE1441" s="139"/>
      <c r="AF1441" s="139"/>
      <c r="AG1441" s="139"/>
      <c r="AH1441" s="139"/>
      <c r="AI1441" s="139"/>
      <c r="AJ1441" s="139"/>
      <c r="AK1441" s="139"/>
      <c r="AL1441" s="139"/>
      <c r="AM1441" s="139"/>
      <c r="AN1441" s="139"/>
      <c r="AO1441" s="139"/>
      <c r="AP1441" s="139"/>
      <c r="AQ1441" s="139"/>
      <c r="AR1441" s="139"/>
      <c r="AS1441" s="139"/>
      <c r="AT1441" s="139"/>
      <c r="AU1441" s="139"/>
      <c r="AV1441" s="139"/>
      <c r="AW1441" s="139"/>
      <c r="AX1441" s="139"/>
      <c r="AY1441" s="139"/>
    </row>
    <row r="1442" spans="1:51" ht="14.25" x14ac:dyDescent="0.2">
      <c r="A1442" s="139"/>
      <c r="B1442" s="139"/>
      <c r="C1442" s="139"/>
      <c r="D1442" s="139"/>
      <c r="E1442" s="139"/>
      <c r="F1442" s="139"/>
      <c r="G1442" s="139"/>
      <c r="H1442" s="139"/>
      <c r="I1442" s="139"/>
      <c r="J1442" s="139"/>
      <c r="K1442" s="139"/>
      <c r="L1442" s="139"/>
      <c r="M1442" s="139"/>
      <c r="N1442" s="139"/>
      <c r="O1442" s="139"/>
      <c r="P1442" s="139"/>
      <c r="Q1442" s="139"/>
      <c r="R1442" s="139"/>
      <c r="S1442" s="139"/>
      <c r="T1442" s="139"/>
      <c r="U1442" s="139"/>
      <c r="V1442" s="139"/>
      <c r="W1442" s="139"/>
      <c r="X1442" s="139"/>
      <c r="Y1442" s="139"/>
      <c r="Z1442" s="139"/>
      <c r="AA1442" s="139"/>
      <c r="AB1442" s="139"/>
      <c r="AC1442" s="139"/>
      <c r="AD1442" s="139"/>
      <c r="AE1442" s="139"/>
      <c r="AF1442" s="139"/>
      <c r="AG1442" s="139"/>
      <c r="AH1442" s="139"/>
      <c r="AI1442" s="139"/>
      <c r="AJ1442" s="139"/>
      <c r="AK1442" s="139"/>
      <c r="AL1442" s="139"/>
      <c r="AM1442" s="139"/>
      <c r="AN1442" s="139"/>
      <c r="AO1442" s="139"/>
      <c r="AP1442" s="139"/>
      <c r="AQ1442" s="139"/>
      <c r="AR1442" s="139"/>
      <c r="AS1442" s="139"/>
      <c r="AT1442" s="139"/>
      <c r="AU1442" s="139"/>
      <c r="AV1442" s="139"/>
      <c r="AW1442" s="139"/>
      <c r="AX1442" s="139"/>
      <c r="AY1442" s="139"/>
    </row>
    <row r="1443" spans="1:51" ht="14.25" x14ac:dyDescent="0.2">
      <c r="A1443" s="139"/>
      <c r="B1443" s="139"/>
      <c r="C1443" s="139"/>
      <c r="D1443" s="139"/>
      <c r="E1443" s="139"/>
      <c r="F1443" s="139"/>
      <c r="G1443" s="139"/>
      <c r="H1443" s="139"/>
      <c r="I1443" s="139"/>
      <c r="J1443" s="139"/>
      <c r="K1443" s="139"/>
      <c r="L1443" s="139"/>
      <c r="M1443" s="139"/>
      <c r="N1443" s="139"/>
      <c r="O1443" s="139"/>
      <c r="P1443" s="139"/>
      <c r="Q1443" s="139"/>
      <c r="R1443" s="139"/>
      <c r="S1443" s="139"/>
      <c r="T1443" s="139"/>
      <c r="U1443" s="139"/>
      <c r="V1443" s="139"/>
      <c r="W1443" s="139"/>
      <c r="X1443" s="139"/>
      <c r="Y1443" s="139"/>
      <c r="Z1443" s="139"/>
      <c r="AA1443" s="139"/>
      <c r="AB1443" s="139"/>
      <c r="AC1443" s="139"/>
      <c r="AD1443" s="139"/>
      <c r="AE1443" s="139"/>
      <c r="AF1443" s="139"/>
      <c r="AG1443" s="139"/>
      <c r="AH1443" s="139"/>
      <c r="AI1443" s="139"/>
      <c r="AJ1443" s="139"/>
      <c r="AK1443" s="139"/>
      <c r="AL1443" s="139"/>
      <c r="AM1443" s="139"/>
      <c r="AN1443" s="139"/>
      <c r="AO1443" s="139"/>
      <c r="AP1443" s="139"/>
      <c r="AQ1443" s="139"/>
      <c r="AR1443" s="139"/>
      <c r="AS1443" s="139"/>
      <c r="AT1443" s="139"/>
      <c r="AU1443" s="139"/>
      <c r="AV1443" s="139"/>
      <c r="AW1443" s="139"/>
      <c r="AX1443" s="139"/>
      <c r="AY1443" s="139"/>
    </row>
    <row r="1444" spans="1:51" ht="14.25" x14ac:dyDescent="0.2">
      <c r="A1444" s="139"/>
      <c r="B1444" s="139"/>
      <c r="C1444" s="139"/>
      <c r="D1444" s="139"/>
      <c r="E1444" s="139"/>
      <c r="F1444" s="139"/>
      <c r="G1444" s="139"/>
      <c r="H1444" s="139"/>
      <c r="I1444" s="139"/>
      <c r="J1444" s="139"/>
      <c r="K1444" s="139"/>
      <c r="L1444" s="139"/>
      <c r="M1444" s="139"/>
      <c r="N1444" s="139"/>
      <c r="O1444" s="139"/>
      <c r="P1444" s="139"/>
      <c r="Q1444" s="139"/>
      <c r="R1444" s="139"/>
      <c r="S1444" s="139"/>
      <c r="T1444" s="139"/>
      <c r="U1444" s="139"/>
      <c r="V1444" s="139"/>
      <c r="W1444" s="139"/>
      <c r="X1444" s="139"/>
      <c r="Y1444" s="139"/>
      <c r="Z1444" s="139"/>
      <c r="AA1444" s="139"/>
      <c r="AB1444" s="139"/>
      <c r="AC1444" s="139"/>
      <c r="AD1444" s="139"/>
      <c r="AE1444" s="139"/>
      <c r="AF1444" s="139"/>
      <c r="AG1444" s="139"/>
      <c r="AH1444" s="139"/>
      <c r="AI1444" s="139"/>
      <c r="AJ1444" s="139"/>
      <c r="AK1444" s="139"/>
      <c r="AL1444" s="139"/>
      <c r="AM1444" s="139"/>
      <c r="AN1444" s="139"/>
      <c r="AO1444" s="139"/>
      <c r="AP1444" s="139"/>
      <c r="AQ1444" s="139"/>
      <c r="AR1444" s="139"/>
      <c r="AS1444" s="139"/>
      <c r="AT1444" s="139"/>
      <c r="AU1444" s="139"/>
      <c r="AV1444" s="139"/>
      <c r="AW1444" s="139"/>
      <c r="AX1444" s="139"/>
      <c r="AY1444" s="139"/>
    </row>
    <row r="1445" spans="1:51" ht="14.25" x14ac:dyDescent="0.2">
      <c r="A1445" s="139"/>
      <c r="B1445" s="139"/>
      <c r="C1445" s="139"/>
      <c r="D1445" s="139"/>
      <c r="E1445" s="139"/>
      <c r="F1445" s="139"/>
      <c r="G1445" s="139"/>
      <c r="H1445" s="139"/>
      <c r="I1445" s="139"/>
      <c r="J1445" s="139"/>
      <c r="K1445" s="139"/>
      <c r="L1445" s="139"/>
      <c r="M1445" s="139"/>
      <c r="N1445" s="139"/>
      <c r="O1445" s="139"/>
      <c r="P1445" s="139"/>
      <c r="Q1445" s="139"/>
      <c r="R1445" s="139"/>
      <c r="S1445" s="139"/>
      <c r="T1445" s="139"/>
      <c r="U1445" s="139"/>
      <c r="V1445" s="139"/>
      <c r="W1445" s="139"/>
      <c r="X1445" s="139"/>
      <c r="Y1445" s="139"/>
      <c r="Z1445" s="139"/>
      <c r="AA1445" s="139"/>
      <c r="AB1445" s="139"/>
      <c r="AC1445" s="139"/>
      <c r="AD1445" s="139"/>
      <c r="AE1445" s="139"/>
      <c r="AF1445" s="139"/>
      <c r="AG1445" s="139"/>
      <c r="AH1445" s="139"/>
      <c r="AI1445" s="139"/>
      <c r="AJ1445" s="139"/>
      <c r="AK1445" s="139"/>
      <c r="AL1445" s="139"/>
      <c r="AM1445" s="139"/>
      <c r="AN1445" s="139"/>
      <c r="AO1445" s="139"/>
      <c r="AP1445" s="139"/>
      <c r="AQ1445" s="139"/>
      <c r="AR1445" s="139"/>
      <c r="AS1445" s="139"/>
      <c r="AT1445" s="139"/>
      <c r="AU1445" s="139"/>
      <c r="AV1445" s="139"/>
      <c r="AW1445" s="139"/>
      <c r="AX1445" s="139"/>
      <c r="AY1445" s="139"/>
    </row>
    <row r="1446" spans="1:51" ht="14.25" x14ac:dyDescent="0.2">
      <c r="A1446" s="139"/>
      <c r="B1446" s="139"/>
      <c r="C1446" s="139"/>
      <c r="D1446" s="139"/>
      <c r="E1446" s="139"/>
      <c r="F1446" s="139"/>
      <c r="G1446" s="139"/>
      <c r="H1446" s="139"/>
      <c r="I1446" s="139"/>
      <c r="J1446" s="139"/>
      <c r="K1446" s="139"/>
      <c r="L1446" s="139"/>
      <c r="M1446" s="139"/>
      <c r="N1446" s="139"/>
      <c r="O1446" s="139"/>
      <c r="P1446" s="139"/>
      <c r="Q1446" s="139"/>
      <c r="R1446" s="139"/>
      <c r="S1446" s="139"/>
      <c r="T1446" s="139"/>
      <c r="U1446" s="139"/>
      <c r="V1446" s="139"/>
      <c r="W1446" s="139"/>
      <c r="X1446" s="139"/>
      <c r="Y1446" s="139"/>
      <c r="Z1446" s="139"/>
      <c r="AA1446" s="139"/>
      <c r="AB1446" s="139"/>
      <c r="AC1446" s="139"/>
      <c r="AD1446" s="139"/>
      <c r="AE1446" s="139"/>
      <c r="AF1446" s="139"/>
      <c r="AG1446" s="139"/>
      <c r="AH1446" s="139"/>
      <c r="AI1446" s="139"/>
      <c r="AJ1446" s="139"/>
      <c r="AK1446" s="139"/>
      <c r="AL1446" s="139"/>
      <c r="AM1446" s="139"/>
      <c r="AN1446" s="139"/>
      <c r="AO1446" s="139"/>
      <c r="AP1446" s="139"/>
      <c r="AQ1446" s="139"/>
      <c r="AR1446" s="139"/>
      <c r="AS1446" s="139"/>
      <c r="AT1446" s="139"/>
      <c r="AU1446" s="139"/>
      <c r="AV1446" s="139"/>
      <c r="AW1446" s="139"/>
      <c r="AX1446" s="139"/>
      <c r="AY1446" s="139"/>
    </row>
    <row r="1447" spans="1:51" ht="14.25" x14ac:dyDescent="0.2">
      <c r="A1447" s="139"/>
      <c r="B1447" s="139"/>
      <c r="C1447" s="139"/>
      <c r="D1447" s="139"/>
      <c r="E1447" s="139"/>
      <c r="F1447" s="139"/>
      <c r="G1447" s="139"/>
      <c r="H1447" s="139"/>
      <c r="I1447" s="139"/>
      <c r="J1447" s="139"/>
      <c r="K1447" s="139"/>
      <c r="L1447" s="139"/>
      <c r="M1447" s="139"/>
      <c r="N1447" s="139"/>
      <c r="O1447" s="139"/>
      <c r="P1447" s="139"/>
      <c r="Q1447" s="139"/>
      <c r="R1447" s="139"/>
      <c r="S1447" s="139"/>
      <c r="T1447" s="139"/>
      <c r="U1447" s="139"/>
      <c r="V1447" s="139"/>
      <c r="W1447" s="139"/>
      <c r="X1447" s="139"/>
      <c r="Y1447" s="139"/>
      <c r="Z1447" s="139"/>
      <c r="AA1447" s="139"/>
      <c r="AB1447" s="139"/>
      <c r="AC1447" s="139"/>
      <c r="AD1447" s="139"/>
      <c r="AE1447" s="139"/>
      <c r="AF1447" s="139"/>
      <c r="AG1447" s="139"/>
      <c r="AH1447" s="139"/>
      <c r="AI1447" s="139"/>
      <c r="AJ1447" s="139"/>
      <c r="AK1447" s="139"/>
      <c r="AL1447" s="139"/>
      <c r="AM1447" s="139"/>
      <c r="AN1447" s="139"/>
      <c r="AO1447" s="139"/>
      <c r="AP1447" s="139"/>
      <c r="AQ1447" s="139"/>
      <c r="AR1447" s="139"/>
      <c r="AS1447" s="139"/>
      <c r="AT1447" s="139"/>
      <c r="AU1447" s="139"/>
      <c r="AV1447" s="139"/>
      <c r="AW1447" s="139"/>
      <c r="AX1447" s="139"/>
      <c r="AY1447" s="139"/>
    </row>
    <row r="1448" spans="1:51" ht="14.25" x14ac:dyDescent="0.2">
      <c r="A1448" s="139"/>
      <c r="B1448" s="139"/>
      <c r="C1448" s="139"/>
      <c r="D1448" s="139"/>
      <c r="E1448" s="139"/>
      <c r="F1448" s="139"/>
      <c r="G1448" s="139"/>
      <c r="H1448" s="139"/>
      <c r="I1448" s="139"/>
      <c r="J1448" s="139"/>
      <c r="K1448" s="139"/>
      <c r="L1448" s="139"/>
      <c r="M1448" s="139"/>
      <c r="N1448" s="139"/>
      <c r="O1448" s="139"/>
      <c r="P1448" s="139"/>
      <c r="Q1448" s="139"/>
      <c r="R1448" s="139"/>
      <c r="S1448" s="139"/>
      <c r="T1448" s="139"/>
      <c r="U1448" s="139"/>
      <c r="V1448" s="139"/>
      <c r="W1448" s="139"/>
      <c r="X1448" s="139"/>
      <c r="Y1448" s="139"/>
      <c r="Z1448" s="139"/>
      <c r="AA1448" s="139"/>
      <c r="AB1448" s="139"/>
      <c r="AC1448" s="139"/>
      <c r="AD1448" s="139"/>
      <c r="AE1448" s="139"/>
      <c r="AF1448" s="139"/>
      <c r="AG1448" s="139"/>
      <c r="AH1448" s="139"/>
      <c r="AI1448" s="139"/>
      <c r="AJ1448" s="139"/>
      <c r="AK1448" s="139"/>
      <c r="AL1448" s="139"/>
      <c r="AM1448" s="139"/>
      <c r="AN1448" s="139"/>
      <c r="AO1448" s="139"/>
      <c r="AP1448" s="139"/>
      <c r="AQ1448" s="139"/>
      <c r="AR1448" s="139"/>
      <c r="AS1448" s="139"/>
      <c r="AT1448" s="139"/>
      <c r="AU1448" s="139"/>
      <c r="AV1448" s="139"/>
      <c r="AW1448" s="139"/>
      <c r="AX1448" s="139"/>
      <c r="AY1448" s="139"/>
    </row>
    <row r="1449" spans="1:51" ht="14.25" x14ac:dyDescent="0.2">
      <c r="A1449" s="139"/>
      <c r="B1449" s="139"/>
      <c r="C1449" s="139"/>
      <c r="D1449" s="139"/>
      <c r="E1449" s="139"/>
      <c r="F1449" s="139"/>
      <c r="G1449" s="139"/>
      <c r="H1449" s="139"/>
      <c r="I1449" s="139"/>
      <c r="J1449" s="139"/>
      <c r="K1449" s="139"/>
      <c r="L1449" s="139"/>
      <c r="M1449" s="139"/>
      <c r="N1449" s="139"/>
      <c r="O1449" s="139"/>
      <c r="P1449" s="139"/>
      <c r="Q1449" s="139"/>
      <c r="R1449" s="139"/>
      <c r="S1449" s="139"/>
      <c r="T1449" s="139"/>
      <c r="U1449" s="139"/>
      <c r="V1449" s="139"/>
      <c r="W1449" s="139"/>
      <c r="X1449" s="139"/>
      <c r="Y1449" s="139"/>
      <c r="Z1449" s="139"/>
      <c r="AA1449" s="139"/>
      <c r="AB1449" s="139"/>
      <c r="AC1449" s="139"/>
      <c r="AD1449" s="139"/>
      <c r="AE1449" s="139"/>
      <c r="AF1449" s="139"/>
      <c r="AG1449" s="139"/>
      <c r="AH1449" s="139"/>
      <c r="AI1449" s="139"/>
      <c r="AJ1449" s="139"/>
      <c r="AK1449" s="139"/>
      <c r="AL1449" s="139"/>
      <c r="AM1449" s="139"/>
      <c r="AN1449" s="139"/>
      <c r="AO1449" s="139"/>
      <c r="AP1449" s="139"/>
      <c r="AQ1449" s="139"/>
      <c r="AR1449" s="139"/>
      <c r="AS1449" s="139"/>
      <c r="AT1449" s="139"/>
      <c r="AU1449" s="139"/>
      <c r="AV1449" s="139"/>
      <c r="AW1449" s="139"/>
      <c r="AX1449" s="139"/>
      <c r="AY1449" s="139"/>
    </row>
    <row r="1450" spans="1:51" ht="14.25" x14ac:dyDescent="0.2">
      <c r="A1450" s="139"/>
      <c r="B1450" s="139"/>
      <c r="C1450" s="139"/>
      <c r="D1450" s="139"/>
      <c r="E1450" s="139"/>
      <c r="F1450" s="139"/>
      <c r="G1450" s="139"/>
      <c r="H1450" s="139"/>
      <c r="I1450" s="139"/>
      <c r="J1450" s="139"/>
      <c r="K1450" s="139"/>
      <c r="L1450" s="139"/>
      <c r="M1450" s="139"/>
      <c r="N1450" s="139"/>
      <c r="O1450" s="139"/>
      <c r="P1450" s="139"/>
      <c r="Q1450" s="139"/>
      <c r="R1450" s="139"/>
      <c r="S1450" s="139"/>
      <c r="T1450" s="139"/>
      <c r="U1450" s="139"/>
      <c r="V1450" s="139"/>
      <c r="W1450" s="139"/>
      <c r="X1450" s="139"/>
      <c r="Y1450" s="139"/>
      <c r="Z1450" s="139"/>
      <c r="AA1450" s="139"/>
      <c r="AB1450" s="139"/>
      <c r="AC1450" s="139"/>
      <c r="AD1450" s="139"/>
      <c r="AE1450" s="139"/>
      <c r="AF1450" s="139"/>
      <c r="AG1450" s="139"/>
      <c r="AH1450" s="139"/>
      <c r="AI1450" s="139"/>
      <c r="AJ1450" s="139"/>
      <c r="AK1450" s="139"/>
      <c r="AL1450" s="139"/>
      <c r="AM1450" s="139"/>
      <c r="AN1450" s="139"/>
      <c r="AO1450" s="139"/>
      <c r="AP1450" s="139"/>
      <c r="AQ1450" s="139"/>
      <c r="AR1450" s="139"/>
      <c r="AS1450" s="139"/>
      <c r="AT1450" s="139"/>
      <c r="AU1450" s="139"/>
      <c r="AV1450" s="139"/>
      <c r="AW1450" s="139"/>
      <c r="AX1450" s="139"/>
      <c r="AY1450" s="139"/>
    </row>
    <row r="1451" spans="1:51" ht="14.25" x14ac:dyDescent="0.2">
      <c r="A1451" s="139"/>
      <c r="B1451" s="139"/>
      <c r="C1451" s="139"/>
      <c r="D1451" s="139"/>
      <c r="E1451" s="139"/>
      <c r="F1451" s="139"/>
      <c r="G1451" s="139"/>
      <c r="H1451" s="139"/>
      <c r="I1451" s="139"/>
      <c r="J1451" s="139"/>
      <c r="K1451" s="139"/>
      <c r="L1451" s="139"/>
      <c r="M1451" s="139"/>
      <c r="N1451" s="139"/>
      <c r="O1451" s="139"/>
      <c r="P1451" s="139"/>
      <c r="Q1451" s="139"/>
      <c r="R1451" s="139"/>
      <c r="S1451" s="139"/>
      <c r="T1451" s="139"/>
      <c r="U1451" s="139"/>
      <c r="V1451" s="139"/>
      <c r="W1451" s="139"/>
      <c r="X1451" s="139"/>
      <c r="Y1451" s="139"/>
      <c r="Z1451" s="139"/>
      <c r="AA1451" s="139"/>
      <c r="AB1451" s="139"/>
      <c r="AC1451" s="139"/>
      <c r="AD1451" s="139"/>
      <c r="AE1451" s="139"/>
      <c r="AF1451" s="139"/>
      <c r="AG1451" s="139"/>
      <c r="AH1451" s="139"/>
      <c r="AI1451" s="139"/>
      <c r="AJ1451" s="139"/>
      <c r="AK1451" s="139"/>
      <c r="AL1451" s="139"/>
      <c r="AM1451" s="139"/>
      <c r="AN1451" s="139"/>
      <c r="AO1451" s="139"/>
      <c r="AP1451" s="139"/>
      <c r="AQ1451" s="139"/>
      <c r="AR1451" s="139"/>
      <c r="AS1451" s="139"/>
      <c r="AT1451" s="139"/>
      <c r="AU1451" s="139"/>
      <c r="AV1451" s="139"/>
      <c r="AW1451" s="139"/>
      <c r="AX1451" s="139"/>
      <c r="AY1451" s="139"/>
    </row>
    <row r="1452" spans="1:51" ht="14.25" x14ac:dyDescent="0.2">
      <c r="A1452" s="139"/>
      <c r="B1452" s="139"/>
      <c r="C1452" s="139"/>
      <c r="D1452" s="139"/>
      <c r="E1452" s="139"/>
      <c r="F1452" s="139"/>
      <c r="G1452" s="139"/>
      <c r="H1452" s="139"/>
      <c r="I1452" s="139"/>
      <c r="J1452" s="139"/>
      <c r="K1452" s="139"/>
      <c r="L1452" s="139"/>
      <c r="M1452" s="139"/>
      <c r="N1452" s="139"/>
      <c r="O1452" s="139"/>
      <c r="P1452" s="139"/>
      <c r="Q1452" s="139"/>
      <c r="R1452" s="139"/>
      <c r="S1452" s="139"/>
      <c r="T1452" s="139"/>
      <c r="U1452" s="139"/>
      <c r="V1452" s="139"/>
      <c r="W1452" s="139"/>
      <c r="X1452" s="139"/>
      <c r="Y1452" s="139"/>
      <c r="Z1452" s="139"/>
      <c r="AA1452" s="139"/>
      <c r="AB1452" s="139"/>
      <c r="AC1452" s="139"/>
      <c r="AD1452" s="139"/>
      <c r="AE1452" s="139"/>
      <c r="AF1452" s="139"/>
      <c r="AG1452" s="139"/>
      <c r="AH1452" s="139"/>
      <c r="AI1452" s="139"/>
      <c r="AJ1452" s="139"/>
      <c r="AK1452" s="139"/>
      <c r="AL1452" s="139"/>
      <c r="AM1452" s="139"/>
      <c r="AN1452" s="139"/>
      <c r="AO1452" s="139"/>
      <c r="AP1452" s="139"/>
      <c r="AQ1452" s="139"/>
      <c r="AR1452" s="139"/>
      <c r="AS1452" s="139"/>
      <c r="AT1452" s="139"/>
      <c r="AU1452" s="139"/>
      <c r="AV1452" s="139"/>
      <c r="AW1452" s="139"/>
      <c r="AX1452" s="139"/>
      <c r="AY1452" s="139"/>
    </row>
    <row r="1453" spans="1:51" ht="14.25" x14ac:dyDescent="0.2">
      <c r="A1453" s="139"/>
      <c r="B1453" s="139"/>
      <c r="C1453" s="139"/>
      <c r="D1453" s="139"/>
      <c r="E1453" s="139"/>
      <c r="F1453" s="139"/>
      <c r="G1453" s="139"/>
      <c r="H1453" s="139"/>
      <c r="I1453" s="139"/>
      <c r="J1453" s="139"/>
      <c r="K1453" s="139"/>
      <c r="L1453" s="139"/>
      <c r="M1453" s="139"/>
      <c r="N1453" s="139"/>
      <c r="O1453" s="139"/>
      <c r="P1453" s="139"/>
      <c r="Q1453" s="139"/>
      <c r="R1453" s="139"/>
      <c r="S1453" s="139"/>
      <c r="T1453" s="139"/>
      <c r="U1453" s="139"/>
      <c r="V1453" s="139"/>
      <c r="W1453" s="139"/>
      <c r="X1453" s="139"/>
      <c r="Y1453" s="139"/>
      <c r="Z1453" s="139"/>
      <c r="AA1453" s="139"/>
      <c r="AB1453" s="139"/>
      <c r="AC1453" s="139"/>
      <c r="AD1453" s="139"/>
      <c r="AE1453" s="139"/>
      <c r="AF1453" s="139"/>
      <c r="AG1453" s="139"/>
      <c r="AH1453" s="139"/>
      <c r="AI1453" s="139"/>
      <c r="AJ1453" s="139"/>
      <c r="AK1453" s="139"/>
      <c r="AL1453" s="139"/>
      <c r="AM1453" s="139"/>
      <c r="AN1453" s="139"/>
      <c r="AO1453" s="139"/>
      <c r="AP1453" s="139"/>
      <c r="AQ1453" s="139"/>
      <c r="AR1453" s="139"/>
      <c r="AS1453" s="139"/>
      <c r="AT1453" s="139"/>
      <c r="AU1453" s="139"/>
      <c r="AV1453" s="139"/>
      <c r="AW1453" s="139"/>
      <c r="AX1453" s="139"/>
      <c r="AY1453" s="139"/>
    </row>
    <row r="1454" spans="1:51" ht="14.25" x14ac:dyDescent="0.2">
      <c r="A1454" s="139"/>
      <c r="B1454" s="139"/>
      <c r="C1454" s="139"/>
      <c r="D1454" s="139"/>
      <c r="E1454" s="139"/>
      <c r="F1454" s="139"/>
      <c r="G1454" s="139"/>
      <c r="H1454" s="139"/>
      <c r="I1454" s="139"/>
      <c r="J1454" s="139"/>
      <c r="K1454" s="139"/>
      <c r="L1454" s="139"/>
      <c r="M1454" s="139"/>
      <c r="N1454" s="139"/>
      <c r="O1454" s="139"/>
      <c r="P1454" s="139"/>
      <c r="Q1454" s="139"/>
      <c r="R1454" s="139"/>
      <c r="S1454" s="139"/>
      <c r="T1454" s="139"/>
      <c r="U1454" s="139"/>
      <c r="V1454" s="139"/>
      <c r="W1454" s="139"/>
      <c r="X1454" s="139"/>
      <c r="Y1454" s="139"/>
      <c r="Z1454" s="139"/>
      <c r="AA1454" s="139"/>
      <c r="AB1454" s="139"/>
      <c r="AC1454" s="139"/>
      <c r="AD1454" s="139"/>
      <c r="AE1454" s="139"/>
      <c r="AF1454" s="139"/>
      <c r="AG1454" s="139"/>
      <c r="AH1454" s="139"/>
      <c r="AI1454" s="139"/>
      <c r="AJ1454" s="139"/>
      <c r="AK1454" s="139"/>
      <c r="AL1454" s="139"/>
      <c r="AM1454" s="139"/>
      <c r="AN1454" s="139"/>
      <c r="AO1454" s="139"/>
      <c r="AP1454" s="139"/>
      <c r="AQ1454" s="139"/>
      <c r="AR1454" s="139"/>
      <c r="AS1454" s="139"/>
      <c r="AT1454" s="139"/>
      <c r="AU1454" s="139"/>
      <c r="AV1454" s="139"/>
      <c r="AW1454" s="139"/>
      <c r="AX1454" s="139"/>
      <c r="AY1454" s="139"/>
    </row>
    <row r="1455" spans="1:51" ht="14.25" x14ac:dyDescent="0.2">
      <c r="A1455" s="139"/>
      <c r="B1455" s="139"/>
      <c r="C1455" s="139"/>
      <c r="D1455" s="139"/>
      <c r="E1455" s="139"/>
      <c r="F1455" s="139"/>
      <c r="G1455" s="139"/>
      <c r="H1455" s="139"/>
      <c r="I1455" s="139"/>
      <c r="J1455" s="139"/>
      <c r="K1455" s="139"/>
      <c r="L1455" s="139"/>
      <c r="M1455" s="139"/>
      <c r="N1455" s="139"/>
      <c r="O1455" s="139"/>
      <c r="P1455" s="139"/>
      <c r="Q1455" s="139"/>
      <c r="R1455" s="139"/>
      <c r="S1455" s="139"/>
      <c r="T1455" s="139"/>
      <c r="U1455" s="139"/>
      <c r="V1455" s="139"/>
      <c r="W1455" s="139"/>
      <c r="X1455" s="139"/>
      <c r="Y1455" s="139"/>
      <c r="Z1455" s="139"/>
      <c r="AA1455" s="139"/>
      <c r="AB1455" s="139"/>
      <c r="AC1455" s="139"/>
      <c r="AD1455" s="139"/>
      <c r="AE1455" s="139"/>
      <c r="AF1455" s="139"/>
      <c r="AG1455" s="139"/>
      <c r="AH1455" s="139"/>
      <c r="AI1455" s="139"/>
      <c r="AJ1455" s="139"/>
      <c r="AK1455" s="139"/>
      <c r="AL1455" s="139"/>
      <c r="AM1455" s="139"/>
      <c r="AN1455" s="139"/>
      <c r="AO1455" s="139"/>
      <c r="AP1455" s="139"/>
      <c r="AQ1455" s="139"/>
      <c r="AR1455" s="139"/>
      <c r="AS1455" s="139"/>
      <c r="AT1455" s="139"/>
      <c r="AU1455" s="139"/>
      <c r="AV1455" s="139"/>
      <c r="AW1455" s="139"/>
      <c r="AX1455" s="139"/>
      <c r="AY1455" s="139"/>
    </row>
    <row r="1456" spans="1:51" ht="14.25" x14ac:dyDescent="0.2">
      <c r="A1456" s="139"/>
      <c r="B1456" s="139"/>
      <c r="C1456" s="139"/>
      <c r="D1456" s="139"/>
      <c r="E1456" s="139"/>
      <c r="F1456" s="139"/>
      <c r="G1456" s="139"/>
      <c r="H1456" s="139"/>
      <c r="I1456" s="139"/>
      <c r="J1456" s="139"/>
      <c r="K1456" s="139"/>
      <c r="L1456" s="139"/>
      <c r="M1456" s="139"/>
      <c r="N1456" s="139"/>
      <c r="O1456" s="139"/>
      <c r="P1456" s="139"/>
      <c r="Q1456" s="139"/>
      <c r="R1456" s="139"/>
      <c r="S1456" s="139"/>
      <c r="T1456" s="139"/>
      <c r="U1456" s="139"/>
      <c r="V1456" s="139"/>
      <c r="W1456" s="139"/>
      <c r="X1456" s="139"/>
      <c r="Y1456" s="139"/>
      <c r="Z1456" s="139"/>
      <c r="AA1456" s="139"/>
      <c r="AB1456" s="139"/>
      <c r="AC1456" s="139"/>
      <c r="AD1456" s="139"/>
      <c r="AE1456" s="139"/>
      <c r="AF1456" s="139"/>
      <c r="AG1456" s="139"/>
      <c r="AH1456" s="139"/>
      <c r="AI1456" s="139"/>
      <c r="AJ1456" s="139"/>
      <c r="AK1456" s="139"/>
      <c r="AL1456" s="139"/>
      <c r="AM1456" s="139"/>
      <c r="AN1456" s="139"/>
      <c r="AO1456" s="139"/>
      <c r="AP1456" s="139"/>
      <c r="AQ1456" s="139"/>
      <c r="AR1456" s="139"/>
      <c r="AS1456" s="139"/>
      <c r="AT1456" s="139"/>
      <c r="AU1456" s="139"/>
      <c r="AV1456" s="139"/>
      <c r="AW1456" s="139"/>
      <c r="AX1456" s="139"/>
      <c r="AY1456" s="139"/>
    </row>
    <row r="1457" spans="1:51" ht="14.25" x14ac:dyDescent="0.2">
      <c r="A1457" s="139"/>
      <c r="B1457" s="139"/>
      <c r="C1457" s="139"/>
      <c r="D1457" s="139"/>
      <c r="E1457" s="139"/>
      <c r="F1457" s="139"/>
      <c r="G1457" s="139"/>
      <c r="H1457" s="139"/>
      <c r="I1457" s="139"/>
      <c r="J1457" s="139"/>
      <c r="K1457" s="139"/>
      <c r="L1457" s="139"/>
      <c r="M1457" s="139"/>
      <c r="N1457" s="139"/>
      <c r="O1457" s="139"/>
      <c r="P1457" s="139"/>
      <c r="Q1457" s="139"/>
      <c r="R1457" s="139"/>
      <c r="S1457" s="139"/>
      <c r="T1457" s="139"/>
      <c r="U1457" s="139"/>
      <c r="V1457" s="139"/>
      <c r="W1457" s="139"/>
      <c r="X1457" s="139"/>
      <c r="Y1457" s="139"/>
      <c r="Z1457" s="139"/>
      <c r="AA1457" s="139"/>
      <c r="AB1457" s="139"/>
      <c r="AC1457" s="139"/>
      <c r="AD1457" s="139"/>
      <c r="AE1457" s="139"/>
      <c r="AF1457" s="139"/>
      <c r="AG1457" s="139"/>
      <c r="AH1457" s="139"/>
      <c r="AI1457" s="139"/>
      <c r="AJ1457" s="139"/>
      <c r="AK1457" s="139"/>
      <c r="AL1457" s="139"/>
      <c r="AM1457" s="139"/>
      <c r="AN1457" s="139"/>
      <c r="AO1457" s="139"/>
      <c r="AP1457" s="139"/>
      <c r="AQ1457" s="139"/>
      <c r="AR1457" s="139"/>
      <c r="AS1457" s="139"/>
      <c r="AT1457" s="139"/>
      <c r="AU1457" s="139"/>
      <c r="AV1457" s="139"/>
      <c r="AW1457" s="139"/>
      <c r="AX1457" s="139"/>
      <c r="AY1457" s="139"/>
    </row>
    <row r="1458" spans="1:51" ht="14.25" x14ac:dyDescent="0.2">
      <c r="A1458" s="139"/>
      <c r="B1458" s="139"/>
      <c r="C1458" s="139"/>
      <c r="D1458" s="139"/>
      <c r="E1458" s="139"/>
      <c r="F1458" s="139"/>
      <c r="G1458" s="139"/>
      <c r="H1458" s="139"/>
      <c r="I1458" s="139"/>
      <c r="J1458" s="139"/>
      <c r="K1458" s="139"/>
      <c r="L1458" s="139"/>
      <c r="M1458" s="139"/>
      <c r="N1458" s="139"/>
      <c r="O1458" s="139"/>
      <c r="P1458" s="139"/>
      <c r="Q1458" s="139"/>
      <c r="R1458" s="139"/>
      <c r="S1458" s="139"/>
      <c r="T1458" s="139"/>
      <c r="U1458" s="139"/>
      <c r="V1458" s="139"/>
      <c r="W1458" s="139"/>
      <c r="X1458" s="139"/>
      <c r="Y1458" s="139"/>
      <c r="Z1458" s="139"/>
      <c r="AA1458" s="139"/>
      <c r="AB1458" s="139"/>
      <c r="AC1458" s="139"/>
      <c r="AD1458" s="139"/>
      <c r="AE1458" s="139"/>
      <c r="AF1458" s="139"/>
      <c r="AG1458" s="139"/>
      <c r="AH1458" s="139"/>
      <c r="AI1458" s="139"/>
      <c r="AJ1458" s="139"/>
      <c r="AK1458" s="139"/>
      <c r="AL1458" s="139"/>
      <c r="AM1458" s="139"/>
      <c r="AN1458" s="139"/>
      <c r="AO1458" s="139"/>
      <c r="AP1458" s="139"/>
      <c r="AQ1458" s="139"/>
      <c r="AR1458" s="139"/>
      <c r="AS1458" s="139"/>
      <c r="AT1458" s="139"/>
      <c r="AU1458" s="139"/>
      <c r="AV1458" s="139"/>
      <c r="AW1458" s="139"/>
      <c r="AX1458" s="139"/>
      <c r="AY1458" s="139"/>
    </row>
    <row r="1459" spans="1:51" ht="14.25" x14ac:dyDescent="0.2">
      <c r="A1459" s="139"/>
      <c r="B1459" s="139"/>
      <c r="C1459" s="139"/>
      <c r="D1459" s="139"/>
      <c r="E1459" s="139"/>
      <c r="F1459" s="139"/>
      <c r="G1459" s="139"/>
      <c r="H1459" s="139"/>
      <c r="I1459" s="139"/>
      <c r="J1459" s="139"/>
      <c r="K1459" s="139"/>
      <c r="L1459" s="139"/>
      <c r="M1459" s="139"/>
      <c r="N1459" s="139"/>
      <c r="O1459" s="139"/>
      <c r="P1459" s="139"/>
      <c r="Q1459" s="139"/>
      <c r="R1459" s="139"/>
      <c r="S1459" s="139"/>
      <c r="T1459" s="139"/>
      <c r="U1459" s="139"/>
      <c r="V1459" s="139"/>
      <c r="W1459" s="139"/>
      <c r="X1459" s="139"/>
      <c r="Y1459" s="139"/>
      <c r="Z1459" s="139"/>
      <c r="AA1459" s="139"/>
      <c r="AB1459" s="139"/>
      <c r="AC1459" s="139"/>
      <c r="AD1459" s="139"/>
      <c r="AE1459" s="139"/>
      <c r="AF1459" s="139"/>
      <c r="AG1459" s="139"/>
      <c r="AH1459" s="139"/>
      <c r="AI1459" s="139"/>
      <c r="AJ1459" s="139"/>
      <c r="AK1459" s="139"/>
      <c r="AL1459" s="139"/>
      <c r="AM1459" s="139"/>
      <c r="AN1459" s="139"/>
      <c r="AO1459" s="139"/>
      <c r="AP1459" s="139"/>
      <c r="AQ1459" s="139"/>
      <c r="AR1459" s="139"/>
      <c r="AS1459" s="139"/>
      <c r="AT1459" s="139"/>
      <c r="AU1459" s="139"/>
      <c r="AV1459" s="139"/>
      <c r="AW1459" s="139"/>
      <c r="AX1459" s="139"/>
      <c r="AY1459" s="139"/>
    </row>
    <row r="1460" spans="1:51" ht="14.25" x14ac:dyDescent="0.2">
      <c r="A1460" s="139"/>
      <c r="B1460" s="139"/>
      <c r="C1460" s="139"/>
      <c r="D1460" s="139"/>
      <c r="E1460" s="139"/>
      <c r="F1460" s="139"/>
      <c r="G1460" s="139"/>
      <c r="H1460" s="139"/>
      <c r="I1460" s="139"/>
      <c r="J1460" s="139"/>
      <c r="K1460" s="139"/>
      <c r="L1460" s="139"/>
      <c r="M1460" s="139"/>
      <c r="N1460" s="139"/>
      <c r="O1460" s="139"/>
      <c r="P1460" s="139"/>
      <c r="Q1460" s="139"/>
      <c r="R1460" s="139"/>
      <c r="S1460" s="139"/>
      <c r="T1460" s="139"/>
      <c r="U1460" s="139"/>
      <c r="V1460" s="139"/>
      <c r="W1460" s="139"/>
      <c r="X1460" s="139"/>
      <c r="Y1460" s="139"/>
      <c r="Z1460" s="139"/>
      <c r="AA1460" s="139"/>
      <c r="AB1460" s="139"/>
      <c r="AC1460" s="139"/>
      <c r="AD1460" s="139"/>
      <c r="AE1460" s="139"/>
      <c r="AF1460" s="139"/>
      <c r="AG1460" s="139"/>
      <c r="AH1460" s="139"/>
      <c r="AI1460" s="139"/>
      <c r="AJ1460" s="139"/>
      <c r="AK1460" s="139"/>
      <c r="AL1460" s="139"/>
      <c r="AM1460" s="139"/>
      <c r="AN1460" s="139"/>
      <c r="AO1460" s="139"/>
      <c r="AP1460" s="139"/>
      <c r="AQ1460" s="139"/>
      <c r="AR1460" s="139"/>
      <c r="AS1460" s="139"/>
      <c r="AT1460" s="139"/>
      <c r="AU1460" s="139"/>
      <c r="AV1460" s="139"/>
      <c r="AW1460" s="139"/>
      <c r="AX1460" s="139"/>
      <c r="AY1460" s="139"/>
    </row>
    <row r="1461" spans="1:51" ht="14.25" x14ac:dyDescent="0.2">
      <c r="A1461" s="139"/>
      <c r="B1461" s="139"/>
      <c r="C1461" s="139"/>
      <c r="D1461" s="139"/>
      <c r="E1461" s="139"/>
      <c r="F1461" s="139"/>
      <c r="G1461" s="139"/>
      <c r="H1461" s="139"/>
      <c r="I1461" s="139"/>
      <c r="J1461" s="139"/>
      <c r="K1461" s="139"/>
      <c r="L1461" s="139"/>
      <c r="M1461" s="139"/>
      <c r="N1461" s="139"/>
      <c r="O1461" s="139"/>
      <c r="P1461" s="139"/>
      <c r="Q1461" s="139"/>
      <c r="R1461" s="139"/>
      <c r="S1461" s="139"/>
      <c r="T1461" s="139"/>
      <c r="U1461" s="139"/>
      <c r="V1461" s="139"/>
      <c r="W1461" s="139"/>
      <c r="X1461" s="139"/>
      <c r="Y1461" s="139"/>
      <c r="Z1461" s="139"/>
      <c r="AA1461" s="139"/>
      <c r="AB1461" s="139"/>
      <c r="AC1461" s="139"/>
      <c r="AD1461" s="139"/>
      <c r="AE1461" s="139"/>
      <c r="AF1461" s="139"/>
      <c r="AG1461" s="139"/>
      <c r="AH1461" s="139"/>
      <c r="AI1461" s="139"/>
      <c r="AJ1461" s="139"/>
      <c r="AK1461" s="139"/>
      <c r="AL1461" s="139"/>
      <c r="AM1461" s="139"/>
      <c r="AN1461" s="139"/>
      <c r="AO1461" s="139"/>
      <c r="AP1461" s="139"/>
      <c r="AQ1461" s="139"/>
      <c r="AR1461" s="139"/>
      <c r="AS1461" s="139"/>
      <c r="AT1461" s="139"/>
      <c r="AU1461" s="139"/>
      <c r="AV1461" s="139"/>
      <c r="AW1461" s="139"/>
      <c r="AX1461" s="139"/>
      <c r="AY1461" s="139"/>
    </row>
    <row r="1462" spans="1:51" ht="14.25" x14ac:dyDescent="0.2">
      <c r="A1462" s="139"/>
      <c r="B1462" s="139"/>
      <c r="C1462" s="139"/>
      <c r="D1462" s="139"/>
      <c r="E1462" s="139"/>
      <c r="F1462" s="139"/>
      <c r="G1462" s="139"/>
      <c r="H1462" s="139"/>
      <c r="I1462" s="139"/>
      <c r="J1462" s="139"/>
      <c r="K1462" s="139"/>
      <c r="L1462" s="139"/>
      <c r="M1462" s="139"/>
      <c r="N1462" s="139"/>
      <c r="O1462" s="139"/>
      <c r="P1462" s="139"/>
      <c r="Q1462" s="139"/>
      <c r="R1462" s="139"/>
      <c r="S1462" s="139"/>
      <c r="T1462" s="139"/>
      <c r="U1462" s="139"/>
      <c r="V1462" s="139"/>
      <c r="W1462" s="139"/>
      <c r="X1462" s="139"/>
      <c r="Y1462" s="139"/>
      <c r="Z1462" s="139"/>
      <c r="AA1462" s="139"/>
      <c r="AB1462" s="139"/>
      <c r="AC1462" s="139"/>
      <c r="AD1462" s="139"/>
      <c r="AE1462" s="139"/>
      <c r="AF1462" s="139"/>
      <c r="AG1462" s="139"/>
      <c r="AH1462" s="139"/>
      <c r="AI1462" s="139"/>
      <c r="AJ1462" s="139"/>
      <c r="AK1462" s="139"/>
      <c r="AL1462" s="139"/>
      <c r="AM1462" s="139"/>
      <c r="AN1462" s="139"/>
      <c r="AO1462" s="139"/>
      <c r="AP1462" s="139"/>
      <c r="AQ1462" s="139"/>
      <c r="AR1462" s="139"/>
      <c r="AS1462" s="139"/>
      <c r="AT1462" s="139"/>
      <c r="AU1462" s="139"/>
      <c r="AV1462" s="139"/>
      <c r="AW1462" s="139"/>
      <c r="AX1462" s="139"/>
      <c r="AY1462" s="139"/>
    </row>
    <row r="1463" spans="1:51" ht="14.25" x14ac:dyDescent="0.2">
      <c r="A1463" s="139"/>
      <c r="B1463" s="139"/>
      <c r="C1463" s="139"/>
      <c r="D1463" s="139"/>
      <c r="E1463" s="139"/>
      <c r="F1463" s="139"/>
      <c r="G1463" s="139"/>
      <c r="H1463" s="139"/>
      <c r="I1463" s="139"/>
      <c r="J1463" s="139"/>
      <c r="K1463" s="139"/>
      <c r="L1463" s="139"/>
      <c r="M1463" s="139"/>
      <c r="N1463" s="139"/>
      <c r="O1463" s="139"/>
      <c r="P1463" s="139"/>
      <c r="Q1463" s="139"/>
      <c r="R1463" s="139"/>
      <c r="S1463" s="139"/>
      <c r="T1463" s="139"/>
      <c r="U1463" s="139"/>
      <c r="V1463" s="139"/>
      <c r="W1463" s="139"/>
      <c r="X1463" s="139"/>
      <c r="Y1463" s="139"/>
      <c r="Z1463" s="139"/>
      <c r="AA1463" s="139"/>
      <c r="AB1463" s="139"/>
      <c r="AC1463" s="139"/>
      <c r="AD1463" s="139"/>
      <c r="AE1463" s="139"/>
      <c r="AF1463" s="139"/>
      <c r="AG1463" s="139"/>
      <c r="AH1463" s="139"/>
      <c r="AI1463" s="139"/>
      <c r="AJ1463" s="139"/>
      <c r="AK1463" s="139"/>
      <c r="AL1463" s="139"/>
      <c r="AM1463" s="139"/>
      <c r="AN1463" s="139"/>
      <c r="AO1463" s="139"/>
      <c r="AP1463" s="139"/>
      <c r="AQ1463" s="139"/>
      <c r="AR1463" s="139"/>
      <c r="AS1463" s="139"/>
      <c r="AT1463" s="139"/>
      <c r="AU1463" s="139"/>
      <c r="AV1463" s="139"/>
      <c r="AW1463" s="139"/>
      <c r="AX1463" s="139"/>
      <c r="AY1463" s="139"/>
    </row>
    <row r="1464" spans="1:51" ht="14.25" x14ac:dyDescent="0.2">
      <c r="A1464" s="139"/>
      <c r="B1464" s="139"/>
      <c r="C1464" s="139"/>
      <c r="D1464" s="139"/>
      <c r="E1464" s="139"/>
      <c r="F1464" s="139"/>
      <c r="G1464" s="139"/>
      <c r="H1464" s="139"/>
      <c r="I1464" s="139"/>
      <c r="J1464" s="139"/>
      <c r="K1464" s="139"/>
      <c r="L1464" s="139"/>
      <c r="M1464" s="139"/>
      <c r="N1464" s="139"/>
      <c r="O1464" s="139"/>
      <c r="P1464" s="139"/>
      <c r="Q1464" s="139"/>
      <c r="R1464" s="139"/>
      <c r="S1464" s="139"/>
      <c r="T1464" s="139"/>
      <c r="U1464" s="139"/>
      <c r="V1464" s="139"/>
      <c r="W1464" s="139"/>
      <c r="X1464" s="139"/>
      <c r="Y1464" s="139"/>
      <c r="Z1464" s="139"/>
      <c r="AA1464" s="139"/>
      <c r="AB1464" s="139"/>
      <c r="AC1464" s="139"/>
      <c r="AD1464" s="139"/>
      <c r="AE1464" s="139"/>
      <c r="AF1464" s="139"/>
      <c r="AG1464" s="139"/>
      <c r="AH1464" s="139"/>
      <c r="AI1464" s="139"/>
      <c r="AJ1464" s="139"/>
      <c r="AK1464" s="139"/>
      <c r="AL1464" s="139"/>
      <c r="AM1464" s="139"/>
      <c r="AN1464" s="139"/>
      <c r="AO1464" s="139"/>
      <c r="AP1464" s="139"/>
      <c r="AQ1464" s="139"/>
      <c r="AR1464" s="139"/>
      <c r="AS1464" s="139"/>
      <c r="AT1464" s="139"/>
      <c r="AU1464" s="139"/>
      <c r="AV1464" s="139"/>
      <c r="AW1464" s="139"/>
      <c r="AX1464" s="139"/>
      <c r="AY1464" s="139"/>
    </row>
    <row r="1465" spans="1:51" ht="14.25" x14ac:dyDescent="0.2">
      <c r="A1465" s="139"/>
      <c r="B1465" s="139"/>
      <c r="C1465" s="139"/>
      <c r="D1465" s="139"/>
      <c r="E1465" s="139"/>
      <c r="F1465" s="139"/>
      <c r="G1465" s="139"/>
      <c r="H1465" s="139"/>
      <c r="I1465" s="139"/>
      <c r="J1465" s="139"/>
      <c r="K1465" s="139"/>
      <c r="L1465" s="139"/>
      <c r="M1465" s="139"/>
      <c r="N1465" s="139"/>
      <c r="O1465" s="139"/>
      <c r="P1465" s="139"/>
      <c r="Q1465" s="139"/>
      <c r="R1465" s="139"/>
      <c r="S1465" s="139"/>
      <c r="T1465" s="139"/>
      <c r="U1465" s="139"/>
      <c r="V1465" s="139"/>
      <c r="W1465" s="139"/>
      <c r="X1465" s="139"/>
      <c r="Y1465" s="139"/>
      <c r="Z1465" s="139"/>
      <c r="AA1465" s="139"/>
      <c r="AB1465" s="139"/>
      <c r="AC1465" s="139"/>
      <c r="AD1465" s="139"/>
      <c r="AE1465" s="139"/>
      <c r="AF1465" s="139"/>
      <c r="AG1465" s="139"/>
      <c r="AH1465" s="139"/>
      <c r="AI1465" s="139"/>
      <c r="AJ1465" s="139"/>
      <c r="AK1465" s="139"/>
      <c r="AL1465" s="139"/>
      <c r="AM1465" s="139"/>
      <c r="AN1465" s="139"/>
      <c r="AO1465" s="139"/>
      <c r="AP1465" s="139"/>
      <c r="AQ1465" s="139"/>
      <c r="AR1465" s="139"/>
      <c r="AS1465" s="139"/>
      <c r="AT1465" s="139"/>
      <c r="AU1465" s="139"/>
      <c r="AV1465" s="139"/>
      <c r="AW1465" s="139"/>
      <c r="AX1465" s="139"/>
      <c r="AY1465" s="139"/>
    </row>
    <row r="1466" spans="1:51" ht="14.25" x14ac:dyDescent="0.2">
      <c r="A1466" s="139"/>
      <c r="B1466" s="139"/>
      <c r="C1466" s="139"/>
      <c r="D1466" s="139"/>
      <c r="E1466" s="139"/>
      <c r="F1466" s="139"/>
      <c r="G1466" s="139"/>
      <c r="H1466" s="139"/>
      <c r="I1466" s="139"/>
      <c r="J1466" s="139"/>
      <c r="K1466" s="139"/>
      <c r="L1466" s="139"/>
      <c r="M1466" s="139"/>
      <c r="N1466" s="139"/>
      <c r="O1466" s="139"/>
      <c r="P1466" s="139"/>
      <c r="Q1466" s="139"/>
      <c r="R1466" s="139"/>
      <c r="S1466" s="139"/>
      <c r="T1466" s="139"/>
      <c r="U1466" s="139"/>
      <c r="V1466" s="139"/>
      <c r="W1466" s="139"/>
      <c r="X1466" s="139"/>
      <c r="Y1466" s="139"/>
      <c r="Z1466" s="139"/>
      <c r="AA1466" s="139"/>
      <c r="AB1466" s="139"/>
      <c r="AC1466" s="139"/>
      <c r="AD1466" s="139"/>
      <c r="AE1466" s="139"/>
      <c r="AF1466" s="139"/>
      <c r="AG1466" s="139"/>
      <c r="AH1466" s="139"/>
      <c r="AI1466" s="139"/>
      <c r="AJ1466" s="139"/>
      <c r="AK1466" s="139"/>
      <c r="AL1466" s="139"/>
      <c r="AM1466" s="139"/>
      <c r="AN1466" s="139"/>
      <c r="AO1466" s="139"/>
      <c r="AP1466" s="139"/>
      <c r="AQ1466" s="139"/>
      <c r="AR1466" s="139"/>
      <c r="AS1466" s="139"/>
      <c r="AT1466" s="139"/>
      <c r="AU1466" s="139"/>
      <c r="AV1466" s="139"/>
      <c r="AW1466" s="139"/>
      <c r="AX1466" s="139"/>
      <c r="AY1466" s="139"/>
    </row>
    <row r="1467" spans="1:51" ht="14.25" x14ac:dyDescent="0.2">
      <c r="A1467" s="139"/>
      <c r="B1467" s="139"/>
      <c r="C1467" s="139"/>
      <c r="D1467" s="139"/>
      <c r="E1467" s="139"/>
      <c r="F1467" s="139"/>
      <c r="G1467" s="139"/>
      <c r="H1467" s="139"/>
      <c r="I1467" s="139"/>
      <c r="J1467" s="139"/>
      <c r="K1467" s="139"/>
      <c r="L1467" s="139"/>
      <c r="M1467" s="139"/>
      <c r="N1467" s="139"/>
      <c r="O1467" s="139"/>
      <c r="P1467" s="139"/>
      <c r="Q1467" s="139"/>
      <c r="R1467" s="139"/>
      <c r="S1467" s="139"/>
      <c r="T1467" s="139"/>
      <c r="U1467" s="139"/>
      <c r="V1467" s="139"/>
      <c r="W1467" s="139"/>
      <c r="X1467" s="139"/>
      <c r="Y1467" s="139"/>
      <c r="Z1467" s="139"/>
      <c r="AA1467" s="139"/>
      <c r="AB1467" s="139"/>
      <c r="AC1467" s="139"/>
      <c r="AD1467" s="139"/>
      <c r="AE1467" s="139"/>
      <c r="AF1467" s="139"/>
      <c r="AG1467" s="139"/>
      <c r="AH1467" s="139"/>
      <c r="AI1467" s="139"/>
      <c r="AJ1467" s="139"/>
      <c r="AK1467" s="139"/>
      <c r="AL1467" s="139"/>
      <c r="AM1467" s="139"/>
      <c r="AN1467" s="139"/>
      <c r="AO1467" s="139"/>
      <c r="AP1467" s="139"/>
      <c r="AQ1467" s="139"/>
      <c r="AR1467" s="139"/>
      <c r="AS1467" s="139"/>
      <c r="AT1467" s="139"/>
      <c r="AU1467" s="139"/>
      <c r="AV1467" s="139"/>
      <c r="AW1467" s="139"/>
      <c r="AX1467" s="139"/>
      <c r="AY1467" s="139"/>
    </row>
    <row r="1468" spans="1:51" ht="14.25" x14ac:dyDescent="0.2">
      <c r="A1468" s="139"/>
      <c r="B1468" s="139"/>
      <c r="C1468" s="139"/>
      <c r="D1468" s="139"/>
      <c r="E1468" s="139"/>
      <c r="F1468" s="139"/>
      <c r="G1468" s="139"/>
      <c r="H1468" s="139"/>
      <c r="I1468" s="139"/>
      <c r="J1468" s="139"/>
      <c r="K1468" s="139"/>
      <c r="L1468" s="139"/>
      <c r="M1468" s="139"/>
      <c r="N1468" s="139"/>
      <c r="O1468" s="139"/>
      <c r="P1468" s="139"/>
      <c r="Q1468" s="139"/>
      <c r="R1468" s="139"/>
      <c r="S1468" s="139"/>
      <c r="T1468" s="139"/>
      <c r="U1468" s="139"/>
      <c r="V1468" s="139"/>
      <c r="W1468" s="139"/>
      <c r="X1468" s="139"/>
      <c r="Y1468" s="139"/>
      <c r="Z1468" s="139"/>
      <c r="AA1468" s="139"/>
      <c r="AB1468" s="139"/>
      <c r="AC1468" s="139"/>
      <c r="AD1468" s="139"/>
      <c r="AE1468" s="139"/>
      <c r="AF1468" s="139"/>
      <c r="AG1468" s="139"/>
      <c r="AH1468" s="139"/>
      <c r="AI1468" s="139"/>
      <c r="AJ1468" s="139"/>
      <c r="AK1468" s="139"/>
      <c r="AL1468" s="139"/>
      <c r="AM1468" s="139"/>
      <c r="AN1468" s="139"/>
      <c r="AO1468" s="139"/>
      <c r="AP1468" s="139"/>
      <c r="AQ1468" s="139"/>
      <c r="AR1468" s="139"/>
      <c r="AS1468" s="139"/>
      <c r="AT1468" s="139"/>
      <c r="AU1468" s="139"/>
      <c r="AV1468" s="139"/>
      <c r="AW1468" s="139"/>
      <c r="AX1468" s="139"/>
      <c r="AY1468" s="139"/>
    </row>
    <row r="1469" spans="1:51" ht="14.25" x14ac:dyDescent="0.2">
      <c r="A1469" s="139"/>
      <c r="B1469" s="139"/>
      <c r="C1469" s="139"/>
      <c r="D1469" s="139"/>
      <c r="E1469" s="139"/>
      <c r="F1469" s="139"/>
      <c r="G1469" s="139"/>
      <c r="H1469" s="139"/>
      <c r="I1469" s="139"/>
      <c r="J1469" s="139"/>
      <c r="K1469" s="139"/>
      <c r="L1469" s="139"/>
      <c r="M1469" s="139"/>
      <c r="N1469" s="139"/>
      <c r="O1469" s="139"/>
      <c r="P1469" s="139"/>
      <c r="Q1469" s="139"/>
      <c r="R1469" s="139"/>
      <c r="S1469" s="139"/>
      <c r="T1469" s="139"/>
      <c r="U1469" s="139"/>
      <c r="V1469" s="139"/>
      <c r="W1469" s="139"/>
      <c r="X1469" s="139"/>
      <c r="Y1469" s="139"/>
      <c r="Z1469" s="139"/>
      <c r="AA1469" s="139"/>
      <c r="AB1469" s="139"/>
      <c r="AC1469" s="139"/>
      <c r="AD1469" s="139"/>
      <c r="AE1469" s="139"/>
      <c r="AF1469" s="139"/>
      <c r="AG1469" s="139"/>
      <c r="AH1469" s="139"/>
      <c r="AI1469" s="139"/>
      <c r="AJ1469" s="139"/>
      <c r="AK1469" s="139"/>
      <c r="AL1469" s="139"/>
      <c r="AM1469" s="139"/>
      <c r="AN1469" s="139"/>
      <c r="AO1469" s="139"/>
      <c r="AP1469" s="139"/>
      <c r="AQ1469" s="139"/>
      <c r="AR1469" s="139"/>
      <c r="AS1469" s="139"/>
      <c r="AT1469" s="139"/>
      <c r="AU1469" s="139"/>
      <c r="AV1469" s="139"/>
      <c r="AW1469" s="139"/>
      <c r="AX1469" s="139"/>
      <c r="AY1469" s="139"/>
    </row>
    <row r="1470" spans="1:51" ht="14.25" x14ac:dyDescent="0.2">
      <c r="A1470" s="139"/>
      <c r="B1470" s="139"/>
      <c r="C1470" s="139"/>
      <c r="D1470" s="139"/>
      <c r="E1470" s="139"/>
      <c r="F1470" s="139"/>
      <c r="G1470" s="139"/>
      <c r="H1470" s="139"/>
      <c r="I1470" s="139"/>
      <c r="J1470" s="139"/>
      <c r="K1470" s="139"/>
      <c r="L1470" s="139"/>
      <c r="M1470" s="139"/>
      <c r="N1470" s="139"/>
      <c r="O1470" s="139"/>
      <c r="P1470" s="139"/>
      <c r="Q1470" s="139"/>
      <c r="R1470" s="139"/>
      <c r="S1470" s="139"/>
      <c r="T1470" s="139"/>
      <c r="U1470" s="139"/>
      <c r="V1470" s="139"/>
      <c r="W1470" s="139"/>
      <c r="X1470" s="139"/>
      <c r="Y1470" s="139"/>
      <c r="Z1470" s="139"/>
      <c r="AA1470" s="139"/>
      <c r="AB1470" s="139"/>
      <c r="AC1470" s="139"/>
      <c r="AD1470" s="139"/>
      <c r="AE1470" s="139"/>
      <c r="AF1470" s="139"/>
      <c r="AG1470" s="139"/>
      <c r="AH1470" s="139"/>
      <c r="AI1470" s="139"/>
      <c r="AJ1470" s="139"/>
      <c r="AK1470" s="139"/>
      <c r="AL1470" s="139"/>
      <c r="AM1470" s="139"/>
      <c r="AN1470" s="139"/>
      <c r="AO1470" s="139"/>
      <c r="AP1470" s="139"/>
      <c r="AQ1470" s="139"/>
      <c r="AR1470" s="139"/>
      <c r="AS1470" s="139"/>
      <c r="AT1470" s="139"/>
      <c r="AU1470" s="139"/>
      <c r="AV1470" s="139"/>
      <c r="AW1470" s="139"/>
      <c r="AX1470" s="139"/>
      <c r="AY1470" s="139"/>
    </row>
    <row r="1471" spans="1:51" ht="14.25" x14ac:dyDescent="0.2">
      <c r="A1471" s="139"/>
      <c r="B1471" s="139"/>
      <c r="C1471" s="139"/>
      <c r="D1471" s="139"/>
      <c r="E1471" s="139"/>
      <c r="F1471" s="139"/>
      <c r="G1471" s="139"/>
      <c r="H1471" s="139"/>
      <c r="I1471" s="139"/>
      <c r="J1471" s="139"/>
      <c r="K1471" s="139"/>
      <c r="L1471" s="139"/>
      <c r="M1471" s="139"/>
      <c r="N1471" s="139"/>
      <c r="O1471" s="139"/>
      <c r="P1471" s="139"/>
      <c r="Q1471" s="139"/>
      <c r="R1471" s="139"/>
      <c r="S1471" s="139"/>
      <c r="T1471" s="139"/>
      <c r="U1471" s="139"/>
      <c r="V1471" s="139"/>
      <c r="W1471" s="139"/>
      <c r="X1471" s="139"/>
      <c r="Y1471" s="139"/>
      <c r="Z1471" s="139"/>
      <c r="AA1471" s="139"/>
      <c r="AB1471" s="139"/>
      <c r="AC1471" s="139"/>
      <c r="AD1471" s="139"/>
      <c r="AE1471" s="139"/>
      <c r="AF1471" s="139"/>
      <c r="AG1471" s="139"/>
      <c r="AH1471" s="139"/>
      <c r="AI1471" s="139"/>
      <c r="AJ1471" s="139"/>
      <c r="AK1471" s="139"/>
      <c r="AL1471" s="139"/>
      <c r="AM1471" s="139"/>
      <c r="AN1471" s="139"/>
      <c r="AO1471" s="139"/>
      <c r="AP1471" s="139"/>
      <c r="AQ1471" s="139"/>
      <c r="AR1471" s="139"/>
      <c r="AS1471" s="139"/>
      <c r="AT1471" s="139"/>
      <c r="AU1471" s="139"/>
      <c r="AV1471" s="139"/>
      <c r="AW1471" s="139"/>
      <c r="AX1471" s="139"/>
      <c r="AY1471" s="139"/>
    </row>
    <row r="1472" spans="1:51" ht="14.25" x14ac:dyDescent="0.2">
      <c r="A1472" s="139"/>
      <c r="B1472" s="139"/>
      <c r="C1472" s="139"/>
      <c r="D1472" s="139"/>
      <c r="E1472" s="139"/>
      <c r="F1472" s="139"/>
      <c r="G1472" s="139"/>
      <c r="H1472" s="139"/>
      <c r="I1472" s="139"/>
      <c r="J1472" s="139"/>
      <c r="K1472" s="139"/>
      <c r="L1472" s="139"/>
      <c r="M1472" s="139"/>
      <c r="N1472" s="139"/>
      <c r="O1472" s="139"/>
      <c r="P1472" s="139"/>
      <c r="Q1472" s="139"/>
      <c r="R1472" s="139"/>
      <c r="S1472" s="139"/>
      <c r="T1472" s="139"/>
      <c r="U1472" s="139"/>
      <c r="V1472" s="139"/>
      <c r="W1472" s="139"/>
      <c r="X1472" s="139"/>
      <c r="Y1472" s="139"/>
      <c r="Z1472" s="139"/>
      <c r="AA1472" s="139"/>
      <c r="AB1472" s="139"/>
      <c r="AC1472" s="139"/>
      <c r="AD1472" s="139"/>
      <c r="AE1472" s="139"/>
      <c r="AF1472" s="139"/>
      <c r="AG1472" s="139"/>
      <c r="AH1472" s="139"/>
      <c r="AI1472" s="139"/>
      <c r="AJ1472" s="139"/>
      <c r="AK1472" s="139"/>
      <c r="AL1472" s="139"/>
      <c r="AM1472" s="139"/>
      <c r="AN1472" s="139"/>
      <c r="AO1472" s="139"/>
      <c r="AP1472" s="139"/>
      <c r="AQ1472" s="139"/>
      <c r="AR1472" s="139"/>
      <c r="AS1472" s="139"/>
      <c r="AT1472" s="139"/>
      <c r="AU1472" s="139"/>
      <c r="AV1472" s="139"/>
      <c r="AW1472" s="139"/>
      <c r="AX1472" s="139"/>
      <c r="AY1472" s="139"/>
    </row>
    <row r="1473" spans="1:51" ht="14.25" x14ac:dyDescent="0.2">
      <c r="A1473" s="139"/>
      <c r="B1473" s="139"/>
      <c r="C1473" s="139"/>
      <c r="D1473" s="139"/>
      <c r="E1473" s="139"/>
      <c r="F1473" s="139"/>
      <c r="G1473" s="139"/>
      <c r="H1473" s="139"/>
      <c r="I1473" s="139"/>
      <c r="J1473" s="139"/>
      <c r="K1473" s="139"/>
      <c r="L1473" s="139"/>
      <c r="M1473" s="139"/>
      <c r="N1473" s="139"/>
      <c r="O1473" s="139"/>
      <c r="P1473" s="139"/>
      <c r="Q1473" s="139"/>
      <c r="R1473" s="139"/>
      <c r="S1473" s="139"/>
      <c r="T1473" s="139"/>
      <c r="U1473" s="139"/>
      <c r="V1473" s="139"/>
      <c r="W1473" s="139"/>
      <c r="X1473" s="139"/>
      <c r="Y1473" s="139"/>
      <c r="Z1473" s="139"/>
      <c r="AA1473" s="139"/>
      <c r="AB1473" s="139"/>
      <c r="AC1473" s="139"/>
      <c r="AD1473" s="139"/>
      <c r="AE1473" s="139"/>
      <c r="AF1473" s="139"/>
      <c r="AG1473" s="139"/>
      <c r="AH1473" s="139"/>
      <c r="AI1473" s="139"/>
      <c r="AJ1473" s="139"/>
      <c r="AK1473" s="139"/>
      <c r="AL1473" s="139"/>
      <c r="AM1473" s="139"/>
      <c r="AN1473" s="139"/>
      <c r="AO1473" s="139"/>
      <c r="AP1473" s="139"/>
      <c r="AQ1473" s="139"/>
      <c r="AR1473" s="139"/>
      <c r="AS1473" s="139"/>
      <c r="AT1473" s="139"/>
      <c r="AU1473" s="139"/>
      <c r="AV1473" s="139"/>
      <c r="AW1473" s="139"/>
      <c r="AX1473" s="139"/>
      <c r="AY1473" s="139"/>
    </row>
    <row r="1474" spans="1:51" ht="14.25" x14ac:dyDescent="0.2">
      <c r="A1474" s="139"/>
      <c r="B1474" s="139"/>
      <c r="C1474" s="139"/>
      <c r="D1474" s="139"/>
      <c r="E1474" s="139"/>
      <c r="F1474" s="139"/>
      <c r="G1474" s="139"/>
      <c r="H1474" s="139"/>
      <c r="I1474" s="139"/>
      <c r="J1474" s="139"/>
      <c r="K1474" s="139"/>
      <c r="L1474" s="139"/>
      <c r="M1474" s="139"/>
      <c r="N1474" s="139"/>
      <c r="O1474" s="139"/>
      <c r="P1474" s="139"/>
      <c r="Q1474" s="139"/>
      <c r="R1474" s="139"/>
      <c r="S1474" s="139"/>
      <c r="T1474" s="139"/>
      <c r="U1474" s="139"/>
      <c r="V1474" s="139"/>
      <c r="W1474" s="139"/>
      <c r="X1474" s="139"/>
      <c r="Y1474" s="139"/>
      <c r="Z1474" s="139"/>
      <c r="AA1474" s="139"/>
      <c r="AB1474" s="139"/>
      <c r="AC1474" s="139"/>
      <c r="AD1474" s="139"/>
      <c r="AE1474" s="139"/>
      <c r="AF1474" s="139"/>
      <c r="AG1474" s="139"/>
      <c r="AH1474" s="139"/>
      <c r="AI1474" s="139"/>
      <c r="AJ1474" s="139"/>
      <c r="AK1474" s="139"/>
      <c r="AL1474" s="139"/>
      <c r="AM1474" s="139"/>
      <c r="AN1474" s="139"/>
      <c r="AO1474" s="139"/>
      <c r="AP1474" s="139"/>
      <c r="AQ1474" s="139"/>
      <c r="AR1474" s="139"/>
      <c r="AS1474" s="139"/>
      <c r="AT1474" s="139"/>
      <c r="AU1474" s="139"/>
      <c r="AV1474" s="139"/>
      <c r="AW1474" s="139"/>
      <c r="AX1474" s="139"/>
      <c r="AY1474" s="139"/>
    </row>
    <row r="1475" spans="1:51" ht="14.25" x14ac:dyDescent="0.2">
      <c r="A1475" s="139"/>
      <c r="B1475" s="139"/>
      <c r="C1475" s="139"/>
      <c r="D1475" s="139"/>
      <c r="E1475" s="139"/>
      <c r="F1475" s="139"/>
      <c r="G1475" s="139"/>
      <c r="H1475" s="139"/>
      <c r="I1475" s="139"/>
      <c r="J1475" s="139"/>
      <c r="K1475" s="139"/>
      <c r="L1475" s="139"/>
      <c r="M1475" s="139"/>
      <c r="N1475" s="139"/>
      <c r="O1475" s="139"/>
      <c r="P1475" s="139"/>
      <c r="Q1475" s="139"/>
      <c r="R1475" s="139"/>
      <c r="S1475" s="139"/>
      <c r="T1475" s="139"/>
      <c r="U1475" s="139"/>
      <c r="V1475" s="139"/>
      <c r="W1475" s="139"/>
      <c r="X1475" s="139"/>
      <c r="Y1475" s="139"/>
      <c r="Z1475" s="139"/>
      <c r="AA1475" s="139"/>
      <c r="AB1475" s="139"/>
      <c r="AC1475" s="139"/>
      <c r="AD1475" s="139"/>
      <c r="AE1475" s="139"/>
      <c r="AF1475" s="139"/>
      <c r="AG1475" s="139"/>
      <c r="AH1475" s="139"/>
      <c r="AI1475" s="139"/>
      <c r="AJ1475" s="139"/>
      <c r="AK1475" s="139"/>
      <c r="AL1475" s="139"/>
      <c r="AM1475" s="139"/>
      <c r="AN1475" s="139"/>
      <c r="AO1475" s="139"/>
      <c r="AP1475" s="139"/>
      <c r="AQ1475" s="139"/>
      <c r="AR1475" s="139"/>
      <c r="AS1475" s="139"/>
      <c r="AT1475" s="139"/>
      <c r="AU1475" s="139"/>
      <c r="AV1475" s="139"/>
      <c r="AW1475" s="139"/>
      <c r="AX1475" s="139"/>
      <c r="AY1475" s="139"/>
    </row>
    <row r="1476" spans="1:51" ht="14.25" x14ac:dyDescent="0.2">
      <c r="A1476" s="139"/>
      <c r="B1476" s="139"/>
      <c r="C1476" s="139"/>
      <c r="D1476" s="139"/>
      <c r="E1476" s="139"/>
      <c r="F1476" s="139"/>
      <c r="G1476" s="139"/>
      <c r="H1476" s="139"/>
      <c r="I1476" s="139"/>
      <c r="J1476" s="139"/>
      <c r="K1476" s="139"/>
      <c r="L1476" s="139"/>
      <c r="M1476" s="139"/>
      <c r="N1476" s="139"/>
      <c r="O1476" s="139"/>
      <c r="P1476" s="139"/>
      <c r="Q1476" s="139"/>
      <c r="R1476" s="139"/>
      <c r="S1476" s="139"/>
      <c r="T1476" s="139"/>
      <c r="U1476" s="139"/>
      <c r="V1476" s="139"/>
      <c r="W1476" s="139"/>
      <c r="X1476" s="139"/>
      <c r="Y1476" s="139"/>
      <c r="Z1476" s="139"/>
      <c r="AA1476" s="139"/>
      <c r="AB1476" s="139"/>
      <c r="AC1476" s="139"/>
      <c r="AD1476" s="139"/>
      <c r="AE1476" s="139"/>
      <c r="AF1476" s="139"/>
      <c r="AG1476" s="139"/>
      <c r="AH1476" s="139"/>
      <c r="AI1476" s="139"/>
      <c r="AJ1476" s="139"/>
      <c r="AK1476" s="139"/>
      <c r="AL1476" s="139"/>
      <c r="AM1476" s="139"/>
      <c r="AN1476" s="139"/>
      <c r="AO1476" s="139"/>
      <c r="AP1476" s="139"/>
      <c r="AQ1476" s="139"/>
      <c r="AR1476" s="139"/>
      <c r="AS1476" s="139"/>
      <c r="AT1476" s="139"/>
      <c r="AU1476" s="139"/>
      <c r="AV1476" s="139"/>
      <c r="AW1476" s="139"/>
      <c r="AX1476" s="139"/>
      <c r="AY1476" s="139"/>
    </row>
    <row r="1477" spans="1:51" ht="14.25" x14ac:dyDescent="0.2">
      <c r="A1477" s="139"/>
      <c r="B1477" s="139"/>
      <c r="C1477" s="139"/>
      <c r="D1477" s="139"/>
      <c r="E1477" s="139"/>
      <c r="F1477" s="139"/>
      <c r="G1477" s="139"/>
      <c r="H1477" s="139"/>
      <c r="I1477" s="139"/>
      <c r="J1477" s="139"/>
      <c r="K1477" s="139"/>
      <c r="L1477" s="139"/>
      <c r="M1477" s="139"/>
      <c r="N1477" s="139"/>
      <c r="O1477" s="139"/>
      <c r="P1477" s="139"/>
      <c r="Q1477" s="139"/>
      <c r="R1477" s="139"/>
      <c r="S1477" s="139"/>
      <c r="T1477" s="139"/>
      <c r="U1477" s="139"/>
      <c r="V1477" s="139"/>
      <c r="W1477" s="139"/>
      <c r="X1477" s="139"/>
      <c r="Y1477" s="139"/>
      <c r="Z1477" s="139"/>
      <c r="AA1477" s="139"/>
      <c r="AB1477" s="139"/>
      <c r="AC1477" s="139"/>
      <c r="AD1477" s="139"/>
      <c r="AE1477" s="139"/>
      <c r="AF1477" s="139"/>
      <c r="AG1477" s="139"/>
      <c r="AH1477" s="139"/>
      <c r="AI1477" s="139"/>
      <c r="AJ1477" s="139"/>
      <c r="AK1477" s="139"/>
      <c r="AL1477" s="139"/>
      <c r="AM1477" s="139"/>
      <c r="AN1477" s="139"/>
      <c r="AO1477" s="139"/>
      <c r="AP1477" s="139"/>
      <c r="AQ1477" s="139"/>
      <c r="AR1477" s="139"/>
      <c r="AS1477" s="139"/>
      <c r="AT1477" s="139"/>
      <c r="AU1477" s="139"/>
      <c r="AV1477" s="139"/>
      <c r="AW1477" s="139"/>
      <c r="AX1477" s="139"/>
      <c r="AY1477" s="139"/>
    </row>
    <row r="1478" spans="1:51" ht="14.25" x14ac:dyDescent="0.2">
      <c r="A1478" s="139"/>
      <c r="B1478" s="139"/>
      <c r="C1478" s="139"/>
      <c r="D1478" s="139"/>
      <c r="E1478" s="139"/>
      <c r="F1478" s="139"/>
      <c r="G1478" s="139"/>
      <c r="H1478" s="139"/>
      <c r="I1478" s="139"/>
      <c r="J1478" s="139"/>
      <c r="K1478" s="139"/>
      <c r="L1478" s="139"/>
      <c r="M1478" s="139"/>
      <c r="N1478" s="139"/>
      <c r="O1478" s="139"/>
      <c r="P1478" s="139"/>
      <c r="Q1478" s="139"/>
      <c r="R1478" s="139"/>
      <c r="S1478" s="139"/>
      <c r="T1478" s="139"/>
      <c r="U1478" s="139"/>
      <c r="V1478" s="139"/>
      <c r="W1478" s="139"/>
      <c r="X1478" s="139"/>
      <c r="Y1478" s="139"/>
      <c r="Z1478" s="139"/>
      <c r="AA1478" s="139"/>
      <c r="AB1478" s="139"/>
      <c r="AC1478" s="139"/>
      <c r="AD1478" s="139"/>
      <c r="AE1478" s="139"/>
      <c r="AF1478" s="139"/>
      <c r="AG1478" s="139"/>
      <c r="AH1478" s="139"/>
      <c r="AI1478" s="139"/>
      <c r="AJ1478" s="139"/>
      <c r="AK1478" s="139"/>
      <c r="AL1478" s="139"/>
      <c r="AM1478" s="139"/>
      <c r="AN1478" s="139"/>
      <c r="AO1478" s="139"/>
      <c r="AP1478" s="139"/>
      <c r="AQ1478" s="139"/>
      <c r="AR1478" s="139"/>
      <c r="AS1478" s="139"/>
      <c r="AT1478" s="139"/>
      <c r="AU1478" s="139"/>
      <c r="AV1478" s="139"/>
      <c r="AW1478" s="139"/>
      <c r="AX1478" s="139"/>
      <c r="AY1478" s="139"/>
    </row>
    <row r="1479" spans="1:51" ht="14.25" x14ac:dyDescent="0.2">
      <c r="A1479" s="139"/>
      <c r="B1479" s="139"/>
      <c r="C1479" s="139"/>
      <c r="D1479" s="139"/>
      <c r="E1479" s="139"/>
      <c r="F1479" s="139"/>
      <c r="G1479" s="139"/>
      <c r="H1479" s="139"/>
      <c r="I1479" s="139"/>
      <c r="J1479" s="139"/>
      <c r="K1479" s="139"/>
      <c r="L1479" s="139"/>
      <c r="M1479" s="139"/>
      <c r="N1479" s="139"/>
      <c r="O1479" s="139"/>
      <c r="P1479" s="139"/>
      <c r="Q1479" s="139"/>
      <c r="R1479" s="139"/>
      <c r="S1479" s="139"/>
      <c r="T1479" s="139"/>
      <c r="U1479" s="139"/>
      <c r="V1479" s="139"/>
      <c r="W1479" s="139"/>
      <c r="X1479" s="139"/>
      <c r="Y1479" s="139"/>
      <c r="Z1479" s="139"/>
      <c r="AA1479" s="139"/>
      <c r="AB1479" s="139"/>
      <c r="AC1479" s="139"/>
      <c r="AD1479" s="139"/>
      <c r="AE1479" s="139"/>
      <c r="AF1479" s="139"/>
      <c r="AG1479" s="139"/>
      <c r="AH1479" s="139"/>
      <c r="AI1479" s="139"/>
      <c r="AJ1479" s="139"/>
      <c r="AK1479" s="139"/>
      <c r="AL1479" s="139"/>
      <c r="AM1479" s="139"/>
      <c r="AN1479" s="139"/>
      <c r="AO1479" s="139"/>
      <c r="AP1479" s="139"/>
      <c r="AQ1479" s="139"/>
      <c r="AR1479" s="139"/>
      <c r="AS1479" s="139"/>
      <c r="AT1479" s="139"/>
      <c r="AU1479" s="139"/>
      <c r="AV1479" s="139"/>
      <c r="AW1479" s="139"/>
      <c r="AX1479" s="139"/>
      <c r="AY1479" s="139"/>
    </row>
    <row r="1480" spans="1:51" ht="14.25" x14ac:dyDescent="0.2">
      <c r="A1480" s="139"/>
      <c r="B1480" s="139"/>
      <c r="C1480" s="139"/>
      <c r="D1480" s="139"/>
      <c r="E1480" s="139"/>
      <c r="F1480" s="139"/>
      <c r="G1480" s="139"/>
      <c r="H1480" s="139"/>
      <c r="I1480" s="139"/>
      <c r="J1480" s="139"/>
      <c r="K1480" s="139"/>
      <c r="L1480" s="139"/>
      <c r="M1480" s="139"/>
      <c r="N1480" s="139"/>
      <c r="O1480" s="139"/>
      <c r="P1480" s="139"/>
      <c r="Q1480" s="139"/>
      <c r="R1480" s="139"/>
      <c r="S1480" s="139"/>
      <c r="T1480" s="139"/>
      <c r="U1480" s="139"/>
      <c r="V1480" s="139"/>
      <c r="W1480" s="139"/>
      <c r="X1480" s="139"/>
      <c r="Y1480" s="139"/>
      <c r="Z1480" s="139"/>
      <c r="AA1480" s="139"/>
      <c r="AB1480" s="139"/>
      <c r="AC1480" s="139"/>
      <c r="AD1480" s="139"/>
      <c r="AE1480" s="139"/>
      <c r="AF1480" s="139"/>
      <c r="AG1480" s="139"/>
      <c r="AH1480" s="139"/>
      <c r="AI1480" s="139"/>
      <c r="AJ1480" s="139"/>
      <c r="AK1480" s="139"/>
      <c r="AL1480" s="139"/>
      <c r="AM1480" s="139"/>
      <c r="AN1480" s="139"/>
      <c r="AO1480" s="139"/>
      <c r="AP1480" s="139"/>
      <c r="AQ1480" s="139"/>
      <c r="AR1480" s="139"/>
      <c r="AS1480" s="139"/>
      <c r="AT1480" s="139"/>
      <c r="AU1480" s="139"/>
      <c r="AV1480" s="139"/>
      <c r="AW1480" s="139"/>
      <c r="AX1480" s="139"/>
      <c r="AY1480" s="139"/>
    </row>
    <row r="1481" spans="1:51" ht="14.25" x14ac:dyDescent="0.2">
      <c r="A1481" s="139"/>
      <c r="B1481" s="139"/>
      <c r="C1481" s="139"/>
      <c r="D1481" s="139"/>
      <c r="E1481" s="139"/>
      <c r="F1481" s="139"/>
      <c r="G1481" s="139"/>
      <c r="H1481" s="139"/>
      <c r="I1481" s="139"/>
      <c r="J1481" s="139"/>
      <c r="K1481" s="139"/>
      <c r="L1481" s="139"/>
      <c r="M1481" s="139"/>
      <c r="N1481" s="139"/>
      <c r="O1481" s="139"/>
      <c r="P1481" s="139"/>
      <c r="Q1481" s="139"/>
      <c r="R1481" s="139"/>
      <c r="S1481" s="139"/>
      <c r="T1481" s="139"/>
      <c r="U1481" s="139"/>
      <c r="V1481" s="139"/>
      <c r="W1481" s="139"/>
      <c r="X1481" s="139"/>
      <c r="Y1481" s="139"/>
      <c r="Z1481" s="139"/>
      <c r="AA1481" s="139"/>
      <c r="AB1481" s="139"/>
      <c r="AC1481" s="139"/>
      <c r="AD1481" s="139"/>
      <c r="AE1481" s="139"/>
      <c r="AF1481" s="139"/>
      <c r="AG1481" s="139"/>
      <c r="AH1481" s="139"/>
      <c r="AI1481" s="139"/>
      <c r="AJ1481" s="139"/>
      <c r="AK1481" s="139"/>
      <c r="AL1481" s="139"/>
      <c r="AM1481" s="139"/>
      <c r="AN1481" s="139"/>
      <c r="AO1481" s="139"/>
      <c r="AP1481" s="139"/>
      <c r="AQ1481" s="139"/>
      <c r="AR1481" s="139"/>
      <c r="AS1481" s="139"/>
      <c r="AT1481" s="139"/>
      <c r="AU1481" s="139"/>
      <c r="AV1481" s="139"/>
      <c r="AW1481" s="139"/>
      <c r="AX1481" s="139"/>
      <c r="AY1481" s="139"/>
    </row>
    <row r="1482" spans="1:51" ht="14.25" x14ac:dyDescent="0.2">
      <c r="A1482" s="139"/>
      <c r="B1482" s="139"/>
      <c r="C1482" s="139"/>
      <c r="D1482" s="139"/>
      <c r="E1482" s="139"/>
      <c r="F1482" s="139"/>
      <c r="G1482" s="139"/>
      <c r="H1482" s="139"/>
      <c r="I1482" s="139"/>
      <c r="J1482" s="139"/>
      <c r="K1482" s="139"/>
      <c r="L1482" s="139"/>
      <c r="M1482" s="139"/>
      <c r="N1482" s="139"/>
      <c r="O1482" s="139"/>
      <c r="P1482" s="139"/>
      <c r="Q1482" s="139"/>
      <c r="R1482" s="139"/>
      <c r="S1482" s="139"/>
      <c r="T1482" s="139"/>
      <c r="U1482" s="139"/>
      <c r="V1482" s="139"/>
      <c r="W1482" s="139"/>
      <c r="X1482" s="139"/>
      <c r="Y1482" s="139"/>
      <c r="Z1482" s="139"/>
      <c r="AA1482" s="139"/>
      <c r="AB1482" s="139"/>
      <c r="AC1482" s="139"/>
      <c r="AD1482" s="139"/>
      <c r="AE1482" s="139"/>
      <c r="AF1482" s="139"/>
      <c r="AG1482" s="139"/>
      <c r="AH1482" s="139"/>
      <c r="AI1482" s="139"/>
      <c r="AJ1482" s="139"/>
      <c r="AK1482" s="139"/>
      <c r="AL1482" s="139"/>
      <c r="AM1482" s="139"/>
      <c r="AN1482" s="139"/>
      <c r="AO1482" s="139"/>
      <c r="AP1482" s="139"/>
      <c r="AQ1482" s="139"/>
      <c r="AR1482" s="139"/>
      <c r="AS1482" s="139"/>
      <c r="AT1482" s="139"/>
      <c r="AU1482" s="139"/>
      <c r="AV1482" s="139"/>
      <c r="AW1482" s="139"/>
      <c r="AX1482" s="139"/>
      <c r="AY1482" s="139"/>
    </row>
    <row r="1483" spans="1:51" ht="14.25" x14ac:dyDescent="0.2">
      <c r="A1483" s="139"/>
      <c r="B1483" s="139"/>
      <c r="C1483" s="139"/>
      <c r="D1483" s="139"/>
      <c r="E1483" s="139"/>
      <c r="F1483" s="139"/>
      <c r="G1483" s="139"/>
      <c r="H1483" s="139"/>
      <c r="I1483" s="139"/>
      <c r="J1483" s="139"/>
      <c r="K1483" s="139"/>
      <c r="L1483" s="139"/>
      <c r="M1483" s="139"/>
      <c r="N1483" s="139"/>
      <c r="O1483" s="139"/>
      <c r="P1483" s="139"/>
      <c r="Q1483" s="139"/>
      <c r="R1483" s="139"/>
      <c r="S1483" s="139"/>
      <c r="T1483" s="139"/>
      <c r="U1483" s="139"/>
      <c r="V1483" s="139"/>
      <c r="W1483" s="139"/>
      <c r="X1483" s="139"/>
      <c r="Y1483" s="139"/>
      <c r="Z1483" s="139"/>
      <c r="AA1483" s="139"/>
      <c r="AB1483" s="139"/>
      <c r="AC1483" s="139"/>
      <c r="AD1483" s="139"/>
      <c r="AE1483" s="139"/>
      <c r="AF1483" s="139"/>
      <c r="AG1483" s="139"/>
      <c r="AH1483" s="139"/>
      <c r="AI1483" s="139"/>
      <c r="AJ1483" s="139"/>
      <c r="AK1483" s="139"/>
      <c r="AL1483" s="139"/>
      <c r="AM1483" s="139"/>
      <c r="AN1483" s="139"/>
      <c r="AO1483" s="139"/>
      <c r="AP1483" s="139"/>
      <c r="AQ1483" s="139"/>
      <c r="AR1483" s="139"/>
      <c r="AS1483" s="139"/>
      <c r="AT1483" s="139"/>
      <c r="AU1483" s="139"/>
      <c r="AV1483" s="139"/>
      <c r="AW1483" s="139"/>
      <c r="AX1483" s="139"/>
      <c r="AY1483" s="139"/>
    </row>
    <row r="1484" spans="1:51" ht="14.25" x14ac:dyDescent="0.2">
      <c r="A1484" s="139"/>
      <c r="B1484" s="139"/>
      <c r="C1484" s="139"/>
      <c r="D1484" s="139"/>
      <c r="E1484" s="139"/>
      <c r="F1484" s="139"/>
      <c r="G1484" s="139"/>
      <c r="H1484" s="139"/>
      <c r="I1484" s="139"/>
      <c r="J1484" s="139"/>
      <c r="K1484" s="139"/>
      <c r="L1484" s="139"/>
      <c r="M1484" s="139"/>
      <c r="N1484" s="139"/>
      <c r="O1484" s="139"/>
      <c r="P1484" s="139"/>
      <c r="Q1484" s="139"/>
      <c r="R1484" s="139"/>
      <c r="S1484" s="139"/>
      <c r="T1484" s="139"/>
      <c r="U1484" s="139"/>
      <c r="V1484" s="139"/>
      <c r="W1484" s="139"/>
      <c r="X1484" s="139"/>
      <c r="Y1484" s="139"/>
      <c r="Z1484" s="139"/>
      <c r="AA1484" s="139"/>
      <c r="AB1484" s="139"/>
      <c r="AC1484" s="139"/>
      <c r="AD1484" s="139"/>
      <c r="AE1484" s="139"/>
      <c r="AF1484" s="139"/>
      <c r="AG1484" s="139"/>
      <c r="AH1484" s="139"/>
      <c r="AI1484" s="139"/>
      <c r="AJ1484" s="139"/>
      <c r="AK1484" s="139"/>
      <c r="AL1484" s="139"/>
      <c r="AM1484" s="139"/>
      <c r="AN1484" s="139"/>
      <c r="AO1484" s="139"/>
      <c r="AP1484" s="139"/>
      <c r="AQ1484" s="139"/>
      <c r="AR1484" s="139"/>
      <c r="AS1484" s="139"/>
      <c r="AT1484" s="139"/>
      <c r="AU1484" s="139"/>
      <c r="AV1484" s="139"/>
      <c r="AW1484" s="139"/>
      <c r="AX1484" s="139"/>
      <c r="AY1484" s="139"/>
    </row>
    <row r="1485" spans="1:51" ht="14.25" x14ac:dyDescent="0.2">
      <c r="A1485" s="139"/>
      <c r="B1485" s="139"/>
      <c r="C1485" s="139"/>
      <c r="D1485" s="139"/>
      <c r="E1485" s="139"/>
      <c r="F1485" s="139"/>
      <c r="G1485" s="139"/>
      <c r="H1485" s="139"/>
      <c r="I1485" s="139"/>
      <c r="J1485" s="139"/>
      <c r="K1485" s="139"/>
      <c r="L1485" s="139"/>
      <c r="M1485" s="139"/>
      <c r="N1485" s="139"/>
      <c r="O1485" s="139"/>
      <c r="P1485" s="139"/>
      <c r="Q1485" s="139"/>
      <c r="R1485" s="139"/>
      <c r="S1485" s="139"/>
      <c r="T1485" s="139"/>
      <c r="U1485" s="139"/>
      <c r="V1485" s="139"/>
      <c r="W1485" s="139"/>
      <c r="X1485" s="139"/>
      <c r="Y1485" s="139"/>
      <c r="Z1485" s="139"/>
      <c r="AA1485" s="139"/>
      <c r="AB1485" s="139"/>
      <c r="AC1485" s="139"/>
      <c r="AD1485" s="139"/>
      <c r="AE1485" s="139"/>
      <c r="AF1485" s="139"/>
      <c r="AG1485" s="139"/>
      <c r="AH1485" s="139"/>
      <c r="AI1485" s="139"/>
      <c r="AJ1485" s="139"/>
      <c r="AK1485" s="139"/>
      <c r="AL1485" s="139"/>
      <c r="AM1485" s="139"/>
      <c r="AN1485" s="139"/>
      <c r="AO1485" s="139"/>
      <c r="AP1485" s="139"/>
      <c r="AQ1485" s="139"/>
      <c r="AR1485" s="139"/>
      <c r="AS1485" s="139"/>
      <c r="AT1485" s="139"/>
      <c r="AU1485" s="139"/>
      <c r="AV1485" s="139"/>
      <c r="AW1485" s="139"/>
      <c r="AX1485" s="139"/>
      <c r="AY1485" s="139"/>
    </row>
    <row r="1486" spans="1:51" ht="14.25" x14ac:dyDescent="0.2">
      <c r="A1486" s="139"/>
      <c r="B1486" s="139"/>
      <c r="C1486" s="139"/>
      <c r="D1486" s="139"/>
      <c r="E1486" s="139"/>
      <c r="F1486" s="139"/>
      <c r="G1486" s="139"/>
      <c r="H1486" s="139"/>
      <c r="I1486" s="139"/>
      <c r="J1486" s="139"/>
      <c r="K1486" s="139"/>
      <c r="L1486" s="139"/>
      <c r="M1486" s="139"/>
      <c r="N1486" s="139"/>
      <c r="O1486" s="139"/>
      <c r="P1486" s="139"/>
      <c r="Q1486" s="139"/>
      <c r="R1486" s="139"/>
      <c r="S1486" s="139"/>
      <c r="T1486" s="139"/>
      <c r="U1486" s="139"/>
      <c r="V1486" s="139"/>
      <c r="W1486" s="139"/>
      <c r="X1486" s="139"/>
      <c r="Y1486" s="139"/>
      <c r="Z1486" s="139"/>
      <c r="AA1486" s="139"/>
      <c r="AB1486" s="139"/>
      <c r="AC1486" s="139"/>
      <c r="AD1486" s="139"/>
      <c r="AE1486" s="139"/>
      <c r="AF1486" s="139"/>
      <c r="AG1486" s="139"/>
      <c r="AH1486" s="139"/>
      <c r="AI1486" s="139"/>
      <c r="AJ1486" s="139"/>
      <c r="AK1486" s="139"/>
      <c r="AL1486" s="139"/>
      <c r="AM1486" s="139"/>
      <c r="AN1486" s="139"/>
      <c r="AO1486" s="139"/>
      <c r="AP1486" s="139"/>
      <c r="AQ1486" s="139"/>
      <c r="AR1486" s="139"/>
      <c r="AS1486" s="139"/>
      <c r="AT1486" s="139"/>
      <c r="AU1486" s="139"/>
      <c r="AV1486" s="139"/>
      <c r="AW1486" s="139"/>
      <c r="AX1486" s="139"/>
      <c r="AY1486" s="139"/>
    </row>
    <row r="1487" spans="1:51" ht="14.25" x14ac:dyDescent="0.2">
      <c r="A1487" s="139"/>
      <c r="B1487" s="139"/>
      <c r="C1487" s="139"/>
      <c r="D1487" s="139"/>
      <c r="E1487" s="139"/>
      <c r="F1487" s="139"/>
      <c r="G1487" s="139"/>
      <c r="H1487" s="139"/>
      <c r="I1487" s="139"/>
      <c r="J1487" s="139"/>
      <c r="K1487" s="139"/>
      <c r="L1487" s="139"/>
      <c r="M1487" s="139"/>
      <c r="N1487" s="139"/>
      <c r="O1487" s="139"/>
      <c r="P1487" s="139"/>
      <c r="Q1487" s="139"/>
      <c r="R1487" s="139"/>
      <c r="S1487" s="139"/>
      <c r="T1487" s="139"/>
      <c r="U1487" s="139"/>
      <c r="V1487" s="139"/>
      <c r="W1487" s="139"/>
      <c r="X1487" s="139"/>
      <c r="Y1487" s="139"/>
      <c r="Z1487" s="139"/>
      <c r="AA1487" s="139"/>
      <c r="AB1487" s="139"/>
      <c r="AC1487" s="139"/>
      <c r="AD1487" s="139"/>
      <c r="AE1487" s="139"/>
      <c r="AF1487" s="139"/>
      <c r="AG1487" s="139"/>
      <c r="AH1487" s="139"/>
      <c r="AI1487" s="139"/>
      <c r="AJ1487" s="139"/>
      <c r="AK1487" s="139"/>
      <c r="AL1487" s="139"/>
      <c r="AM1487" s="139"/>
      <c r="AN1487" s="139"/>
      <c r="AO1487" s="139"/>
      <c r="AP1487" s="139"/>
      <c r="AQ1487" s="139"/>
      <c r="AR1487" s="139"/>
      <c r="AS1487" s="139"/>
      <c r="AT1487" s="139"/>
      <c r="AU1487" s="139"/>
      <c r="AV1487" s="139"/>
      <c r="AW1487" s="139"/>
      <c r="AX1487" s="139"/>
      <c r="AY1487" s="139"/>
    </row>
    <row r="1488" spans="1:51" ht="14.25" x14ac:dyDescent="0.2">
      <c r="A1488" s="139"/>
      <c r="B1488" s="139"/>
      <c r="C1488" s="139"/>
      <c r="D1488" s="139"/>
      <c r="E1488" s="139"/>
      <c r="F1488" s="139"/>
      <c r="G1488" s="139"/>
      <c r="H1488" s="139"/>
      <c r="I1488" s="139"/>
      <c r="J1488" s="139"/>
      <c r="K1488" s="139"/>
      <c r="L1488" s="139"/>
      <c r="M1488" s="139"/>
      <c r="N1488" s="139"/>
      <c r="O1488" s="139"/>
      <c r="P1488" s="139"/>
      <c r="Q1488" s="139"/>
      <c r="R1488" s="139"/>
      <c r="S1488" s="139"/>
      <c r="T1488" s="139"/>
      <c r="U1488" s="139"/>
      <c r="V1488" s="139"/>
      <c r="W1488" s="139"/>
      <c r="X1488" s="139"/>
      <c r="Y1488" s="139"/>
      <c r="Z1488" s="139"/>
      <c r="AA1488" s="139"/>
      <c r="AB1488" s="139"/>
      <c r="AC1488" s="139"/>
      <c r="AD1488" s="139"/>
      <c r="AE1488" s="139"/>
      <c r="AF1488" s="139"/>
      <c r="AG1488" s="139"/>
      <c r="AH1488" s="139"/>
      <c r="AI1488" s="139"/>
      <c r="AJ1488" s="139"/>
      <c r="AK1488" s="139"/>
      <c r="AL1488" s="139"/>
      <c r="AM1488" s="139"/>
      <c r="AN1488" s="139"/>
      <c r="AO1488" s="139"/>
      <c r="AP1488" s="139"/>
      <c r="AQ1488" s="139"/>
      <c r="AR1488" s="139"/>
      <c r="AS1488" s="139"/>
      <c r="AT1488" s="139"/>
      <c r="AU1488" s="139"/>
      <c r="AV1488" s="139"/>
      <c r="AW1488" s="139"/>
      <c r="AX1488" s="139"/>
      <c r="AY1488" s="139"/>
    </row>
    <row r="1489" spans="1:51" ht="14.25" x14ac:dyDescent="0.2">
      <c r="A1489" s="139"/>
      <c r="B1489" s="139"/>
      <c r="C1489" s="139"/>
      <c r="D1489" s="139"/>
      <c r="E1489" s="139"/>
      <c r="F1489" s="139"/>
      <c r="G1489" s="139"/>
      <c r="H1489" s="139"/>
      <c r="I1489" s="139"/>
      <c r="J1489" s="139"/>
      <c r="K1489" s="139"/>
      <c r="L1489" s="139"/>
      <c r="M1489" s="139"/>
      <c r="N1489" s="139"/>
      <c r="O1489" s="139"/>
      <c r="P1489" s="139"/>
      <c r="Q1489" s="139"/>
      <c r="R1489" s="139"/>
      <c r="S1489" s="139"/>
      <c r="T1489" s="139"/>
      <c r="U1489" s="139"/>
      <c r="V1489" s="139"/>
      <c r="W1489" s="139"/>
      <c r="X1489" s="139"/>
      <c r="Y1489" s="139"/>
      <c r="Z1489" s="139"/>
      <c r="AA1489" s="139"/>
      <c r="AB1489" s="139"/>
      <c r="AC1489" s="139"/>
      <c r="AD1489" s="139"/>
      <c r="AE1489" s="139"/>
      <c r="AF1489" s="139"/>
      <c r="AG1489" s="139"/>
      <c r="AH1489" s="139"/>
      <c r="AI1489" s="139"/>
      <c r="AJ1489" s="139"/>
      <c r="AK1489" s="139"/>
      <c r="AL1489" s="139"/>
      <c r="AM1489" s="139"/>
      <c r="AN1489" s="139"/>
      <c r="AO1489" s="139"/>
      <c r="AP1489" s="139"/>
      <c r="AQ1489" s="139"/>
      <c r="AR1489" s="139"/>
      <c r="AS1489" s="139"/>
      <c r="AT1489" s="139"/>
      <c r="AU1489" s="139"/>
      <c r="AV1489" s="139"/>
      <c r="AW1489" s="139"/>
      <c r="AX1489" s="139"/>
      <c r="AY1489" s="139"/>
    </row>
    <row r="1490" spans="1:51" ht="14.25" x14ac:dyDescent="0.2">
      <c r="A1490" s="139"/>
      <c r="B1490" s="139"/>
      <c r="C1490" s="139"/>
      <c r="D1490" s="139"/>
      <c r="E1490" s="139"/>
      <c r="F1490" s="139"/>
      <c r="G1490" s="139"/>
      <c r="H1490" s="139"/>
      <c r="I1490" s="139"/>
      <c r="J1490" s="139"/>
      <c r="K1490" s="139"/>
      <c r="L1490" s="139"/>
      <c r="M1490" s="139"/>
      <c r="N1490" s="139"/>
      <c r="O1490" s="139"/>
      <c r="P1490" s="139"/>
      <c r="Q1490" s="139"/>
      <c r="R1490" s="139"/>
      <c r="S1490" s="139"/>
      <c r="T1490" s="139"/>
      <c r="U1490" s="139"/>
      <c r="V1490" s="139"/>
      <c r="W1490" s="139"/>
      <c r="X1490" s="139"/>
      <c r="Y1490" s="139"/>
      <c r="Z1490" s="139"/>
      <c r="AA1490" s="139"/>
      <c r="AB1490" s="139"/>
      <c r="AC1490" s="139"/>
      <c r="AD1490" s="139"/>
      <c r="AE1490" s="139"/>
      <c r="AF1490" s="139"/>
      <c r="AG1490" s="139"/>
      <c r="AH1490" s="139"/>
      <c r="AI1490" s="139"/>
      <c r="AJ1490" s="139"/>
      <c r="AK1490" s="139"/>
      <c r="AL1490" s="139"/>
      <c r="AM1490" s="139"/>
      <c r="AN1490" s="139"/>
      <c r="AO1490" s="139"/>
      <c r="AP1490" s="139"/>
      <c r="AQ1490" s="139"/>
      <c r="AR1490" s="139"/>
      <c r="AS1490" s="139"/>
      <c r="AT1490" s="139"/>
      <c r="AU1490" s="139"/>
      <c r="AV1490" s="139"/>
      <c r="AW1490" s="139"/>
      <c r="AX1490" s="139"/>
      <c r="AY1490" s="139"/>
    </row>
    <row r="1491" spans="1:51" ht="14.25" x14ac:dyDescent="0.2">
      <c r="A1491" s="139"/>
      <c r="B1491" s="139"/>
      <c r="C1491" s="139"/>
      <c r="D1491" s="139"/>
      <c r="E1491" s="139"/>
      <c r="F1491" s="139"/>
      <c r="G1491" s="139"/>
      <c r="H1491" s="139"/>
      <c r="I1491" s="139"/>
      <c r="J1491" s="139"/>
      <c r="K1491" s="139"/>
      <c r="L1491" s="139"/>
      <c r="M1491" s="139"/>
      <c r="N1491" s="139"/>
      <c r="O1491" s="139"/>
      <c r="P1491" s="139"/>
      <c r="Q1491" s="139"/>
      <c r="R1491" s="139"/>
      <c r="S1491" s="139"/>
      <c r="T1491" s="139"/>
      <c r="U1491" s="139"/>
      <c r="V1491" s="139"/>
      <c r="W1491" s="139"/>
      <c r="X1491" s="139"/>
      <c r="Y1491" s="139"/>
      <c r="Z1491" s="139"/>
      <c r="AA1491" s="139"/>
      <c r="AB1491" s="139"/>
      <c r="AC1491" s="139"/>
      <c r="AD1491" s="139"/>
      <c r="AE1491" s="139"/>
      <c r="AF1491" s="139"/>
      <c r="AG1491" s="139"/>
      <c r="AH1491" s="139"/>
      <c r="AI1491" s="139"/>
      <c r="AJ1491" s="139"/>
      <c r="AK1491" s="139"/>
      <c r="AL1491" s="139"/>
      <c r="AM1491" s="139"/>
      <c r="AN1491" s="139"/>
      <c r="AO1491" s="139"/>
      <c r="AP1491" s="139"/>
      <c r="AQ1491" s="139"/>
      <c r="AR1491" s="139"/>
      <c r="AS1491" s="139"/>
      <c r="AT1491" s="139"/>
      <c r="AU1491" s="139"/>
      <c r="AV1491" s="139"/>
      <c r="AW1491" s="139"/>
      <c r="AX1491" s="139"/>
      <c r="AY1491" s="139"/>
    </row>
    <row r="1492" spans="1:51" ht="14.25" x14ac:dyDescent="0.2">
      <c r="A1492" s="139"/>
      <c r="B1492" s="139"/>
      <c r="C1492" s="139"/>
      <c r="D1492" s="139"/>
      <c r="E1492" s="139"/>
      <c r="F1492" s="139"/>
      <c r="G1492" s="139"/>
      <c r="H1492" s="139"/>
      <c r="I1492" s="139"/>
      <c r="J1492" s="139"/>
      <c r="K1492" s="139"/>
      <c r="L1492" s="139"/>
      <c r="M1492" s="139"/>
      <c r="N1492" s="139"/>
      <c r="O1492" s="139"/>
      <c r="P1492" s="139"/>
      <c r="Q1492" s="139"/>
      <c r="R1492" s="139"/>
      <c r="S1492" s="139"/>
      <c r="T1492" s="139"/>
      <c r="U1492" s="139"/>
      <c r="V1492" s="139"/>
      <c r="W1492" s="139"/>
      <c r="X1492" s="139"/>
      <c r="Y1492" s="139"/>
      <c r="Z1492" s="139"/>
      <c r="AA1492" s="139"/>
      <c r="AB1492" s="139"/>
      <c r="AC1492" s="139"/>
      <c r="AD1492" s="139"/>
      <c r="AE1492" s="139"/>
      <c r="AF1492" s="139"/>
      <c r="AG1492" s="139"/>
      <c r="AH1492" s="139"/>
      <c r="AI1492" s="139"/>
      <c r="AJ1492" s="139"/>
      <c r="AK1492" s="139"/>
      <c r="AL1492" s="139"/>
      <c r="AM1492" s="139"/>
      <c r="AN1492" s="139"/>
      <c r="AO1492" s="139"/>
      <c r="AP1492" s="139"/>
      <c r="AQ1492" s="139"/>
      <c r="AR1492" s="139"/>
      <c r="AS1492" s="139"/>
      <c r="AT1492" s="139"/>
      <c r="AU1492" s="139"/>
      <c r="AV1492" s="139"/>
      <c r="AW1492" s="139"/>
      <c r="AX1492" s="139"/>
      <c r="AY1492" s="139"/>
    </row>
    <row r="1493" spans="1:51" ht="14.25" x14ac:dyDescent="0.2">
      <c r="A1493" s="139"/>
      <c r="B1493" s="139"/>
      <c r="C1493" s="139"/>
      <c r="D1493" s="139"/>
      <c r="E1493" s="139"/>
      <c r="F1493" s="139"/>
      <c r="G1493" s="139"/>
      <c r="H1493" s="139"/>
      <c r="I1493" s="139"/>
      <c r="J1493" s="139"/>
      <c r="K1493" s="139"/>
      <c r="L1493" s="139"/>
      <c r="M1493" s="139"/>
      <c r="N1493" s="139"/>
      <c r="O1493" s="139"/>
      <c r="P1493" s="139"/>
      <c r="Q1493" s="139"/>
      <c r="R1493" s="139"/>
      <c r="S1493" s="139"/>
      <c r="T1493" s="139"/>
      <c r="U1493" s="139"/>
      <c r="V1493" s="139"/>
      <c r="W1493" s="139"/>
      <c r="X1493" s="139"/>
      <c r="Y1493" s="139"/>
      <c r="Z1493" s="139"/>
      <c r="AA1493" s="139"/>
      <c r="AB1493" s="139"/>
      <c r="AC1493" s="139"/>
      <c r="AD1493" s="139"/>
      <c r="AE1493" s="139"/>
      <c r="AF1493" s="139"/>
      <c r="AG1493" s="139"/>
      <c r="AH1493" s="139"/>
      <c r="AI1493" s="139"/>
      <c r="AJ1493" s="139"/>
      <c r="AK1493" s="139"/>
      <c r="AL1493" s="139"/>
      <c r="AM1493" s="139"/>
      <c r="AN1493" s="139"/>
      <c r="AO1493" s="139"/>
      <c r="AP1493" s="139"/>
      <c r="AQ1493" s="139"/>
      <c r="AR1493" s="139"/>
      <c r="AS1493" s="139"/>
      <c r="AT1493" s="139"/>
      <c r="AU1493" s="139"/>
      <c r="AV1493" s="139"/>
      <c r="AW1493" s="139"/>
      <c r="AX1493" s="139"/>
      <c r="AY1493" s="139"/>
    </row>
    <row r="1494" spans="1:51" ht="14.25" x14ac:dyDescent="0.2">
      <c r="A1494" s="139"/>
      <c r="B1494" s="139"/>
      <c r="C1494" s="139"/>
      <c r="D1494" s="139"/>
      <c r="E1494" s="139"/>
      <c r="F1494" s="139"/>
      <c r="G1494" s="139"/>
      <c r="H1494" s="139"/>
      <c r="I1494" s="139"/>
      <c r="J1494" s="139"/>
      <c r="K1494" s="139"/>
      <c r="L1494" s="139"/>
      <c r="M1494" s="139"/>
      <c r="N1494" s="139"/>
      <c r="O1494" s="139"/>
      <c r="P1494" s="139"/>
      <c r="Q1494" s="139"/>
      <c r="R1494" s="139"/>
      <c r="S1494" s="139"/>
      <c r="T1494" s="139"/>
      <c r="U1494" s="139"/>
      <c r="V1494" s="139"/>
      <c r="W1494" s="139"/>
      <c r="X1494" s="139"/>
      <c r="Y1494" s="139"/>
      <c r="Z1494" s="139"/>
      <c r="AA1494" s="139"/>
      <c r="AB1494" s="139"/>
      <c r="AC1494" s="139"/>
      <c r="AD1494" s="139"/>
      <c r="AE1494" s="139"/>
      <c r="AF1494" s="139"/>
      <c r="AG1494" s="139"/>
      <c r="AH1494" s="139"/>
      <c r="AI1494" s="139"/>
      <c r="AJ1494" s="139"/>
      <c r="AK1494" s="139"/>
      <c r="AL1494" s="139"/>
      <c r="AM1494" s="139"/>
      <c r="AN1494" s="139"/>
      <c r="AO1494" s="139"/>
      <c r="AP1494" s="139"/>
      <c r="AQ1494" s="139"/>
      <c r="AR1494" s="139"/>
      <c r="AS1494" s="139"/>
      <c r="AT1494" s="139"/>
      <c r="AU1494" s="139"/>
      <c r="AV1494" s="139"/>
      <c r="AW1494" s="139"/>
      <c r="AX1494" s="139"/>
      <c r="AY1494" s="139"/>
    </row>
    <row r="1495" spans="1:51" ht="14.25" x14ac:dyDescent="0.2">
      <c r="A1495" s="139"/>
      <c r="B1495" s="139"/>
      <c r="C1495" s="139"/>
      <c r="D1495" s="139"/>
      <c r="E1495" s="139"/>
      <c r="F1495" s="139"/>
      <c r="G1495" s="139"/>
      <c r="H1495" s="139"/>
      <c r="I1495" s="139"/>
      <c r="J1495" s="139"/>
      <c r="K1495" s="139"/>
      <c r="L1495" s="139"/>
      <c r="M1495" s="139"/>
      <c r="N1495" s="139"/>
      <c r="O1495" s="139"/>
      <c r="P1495" s="139"/>
      <c r="Q1495" s="139"/>
      <c r="R1495" s="139"/>
      <c r="S1495" s="139"/>
      <c r="T1495" s="139"/>
      <c r="U1495" s="139"/>
      <c r="V1495" s="139"/>
      <c r="W1495" s="139"/>
      <c r="X1495" s="139"/>
      <c r="Y1495" s="139"/>
      <c r="Z1495" s="139"/>
      <c r="AA1495" s="139"/>
      <c r="AB1495" s="139"/>
      <c r="AC1495" s="139"/>
      <c r="AD1495" s="139"/>
      <c r="AE1495" s="139"/>
      <c r="AF1495" s="139"/>
      <c r="AG1495" s="139"/>
      <c r="AH1495" s="139"/>
      <c r="AI1495" s="139"/>
      <c r="AJ1495" s="139"/>
      <c r="AK1495" s="139"/>
      <c r="AL1495" s="139"/>
      <c r="AM1495" s="139"/>
      <c r="AN1495" s="139"/>
      <c r="AO1495" s="139"/>
      <c r="AP1495" s="139"/>
      <c r="AQ1495" s="139"/>
      <c r="AR1495" s="139"/>
      <c r="AS1495" s="139"/>
      <c r="AT1495" s="139"/>
      <c r="AU1495" s="139"/>
      <c r="AV1495" s="139"/>
      <c r="AW1495" s="139"/>
      <c r="AX1495" s="139"/>
      <c r="AY1495" s="139"/>
    </row>
    <row r="1496" spans="1:51" ht="14.25" x14ac:dyDescent="0.2">
      <c r="A1496" s="139"/>
      <c r="B1496" s="139"/>
      <c r="C1496" s="139"/>
      <c r="D1496" s="139"/>
      <c r="E1496" s="139"/>
      <c r="F1496" s="139"/>
      <c r="G1496" s="139"/>
      <c r="H1496" s="139"/>
      <c r="I1496" s="139"/>
      <c r="J1496" s="139"/>
      <c r="K1496" s="139"/>
      <c r="L1496" s="139"/>
      <c r="M1496" s="139"/>
      <c r="N1496" s="139"/>
      <c r="O1496" s="139"/>
      <c r="P1496" s="139"/>
      <c r="Q1496" s="139"/>
      <c r="R1496" s="139"/>
      <c r="S1496" s="139"/>
      <c r="T1496" s="139"/>
      <c r="U1496" s="139"/>
      <c r="V1496" s="139"/>
      <c r="W1496" s="139"/>
      <c r="X1496" s="139"/>
      <c r="Y1496" s="139"/>
      <c r="Z1496" s="139"/>
      <c r="AA1496" s="139"/>
      <c r="AB1496" s="139"/>
      <c r="AC1496" s="139"/>
      <c r="AD1496" s="139"/>
      <c r="AE1496" s="139"/>
      <c r="AF1496" s="139"/>
      <c r="AG1496" s="139"/>
      <c r="AH1496" s="139"/>
      <c r="AI1496" s="139"/>
      <c r="AJ1496" s="139"/>
      <c r="AK1496" s="139"/>
      <c r="AL1496" s="139"/>
      <c r="AM1496" s="139"/>
      <c r="AN1496" s="139"/>
      <c r="AO1496" s="139"/>
      <c r="AP1496" s="139"/>
      <c r="AQ1496" s="139"/>
      <c r="AR1496" s="139"/>
      <c r="AS1496" s="139"/>
      <c r="AT1496" s="139"/>
      <c r="AU1496" s="139"/>
      <c r="AV1496" s="139"/>
      <c r="AW1496" s="139"/>
      <c r="AX1496" s="139"/>
      <c r="AY1496" s="139"/>
    </row>
    <row r="1497" spans="1:51" ht="14.25" x14ac:dyDescent="0.2">
      <c r="A1497" s="139"/>
      <c r="B1497" s="139"/>
      <c r="C1497" s="139"/>
      <c r="D1497" s="139"/>
      <c r="E1497" s="139"/>
      <c r="F1497" s="139"/>
      <c r="G1497" s="139"/>
      <c r="H1497" s="139"/>
      <c r="I1497" s="139"/>
      <c r="J1497" s="139"/>
      <c r="K1497" s="139"/>
      <c r="L1497" s="139"/>
      <c r="M1497" s="139"/>
      <c r="N1497" s="139"/>
      <c r="O1497" s="139"/>
      <c r="P1497" s="139"/>
      <c r="Q1497" s="139"/>
      <c r="R1497" s="139"/>
      <c r="S1497" s="139"/>
      <c r="T1497" s="139"/>
      <c r="U1497" s="139"/>
      <c r="V1497" s="139"/>
      <c r="W1497" s="139"/>
      <c r="X1497" s="139"/>
      <c r="Y1497" s="139"/>
      <c r="Z1497" s="139"/>
      <c r="AA1497" s="139"/>
      <c r="AB1497" s="139"/>
      <c r="AC1497" s="139"/>
      <c r="AD1497" s="139"/>
      <c r="AE1497" s="139"/>
      <c r="AF1497" s="139"/>
      <c r="AG1497" s="139"/>
      <c r="AH1497" s="139"/>
      <c r="AI1497" s="139"/>
      <c r="AJ1497" s="139"/>
      <c r="AK1497" s="139"/>
      <c r="AL1497" s="139"/>
      <c r="AM1497" s="139"/>
      <c r="AN1497" s="139"/>
      <c r="AO1497" s="139"/>
      <c r="AP1497" s="139"/>
      <c r="AQ1497" s="139"/>
      <c r="AR1497" s="139"/>
      <c r="AS1497" s="139"/>
      <c r="AT1497" s="139"/>
      <c r="AU1497" s="139"/>
      <c r="AV1497" s="139"/>
      <c r="AW1497" s="139"/>
      <c r="AX1497" s="139"/>
      <c r="AY1497" s="139"/>
    </row>
    <row r="1498" spans="1:51" ht="14.25" x14ac:dyDescent="0.2">
      <c r="A1498" s="139"/>
      <c r="B1498" s="139"/>
      <c r="C1498" s="139"/>
      <c r="D1498" s="139"/>
      <c r="E1498" s="139"/>
      <c r="F1498" s="139"/>
      <c r="G1498" s="139"/>
      <c r="H1498" s="139"/>
      <c r="I1498" s="139"/>
      <c r="J1498" s="139"/>
      <c r="K1498" s="139"/>
      <c r="L1498" s="139"/>
      <c r="M1498" s="139"/>
      <c r="N1498" s="139"/>
      <c r="O1498" s="139"/>
      <c r="P1498" s="139"/>
      <c r="Q1498" s="139"/>
      <c r="R1498" s="139"/>
      <c r="S1498" s="139"/>
      <c r="T1498" s="139"/>
      <c r="U1498" s="139"/>
      <c r="V1498" s="139"/>
      <c r="W1498" s="139"/>
      <c r="X1498" s="139"/>
      <c r="Y1498" s="139"/>
      <c r="Z1498" s="139"/>
      <c r="AA1498" s="139"/>
      <c r="AB1498" s="139"/>
      <c r="AC1498" s="139"/>
      <c r="AD1498" s="139"/>
      <c r="AE1498" s="139"/>
      <c r="AF1498" s="139"/>
      <c r="AG1498" s="139"/>
      <c r="AH1498" s="139"/>
      <c r="AI1498" s="139"/>
      <c r="AJ1498" s="139"/>
      <c r="AK1498" s="139"/>
      <c r="AL1498" s="139"/>
      <c r="AM1498" s="139"/>
      <c r="AN1498" s="139"/>
      <c r="AO1498" s="139"/>
      <c r="AP1498" s="139"/>
      <c r="AQ1498" s="139"/>
      <c r="AR1498" s="139"/>
      <c r="AS1498" s="139"/>
      <c r="AT1498" s="139"/>
      <c r="AU1498" s="139"/>
      <c r="AV1498" s="139"/>
      <c r="AW1498" s="139"/>
      <c r="AX1498" s="139"/>
      <c r="AY1498" s="139"/>
    </row>
    <row r="1499" spans="1:51" ht="14.25" x14ac:dyDescent="0.2">
      <c r="A1499" s="139"/>
      <c r="B1499" s="139"/>
      <c r="C1499" s="139"/>
      <c r="D1499" s="139"/>
      <c r="E1499" s="139"/>
      <c r="F1499" s="139"/>
      <c r="G1499" s="139"/>
      <c r="H1499" s="139"/>
      <c r="I1499" s="139"/>
      <c r="J1499" s="139"/>
      <c r="K1499" s="139"/>
      <c r="L1499" s="139"/>
      <c r="M1499" s="139"/>
      <c r="N1499" s="139"/>
      <c r="O1499" s="139"/>
      <c r="P1499" s="139"/>
      <c r="Q1499" s="139"/>
      <c r="R1499" s="139"/>
      <c r="S1499" s="139"/>
      <c r="T1499" s="139"/>
      <c r="U1499" s="139"/>
      <c r="V1499" s="139"/>
      <c r="W1499" s="139"/>
      <c r="X1499" s="139"/>
      <c r="Y1499" s="139"/>
      <c r="Z1499" s="139"/>
      <c r="AA1499" s="139"/>
      <c r="AB1499" s="139"/>
      <c r="AC1499" s="139"/>
      <c r="AD1499" s="139"/>
      <c r="AE1499" s="139"/>
      <c r="AF1499" s="139"/>
      <c r="AG1499" s="139"/>
      <c r="AH1499" s="139"/>
      <c r="AI1499" s="139"/>
      <c r="AJ1499" s="139"/>
      <c r="AK1499" s="139"/>
      <c r="AL1499" s="139"/>
      <c r="AM1499" s="139"/>
      <c r="AN1499" s="139"/>
      <c r="AO1499" s="139"/>
      <c r="AP1499" s="139"/>
      <c r="AQ1499" s="139"/>
      <c r="AR1499" s="139"/>
      <c r="AS1499" s="139"/>
      <c r="AT1499" s="139"/>
      <c r="AU1499" s="139"/>
      <c r="AV1499" s="139"/>
      <c r="AW1499" s="139"/>
      <c r="AX1499" s="139"/>
      <c r="AY1499" s="139"/>
    </row>
    <row r="1500" spans="1:51" ht="14.25" x14ac:dyDescent="0.2">
      <c r="A1500" s="139"/>
      <c r="B1500" s="139"/>
      <c r="C1500" s="139"/>
      <c r="D1500" s="139"/>
      <c r="E1500" s="139"/>
      <c r="F1500" s="139"/>
      <c r="G1500" s="139"/>
      <c r="H1500" s="139"/>
      <c r="I1500" s="139"/>
      <c r="J1500" s="139"/>
      <c r="K1500" s="139"/>
      <c r="L1500" s="139"/>
      <c r="M1500" s="139"/>
      <c r="N1500" s="139"/>
      <c r="O1500" s="139"/>
      <c r="P1500" s="139"/>
      <c r="Q1500" s="139"/>
      <c r="R1500" s="139"/>
      <c r="S1500" s="139"/>
      <c r="T1500" s="139"/>
      <c r="U1500" s="139"/>
      <c r="V1500" s="139"/>
      <c r="W1500" s="139"/>
      <c r="X1500" s="139"/>
      <c r="Y1500" s="139"/>
      <c r="Z1500" s="139"/>
      <c r="AA1500" s="139"/>
      <c r="AB1500" s="139"/>
      <c r="AC1500" s="139"/>
      <c r="AD1500" s="139"/>
      <c r="AE1500" s="139"/>
      <c r="AF1500" s="139"/>
      <c r="AG1500" s="139"/>
      <c r="AH1500" s="139"/>
      <c r="AI1500" s="139"/>
      <c r="AJ1500" s="139"/>
      <c r="AK1500" s="139"/>
      <c r="AL1500" s="139"/>
      <c r="AM1500" s="139"/>
      <c r="AN1500" s="139"/>
      <c r="AO1500" s="139"/>
      <c r="AP1500" s="139"/>
      <c r="AQ1500" s="139"/>
      <c r="AR1500" s="139"/>
      <c r="AS1500" s="139"/>
      <c r="AT1500" s="139"/>
      <c r="AU1500" s="139"/>
      <c r="AV1500" s="139"/>
      <c r="AW1500" s="139"/>
      <c r="AX1500" s="139"/>
      <c r="AY1500" s="139"/>
    </row>
    <row r="1501" spans="1:51" ht="14.25" x14ac:dyDescent="0.2">
      <c r="A1501" s="139"/>
      <c r="B1501" s="139"/>
      <c r="C1501" s="139"/>
      <c r="D1501" s="139"/>
      <c r="E1501" s="139"/>
      <c r="F1501" s="139"/>
      <c r="G1501" s="139"/>
      <c r="H1501" s="139"/>
      <c r="I1501" s="139"/>
      <c r="J1501" s="139"/>
      <c r="K1501" s="139"/>
      <c r="L1501" s="139"/>
      <c r="M1501" s="139"/>
      <c r="N1501" s="139"/>
      <c r="O1501" s="139"/>
      <c r="P1501" s="139"/>
      <c r="Q1501" s="139"/>
      <c r="R1501" s="139"/>
      <c r="S1501" s="139"/>
      <c r="T1501" s="139"/>
      <c r="U1501" s="139"/>
      <c r="V1501" s="139"/>
      <c r="W1501" s="139"/>
      <c r="X1501" s="139"/>
      <c r="Y1501" s="139"/>
      <c r="Z1501" s="139"/>
      <c r="AA1501" s="139"/>
      <c r="AB1501" s="139"/>
      <c r="AC1501" s="139"/>
      <c r="AD1501" s="139"/>
      <c r="AE1501" s="139"/>
      <c r="AF1501" s="139"/>
      <c r="AG1501" s="139"/>
      <c r="AH1501" s="139"/>
      <c r="AI1501" s="139"/>
      <c r="AJ1501" s="139"/>
      <c r="AK1501" s="139"/>
      <c r="AL1501" s="139"/>
      <c r="AM1501" s="139"/>
      <c r="AN1501" s="139"/>
      <c r="AO1501" s="139"/>
      <c r="AP1501" s="139"/>
      <c r="AQ1501" s="139"/>
      <c r="AR1501" s="139"/>
      <c r="AS1501" s="139"/>
      <c r="AT1501" s="139"/>
      <c r="AU1501" s="139"/>
      <c r="AV1501" s="139"/>
      <c r="AW1501" s="139"/>
      <c r="AX1501" s="139"/>
      <c r="AY1501" s="139"/>
    </row>
    <row r="1502" spans="1:51" ht="14.25" x14ac:dyDescent="0.2">
      <c r="A1502" s="139"/>
      <c r="B1502" s="139"/>
      <c r="C1502" s="139"/>
      <c r="D1502" s="139"/>
      <c r="E1502" s="139"/>
      <c r="F1502" s="139"/>
      <c r="G1502" s="139"/>
      <c r="H1502" s="139"/>
      <c r="I1502" s="139"/>
      <c r="J1502" s="139"/>
      <c r="K1502" s="139"/>
      <c r="L1502" s="139"/>
      <c r="M1502" s="139"/>
      <c r="N1502" s="139"/>
      <c r="O1502" s="139"/>
      <c r="P1502" s="139"/>
      <c r="Q1502" s="139"/>
      <c r="R1502" s="139"/>
      <c r="S1502" s="139"/>
      <c r="T1502" s="139"/>
      <c r="U1502" s="139"/>
      <c r="V1502" s="139"/>
      <c r="W1502" s="139"/>
      <c r="X1502" s="139"/>
      <c r="Y1502" s="139"/>
      <c r="Z1502" s="139"/>
      <c r="AA1502" s="139"/>
      <c r="AB1502" s="139"/>
      <c r="AC1502" s="139"/>
      <c r="AD1502" s="139"/>
      <c r="AE1502" s="139"/>
      <c r="AF1502" s="139"/>
      <c r="AG1502" s="139"/>
      <c r="AH1502" s="139"/>
      <c r="AI1502" s="139"/>
      <c r="AJ1502" s="139"/>
      <c r="AK1502" s="139"/>
      <c r="AL1502" s="139"/>
      <c r="AM1502" s="139"/>
      <c r="AN1502" s="139"/>
      <c r="AO1502" s="139"/>
      <c r="AP1502" s="139"/>
      <c r="AQ1502" s="139"/>
      <c r="AR1502" s="139"/>
      <c r="AS1502" s="139"/>
      <c r="AT1502" s="139"/>
      <c r="AU1502" s="139"/>
      <c r="AV1502" s="139"/>
      <c r="AW1502" s="139"/>
      <c r="AX1502" s="139"/>
      <c r="AY1502" s="139"/>
    </row>
    <row r="1503" spans="1:51" ht="14.25" x14ac:dyDescent="0.2">
      <c r="A1503" s="139"/>
      <c r="B1503" s="139"/>
      <c r="C1503" s="139"/>
      <c r="D1503" s="139"/>
      <c r="E1503" s="139"/>
      <c r="F1503" s="139"/>
      <c r="G1503" s="139"/>
      <c r="H1503" s="139"/>
      <c r="I1503" s="139"/>
      <c r="J1503" s="139"/>
      <c r="K1503" s="139"/>
      <c r="L1503" s="139"/>
      <c r="M1503" s="139"/>
      <c r="N1503" s="139"/>
      <c r="O1503" s="139"/>
      <c r="P1503" s="139"/>
      <c r="Q1503" s="139"/>
      <c r="R1503" s="139"/>
      <c r="S1503" s="139"/>
      <c r="T1503" s="139"/>
      <c r="U1503" s="139"/>
      <c r="V1503" s="139"/>
      <c r="W1503" s="139"/>
      <c r="X1503" s="139"/>
      <c r="Y1503" s="139"/>
      <c r="Z1503" s="139"/>
      <c r="AA1503" s="139"/>
      <c r="AB1503" s="139"/>
      <c r="AC1503" s="139"/>
      <c r="AD1503" s="139"/>
      <c r="AE1503" s="139"/>
      <c r="AF1503" s="139"/>
      <c r="AG1503" s="139"/>
      <c r="AH1503" s="139"/>
      <c r="AI1503" s="139"/>
      <c r="AJ1503" s="139"/>
      <c r="AK1503" s="139"/>
      <c r="AL1503" s="139"/>
      <c r="AM1503" s="139"/>
      <c r="AN1503" s="139"/>
      <c r="AO1503" s="139"/>
      <c r="AP1503" s="139"/>
      <c r="AQ1503" s="139"/>
      <c r="AR1503" s="139"/>
      <c r="AS1503" s="139"/>
      <c r="AT1503" s="139"/>
      <c r="AU1503" s="139"/>
      <c r="AV1503" s="139"/>
      <c r="AW1503" s="139"/>
      <c r="AX1503" s="139"/>
      <c r="AY1503" s="139"/>
    </row>
    <row r="1504" spans="1:51" ht="14.25" x14ac:dyDescent="0.2">
      <c r="A1504" s="139"/>
      <c r="B1504" s="139"/>
      <c r="C1504" s="139"/>
      <c r="D1504" s="139"/>
      <c r="E1504" s="139"/>
      <c r="F1504" s="139"/>
      <c r="G1504" s="139"/>
      <c r="H1504" s="139"/>
      <c r="I1504" s="139"/>
      <c r="J1504" s="139"/>
      <c r="K1504" s="139"/>
      <c r="L1504" s="139"/>
      <c r="M1504" s="139"/>
      <c r="N1504" s="139"/>
      <c r="O1504" s="139"/>
      <c r="P1504" s="139"/>
      <c r="Q1504" s="139"/>
      <c r="R1504" s="139"/>
      <c r="S1504" s="139"/>
      <c r="T1504" s="139"/>
      <c r="U1504" s="139"/>
      <c r="V1504" s="139"/>
      <c r="W1504" s="139"/>
      <c r="X1504" s="139"/>
      <c r="Y1504" s="139"/>
      <c r="Z1504" s="139"/>
      <c r="AA1504" s="139"/>
      <c r="AB1504" s="139"/>
      <c r="AC1504" s="139"/>
      <c r="AD1504" s="139"/>
      <c r="AE1504" s="139"/>
      <c r="AF1504" s="139"/>
      <c r="AG1504" s="139"/>
      <c r="AH1504" s="139"/>
      <c r="AI1504" s="139"/>
      <c r="AJ1504" s="139"/>
      <c r="AK1504" s="139"/>
      <c r="AL1504" s="139"/>
      <c r="AM1504" s="139"/>
      <c r="AN1504" s="139"/>
      <c r="AO1504" s="139"/>
      <c r="AP1504" s="139"/>
      <c r="AQ1504" s="139"/>
      <c r="AR1504" s="139"/>
      <c r="AS1504" s="139"/>
      <c r="AT1504" s="139"/>
      <c r="AU1504" s="139"/>
      <c r="AV1504" s="139"/>
      <c r="AW1504" s="139"/>
      <c r="AX1504" s="139"/>
      <c r="AY1504" s="139"/>
    </row>
    <row r="1505" spans="1:51" ht="14.25" x14ac:dyDescent="0.2">
      <c r="A1505" s="139"/>
      <c r="B1505" s="139"/>
      <c r="C1505" s="139"/>
      <c r="D1505" s="139"/>
      <c r="E1505" s="139"/>
      <c r="F1505" s="139"/>
      <c r="G1505" s="139"/>
      <c r="H1505" s="139"/>
      <c r="I1505" s="139"/>
      <c r="J1505" s="139"/>
      <c r="K1505" s="139"/>
      <c r="L1505" s="139"/>
      <c r="M1505" s="139"/>
      <c r="N1505" s="139"/>
      <c r="O1505" s="139"/>
      <c r="P1505" s="139"/>
      <c r="Q1505" s="139"/>
      <c r="R1505" s="139"/>
      <c r="S1505" s="139"/>
      <c r="T1505" s="139"/>
      <c r="U1505" s="139"/>
      <c r="V1505" s="139"/>
      <c r="W1505" s="139"/>
      <c r="X1505" s="139"/>
      <c r="Y1505" s="139"/>
      <c r="Z1505" s="139"/>
      <c r="AA1505" s="139"/>
      <c r="AB1505" s="139"/>
      <c r="AC1505" s="139"/>
      <c r="AD1505" s="139"/>
      <c r="AE1505" s="139"/>
      <c r="AF1505" s="139"/>
      <c r="AG1505" s="139"/>
      <c r="AH1505" s="139"/>
      <c r="AI1505" s="139"/>
      <c r="AJ1505" s="139"/>
      <c r="AK1505" s="139"/>
      <c r="AL1505" s="139"/>
      <c r="AM1505" s="139"/>
      <c r="AN1505" s="139"/>
      <c r="AO1505" s="139"/>
      <c r="AP1505" s="139"/>
      <c r="AQ1505" s="139"/>
      <c r="AR1505" s="139"/>
      <c r="AS1505" s="139"/>
      <c r="AT1505" s="139"/>
      <c r="AU1505" s="139"/>
      <c r="AV1505" s="139"/>
      <c r="AW1505" s="139"/>
      <c r="AX1505" s="139"/>
      <c r="AY1505" s="139"/>
    </row>
    <row r="1506" spans="1:51" ht="14.25" x14ac:dyDescent="0.2">
      <c r="A1506" s="139"/>
      <c r="B1506" s="139"/>
      <c r="C1506" s="139"/>
      <c r="D1506" s="139"/>
      <c r="E1506" s="139"/>
      <c r="F1506" s="139"/>
      <c r="G1506" s="139"/>
      <c r="H1506" s="139"/>
      <c r="I1506" s="139"/>
      <c r="J1506" s="139"/>
      <c r="K1506" s="139"/>
      <c r="L1506" s="139"/>
      <c r="M1506" s="139"/>
      <c r="N1506" s="139"/>
      <c r="O1506" s="139"/>
      <c r="P1506" s="139"/>
      <c r="Q1506" s="139"/>
      <c r="R1506" s="139"/>
      <c r="S1506" s="139"/>
      <c r="T1506" s="139"/>
      <c r="U1506" s="139"/>
      <c r="V1506" s="139"/>
      <c r="W1506" s="139"/>
      <c r="X1506" s="139"/>
      <c r="Y1506" s="139"/>
      <c r="Z1506" s="139"/>
      <c r="AA1506" s="139"/>
      <c r="AB1506" s="139"/>
      <c r="AC1506" s="139"/>
      <c r="AD1506" s="139"/>
      <c r="AE1506" s="139"/>
      <c r="AF1506" s="139"/>
      <c r="AG1506" s="139"/>
      <c r="AH1506" s="139"/>
      <c r="AI1506" s="139"/>
      <c r="AJ1506" s="139"/>
      <c r="AK1506" s="139"/>
      <c r="AL1506" s="139"/>
      <c r="AM1506" s="139"/>
      <c r="AN1506" s="139"/>
      <c r="AO1506" s="139"/>
      <c r="AP1506" s="139"/>
      <c r="AQ1506" s="139"/>
      <c r="AR1506" s="139"/>
      <c r="AS1506" s="139"/>
      <c r="AT1506" s="139"/>
      <c r="AU1506" s="139"/>
      <c r="AV1506" s="139"/>
      <c r="AW1506" s="139"/>
      <c r="AX1506" s="139"/>
      <c r="AY1506" s="139"/>
    </row>
    <row r="1507" spans="1:51" ht="14.25" x14ac:dyDescent="0.2">
      <c r="A1507" s="139"/>
      <c r="B1507" s="139"/>
      <c r="C1507" s="139"/>
      <c r="D1507" s="139"/>
      <c r="E1507" s="139"/>
      <c r="F1507" s="139"/>
      <c r="G1507" s="139"/>
      <c r="H1507" s="139"/>
      <c r="I1507" s="139"/>
      <c r="J1507" s="139"/>
      <c r="K1507" s="139"/>
      <c r="L1507" s="139"/>
      <c r="M1507" s="139"/>
      <c r="N1507" s="139"/>
      <c r="O1507" s="139"/>
      <c r="P1507" s="139"/>
      <c r="Q1507" s="139"/>
      <c r="R1507" s="139"/>
      <c r="S1507" s="139"/>
      <c r="T1507" s="139"/>
      <c r="U1507" s="139"/>
      <c r="V1507" s="139"/>
      <c r="W1507" s="139"/>
      <c r="X1507" s="139"/>
      <c r="Y1507" s="139"/>
      <c r="Z1507" s="139"/>
      <c r="AA1507" s="139"/>
      <c r="AB1507" s="139"/>
      <c r="AC1507" s="139"/>
      <c r="AD1507" s="139"/>
      <c r="AE1507" s="139"/>
      <c r="AF1507" s="139"/>
      <c r="AG1507" s="139"/>
      <c r="AH1507" s="139"/>
      <c r="AI1507" s="139"/>
      <c r="AJ1507" s="139"/>
      <c r="AK1507" s="139"/>
      <c r="AL1507" s="139"/>
      <c r="AM1507" s="139"/>
      <c r="AN1507" s="139"/>
      <c r="AO1507" s="139"/>
      <c r="AP1507" s="139"/>
      <c r="AQ1507" s="139"/>
      <c r="AR1507" s="139"/>
      <c r="AS1507" s="139"/>
      <c r="AT1507" s="139"/>
      <c r="AU1507" s="139"/>
      <c r="AV1507" s="139"/>
      <c r="AW1507" s="139"/>
      <c r="AX1507" s="139"/>
      <c r="AY1507" s="139"/>
    </row>
    <row r="1508" spans="1:51" ht="14.25" x14ac:dyDescent="0.2">
      <c r="A1508" s="139"/>
      <c r="B1508" s="139"/>
      <c r="C1508" s="139"/>
      <c r="D1508" s="139"/>
      <c r="E1508" s="139"/>
      <c r="F1508" s="139"/>
      <c r="G1508" s="139"/>
      <c r="H1508" s="139"/>
      <c r="I1508" s="139"/>
      <c r="J1508" s="139"/>
      <c r="K1508" s="139"/>
      <c r="L1508" s="139"/>
      <c r="M1508" s="139"/>
      <c r="N1508" s="139"/>
      <c r="O1508" s="139"/>
      <c r="P1508" s="139"/>
      <c r="Q1508" s="139"/>
      <c r="R1508" s="139"/>
      <c r="S1508" s="139"/>
      <c r="T1508" s="139"/>
      <c r="U1508" s="139"/>
      <c r="V1508" s="139"/>
      <c r="W1508" s="139"/>
      <c r="X1508" s="139"/>
      <c r="Y1508" s="139"/>
      <c r="Z1508" s="139"/>
      <c r="AA1508" s="139"/>
      <c r="AB1508" s="139"/>
      <c r="AC1508" s="139"/>
      <c r="AD1508" s="139"/>
      <c r="AE1508" s="139"/>
      <c r="AF1508" s="139"/>
      <c r="AG1508" s="139"/>
      <c r="AH1508" s="139"/>
      <c r="AI1508" s="139"/>
      <c r="AJ1508" s="139"/>
      <c r="AK1508" s="139"/>
      <c r="AL1508" s="139"/>
      <c r="AM1508" s="139"/>
      <c r="AN1508" s="139"/>
      <c r="AO1508" s="139"/>
      <c r="AP1508" s="139"/>
      <c r="AQ1508" s="139"/>
      <c r="AR1508" s="139"/>
      <c r="AS1508" s="139"/>
      <c r="AT1508" s="139"/>
      <c r="AU1508" s="139"/>
      <c r="AV1508" s="139"/>
      <c r="AW1508" s="139"/>
      <c r="AX1508" s="139"/>
      <c r="AY1508" s="139"/>
    </row>
    <row r="1509" spans="1:51" ht="14.25" x14ac:dyDescent="0.2">
      <c r="A1509" s="139"/>
      <c r="B1509" s="139"/>
      <c r="C1509" s="139"/>
      <c r="D1509" s="139"/>
      <c r="E1509" s="139"/>
      <c r="F1509" s="139"/>
      <c r="G1509" s="139"/>
      <c r="H1509" s="139"/>
      <c r="I1509" s="139"/>
      <c r="J1509" s="139"/>
      <c r="K1509" s="139"/>
      <c r="L1509" s="139"/>
      <c r="M1509" s="139"/>
      <c r="N1509" s="139"/>
      <c r="O1509" s="139"/>
      <c r="P1509" s="139"/>
      <c r="Q1509" s="139"/>
      <c r="R1509" s="139"/>
      <c r="S1509" s="139"/>
      <c r="T1509" s="139"/>
      <c r="U1509" s="139"/>
      <c r="V1509" s="139"/>
      <c r="W1509" s="139"/>
      <c r="X1509" s="139"/>
      <c r="Y1509" s="139"/>
      <c r="Z1509" s="139"/>
      <c r="AA1509" s="139"/>
      <c r="AB1509" s="139"/>
      <c r="AC1509" s="139"/>
      <c r="AD1509" s="139"/>
      <c r="AE1509" s="139"/>
      <c r="AF1509" s="139"/>
      <c r="AG1509" s="139"/>
      <c r="AH1509" s="139"/>
      <c r="AI1509" s="139"/>
      <c r="AJ1509" s="139"/>
      <c r="AK1509" s="139"/>
      <c r="AL1509" s="139"/>
      <c r="AM1509" s="139"/>
      <c r="AN1509" s="139"/>
      <c r="AO1509" s="139"/>
      <c r="AP1509" s="139"/>
      <c r="AQ1509" s="139"/>
      <c r="AR1509" s="139"/>
      <c r="AS1509" s="139"/>
      <c r="AT1509" s="139"/>
      <c r="AU1509" s="139"/>
      <c r="AV1509" s="139"/>
      <c r="AW1509" s="139"/>
      <c r="AX1509" s="139"/>
      <c r="AY1509" s="139"/>
    </row>
    <row r="1510" spans="1:51" ht="14.25" x14ac:dyDescent="0.2">
      <c r="A1510" s="139"/>
      <c r="B1510" s="139"/>
      <c r="C1510" s="139"/>
      <c r="D1510" s="139"/>
      <c r="E1510" s="139"/>
      <c r="F1510" s="139"/>
      <c r="G1510" s="139"/>
      <c r="H1510" s="139"/>
      <c r="I1510" s="139"/>
      <c r="J1510" s="139"/>
      <c r="K1510" s="139"/>
      <c r="L1510" s="139"/>
      <c r="M1510" s="139"/>
      <c r="N1510" s="139"/>
      <c r="O1510" s="139"/>
      <c r="P1510" s="139"/>
      <c r="Q1510" s="139"/>
      <c r="R1510" s="139"/>
      <c r="S1510" s="139"/>
      <c r="T1510" s="139"/>
      <c r="U1510" s="139"/>
      <c r="V1510" s="139"/>
      <c r="W1510" s="139"/>
      <c r="X1510" s="139"/>
      <c r="Y1510" s="139"/>
      <c r="Z1510" s="139"/>
      <c r="AA1510" s="139"/>
      <c r="AB1510" s="139"/>
      <c r="AC1510" s="139"/>
      <c r="AD1510" s="139"/>
      <c r="AE1510" s="139"/>
      <c r="AF1510" s="139"/>
      <c r="AG1510" s="139"/>
      <c r="AH1510" s="139"/>
      <c r="AI1510" s="139"/>
      <c r="AJ1510" s="139"/>
      <c r="AK1510" s="139"/>
      <c r="AL1510" s="139"/>
      <c r="AM1510" s="139"/>
      <c r="AN1510" s="139"/>
      <c r="AO1510" s="139"/>
      <c r="AP1510" s="139"/>
      <c r="AQ1510" s="139"/>
      <c r="AR1510" s="139"/>
      <c r="AS1510" s="139"/>
      <c r="AT1510" s="139"/>
      <c r="AU1510" s="139"/>
      <c r="AV1510" s="139"/>
      <c r="AW1510" s="139"/>
      <c r="AX1510" s="139"/>
      <c r="AY1510" s="139"/>
    </row>
    <row r="1511" spans="1:51" ht="14.25" x14ac:dyDescent="0.2">
      <c r="A1511" s="139"/>
      <c r="B1511" s="139"/>
      <c r="C1511" s="139"/>
      <c r="D1511" s="139"/>
      <c r="E1511" s="139"/>
      <c r="F1511" s="139"/>
      <c r="G1511" s="139"/>
      <c r="H1511" s="139"/>
      <c r="I1511" s="139"/>
      <c r="J1511" s="139"/>
      <c r="K1511" s="139"/>
      <c r="L1511" s="139"/>
      <c r="M1511" s="139"/>
      <c r="N1511" s="139"/>
      <c r="O1511" s="139"/>
      <c r="P1511" s="139"/>
      <c r="Q1511" s="139"/>
      <c r="R1511" s="139"/>
      <c r="S1511" s="139"/>
      <c r="T1511" s="139"/>
      <c r="U1511" s="139"/>
      <c r="V1511" s="139"/>
      <c r="W1511" s="139"/>
      <c r="X1511" s="139"/>
      <c r="Y1511" s="139"/>
      <c r="Z1511" s="139"/>
      <c r="AA1511" s="139"/>
      <c r="AB1511" s="139"/>
      <c r="AC1511" s="139"/>
      <c r="AD1511" s="139"/>
      <c r="AE1511" s="139"/>
      <c r="AF1511" s="139"/>
      <c r="AG1511" s="139"/>
      <c r="AH1511" s="139"/>
      <c r="AI1511" s="139"/>
      <c r="AJ1511" s="139"/>
      <c r="AK1511" s="139"/>
      <c r="AL1511" s="139"/>
      <c r="AM1511" s="139"/>
      <c r="AN1511" s="139"/>
      <c r="AO1511" s="139"/>
      <c r="AP1511" s="139"/>
      <c r="AQ1511" s="139"/>
      <c r="AR1511" s="139"/>
      <c r="AS1511" s="139"/>
      <c r="AT1511" s="139"/>
      <c r="AU1511" s="139"/>
      <c r="AV1511" s="139"/>
      <c r="AW1511" s="139"/>
      <c r="AX1511" s="139"/>
      <c r="AY1511" s="139"/>
    </row>
    <row r="1512" spans="1:51" ht="14.25" x14ac:dyDescent="0.2">
      <c r="A1512" s="139"/>
      <c r="B1512" s="139"/>
      <c r="C1512" s="139"/>
      <c r="D1512" s="139"/>
      <c r="E1512" s="139"/>
      <c r="F1512" s="139"/>
      <c r="G1512" s="139"/>
      <c r="H1512" s="139"/>
      <c r="I1512" s="139"/>
      <c r="J1512" s="139"/>
      <c r="K1512" s="139"/>
      <c r="L1512" s="139"/>
      <c r="M1512" s="139"/>
      <c r="N1512" s="139"/>
      <c r="O1512" s="139"/>
      <c r="P1512" s="139"/>
      <c r="Q1512" s="139"/>
      <c r="R1512" s="139"/>
      <c r="S1512" s="139"/>
      <c r="T1512" s="139"/>
      <c r="U1512" s="139"/>
      <c r="V1512" s="139"/>
      <c r="W1512" s="139"/>
      <c r="X1512" s="139"/>
      <c r="Y1512" s="139"/>
      <c r="Z1512" s="139"/>
      <c r="AA1512" s="139"/>
      <c r="AB1512" s="139"/>
      <c r="AC1512" s="139"/>
      <c r="AD1512" s="139"/>
      <c r="AE1512" s="139"/>
      <c r="AF1512" s="139"/>
      <c r="AG1512" s="139"/>
      <c r="AH1512" s="139"/>
      <c r="AI1512" s="139"/>
      <c r="AJ1512" s="139"/>
      <c r="AK1512" s="139"/>
      <c r="AL1512" s="139"/>
      <c r="AM1512" s="139"/>
      <c r="AN1512" s="139"/>
      <c r="AO1512" s="139"/>
      <c r="AP1512" s="139"/>
      <c r="AQ1512" s="139"/>
      <c r="AR1512" s="139"/>
      <c r="AS1512" s="139"/>
      <c r="AT1512" s="139"/>
      <c r="AU1512" s="139"/>
      <c r="AV1512" s="139"/>
      <c r="AW1512" s="139"/>
      <c r="AX1512" s="139"/>
      <c r="AY1512" s="139"/>
    </row>
    <row r="1513" spans="1:51" ht="14.25" x14ac:dyDescent="0.2">
      <c r="A1513" s="139"/>
      <c r="B1513" s="139"/>
      <c r="C1513" s="139"/>
      <c r="D1513" s="139"/>
      <c r="E1513" s="139"/>
      <c r="F1513" s="139"/>
      <c r="G1513" s="139"/>
      <c r="H1513" s="139"/>
      <c r="I1513" s="139"/>
      <c r="J1513" s="139"/>
      <c r="K1513" s="139"/>
      <c r="L1513" s="139"/>
      <c r="M1513" s="139"/>
      <c r="N1513" s="139"/>
      <c r="O1513" s="139"/>
      <c r="P1513" s="139"/>
      <c r="Q1513" s="139"/>
      <c r="R1513" s="139"/>
      <c r="S1513" s="139"/>
      <c r="T1513" s="139"/>
      <c r="U1513" s="139"/>
      <c r="V1513" s="139"/>
      <c r="W1513" s="139"/>
      <c r="X1513" s="139"/>
      <c r="Y1513" s="139"/>
      <c r="Z1513" s="139"/>
      <c r="AA1513" s="139"/>
      <c r="AB1513" s="139"/>
      <c r="AC1513" s="139"/>
      <c r="AD1513" s="139"/>
      <c r="AE1513" s="139"/>
      <c r="AF1513" s="139"/>
      <c r="AG1513" s="139"/>
      <c r="AH1513" s="139"/>
      <c r="AI1513" s="139"/>
      <c r="AJ1513" s="139"/>
      <c r="AK1513" s="139"/>
      <c r="AL1513" s="139"/>
      <c r="AM1513" s="139"/>
      <c r="AN1513" s="139"/>
      <c r="AO1513" s="139"/>
      <c r="AP1513" s="139"/>
      <c r="AQ1513" s="139"/>
      <c r="AR1513" s="139"/>
      <c r="AS1513" s="139"/>
      <c r="AT1513" s="139"/>
      <c r="AU1513" s="139"/>
      <c r="AV1513" s="139"/>
      <c r="AW1513" s="139"/>
      <c r="AX1513" s="139"/>
      <c r="AY1513" s="139"/>
    </row>
    <row r="1514" spans="1:51" ht="14.25" x14ac:dyDescent="0.2">
      <c r="A1514" s="139"/>
      <c r="B1514" s="139"/>
      <c r="C1514" s="139"/>
      <c r="D1514" s="139"/>
      <c r="E1514" s="139"/>
      <c r="F1514" s="139"/>
      <c r="G1514" s="139"/>
      <c r="H1514" s="139"/>
      <c r="I1514" s="139"/>
      <c r="J1514" s="139"/>
      <c r="K1514" s="139"/>
      <c r="L1514" s="139"/>
      <c r="M1514" s="139"/>
      <c r="N1514" s="139"/>
      <c r="O1514" s="139"/>
      <c r="P1514" s="139"/>
      <c r="Q1514" s="139"/>
      <c r="R1514" s="139"/>
      <c r="S1514" s="139"/>
      <c r="T1514" s="139"/>
      <c r="U1514" s="139"/>
      <c r="V1514" s="139"/>
      <c r="W1514" s="139"/>
      <c r="X1514" s="139"/>
      <c r="Y1514" s="139"/>
      <c r="Z1514" s="139"/>
      <c r="AA1514" s="139"/>
      <c r="AB1514" s="139"/>
      <c r="AC1514" s="139"/>
      <c r="AD1514" s="139"/>
      <c r="AE1514" s="139"/>
      <c r="AF1514" s="139"/>
      <c r="AG1514" s="139"/>
      <c r="AH1514" s="139"/>
      <c r="AI1514" s="139"/>
      <c r="AJ1514" s="139"/>
      <c r="AK1514" s="139"/>
      <c r="AL1514" s="139"/>
      <c r="AM1514" s="139"/>
      <c r="AN1514" s="139"/>
      <c r="AO1514" s="139"/>
      <c r="AP1514" s="139"/>
      <c r="AQ1514" s="139"/>
      <c r="AR1514" s="139"/>
      <c r="AS1514" s="139"/>
      <c r="AT1514" s="139"/>
      <c r="AU1514" s="139"/>
      <c r="AV1514" s="139"/>
      <c r="AW1514" s="139"/>
      <c r="AX1514" s="139"/>
      <c r="AY1514" s="139"/>
    </row>
    <row r="1515" spans="1:51" ht="14.25" x14ac:dyDescent="0.2">
      <c r="A1515" s="139"/>
      <c r="B1515" s="139"/>
      <c r="C1515" s="139"/>
      <c r="D1515" s="139"/>
      <c r="E1515" s="139"/>
      <c r="F1515" s="139"/>
      <c r="G1515" s="139"/>
      <c r="H1515" s="139"/>
      <c r="I1515" s="139"/>
      <c r="J1515" s="139"/>
      <c r="K1515" s="139"/>
      <c r="L1515" s="139"/>
      <c r="M1515" s="139"/>
      <c r="N1515" s="139"/>
      <c r="O1515" s="139"/>
      <c r="P1515" s="139"/>
      <c r="Q1515" s="139"/>
      <c r="R1515" s="139"/>
      <c r="S1515" s="139"/>
      <c r="T1515" s="139"/>
      <c r="U1515" s="139"/>
      <c r="V1515" s="139"/>
      <c r="W1515" s="139"/>
      <c r="X1515" s="139"/>
      <c r="Y1515" s="139"/>
      <c r="Z1515" s="139"/>
      <c r="AA1515" s="139"/>
      <c r="AB1515" s="139"/>
      <c r="AC1515" s="139"/>
      <c r="AD1515" s="139"/>
      <c r="AE1515" s="139"/>
      <c r="AF1515" s="139"/>
      <c r="AG1515" s="139"/>
      <c r="AH1515" s="139"/>
      <c r="AI1515" s="139"/>
      <c r="AJ1515" s="139"/>
      <c r="AK1515" s="139"/>
      <c r="AL1515" s="139"/>
      <c r="AM1515" s="139"/>
      <c r="AN1515" s="139"/>
      <c r="AO1515" s="139"/>
      <c r="AP1515" s="139"/>
      <c r="AQ1515" s="139"/>
      <c r="AR1515" s="139"/>
      <c r="AS1515" s="139"/>
      <c r="AT1515" s="139"/>
      <c r="AU1515" s="139"/>
      <c r="AV1515" s="139"/>
      <c r="AW1515" s="139"/>
      <c r="AX1515" s="139"/>
      <c r="AY1515" s="139"/>
    </row>
    <row r="1516" spans="1:51" ht="14.25" x14ac:dyDescent="0.2">
      <c r="A1516" s="139"/>
      <c r="B1516" s="139"/>
      <c r="C1516" s="139"/>
      <c r="D1516" s="139"/>
      <c r="E1516" s="139"/>
      <c r="F1516" s="139"/>
      <c r="G1516" s="139"/>
      <c r="H1516" s="139"/>
      <c r="I1516" s="139"/>
      <c r="J1516" s="139"/>
      <c r="K1516" s="139"/>
      <c r="L1516" s="139"/>
      <c r="M1516" s="139"/>
      <c r="N1516" s="139"/>
      <c r="O1516" s="139"/>
      <c r="P1516" s="139"/>
      <c r="Q1516" s="139"/>
      <c r="R1516" s="139"/>
      <c r="S1516" s="139"/>
      <c r="T1516" s="139"/>
      <c r="U1516" s="139"/>
      <c r="V1516" s="139"/>
      <c r="W1516" s="139"/>
      <c r="X1516" s="139"/>
      <c r="Y1516" s="139"/>
      <c r="Z1516" s="139"/>
      <c r="AA1516" s="139"/>
      <c r="AB1516" s="139"/>
      <c r="AC1516" s="139"/>
      <c r="AD1516" s="139"/>
      <c r="AE1516" s="139"/>
      <c r="AF1516" s="139"/>
      <c r="AG1516" s="139"/>
      <c r="AH1516" s="139"/>
      <c r="AI1516" s="139"/>
      <c r="AJ1516" s="139"/>
      <c r="AK1516" s="139"/>
      <c r="AL1516" s="139"/>
      <c r="AM1516" s="139"/>
      <c r="AN1516" s="139"/>
      <c r="AO1516" s="139"/>
      <c r="AP1516" s="139"/>
      <c r="AQ1516" s="139"/>
      <c r="AR1516" s="139"/>
      <c r="AS1516" s="139"/>
      <c r="AT1516" s="139"/>
      <c r="AU1516" s="139"/>
      <c r="AV1516" s="139"/>
      <c r="AW1516" s="139"/>
      <c r="AX1516" s="139"/>
      <c r="AY1516" s="139"/>
    </row>
    <row r="1517" spans="1:51" ht="14.25" x14ac:dyDescent="0.2">
      <c r="A1517" s="139"/>
      <c r="B1517" s="139"/>
      <c r="C1517" s="139"/>
      <c r="D1517" s="139"/>
      <c r="E1517" s="139"/>
      <c r="F1517" s="139"/>
      <c r="G1517" s="139"/>
      <c r="H1517" s="139"/>
      <c r="I1517" s="139"/>
      <c r="J1517" s="139"/>
      <c r="K1517" s="139"/>
      <c r="L1517" s="139"/>
      <c r="M1517" s="139"/>
      <c r="N1517" s="139"/>
      <c r="O1517" s="139"/>
      <c r="P1517" s="139"/>
      <c r="Q1517" s="139"/>
      <c r="R1517" s="139"/>
      <c r="S1517" s="139"/>
      <c r="T1517" s="139"/>
      <c r="U1517" s="139"/>
      <c r="V1517" s="139"/>
      <c r="W1517" s="139"/>
      <c r="X1517" s="139"/>
      <c r="Y1517" s="139"/>
      <c r="Z1517" s="139"/>
      <c r="AA1517" s="139"/>
      <c r="AB1517" s="139"/>
      <c r="AC1517" s="139"/>
      <c r="AD1517" s="139"/>
      <c r="AE1517" s="139"/>
      <c r="AF1517" s="139"/>
      <c r="AG1517" s="139"/>
      <c r="AH1517" s="139"/>
      <c r="AI1517" s="139"/>
      <c r="AJ1517" s="139"/>
      <c r="AK1517" s="139"/>
      <c r="AL1517" s="139"/>
      <c r="AM1517" s="139"/>
      <c r="AN1517" s="139"/>
      <c r="AO1517" s="139"/>
      <c r="AP1517" s="139"/>
      <c r="AQ1517" s="139"/>
      <c r="AR1517" s="139"/>
      <c r="AS1517" s="139"/>
      <c r="AT1517" s="139"/>
      <c r="AU1517" s="139"/>
      <c r="AV1517" s="139"/>
      <c r="AW1517" s="139"/>
      <c r="AX1517" s="139"/>
      <c r="AY1517" s="139"/>
    </row>
    <row r="1518" spans="1:51" ht="14.25" x14ac:dyDescent="0.2">
      <c r="A1518" s="139"/>
      <c r="B1518" s="139"/>
      <c r="C1518" s="139"/>
      <c r="D1518" s="139"/>
      <c r="E1518" s="139"/>
      <c r="F1518" s="139"/>
      <c r="G1518" s="139"/>
      <c r="H1518" s="139"/>
      <c r="I1518" s="139"/>
      <c r="J1518" s="139"/>
      <c r="K1518" s="139"/>
      <c r="L1518" s="139"/>
      <c r="M1518" s="139"/>
      <c r="N1518" s="139"/>
      <c r="O1518" s="139"/>
      <c r="P1518" s="139"/>
      <c r="Q1518" s="139"/>
      <c r="R1518" s="139"/>
      <c r="S1518" s="139"/>
      <c r="T1518" s="139"/>
      <c r="U1518" s="139"/>
      <c r="V1518" s="139"/>
      <c r="W1518" s="139"/>
      <c r="X1518" s="139"/>
      <c r="Y1518" s="139"/>
      <c r="Z1518" s="139"/>
      <c r="AA1518" s="139"/>
      <c r="AB1518" s="139"/>
      <c r="AC1518" s="139"/>
      <c r="AD1518" s="139"/>
      <c r="AE1518" s="139"/>
      <c r="AF1518" s="139"/>
      <c r="AG1518" s="139"/>
      <c r="AH1518" s="139"/>
      <c r="AI1518" s="139"/>
      <c r="AJ1518" s="139"/>
      <c r="AK1518" s="139"/>
      <c r="AL1518" s="139"/>
      <c r="AM1518" s="139"/>
      <c r="AN1518" s="139"/>
      <c r="AO1518" s="139"/>
      <c r="AP1518" s="139"/>
      <c r="AQ1518" s="139"/>
      <c r="AR1518" s="139"/>
      <c r="AS1518" s="139"/>
      <c r="AT1518" s="139"/>
      <c r="AU1518" s="139"/>
      <c r="AV1518" s="139"/>
      <c r="AW1518" s="139"/>
      <c r="AX1518" s="139"/>
      <c r="AY1518" s="139"/>
    </row>
    <row r="1519" spans="1:51" ht="14.25" x14ac:dyDescent="0.2">
      <c r="A1519" s="139"/>
      <c r="B1519" s="139"/>
      <c r="C1519" s="139"/>
      <c r="D1519" s="139"/>
      <c r="E1519" s="139"/>
      <c r="F1519" s="139"/>
      <c r="G1519" s="139"/>
      <c r="H1519" s="139"/>
      <c r="I1519" s="139"/>
      <c r="J1519" s="139"/>
      <c r="K1519" s="139"/>
      <c r="L1519" s="139"/>
      <c r="M1519" s="139"/>
      <c r="N1519" s="139"/>
      <c r="O1519" s="139"/>
      <c r="P1519" s="139"/>
      <c r="Q1519" s="139"/>
      <c r="R1519" s="139"/>
      <c r="S1519" s="139"/>
      <c r="T1519" s="139"/>
      <c r="U1519" s="139"/>
      <c r="V1519" s="139"/>
      <c r="W1519" s="139"/>
      <c r="X1519" s="139"/>
      <c r="Y1519" s="139"/>
      <c r="Z1519" s="139"/>
      <c r="AA1519" s="139"/>
      <c r="AB1519" s="139"/>
      <c r="AC1519" s="139"/>
      <c r="AD1519" s="139"/>
      <c r="AE1519" s="139"/>
      <c r="AF1519" s="139"/>
      <c r="AG1519" s="139"/>
      <c r="AH1519" s="139"/>
      <c r="AI1519" s="139"/>
      <c r="AJ1519" s="139"/>
      <c r="AK1519" s="139"/>
      <c r="AL1519" s="139"/>
      <c r="AM1519" s="139"/>
      <c r="AN1519" s="139"/>
      <c r="AO1519" s="139"/>
      <c r="AP1519" s="139"/>
      <c r="AQ1519" s="139"/>
      <c r="AR1519" s="139"/>
      <c r="AS1519" s="139"/>
      <c r="AT1519" s="139"/>
      <c r="AU1519" s="139"/>
      <c r="AV1519" s="139"/>
      <c r="AW1519" s="139"/>
      <c r="AX1519" s="139"/>
      <c r="AY1519" s="139"/>
    </row>
    <row r="1520" spans="1:51" ht="14.25" x14ac:dyDescent="0.2">
      <c r="A1520" s="139"/>
      <c r="B1520" s="139"/>
      <c r="C1520" s="139"/>
      <c r="D1520" s="139"/>
      <c r="E1520" s="139"/>
      <c r="F1520" s="139"/>
      <c r="G1520" s="139"/>
      <c r="H1520" s="139"/>
      <c r="I1520" s="139"/>
      <c r="J1520" s="139"/>
      <c r="K1520" s="139"/>
      <c r="L1520" s="139"/>
      <c r="M1520" s="139"/>
      <c r="N1520" s="139"/>
      <c r="O1520" s="139"/>
      <c r="P1520" s="139"/>
      <c r="Q1520" s="139"/>
      <c r="R1520" s="139"/>
      <c r="S1520" s="139"/>
      <c r="T1520" s="139"/>
      <c r="U1520" s="139"/>
      <c r="V1520" s="139"/>
      <c r="W1520" s="139"/>
      <c r="X1520" s="139"/>
      <c r="Y1520" s="139"/>
      <c r="Z1520" s="139"/>
      <c r="AA1520" s="139"/>
      <c r="AB1520" s="139"/>
      <c r="AC1520" s="139"/>
      <c r="AD1520" s="139"/>
      <c r="AE1520" s="139"/>
      <c r="AF1520" s="139"/>
      <c r="AG1520" s="139"/>
      <c r="AH1520" s="139"/>
      <c r="AI1520" s="139"/>
      <c r="AJ1520" s="139"/>
      <c r="AK1520" s="139"/>
      <c r="AL1520" s="139"/>
      <c r="AM1520" s="139"/>
      <c r="AN1520" s="139"/>
      <c r="AO1520" s="139"/>
      <c r="AP1520" s="139"/>
      <c r="AQ1520" s="139"/>
      <c r="AR1520" s="139"/>
      <c r="AS1520" s="139"/>
      <c r="AT1520" s="139"/>
      <c r="AU1520" s="139"/>
      <c r="AV1520" s="139"/>
      <c r="AW1520" s="139"/>
      <c r="AX1520" s="139"/>
      <c r="AY1520" s="139"/>
    </row>
    <row r="1521" spans="1:51" ht="14.25" x14ac:dyDescent="0.2">
      <c r="A1521" s="139"/>
      <c r="B1521" s="139"/>
      <c r="C1521" s="139"/>
      <c r="D1521" s="139"/>
      <c r="E1521" s="139"/>
      <c r="F1521" s="139"/>
      <c r="G1521" s="139"/>
      <c r="H1521" s="139"/>
      <c r="I1521" s="139"/>
      <c r="J1521" s="139"/>
      <c r="K1521" s="139"/>
      <c r="L1521" s="139"/>
      <c r="M1521" s="139"/>
      <c r="N1521" s="139"/>
      <c r="O1521" s="139"/>
      <c r="P1521" s="139"/>
      <c r="Q1521" s="139"/>
      <c r="R1521" s="139"/>
      <c r="S1521" s="139"/>
      <c r="T1521" s="139"/>
      <c r="U1521" s="139"/>
      <c r="V1521" s="139"/>
      <c r="W1521" s="139"/>
      <c r="X1521" s="139"/>
      <c r="Y1521" s="139"/>
      <c r="Z1521" s="139"/>
      <c r="AA1521" s="139"/>
      <c r="AB1521" s="139"/>
      <c r="AC1521" s="139"/>
      <c r="AD1521" s="139"/>
      <c r="AE1521" s="139"/>
      <c r="AF1521" s="139"/>
      <c r="AG1521" s="139"/>
      <c r="AH1521" s="139"/>
      <c r="AI1521" s="139"/>
      <c r="AJ1521" s="139"/>
      <c r="AK1521" s="139"/>
      <c r="AL1521" s="139"/>
      <c r="AM1521" s="139"/>
      <c r="AN1521" s="139"/>
      <c r="AO1521" s="139"/>
      <c r="AP1521" s="139"/>
      <c r="AQ1521" s="139"/>
      <c r="AR1521" s="139"/>
      <c r="AS1521" s="139"/>
      <c r="AT1521" s="139"/>
      <c r="AU1521" s="139"/>
      <c r="AV1521" s="139"/>
      <c r="AW1521" s="139"/>
      <c r="AX1521" s="139"/>
      <c r="AY1521" s="139"/>
    </row>
    <row r="1522" spans="1:51" ht="14.25" x14ac:dyDescent="0.2">
      <c r="A1522" s="139"/>
      <c r="B1522" s="139"/>
      <c r="C1522" s="139"/>
      <c r="D1522" s="139"/>
      <c r="E1522" s="139"/>
      <c r="F1522" s="139"/>
      <c r="G1522" s="139"/>
      <c r="H1522" s="139"/>
      <c r="I1522" s="139"/>
      <c r="J1522" s="139"/>
      <c r="K1522" s="139"/>
      <c r="L1522" s="139"/>
      <c r="M1522" s="139"/>
      <c r="N1522" s="139"/>
      <c r="O1522" s="139"/>
      <c r="P1522" s="139"/>
      <c r="Q1522" s="139"/>
      <c r="R1522" s="139"/>
      <c r="S1522" s="139"/>
      <c r="T1522" s="139"/>
      <c r="U1522" s="139"/>
      <c r="V1522" s="139"/>
      <c r="W1522" s="139"/>
      <c r="X1522" s="139"/>
      <c r="Y1522" s="139"/>
      <c r="Z1522" s="139"/>
      <c r="AA1522" s="139"/>
      <c r="AB1522" s="139"/>
      <c r="AC1522" s="139"/>
      <c r="AD1522" s="139"/>
      <c r="AE1522" s="139"/>
      <c r="AF1522" s="139"/>
      <c r="AG1522" s="139"/>
      <c r="AH1522" s="139"/>
      <c r="AI1522" s="139"/>
      <c r="AJ1522" s="139"/>
      <c r="AK1522" s="139"/>
      <c r="AL1522" s="139"/>
      <c r="AM1522" s="139"/>
      <c r="AN1522" s="139"/>
      <c r="AO1522" s="139"/>
      <c r="AP1522" s="139"/>
      <c r="AQ1522" s="139"/>
      <c r="AR1522" s="139"/>
      <c r="AS1522" s="139"/>
      <c r="AT1522" s="139"/>
      <c r="AU1522" s="139"/>
      <c r="AV1522" s="139"/>
      <c r="AW1522" s="139"/>
      <c r="AX1522" s="139"/>
      <c r="AY1522" s="139"/>
    </row>
    <row r="1523" spans="1:51" ht="14.25" x14ac:dyDescent="0.2">
      <c r="A1523" s="139"/>
      <c r="B1523" s="139"/>
      <c r="C1523" s="139"/>
      <c r="D1523" s="139"/>
      <c r="E1523" s="139"/>
      <c r="F1523" s="139"/>
      <c r="G1523" s="139"/>
      <c r="H1523" s="139"/>
      <c r="I1523" s="139"/>
      <c r="J1523" s="139"/>
      <c r="K1523" s="139"/>
      <c r="L1523" s="139"/>
      <c r="M1523" s="139"/>
      <c r="N1523" s="139"/>
      <c r="O1523" s="139"/>
      <c r="P1523" s="139"/>
      <c r="Q1523" s="139"/>
      <c r="R1523" s="139"/>
      <c r="S1523" s="139"/>
      <c r="T1523" s="139"/>
      <c r="U1523" s="139"/>
      <c r="V1523" s="139"/>
      <c r="W1523" s="139"/>
      <c r="X1523" s="139"/>
      <c r="Y1523" s="139"/>
      <c r="Z1523" s="139"/>
      <c r="AA1523" s="139"/>
      <c r="AB1523" s="139"/>
      <c r="AC1523" s="139"/>
      <c r="AD1523" s="139"/>
      <c r="AE1523" s="139"/>
      <c r="AF1523" s="139"/>
      <c r="AG1523" s="139"/>
      <c r="AH1523" s="139"/>
      <c r="AI1523" s="139"/>
      <c r="AJ1523" s="139"/>
      <c r="AK1523" s="139"/>
      <c r="AL1523" s="139"/>
      <c r="AM1523" s="139"/>
      <c r="AN1523" s="139"/>
      <c r="AO1523" s="139"/>
      <c r="AP1523" s="139"/>
      <c r="AQ1523" s="139"/>
      <c r="AR1523" s="139"/>
      <c r="AS1523" s="139"/>
      <c r="AT1523" s="139"/>
      <c r="AU1523" s="139"/>
      <c r="AV1523" s="139"/>
      <c r="AW1523" s="139"/>
      <c r="AX1523" s="139"/>
      <c r="AY1523" s="139"/>
    </row>
    <row r="1524" spans="1:51" ht="14.25" x14ac:dyDescent="0.2">
      <c r="A1524" s="139"/>
      <c r="B1524" s="139"/>
      <c r="C1524" s="139"/>
      <c r="D1524" s="139"/>
      <c r="E1524" s="139"/>
      <c r="F1524" s="139"/>
      <c r="G1524" s="139"/>
      <c r="H1524" s="139"/>
      <c r="I1524" s="139"/>
      <c r="J1524" s="139"/>
      <c r="K1524" s="139"/>
      <c r="L1524" s="139"/>
      <c r="M1524" s="139"/>
      <c r="N1524" s="139"/>
      <c r="O1524" s="139"/>
      <c r="P1524" s="139"/>
      <c r="Q1524" s="139"/>
      <c r="R1524" s="139"/>
      <c r="S1524" s="139"/>
      <c r="T1524" s="139"/>
      <c r="U1524" s="139"/>
      <c r="V1524" s="139"/>
      <c r="W1524" s="139"/>
      <c r="X1524" s="139"/>
      <c r="Y1524" s="139"/>
      <c r="Z1524" s="139"/>
      <c r="AA1524" s="139"/>
      <c r="AB1524" s="139"/>
      <c r="AC1524" s="139"/>
      <c r="AD1524" s="139"/>
      <c r="AE1524" s="139"/>
      <c r="AF1524" s="139"/>
      <c r="AG1524" s="139"/>
      <c r="AH1524" s="139"/>
      <c r="AI1524" s="139"/>
      <c r="AJ1524" s="139"/>
      <c r="AK1524" s="139"/>
      <c r="AL1524" s="139"/>
      <c r="AM1524" s="139"/>
      <c r="AN1524" s="139"/>
      <c r="AO1524" s="139"/>
      <c r="AP1524" s="139"/>
      <c r="AQ1524" s="139"/>
      <c r="AR1524" s="139"/>
      <c r="AS1524" s="139"/>
      <c r="AT1524" s="139"/>
      <c r="AU1524" s="139"/>
      <c r="AV1524" s="139"/>
      <c r="AW1524" s="139"/>
      <c r="AX1524" s="139"/>
      <c r="AY1524" s="139"/>
    </row>
    <row r="1525" spans="1:51" ht="14.25" x14ac:dyDescent="0.2">
      <c r="A1525" s="139"/>
      <c r="B1525" s="139"/>
      <c r="C1525" s="139"/>
      <c r="D1525" s="139"/>
      <c r="E1525" s="139"/>
      <c r="F1525" s="139"/>
      <c r="G1525" s="139"/>
      <c r="H1525" s="139"/>
      <c r="I1525" s="139"/>
      <c r="J1525" s="139"/>
      <c r="K1525" s="139"/>
      <c r="L1525" s="139"/>
      <c r="M1525" s="139"/>
      <c r="N1525" s="139"/>
      <c r="O1525" s="139"/>
      <c r="P1525" s="139"/>
      <c r="Q1525" s="139"/>
      <c r="R1525" s="139"/>
      <c r="S1525" s="139"/>
      <c r="T1525" s="139"/>
      <c r="U1525" s="139"/>
      <c r="V1525" s="139"/>
      <c r="W1525" s="139"/>
      <c r="X1525" s="139"/>
      <c r="Y1525" s="139"/>
      <c r="Z1525" s="139"/>
      <c r="AA1525" s="139"/>
      <c r="AB1525" s="139"/>
      <c r="AC1525" s="139"/>
      <c r="AD1525" s="139"/>
      <c r="AE1525" s="139"/>
      <c r="AF1525" s="139"/>
      <c r="AG1525" s="139"/>
      <c r="AH1525" s="139"/>
      <c r="AI1525" s="139"/>
      <c r="AJ1525" s="139"/>
      <c r="AK1525" s="139"/>
      <c r="AL1525" s="139"/>
      <c r="AM1525" s="139"/>
      <c r="AN1525" s="139"/>
      <c r="AO1525" s="139"/>
      <c r="AP1525" s="139"/>
      <c r="AQ1525" s="139"/>
      <c r="AR1525" s="139"/>
      <c r="AS1525" s="139"/>
      <c r="AT1525" s="139"/>
      <c r="AU1525" s="139"/>
      <c r="AV1525" s="139"/>
      <c r="AW1525" s="139"/>
      <c r="AX1525" s="139"/>
      <c r="AY1525" s="139"/>
    </row>
    <row r="1526" spans="1:51" ht="14.25" x14ac:dyDescent="0.2">
      <c r="A1526" s="139"/>
      <c r="B1526" s="139"/>
      <c r="C1526" s="139"/>
      <c r="D1526" s="139"/>
      <c r="E1526" s="139"/>
      <c r="F1526" s="139"/>
      <c r="G1526" s="139"/>
      <c r="H1526" s="139"/>
      <c r="I1526" s="139"/>
      <c r="J1526" s="139"/>
      <c r="K1526" s="139"/>
      <c r="L1526" s="139"/>
      <c r="M1526" s="139"/>
      <c r="N1526" s="139"/>
      <c r="O1526" s="139"/>
      <c r="P1526" s="139"/>
      <c r="Q1526" s="139"/>
      <c r="R1526" s="139"/>
      <c r="S1526" s="139"/>
      <c r="T1526" s="139"/>
      <c r="U1526" s="139"/>
      <c r="V1526" s="139"/>
      <c r="W1526" s="139"/>
      <c r="X1526" s="139"/>
      <c r="Y1526" s="139"/>
      <c r="Z1526" s="139"/>
      <c r="AA1526" s="139"/>
      <c r="AB1526" s="139"/>
      <c r="AC1526" s="139"/>
      <c r="AD1526" s="139"/>
      <c r="AE1526" s="139"/>
      <c r="AF1526" s="139"/>
      <c r="AG1526" s="139"/>
      <c r="AH1526" s="139"/>
      <c r="AI1526" s="139"/>
      <c r="AJ1526" s="139"/>
      <c r="AK1526" s="139"/>
      <c r="AL1526" s="139"/>
      <c r="AM1526" s="139"/>
      <c r="AN1526" s="139"/>
      <c r="AO1526" s="139"/>
      <c r="AP1526" s="139"/>
      <c r="AQ1526" s="139"/>
      <c r="AR1526" s="139"/>
      <c r="AS1526" s="139"/>
      <c r="AT1526" s="139"/>
      <c r="AU1526" s="139"/>
      <c r="AV1526" s="139"/>
      <c r="AW1526" s="139"/>
      <c r="AX1526" s="139"/>
      <c r="AY1526" s="139"/>
    </row>
    <row r="1527" spans="1:51" ht="14.25" x14ac:dyDescent="0.2">
      <c r="A1527" s="139"/>
      <c r="B1527" s="139"/>
      <c r="C1527" s="139"/>
      <c r="D1527" s="139"/>
      <c r="E1527" s="139"/>
      <c r="F1527" s="139"/>
      <c r="G1527" s="139"/>
      <c r="H1527" s="139"/>
      <c r="I1527" s="139"/>
      <c r="J1527" s="139"/>
      <c r="K1527" s="139"/>
      <c r="L1527" s="139"/>
      <c r="M1527" s="139"/>
      <c r="N1527" s="139"/>
      <c r="O1527" s="139"/>
      <c r="P1527" s="139"/>
      <c r="Q1527" s="139"/>
      <c r="R1527" s="139"/>
      <c r="S1527" s="139"/>
      <c r="T1527" s="139"/>
      <c r="U1527" s="139"/>
      <c r="V1527" s="139"/>
      <c r="W1527" s="139"/>
      <c r="X1527" s="139"/>
      <c r="Y1527" s="139"/>
      <c r="Z1527" s="139"/>
      <c r="AA1527" s="139"/>
      <c r="AB1527" s="139"/>
      <c r="AC1527" s="139"/>
      <c r="AD1527" s="139"/>
      <c r="AE1527" s="139"/>
      <c r="AF1527" s="139"/>
      <c r="AG1527" s="139"/>
      <c r="AH1527" s="139"/>
      <c r="AI1527" s="139"/>
      <c r="AJ1527" s="139"/>
      <c r="AK1527" s="139"/>
      <c r="AL1527" s="139"/>
      <c r="AM1527" s="139"/>
      <c r="AN1527" s="139"/>
      <c r="AO1527" s="139"/>
      <c r="AP1527" s="139"/>
      <c r="AQ1527" s="139"/>
      <c r="AR1527" s="139"/>
      <c r="AS1527" s="139"/>
      <c r="AT1527" s="139"/>
      <c r="AU1527" s="139"/>
      <c r="AV1527" s="139"/>
      <c r="AW1527" s="139"/>
      <c r="AX1527" s="139"/>
      <c r="AY1527" s="139"/>
    </row>
    <row r="1528" spans="1:51" ht="14.25" x14ac:dyDescent="0.2">
      <c r="A1528" s="139"/>
      <c r="B1528" s="139"/>
      <c r="C1528" s="139"/>
      <c r="D1528" s="139"/>
      <c r="E1528" s="139"/>
      <c r="F1528" s="139"/>
      <c r="G1528" s="139"/>
      <c r="H1528" s="139"/>
      <c r="I1528" s="139"/>
      <c r="J1528" s="139"/>
      <c r="K1528" s="139"/>
      <c r="L1528" s="139"/>
      <c r="M1528" s="139"/>
      <c r="N1528" s="139"/>
      <c r="O1528" s="139"/>
      <c r="P1528" s="139"/>
      <c r="Q1528" s="139"/>
      <c r="R1528" s="139"/>
      <c r="S1528" s="139"/>
      <c r="T1528" s="139"/>
      <c r="U1528" s="139"/>
      <c r="V1528" s="139"/>
      <c r="W1528" s="139"/>
      <c r="X1528" s="139"/>
      <c r="Y1528" s="139"/>
      <c r="Z1528" s="139"/>
      <c r="AA1528" s="139"/>
      <c r="AB1528" s="139"/>
      <c r="AC1528" s="139"/>
      <c r="AD1528" s="139"/>
      <c r="AE1528" s="139"/>
      <c r="AF1528" s="139"/>
      <c r="AG1528" s="139"/>
      <c r="AH1528" s="139"/>
      <c r="AI1528" s="139"/>
      <c r="AJ1528" s="139"/>
      <c r="AK1528" s="139"/>
      <c r="AL1528" s="139"/>
      <c r="AM1528" s="139"/>
      <c r="AN1528" s="139"/>
      <c r="AO1528" s="139"/>
      <c r="AP1528" s="139"/>
      <c r="AQ1528" s="139"/>
      <c r="AR1528" s="139"/>
      <c r="AS1528" s="139"/>
      <c r="AT1528" s="139"/>
      <c r="AU1528" s="139"/>
      <c r="AV1528" s="139"/>
      <c r="AW1528" s="139"/>
      <c r="AX1528" s="139"/>
      <c r="AY1528" s="139"/>
    </row>
    <row r="1529" spans="1:51" ht="14.25" x14ac:dyDescent="0.2">
      <c r="A1529" s="139"/>
      <c r="B1529" s="139"/>
      <c r="C1529" s="139"/>
      <c r="D1529" s="139"/>
      <c r="E1529" s="139"/>
      <c r="F1529" s="139"/>
      <c r="G1529" s="139"/>
      <c r="H1529" s="139"/>
      <c r="I1529" s="139"/>
      <c r="J1529" s="139"/>
      <c r="K1529" s="139"/>
      <c r="L1529" s="139"/>
      <c r="M1529" s="139"/>
      <c r="N1529" s="139"/>
      <c r="O1529" s="139"/>
      <c r="P1529" s="139"/>
      <c r="Q1529" s="139"/>
      <c r="R1529" s="139"/>
      <c r="S1529" s="139"/>
      <c r="T1529" s="139"/>
      <c r="U1529" s="139"/>
      <c r="V1529" s="139"/>
      <c r="W1529" s="139"/>
      <c r="X1529" s="139"/>
      <c r="Y1529" s="139"/>
      <c r="Z1529" s="139"/>
      <c r="AA1529" s="139"/>
      <c r="AB1529" s="139"/>
      <c r="AC1529" s="139"/>
      <c r="AD1529" s="139"/>
      <c r="AE1529" s="139"/>
      <c r="AF1529" s="139"/>
      <c r="AG1529" s="139"/>
      <c r="AH1529" s="139"/>
      <c r="AI1529" s="139"/>
      <c r="AJ1529" s="139"/>
      <c r="AK1529" s="139"/>
      <c r="AL1529" s="139"/>
      <c r="AM1529" s="139"/>
      <c r="AN1529" s="139"/>
      <c r="AO1529" s="139"/>
      <c r="AP1529" s="139"/>
      <c r="AQ1529" s="139"/>
      <c r="AR1529" s="139"/>
      <c r="AS1529" s="139"/>
      <c r="AT1529" s="139"/>
      <c r="AU1529" s="139"/>
      <c r="AV1529" s="139"/>
      <c r="AW1529" s="139"/>
      <c r="AX1529" s="139"/>
      <c r="AY1529" s="139"/>
    </row>
    <row r="1530" spans="1:51" ht="14.25" x14ac:dyDescent="0.2">
      <c r="A1530" s="139"/>
      <c r="B1530" s="139"/>
      <c r="C1530" s="139"/>
      <c r="D1530" s="139"/>
      <c r="E1530" s="139"/>
      <c r="F1530" s="139"/>
      <c r="G1530" s="139"/>
      <c r="H1530" s="139"/>
      <c r="I1530" s="139"/>
      <c r="J1530" s="139"/>
      <c r="K1530" s="139"/>
      <c r="L1530" s="139"/>
      <c r="M1530" s="139"/>
      <c r="N1530" s="139"/>
      <c r="O1530" s="139"/>
      <c r="P1530" s="139"/>
      <c r="Q1530" s="139"/>
      <c r="R1530" s="139"/>
      <c r="S1530" s="139"/>
      <c r="T1530" s="139"/>
      <c r="U1530" s="139"/>
      <c r="V1530" s="139"/>
      <c r="W1530" s="139"/>
      <c r="X1530" s="139"/>
      <c r="Y1530" s="139"/>
      <c r="Z1530" s="139"/>
      <c r="AA1530" s="139"/>
      <c r="AB1530" s="139"/>
      <c r="AC1530" s="139"/>
      <c r="AD1530" s="139"/>
      <c r="AE1530" s="139"/>
      <c r="AF1530" s="139"/>
      <c r="AG1530" s="139"/>
      <c r="AH1530" s="139"/>
      <c r="AI1530" s="139"/>
      <c r="AJ1530" s="139"/>
      <c r="AK1530" s="139"/>
      <c r="AL1530" s="139"/>
      <c r="AM1530" s="139"/>
      <c r="AN1530" s="139"/>
      <c r="AO1530" s="139"/>
      <c r="AP1530" s="139"/>
      <c r="AQ1530" s="139"/>
      <c r="AR1530" s="139"/>
      <c r="AS1530" s="139"/>
      <c r="AT1530" s="139"/>
      <c r="AU1530" s="139"/>
      <c r="AV1530" s="139"/>
      <c r="AW1530" s="139"/>
      <c r="AX1530" s="139"/>
      <c r="AY1530" s="139"/>
    </row>
    <row r="1531" spans="1:51" ht="14.25" x14ac:dyDescent="0.2">
      <c r="A1531" s="139"/>
      <c r="B1531" s="139"/>
      <c r="C1531" s="139"/>
      <c r="D1531" s="139"/>
      <c r="E1531" s="139"/>
      <c r="F1531" s="139"/>
      <c r="G1531" s="139"/>
      <c r="H1531" s="139"/>
      <c r="I1531" s="139"/>
      <c r="J1531" s="139"/>
      <c r="K1531" s="139"/>
      <c r="L1531" s="139"/>
      <c r="M1531" s="139"/>
      <c r="N1531" s="139"/>
      <c r="O1531" s="139"/>
      <c r="P1531" s="139"/>
      <c r="Q1531" s="139"/>
      <c r="R1531" s="139"/>
      <c r="S1531" s="139"/>
      <c r="T1531" s="139"/>
      <c r="U1531" s="139"/>
      <c r="V1531" s="139"/>
      <c r="W1531" s="139"/>
      <c r="X1531" s="139"/>
      <c r="Y1531" s="139"/>
      <c r="Z1531" s="139"/>
      <c r="AA1531" s="139"/>
      <c r="AB1531" s="139"/>
      <c r="AC1531" s="139"/>
      <c r="AD1531" s="139"/>
      <c r="AE1531" s="139"/>
      <c r="AF1531" s="139"/>
      <c r="AG1531" s="139"/>
      <c r="AH1531" s="139"/>
      <c r="AI1531" s="139"/>
      <c r="AJ1531" s="139"/>
      <c r="AK1531" s="139"/>
      <c r="AL1531" s="139"/>
      <c r="AM1531" s="139"/>
      <c r="AN1531" s="139"/>
      <c r="AO1531" s="139"/>
      <c r="AP1531" s="139"/>
      <c r="AQ1531" s="139"/>
      <c r="AR1531" s="139"/>
      <c r="AS1531" s="139"/>
      <c r="AT1531" s="139"/>
      <c r="AU1531" s="139"/>
      <c r="AV1531" s="139"/>
      <c r="AW1531" s="139"/>
      <c r="AX1531" s="139"/>
      <c r="AY1531" s="139"/>
    </row>
    <row r="1532" spans="1:51" ht="14.25" x14ac:dyDescent="0.2">
      <c r="A1532" s="139"/>
      <c r="B1532" s="139"/>
      <c r="C1532" s="139"/>
      <c r="D1532" s="139"/>
      <c r="E1532" s="139"/>
      <c r="F1532" s="139"/>
      <c r="G1532" s="139"/>
      <c r="H1532" s="139"/>
      <c r="I1532" s="139"/>
      <c r="J1532" s="139"/>
      <c r="K1532" s="139"/>
      <c r="L1532" s="139"/>
      <c r="M1532" s="139"/>
      <c r="N1532" s="139"/>
      <c r="O1532" s="139"/>
      <c r="P1532" s="139"/>
      <c r="Q1532" s="139"/>
      <c r="R1532" s="139"/>
      <c r="S1532" s="139"/>
      <c r="T1532" s="139"/>
      <c r="U1532" s="139"/>
      <c r="V1532" s="139"/>
      <c r="W1532" s="139"/>
      <c r="X1532" s="139"/>
      <c r="Y1532" s="139"/>
      <c r="Z1532" s="139"/>
      <c r="AA1532" s="139"/>
      <c r="AB1532" s="139"/>
      <c r="AC1532" s="139"/>
      <c r="AD1532" s="139"/>
      <c r="AE1532" s="139"/>
      <c r="AF1532" s="139"/>
      <c r="AG1532" s="139"/>
      <c r="AH1532" s="139"/>
      <c r="AI1532" s="139"/>
      <c r="AJ1532" s="139"/>
      <c r="AK1532" s="139"/>
      <c r="AL1532" s="139"/>
      <c r="AM1532" s="139"/>
      <c r="AN1532" s="139"/>
      <c r="AO1532" s="139"/>
      <c r="AP1532" s="139"/>
      <c r="AQ1532" s="139"/>
      <c r="AR1532" s="139"/>
      <c r="AS1532" s="139"/>
      <c r="AT1532" s="139"/>
      <c r="AU1532" s="139"/>
      <c r="AV1532" s="139"/>
      <c r="AW1532" s="139"/>
      <c r="AX1532" s="139"/>
      <c r="AY1532" s="139"/>
    </row>
    <row r="1533" spans="1:51" ht="14.25" x14ac:dyDescent="0.2">
      <c r="A1533" s="139"/>
      <c r="B1533" s="139"/>
      <c r="C1533" s="139"/>
      <c r="D1533" s="139"/>
      <c r="E1533" s="139"/>
      <c r="F1533" s="139"/>
      <c r="G1533" s="139"/>
      <c r="H1533" s="139"/>
      <c r="I1533" s="139"/>
      <c r="J1533" s="139"/>
      <c r="K1533" s="139"/>
      <c r="L1533" s="139"/>
      <c r="M1533" s="139"/>
      <c r="N1533" s="139"/>
      <c r="O1533" s="139"/>
      <c r="P1533" s="139"/>
      <c r="Q1533" s="139"/>
      <c r="R1533" s="139"/>
      <c r="S1533" s="139"/>
      <c r="T1533" s="139"/>
      <c r="U1533" s="139"/>
      <c r="V1533" s="139"/>
      <c r="W1533" s="139"/>
      <c r="X1533" s="139"/>
      <c r="Y1533" s="139"/>
      <c r="Z1533" s="139"/>
      <c r="AA1533" s="139"/>
      <c r="AB1533" s="139"/>
      <c r="AC1533" s="139"/>
      <c r="AD1533" s="139"/>
      <c r="AE1533" s="139"/>
      <c r="AF1533" s="139"/>
      <c r="AG1533" s="139"/>
      <c r="AH1533" s="139"/>
      <c r="AI1533" s="139"/>
      <c r="AJ1533" s="139"/>
      <c r="AK1533" s="139"/>
      <c r="AL1533" s="139"/>
      <c r="AM1533" s="139"/>
      <c r="AN1533" s="139"/>
      <c r="AO1533" s="139"/>
      <c r="AP1533" s="139"/>
      <c r="AQ1533" s="139"/>
      <c r="AR1533" s="139"/>
      <c r="AS1533" s="139"/>
      <c r="AT1533" s="139"/>
      <c r="AU1533" s="139"/>
      <c r="AV1533" s="139"/>
      <c r="AW1533" s="139"/>
      <c r="AX1533" s="139"/>
      <c r="AY1533" s="139"/>
    </row>
    <row r="1534" spans="1:51" ht="14.25" x14ac:dyDescent="0.2">
      <c r="A1534" s="139"/>
      <c r="B1534" s="139"/>
      <c r="C1534" s="139"/>
      <c r="D1534" s="139"/>
      <c r="E1534" s="139"/>
      <c r="F1534" s="139"/>
      <c r="G1534" s="139"/>
      <c r="H1534" s="139"/>
      <c r="I1534" s="139"/>
      <c r="J1534" s="139"/>
      <c r="K1534" s="139"/>
      <c r="L1534" s="139"/>
      <c r="M1534" s="139"/>
      <c r="N1534" s="139"/>
      <c r="O1534" s="139"/>
      <c r="P1534" s="139"/>
      <c r="Q1534" s="139"/>
      <c r="R1534" s="139"/>
      <c r="S1534" s="139"/>
      <c r="T1534" s="139"/>
      <c r="U1534" s="139"/>
      <c r="V1534" s="139"/>
      <c r="W1534" s="139"/>
      <c r="X1534" s="139"/>
      <c r="Y1534" s="139"/>
      <c r="Z1534" s="139"/>
      <c r="AA1534" s="139"/>
      <c r="AB1534" s="139"/>
      <c r="AC1534" s="139"/>
      <c r="AD1534" s="139"/>
      <c r="AE1534" s="139"/>
      <c r="AF1534" s="139"/>
      <c r="AG1534" s="139"/>
      <c r="AH1534" s="139"/>
      <c r="AI1534" s="139"/>
      <c r="AJ1534" s="139"/>
      <c r="AK1534" s="139"/>
      <c r="AL1534" s="139"/>
      <c r="AM1534" s="139"/>
      <c r="AN1534" s="139"/>
      <c r="AO1534" s="139"/>
      <c r="AP1534" s="139"/>
      <c r="AQ1534" s="139"/>
      <c r="AR1534" s="139"/>
      <c r="AS1534" s="139"/>
      <c r="AT1534" s="139"/>
      <c r="AU1534" s="139"/>
      <c r="AV1534" s="139"/>
      <c r="AW1534" s="139"/>
      <c r="AX1534" s="139"/>
      <c r="AY1534" s="139"/>
    </row>
    <row r="1535" spans="1:51" ht="14.25" x14ac:dyDescent="0.2">
      <c r="A1535" s="139"/>
      <c r="B1535" s="139"/>
      <c r="C1535" s="139"/>
      <c r="D1535" s="139"/>
      <c r="E1535" s="139"/>
      <c r="F1535" s="139"/>
      <c r="G1535" s="139"/>
      <c r="H1535" s="139"/>
      <c r="I1535" s="139"/>
      <c r="J1535" s="139"/>
      <c r="K1535" s="139"/>
      <c r="L1535" s="139"/>
      <c r="M1535" s="139"/>
      <c r="N1535" s="139"/>
      <c r="O1535" s="139"/>
      <c r="P1535" s="139"/>
      <c r="Q1535" s="139"/>
      <c r="R1535" s="139"/>
      <c r="S1535" s="139"/>
      <c r="T1535" s="139"/>
      <c r="U1535" s="139"/>
      <c r="V1535" s="139"/>
      <c r="W1535" s="139"/>
      <c r="X1535" s="139"/>
      <c r="Y1535" s="139"/>
      <c r="Z1535" s="139"/>
      <c r="AA1535" s="139"/>
      <c r="AB1535" s="139"/>
      <c r="AC1535" s="139"/>
      <c r="AD1535" s="139"/>
      <c r="AE1535" s="139"/>
      <c r="AF1535" s="139"/>
      <c r="AG1535" s="139"/>
      <c r="AH1535" s="139"/>
      <c r="AI1535" s="139"/>
      <c r="AJ1535" s="139"/>
      <c r="AK1535" s="139"/>
      <c r="AL1535" s="139"/>
      <c r="AM1535" s="139"/>
      <c r="AN1535" s="139"/>
      <c r="AO1535" s="139"/>
      <c r="AP1535" s="139"/>
      <c r="AQ1535" s="139"/>
      <c r="AR1535" s="139"/>
      <c r="AS1535" s="139"/>
      <c r="AT1535" s="139"/>
      <c r="AU1535" s="139"/>
      <c r="AV1535" s="139"/>
      <c r="AW1535" s="139"/>
      <c r="AX1535" s="139"/>
      <c r="AY1535" s="139"/>
    </row>
    <row r="1536" spans="1:51" ht="14.25" x14ac:dyDescent="0.2">
      <c r="A1536" s="139"/>
      <c r="B1536" s="139"/>
      <c r="C1536" s="139"/>
      <c r="D1536" s="139"/>
      <c r="E1536" s="139"/>
      <c r="F1536" s="139"/>
      <c r="G1536" s="139"/>
      <c r="H1536" s="139"/>
      <c r="I1536" s="139"/>
      <c r="J1536" s="139"/>
      <c r="K1536" s="139"/>
      <c r="L1536" s="139"/>
      <c r="M1536" s="139"/>
      <c r="N1536" s="139"/>
      <c r="O1536" s="139"/>
      <c r="P1536" s="139"/>
      <c r="Q1536" s="139"/>
      <c r="R1536" s="139"/>
      <c r="S1536" s="139"/>
      <c r="T1536" s="139"/>
      <c r="U1536" s="139"/>
      <c r="V1536" s="139"/>
      <c r="W1536" s="139"/>
      <c r="X1536" s="139"/>
      <c r="Y1536" s="139"/>
      <c r="Z1536" s="139"/>
      <c r="AA1536" s="139"/>
      <c r="AB1536" s="139"/>
      <c r="AC1536" s="139"/>
      <c r="AD1536" s="139"/>
      <c r="AE1536" s="139"/>
      <c r="AF1536" s="139"/>
      <c r="AG1536" s="139"/>
      <c r="AH1536" s="139"/>
      <c r="AI1536" s="139"/>
      <c r="AJ1536" s="139"/>
      <c r="AK1536" s="139"/>
      <c r="AL1536" s="139"/>
      <c r="AM1536" s="139"/>
      <c r="AN1536" s="139"/>
      <c r="AO1536" s="139"/>
      <c r="AP1536" s="139"/>
      <c r="AQ1536" s="139"/>
      <c r="AR1536" s="139"/>
      <c r="AS1536" s="139"/>
      <c r="AT1536" s="139"/>
      <c r="AU1536" s="139"/>
      <c r="AV1536" s="139"/>
      <c r="AW1536" s="139"/>
      <c r="AX1536" s="139"/>
      <c r="AY1536" s="139"/>
    </row>
    <row r="1537" spans="1:51" ht="14.25" x14ac:dyDescent="0.2">
      <c r="A1537" s="139"/>
      <c r="B1537" s="139"/>
      <c r="C1537" s="139"/>
      <c r="D1537" s="139"/>
      <c r="E1537" s="139"/>
      <c r="F1537" s="139"/>
      <c r="G1537" s="139"/>
      <c r="H1537" s="139"/>
      <c r="I1537" s="139"/>
      <c r="J1537" s="139"/>
      <c r="K1537" s="139"/>
      <c r="L1537" s="139"/>
      <c r="M1537" s="139"/>
      <c r="N1537" s="139"/>
      <c r="O1537" s="139"/>
      <c r="P1537" s="139"/>
      <c r="Q1537" s="139"/>
      <c r="R1537" s="139"/>
      <c r="S1537" s="139"/>
      <c r="T1537" s="139"/>
      <c r="U1537" s="139"/>
      <c r="V1537" s="139"/>
      <c r="W1537" s="139"/>
      <c r="X1537" s="139"/>
      <c r="Y1537" s="139"/>
      <c r="Z1537" s="139"/>
      <c r="AA1537" s="139"/>
      <c r="AB1537" s="139"/>
      <c r="AC1537" s="139"/>
      <c r="AD1537" s="139"/>
      <c r="AE1537" s="139"/>
      <c r="AF1537" s="139"/>
      <c r="AG1537" s="139"/>
      <c r="AH1537" s="139"/>
      <c r="AI1537" s="139"/>
      <c r="AJ1537" s="139"/>
      <c r="AK1537" s="139"/>
      <c r="AL1537" s="139"/>
      <c r="AM1537" s="139"/>
      <c r="AN1537" s="139"/>
      <c r="AO1537" s="139"/>
      <c r="AP1537" s="139"/>
      <c r="AQ1537" s="139"/>
      <c r="AR1537" s="139"/>
      <c r="AS1537" s="139"/>
      <c r="AT1537" s="139"/>
      <c r="AU1537" s="139"/>
      <c r="AV1537" s="139"/>
      <c r="AW1537" s="139"/>
      <c r="AX1537" s="139"/>
      <c r="AY1537" s="139"/>
    </row>
    <row r="1538" spans="1:51" ht="14.25" x14ac:dyDescent="0.2">
      <c r="A1538" s="139"/>
      <c r="B1538" s="139"/>
      <c r="C1538" s="139"/>
      <c r="D1538" s="139"/>
      <c r="E1538" s="139"/>
      <c r="F1538" s="139"/>
      <c r="G1538" s="139"/>
      <c r="H1538" s="139"/>
      <c r="I1538" s="139"/>
      <c r="J1538" s="139"/>
      <c r="K1538" s="139"/>
      <c r="L1538" s="139"/>
      <c r="M1538" s="139"/>
      <c r="N1538" s="139"/>
      <c r="O1538" s="139"/>
      <c r="P1538" s="139"/>
      <c r="Q1538" s="139"/>
      <c r="R1538" s="139"/>
      <c r="S1538" s="139"/>
      <c r="T1538" s="139"/>
      <c r="U1538" s="139"/>
      <c r="V1538" s="139"/>
      <c r="W1538" s="139"/>
      <c r="X1538" s="139"/>
      <c r="Y1538" s="139"/>
      <c r="Z1538" s="139"/>
      <c r="AA1538" s="139"/>
      <c r="AB1538" s="139"/>
      <c r="AC1538" s="139"/>
      <c r="AD1538" s="139"/>
      <c r="AE1538" s="139"/>
      <c r="AF1538" s="139"/>
      <c r="AG1538" s="139"/>
      <c r="AH1538" s="139"/>
      <c r="AI1538" s="139"/>
      <c r="AJ1538" s="139"/>
      <c r="AK1538" s="139"/>
      <c r="AL1538" s="139"/>
      <c r="AM1538" s="139"/>
      <c r="AN1538" s="139"/>
      <c r="AO1538" s="139"/>
      <c r="AP1538" s="139"/>
      <c r="AQ1538" s="139"/>
      <c r="AR1538" s="139"/>
      <c r="AS1538" s="139"/>
      <c r="AT1538" s="139"/>
      <c r="AU1538" s="139"/>
      <c r="AV1538" s="139"/>
      <c r="AW1538" s="139"/>
      <c r="AX1538" s="139"/>
      <c r="AY1538" s="139"/>
    </row>
    <row r="1539" spans="1:51" ht="14.25" x14ac:dyDescent="0.2">
      <c r="A1539" s="139"/>
      <c r="B1539" s="139"/>
      <c r="C1539" s="139"/>
      <c r="D1539" s="139"/>
      <c r="E1539" s="139"/>
      <c r="F1539" s="139"/>
      <c r="G1539" s="139"/>
      <c r="H1539" s="139"/>
      <c r="I1539" s="139"/>
      <c r="J1539" s="139"/>
      <c r="K1539" s="139"/>
      <c r="L1539" s="139"/>
      <c r="M1539" s="139"/>
      <c r="N1539" s="139"/>
      <c r="O1539" s="139"/>
      <c r="P1539" s="139"/>
      <c r="Q1539" s="139"/>
      <c r="R1539" s="139"/>
      <c r="S1539" s="139"/>
      <c r="T1539" s="139"/>
      <c r="U1539" s="139"/>
      <c r="V1539" s="139"/>
      <c r="W1539" s="139"/>
      <c r="X1539" s="139"/>
      <c r="Y1539" s="139"/>
      <c r="Z1539" s="139"/>
      <c r="AA1539" s="139"/>
      <c r="AB1539" s="139"/>
      <c r="AC1539" s="139"/>
      <c r="AD1539" s="139"/>
      <c r="AE1539" s="139"/>
      <c r="AF1539" s="139"/>
      <c r="AG1539" s="139"/>
      <c r="AH1539" s="139"/>
      <c r="AI1539" s="139"/>
      <c r="AJ1539" s="139"/>
      <c r="AK1539" s="139"/>
      <c r="AL1539" s="139"/>
      <c r="AM1539" s="139"/>
      <c r="AN1539" s="139"/>
      <c r="AO1539" s="139"/>
      <c r="AP1539" s="139"/>
      <c r="AQ1539" s="139"/>
      <c r="AR1539" s="139"/>
      <c r="AS1539" s="139"/>
      <c r="AT1539" s="139"/>
      <c r="AU1539" s="139"/>
      <c r="AV1539" s="139"/>
      <c r="AW1539" s="139"/>
      <c r="AX1539" s="139"/>
      <c r="AY1539" s="139"/>
    </row>
    <row r="1540" spans="1:51" ht="14.25" x14ac:dyDescent="0.2">
      <c r="A1540" s="139"/>
      <c r="B1540" s="139"/>
      <c r="C1540" s="139"/>
      <c r="D1540" s="139"/>
      <c r="E1540" s="139"/>
      <c r="F1540" s="139"/>
      <c r="G1540" s="139"/>
      <c r="H1540" s="139"/>
      <c r="I1540" s="139"/>
      <c r="J1540" s="139"/>
      <c r="K1540" s="139"/>
      <c r="L1540" s="139"/>
      <c r="M1540" s="139"/>
      <c r="N1540" s="139"/>
      <c r="O1540" s="139"/>
      <c r="P1540" s="139"/>
      <c r="Q1540" s="139"/>
      <c r="R1540" s="139"/>
      <c r="S1540" s="139"/>
      <c r="T1540" s="139"/>
      <c r="U1540" s="139"/>
      <c r="V1540" s="139"/>
      <c r="W1540" s="139"/>
      <c r="X1540" s="139"/>
      <c r="Y1540" s="139"/>
      <c r="Z1540" s="139"/>
      <c r="AA1540" s="139"/>
      <c r="AB1540" s="139"/>
      <c r="AC1540" s="139"/>
      <c r="AD1540" s="139"/>
      <c r="AE1540" s="139"/>
      <c r="AF1540" s="139"/>
      <c r="AG1540" s="139"/>
      <c r="AH1540" s="139"/>
      <c r="AI1540" s="139"/>
      <c r="AJ1540" s="139"/>
      <c r="AK1540" s="139"/>
      <c r="AL1540" s="139"/>
      <c r="AM1540" s="139"/>
      <c r="AN1540" s="139"/>
      <c r="AO1540" s="139"/>
      <c r="AP1540" s="139"/>
      <c r="AQ1540" s="139"/>
      <c r="AR1540" s="139"/>
      <c r="AS1540" s="139"/>
      <c r="AT1540" s="139"/>
      <c r="AU1540" s="139"/>
      <c r="AV1540" s="139"/>
      <c r="AW1540" s="139"/>
      <c r="AX1540" s="139"/>
      <c r="AY1540" s="139"/>
    </row>
    <row r="1541" spans="1:51" ht="14.25" x14ac:dyDescent="0.2">
      <c r="A1541" s="139"/>
      <c r="B1541" s="139"/>
      <c r="C1541" s="139"/>
      <c r="D1541" s="139"/>
      <c r="E1541" s="139"/>
      <c r="F1541" s="139"/>
      <c r="G1541" s="139"/>
      <c r="H1541" s="139"/>
      <c r="I1541" s="139"/>
      <c r="J1541" s="139"/>
      <c r="K1541" s="139"/>
      <c r="L1541" s="139"/>
      <c r="M1541" s="139"/>
      <c r="N1541" s="139"/>
      <c r="O1541" s="139"/>
      <c r="P1541" s="139"/>
      <c r="Q1541" s="139"/>
      <c r="R1541" s="139"/>
      <c r="S1541" s="139"/>
      <c r="T1541" s="139"/>
      <c r="U1541" s="139"/>
      <c r="V1541" s="139"/>
      <c r="W1541" s="139"/>
      <c r="X1541" s="139"/>
      <c r="Y1541" s="139"/>
      <c r="Z1541" s="139"/>
      <c r="AA1541" s="139"/>
      <c r="AB1541" s="139"/>
      <c r="AC1541" s="139"/>
      <c r="AD1541" s="139"/>
      <c r="AE1541" s="139"/>
      <c r="AF1541" s="139"/>
      <c r="AG1541" s="139"/>
      <c r="AH1541" s="139"/>
      <c r="AI1541" s="139"/>
      <c r="AJ1541" s="139"/>
      <c r="AK1541" s="139"/>
      <c r="AL1541" s="139"/>
      <c r="AM1541" s="139"/>
      <c r="AN1541" s="139"/>
      <c r="AO1541" s="139"/>
      <c r="AP1541" s="139"/>
      <c r="AQ1541" s="139"/>
      <c r="AR1541" s="139"/>
      <c r="AS1541" s="139"/>
      <c r="AT1541" s="139"/>
      <c r="AU1541" s="139"/>
      <c r="AV1541" s="139"/>
      <c r="AW1541" s="139"/>
      <c r="AX1541" s="139"/>
      <c r="AY1541" s="139"/>
    </row>
    <row r="1542" spans="1:51" ht="14.25" x14ac:dyDescent="0.2">
      <c r="A1542" s="139"/>
      <c r="B1542" s="139"/>
      <c r="C1542" s="139"/>
      <c r="D1542" s="139"/>
      <c r="E1542" s="139"/>
      <c r="F1542" s="139"/>
      <c r="G1542" s="139"/>
      <c r="H1542" s="139"/>
      <c r="I1542" s="139"/>
      <c r="J1542" s="139"/>
      <c r="K1542" s="139"/>
      <c r="L1542" s="139"/>
      <c r="M1542" s="139"/>
      <c r="N1542" s="139"/>
      <c r="O1542" s="139"/>
      <c r="P1542" s="139"/>
      <c r="Q1542" s="139"/>
      <c r="R1542" s="139"/>
      <c r="S1542" s="139"/>
      <c r="T1542" s="139"/>
      <c r="U1542" s="139"/>
      <c r="V1542" s="139"/>
      <c r="W1542" s="139"/>
      <c r="X1542" s="139"/>
      <c r="Y1542" s="139"/>
      <c r="Z1542" s="139"/>
      <c r="AA1542" s="139"/>
      <c r="AB1542" s="139"/>
      <c r="AC1542" s="139"/>
      <c r="AD1542" s="139"/>
      <c r="AE1542" s="139"/>
      <c r="AF1542" s="139"/>
      <c r="AG1542" s="139"/>
      <c r="AH1542" s="139"/>
      <c r="AI1542" s="139"/>
      <c r="AJ1542" s="139"/>
      <c r="AK1542" s="139"/>
      <c r="AL1542" s="139"/>
      <c r="AM1542" s="139"/>
      <c r="AN1542" s="139"/>
      <c r="AO1542" s="139"/>
      <c r="AP1542" s="139"/>
      <c r="AQ1542" s="139"/>
      <c r="AR1542" s="139"/>
      <c r="AS1542" s="139"/>
      <c r="AT1542" s="139"/>
      <c r="AU1542" s="139"/>
      <c r="AV1542" s="139"/>
      <c r="AW1542" s="139"/>
      <c r="AX1542" s="139"/>
      <c r="AY1542" s="139"/>
    </row>
    <row r="1543" spans="1:51" ht="14.25" x14ac:dyDescent="0.2">
      <c r="A1543" s="139"/>
      <c r="B1543" s="139"/>
      <c r="C1543" s="139"/>
      <c r="D1543" s="139"/>
      <c r="E1543" s="139"/>
      <c r="F1543" s="139"/>
      <c r="G1543" s="139"/>
      <c r="H1543" s="139"/>
      <c r="I1543" s="139"/>
      <c r="J1543" s="139"/>
      <c r="K1543" s="139"/>
      <c r="L1543" s="139"/>
      <c r="M1543" s="139"/>
      <c r="N1543" s="139"/>
      <c r="O1543" s="139"/>
      <c r="P1543" s="139"/>
      <c r="Q1543" s="139"/>
      <c r="R1543" s="139"/>
      <c r="S1543" s="139"/>
      <c r="T1543" s="139"/>
      <c r="U1543" s="139"/>
      <c r="V1543" s="139"/>
      <c r="W1543" s="139"/>
      <c r="X1543" s="139"/>
      <c r="Y1543" s="139"/>
      <c r="Z1543" s="139"/>
      <c r="AA1543" s="139"/>
      <c r="AB1543" s="139"/>
      <c r="AC1543" s="139"/>
      <c r="AD1543" s="139"/>
      <c r="AE1543" s="139"/>
      <c r="AF1543" s="139"/>
      <c r="AG1543" s="139"/>
      <c r="AH1543" s="139"/>
      <c r="AI1543" s="139"/>
      <c r="AJ1543" s="139"/>
      <c r="AK1543" s="139"/>
      <c r="AL1543" s="139"/>
      <c r="AM1543" s="139"/>
      <c r="AN1543" s="139"/>
      <c r="AO1543" s="139"/>
      <c r="AP1543" s="139"/>
      <c r="AQ1543" s="139"/>
      <c r="AR1543" s="139"/>
      <c r="AS1543" s="139"/>
      <c r="AT1543" s="139"/>
      <c r="AU1543" s="139"/>
      <c r="AV1543" s="139"/>
      <c r="AW1543" s="139"/>
      <c r="AX1543" s="139"/>
      <c r="AY1543" s="139"/>
    </row>
    <row r="1544" spans="1:51" ht="14.25" x14ac:dyDescent="0.2">
      <c r="A1544" s="139"/>
      <c r="B1544" s="139"/>
      <c r="C1544" s="139"/>
      <c r="D1544" s="139"/>
      <c r="E1544" s="139"/>
      <c r="F1544" s="139"/>
      <c r="G1544" s="139"/>
      <c r="H1544" s="139"/>
      <c r="I1544" s="139"/>
      <c r="J1544" s="139"/>
      <c r="K1544" s="139"/>
      <c r="L1544" s="139"/>
      <c r="M1544" s="139"/>
      <c r="N1544" s="139"/>
      <c r="O1544" s="139"/>
      <c r="P1544" s="139"/>
      <c r="Q1544" s="139"/>
      <c r="R1544" s="139"/>
      <c r="S1544" s="139"/>
      <c r="T1544" s="139"/>
      <c r="U1544" s="139"/>
      <c r="V1544" s="139"/>
      <c r="W1544" s="139"/>
      <c r="X1544" s="139"/>
      <c r="Y1544" s="139"/>
      <c r="Z1544" s="139"/>
      <c r="AA1544" s="139"/>
      <c r="AB1544" s="139"/>
      <c r="AC1544" s="139"/>
      <c r="AD1544" s="139"/>
      <c r="AE1544" s="139"/>
      <c r="AF1544" s="139"/>
      <c r="AG1544" s="139"/>
      <c r="AH1544" s="139"/>
      <c r="AI1544" s="139"/>
      <c r="AJ1544" s="139"/>
      <c r="AK1544" s="139"/>
      <c r="AL1544" s="139"/>
      <c r="AM1544" s="139"/>
      <c r="AN1544" s="139"/>
      <c r="AO1544" s="139"/>
      <c r="AP1544" s="139"/>
      <c r="AQ1544" s="139"/>
      <c r="AR1544" s="139"/>
      <c r="AS1544" s="139"/>
      <c r="AT1544" s="139"/>
      <c r="AU1544" s="139"/>
      <c r="AV1544" s="139"/>
      <c r="AW1544" s="139"/>
      <c r="AX1544" s="139"/>
      <c r="AY1544" s="139"/>
    </row>
    <row r="1545" spans="1:51" ht="14.25" x14ac:dyDescent="0.2">
      <c r="A1545" s="139"/>
      <c r="B1545" s="139"/>
      <c r="C1545" s="139"/>
      <c r="D1545" s="139"/>
      <c r="E1545" s="139"/>
      <c r="F1545" s="139"/>
      <c r="G1545" s="139"/>
      <c r="H1545" s="139"/>
      <c r="I1545" s="139"/>
      <c r="J1545" s="139"/>
      <c r="K1545" s="139"/>
      <c r="L1545" s="139"/>
      <c r="M1545" s="139"/>
      <c r="N1545" s="139"/>
      <c r="O1545" s="139"/>
      <c r="P1545" s="139"/>
      <c r="Q1545" s="139"/>
      <c r="R1545" s="139"/>
      <c r="S1545" s="139"/>
      <c r="T1545" s="139"/>
      <c r="U1545" s="139"/>
      <c r="V1545" s="139"/>
      <c r="W1545" s="139"/>
      <c r="X1545" s="139"/>
      <c r="Y1545" s="139"/>
      <c r="Z1545" s="139"/>
      <c r="AA1545" s="139"/>
      <c r="AB1545" s="139"/>
      <c r="AC1545" s="139"/>
      <c r="AD1545" s="139"/>
      <c r="AE1545" s="139"/>
      <c r="AF1545" s="139"/>
      <c r="AG1545" s="139"/>
      <c r="AH1545" s="139"/>
      <c r="AI1545" s="139"/>
      <c r="AJ1545" s="139"/>
      <c r="AK1545" s="139"/>
      <c r="AL1545" s="139"/>
      <c r="AM1545" s="139"/>
      <c r="AN1545" s="139"/>
      <c r="AO1545" s="139"/>
      <c r="AP1545" s="139"/>
      <c r="AQ1545" s="139"/>
      <c r="AR1545" s="139"/>
      <c r="AS1545" s="139"/>
      <c r="AT1545" s="139"/>
      <c r="AU1545" s="139"/>
      <c r="AV1545" s="139"/>
      <c r="AW1545" s="139"/>
      <c r="AX1545" s="139"/>
      <c r="AY1545" s="139"/>
    </row>
    <row r="1546" spans="1:51" ht="14.25" x14ac:dyDescent="0.2">
      <c r="A1546" s="139"/>
      <c r="B1546" s="139"/>
      <c r="C1546" s="139"/>
      <c r="D1546" s="139"/>
      <c r="E1546" s="139"/>
      <c r="F1546" s="139"/>
      <c r="G1546" s="139"/>
      <c r="H1546" s="139"/>
      <c r="I1546" s="139"/>
      <c r="J1546" s="139"/>
      <c r="K1546" s="139"/>
      <c r="L1546" s="139"/>
      <c r="M1546" s="139"/>
      <c r="N1546" s="139"/>
      <c r="O1546" s="139"/>
      <c r="P1546" s="139"/>
      <c r="Q1546" s="139"/>
      <c r="R1546" s="139"/>
      <c r="S1546" s="139"/>
      <c r="T1546" s="139"/>
      <c r="U1546" s="139"/>
      <c r="V1546" s="139"/>
      <c r="W1546" s="139"/>
      <c r="X1546" s="139"/>
      <c r="Y1546" s="139"/>
      <c r="Z1546" s="139"/>
      <c r="AA1546" s="139"/>
      <c r="AB1546" s="139"/>
      <c r="AC1546" s="139"/>
      <c r="AD1546" s="139"/>
      <c r="AE1546" s="139"/>
      <c r="AF1546" s="139"/>
      <c r="AG1546" s="139"/>
      <c r="AH1546" s="139"/>
      <c r="AI1546" s="139"/>
      <c r="AJ1546" s="139"/>
      <c r="AK1546" s="139"/>
      <c r="AL1546" s="139"/>
      <c r="AM1546" s="139"/>
      <c r="AN1546" s="139"/>
      <c r="AO1546" s="139"/>
      <c r="AP1546" s="139"/>
      <c r="AQ1546" s="139"/>
      <c r="AR1546" s="139"/>
      <c r="AS1546" s="139"/>
      <c r="AT1546" s="139"/>
      <c r="AU1546" s="139"/>
      <c r="AV1546" s="139"/>
      <c r="AW1546" s="139"/>
      <c r="AX1546" s="139"/>
      <c r="AY1546" s="139"/>
    </row>
    <row r="1547" spans="1:51" ht="14.25" x14ac:dyDescent="0.2">
      <c r="A1547" s="139"/>
      <c r="B1547" s="139"/>
      <c r="C1547" s="139"/>
      <c r="D1547" s="139"/>
      <c r="E1547" s="139"/>
      <c r="F1547" s="139"/>
      <c r="G1547" s="139"/>
      <c r="H1547" s="139"/>
      <c r="I1547" s="139"/>
      <c r="J1547" s="139"/>
      <c r="K1547" s="139"/>
      <c r="L1547" s="139"/>
      <c r="M1547" s="139"/>
      <c r="N1547" s="139"/>
      <c r="O1547" s="139"/>
      <c r="P1547" s="139"/>
      <c r="Q1547" s="139"/>
      <c r="R1547" s="139"/>
      <c r="S1547" s="139"/>
      <c r="T1547" s="139"/>
      <c r="U1547" s="139"/>
      <c r="V1547" s="139"/>
      <c r="W1547" s="139"/>
      <c r="X1547" s="139"/>
      <c r="Y1547" s="139"/>
      <c r="Z1547" s="139"/>
      <c r="AA1547" s="139"/>
      <c r="AB1547" s="139"/>
      <c r="AC1547" s="139"/>
      <c r="AD1547" s="139"/>
      <c r="AE1547" s="139"/>
      <c r="AF1547" s="139"/>
      <c r="AG1547" s="139"/>
      <c r="AH1547" s="139"/>
      <c r="AI1547" s="139"/>
      <c r="AJ1547" s="139"/>
      <c r="AK1547" s="139"/>
      <c r="AL1547" s="139"/>
      <c r="AM1547" s="139"/>
      <c r="AN1547" s="139"/>
      <c r="AO1547" s="139"/>
      <c r="AP1547" s="139"/>
      <c r="AQ1547" s="139"/>
      <c r="AR1547" s="139"/>
      <c r="AS1547" s="139"/>
      <c r="AT1547" s="139"/>
      <c r="AU1547" s="139"/>
      <c r="AV1547" s="139"/>
      <c r="AW1547" s="139"/>
      <c r="AX1547" s="139"/>
      <c r="AY1547" s="139"/>
    </row>
    <row r="1548" spans="1:51" ht="14.25" x14ac:dyDescent="0.2">
      <c r="A1548" s="139"/>
      <c r="B1548" s="139"/>
      <c r="C1548" s="139"/>
      <c r="D1548" s="139"/>
      <c r="E1548" s="139"/>
      <c r="F1548" s="139"/>
      <c r="G1548" s="139"/>
      <c r="H1548" s="139"/>
      <c r="I1548" s="139"/>
      <c r="J1548" s="139"/>
      <c r="K1548" s="139"/>
      <c r="L1548" s="139"/>
      <c r="M1548" s="139"/>
      <c r="N1548" s="139"/>
      <c r="O1548" s="139"/>
      <c r="P1548" s="139"/>
      <c r="Q1548" s="139"/>
      <c r="R1548" s="139"/>
      <c r="S1548" s="139"/>
      <c r="T1548" s="139"/>
      <c r="U1548" s="139"/>
      <c r="V1548" s="139"/>
      <c r="W1548" s="139"/>
      <c r="X1548" s="139"/>
      <c r="Y1548" s="139"/>
      <c r="Z1548" s="139"/>
      <c r="AA1548" s="139"/>
      <c r="AB1548" s="139"/>
      <c r="AC1548" s="139"/>
      <c r="AD1548" s="139"/>
      <c r="AE1548" s="139"/>
      <c r="AF1548" s="139"/>
      <c r="AG1548" s="139"/>
      <c r="AH1548" s="139"/>
      <c r="AI1548" s="139"/>
      <c r="AJ1548" s="139"/>
      <c r="AK1548" s="139"/>
      <c r="AL1548" s="139"/>
      <c r="AM1548" s="139"/>
      <c r="AN1548" s="139"/>
      <c r="AO1548" s="139"/>
      <c r="AP1548" s="139"/>
      <c r="AQ1548" s="139"/>
      <c r="AR1548" s="139"/>
      <c r="AS1548" s="139"/>
      <c r="AT1548" s="139"/>
      <c r="AU1548" s="139"/>
      <c r="AV1548" s="139"/>
      <c r="AW1548" s="139"/>
      <c r="AX1548" s="139"/>
      <c r="AY1548" s="139"/>
    </row>
    <row r="1549" spans="1:51" ht="14.25" x14ac:dyDescent="0.2">
      <c r="A1549" s="139"/>
      <c r="B1549" s="139"/>
      <c r="C1549" s="139"/>
      <c r="D1549" s="139"/>
      <c r="E1549" s="139"/>
      <c r="F1549" s="139"/>
      <c r="G1549" s="139"/>
      <c r="H1549" s="139"/>
      <c r="I1549" s="139"/>
      <c r="J1549" s="139"/>
      <c r="K1549" s="139"/>
      <c r="L1549" s="139"/>
      <c r="M1549" s="139"/>
      <c r="N1549" s="139"/>
      <c r="O1549" s="139"/>
      <c r="P1549" s="139"/>
      <c r="Q1549" s="139"/>
      <c r="R1549" s="139"/>
      <c r="S1549" s="139"/>
      <c r="T1549" s="139"/>
      <c r="U1549" s="139"/>
      <c r="V1549" s="139"/>
      <c r="W1549" s="139"/>
      <c r="X1549" s="139"/>
      <c r="Y1549" s="139"/>
      <c r="Z1549" s="139"/>
      <c r="AA1549" s="139"/>
      <c r="AB1549" s="139"/>
      <c r="AC1549" s="139"/>
      <c r="AD1549" s="139"/>
      <c r="AE1549" s="139"/>
      <c r="AF1549" s="139"/>
      <c r="AG1549" s="139"/>
      <c r="AH1549" s="139"/>
      <c r="AI1549" s="139"/>
      <c r="AJ1549" s="139"/>
      <c r="AK1549" s="139"/>
      <c r="AL1549" s="139"/>
      <c r="AM1549" s="139"/>
      <c r="AN1549" s="139"/>
      <c r="AO1549" s="139"/>
      <c r="AP1549" s="139"/>
      <c r="AQ1549" s="139"/>
      <c r="AR1549" s="139"/>
      <c r="AS1549" s="139"/>
      <c r="AT1549" s="139"/>
      <c r="AU1549" s="139"/>
      <c r="AV1549" s="139"/>
      <c r="AW1549" s="139"/>
      <c r="AX1549" s="139"/>
      <c r="AY1549" s="139"/>
    </row>
    <row r="1550" spans="1:51" ht="14.25" x14ac:dyDescent="0.2">
      <c r="A1550" s="139"/>
      <c r="B1550" s="139"/>
      <c r="C1550" s="139"/>
      <c r="D1550" s="139"/>
      <c r="E1550" s="139"/>
      <c r="F1550" s="139"/>
      <c r="G1550" s="139"/>
      <c r="H1550" s="139"/>
      <c r="I1550" s="139"/>
      <c r="J1550" s="139"/>
      <c r="K1550" s="139"/>
      <c r="L1550" s="139"/>
      <c r="M1550" s="139"/>
      <c r="N1550" s="139"/>
      <c r="O1550" s="139"/>
      <c r="P1550" s="139"/>
      <c r="Q1550" s="139"/>
      <c r="R1550" s="139"/>
      <c r="S1550" s="139"/>
      <c r="T1550" s="139"/>
      <c r="U1550" s="139"/>
      <c r="V1550" s="139"/>
      <c r="W1550" s="139"/>
      <c r="X1550" s="139"/>
      <c r="Y1550" s="139"/>
      <c r="Z1550" s="139"/>
      <c r="AA1550" s="139"/>
      <c r="AB1550" s="139"/>
      <c r="AC1550" s="139"/>
      <c r="AD1550" s="139"/>
      <c r="AE1550" s="139"/>
      <c r="AF1550" s="139"/>
      <c r="AG1550" s="139"/>
      <c r="AH1550" s="139"/>
      <c r="AI1550" s="139"/>
      <c r="AJ1550" s="139"/>
      <c r="AK1550" s="139"/>
      <c r="AL1550" s="139"/>
      <c r="AM1550" s="139"/>
      <c r="AN1550" s="139"/>
      <c r="AO1550" s="139"/>
      <c r="AP1550" s="139"/>
      <c r="AQ1550" s="139"/>
      <c r="AR1550" s="139"/>
      <c r="AS1550" s="139"/>
      <c r="AT1550" s="139"/>
      <c r="AU1550" s="139"/>
      <c r="AV1550" s="139"/>
      <c r="AW1550" s="139"/>
      <c r="AX1550" s="139"/>
      <c r="AY1550" s="139"/>
    </row>
    <row r="1551" spans="1:51" ht="14.25" x14ac:dyDescent="0.2">
      <c r="A1551" s="139"/>
      <c r="B1551" s="139"/>
      <c r="C1551" s="139"/>
      <c r="D1551" s="139"/>
      <c r="E1551" s="139"/>
      <c r="F1551" s="139"/>
      <c r="G1551" s="139"/>
      <c r="H1551" s="139"/>
      <c r="I1551" s="139"/>
      <c r="J1551" s="139"/>
      <c r="K1551" s="139"/>
      <c r="L1551" s="139"/>
      <c r="M1551" s="139"/>
      <c r="N1551" s="139"/>
      <c r="O1551" s="139"/>
      <c r="P1551" s="139"/>
      <c r="Q1551" s="139"/>
      <c r="R1551" s="139"/>
      <c r="S1551" s="139"/>
      <c r="T1551" s="139"/>
      <c r="U1551" s="139"/>
      <c r="V1551" s="139"/>
      <c r="W1551" s="139"/>
      <c r="X1551" s="139"/>
      <c r="Y1551" s="139"/>
      <c r="Z1551" s="139"/>
      <c r="AA1551" s="139"/>
      <c r="AB1551" s="139"/>
      <c r="AC1551" s="139"/>
      <c r="AD1551" s="139"/>
      <c r="AE1551" s="139"/>
      <c r="AF1551" s="139"/>
      <c r="AG1551" s="139"/>
      <c r="AH1551" s="139"/>
      <c r="AI1551" s="139"/>
      <c r="AJ1551" s="139"/>
      <c r="AK1551" s="139"/>
      <c r="AL1551" s="139"/>
      <c r="AM1551" s="139"/>
      <c r="AN1551" s="139"/>
      <c r="AO1551" s="139"/>
      <c r="AP1551" s="139"/>
      <c r="AQ1551" s="139"/>
      <c r="AR1551" s="139"/>
      <c r="AS1551" s="139"/>
      <c r="AT1551" s="139"/>
      <c r="AU1551" s="139"/>
      <c r="AV1551" s="139"/>
      <c r="AW1551" s="139"/>
      <c r="AX1551" s="139"/>
      <c r="AY1551" s="139"/>
    </row>
    <row r="1552" spans="1:51" ht="14.25" x14ac:dyDescent="0.2">
      <c r="A1552" s="139"/>
      <c r="B1552" s="139"/>
      <c r="C1552" s="139"/>
      <c r="D1552" s="139"/>
      <c r="E1552" s="139"/>
      <c r="F1552" s="139"/>
      <c r="G1552" s="139"/>
      <c r="H1552" s="139"/>
      <c r="I1552" s="139"/>
      <c r="J1552" s="139"/>
      <c r="K1552" s="139"/>
      <c r="L1552" s="139"/>
      <c r="M1552" s="139"/>
      <c r="N1552" s="139"/>
      <c r="O1552" s="139"/>
      <c r="P1552" s="139"/>
      <c r="Q1552" s="139"/>
      <c r="R1552" s="139"/>
      <c r="S1552" s="139"/>
      <c r="T1552" s="139"/>
      <c r="U1552" s="139"/>
      <c r="V1552" s="139"/>
      <c r="W1552" s="139"/>
      <c r="X1552" s="139"/>
      <c r="Y1552" s="139"/>
      <c r="Z1552" s="139"/>
      <c r="AA1552" s="139"/>
      <c r="AB1552" s="139"/>
      <c r="AC1552" s="139"/>
      <c r="AD1552" s="139"/>
      <c r="AE1552" s="139"/>
      <c r="AF1552" s="139"/>
      <c r="AG1552" s="139"/>
      <c r="AH1552" s="139"/>
      <c r="AI1552" s="139"/>
      <c r="AJ1552" s="139"/>
      <c r="AK1552" s="139"/>
      <c r="AL1552" s="139"/>
      <c r="AM1552" s="139"/>
      <c r="AN1552" s="139"/>
      <c r="AO1552" s="139"/>
      <c r="AP1552" s="139"/>
      <c r="AQ1552" s="139"/>
      <c r="AR1552" s="139"/>
      <c r="AS1552" s="139"/>
      <c r="AT1552" s="139"/>
      <c r="AU1552" s="139"/>
      <c r="AV1552" s="139"/>
      <c r="AW1552" s="139"/>
      <c r="AX1552" s="139"/>
      <c r="AY1552" s="139"/>
    </row>
    <row r="1553" spans="1:51" ht="14.25" x14ac:dyDescent="0.2">
      <c r="A1553" s="139"/>
      <c r="B1553" s="139"/>
      <c r="C1553" s="139"/>
      <c r="D1553" s="139"/>
      <c r="E1553" s="139"/>
      <c r="F1553" s="139"/>
      <c r="G1553" s="139"/>
      <c r="H1553" s="139"/>
      <c r="I1553" s="139"/>
      <c r="J1553" s="139"/>
      <c r="K1553" s="139"/>
      <c r="L1553" s="139"/>
      <c r="M1553" s="139"/>
      <c r="N1553" s="139"/>
      <c r="O1553" s="139"/>
      <c r="P1553" s="139"/>
      <c r="Q1553" s="139"/>
      <c r="R1553" s="139"/>
      <c r="S1553" s="139"/>
      <c r="T1553" s="139"/>
      <c r="U1553" s="139"/>
      <c r="V1553" s="139"/>
      <c r="W1553" s="139"/>
      <c r="X1553" s="139"/>
      <c r="Y1553" s="139"/>
      <c r="Z1553" s="139"/>
      <c r="AA1553" s="139"/>
      <c r="AB1553" s="139"/>
      <c r="AC1553" s="139"/>
      <c r="AD1553" s="139"/>
      <c r="AE1553" s="139"/>
      <c r="AF1553" s="139"/>
      <c r="AG1553" s="139"/>
      <c r="AH1553" s="139"/>
      <c r="AI1553" s="139"/>
      <c r="AJ1553" s="139"/>
      <c r="AK1553" s="139"/>
      <c r="AL1553" s="139"/>
      <c r="AM1553" s="139"/>
      <c r="AN1553" s="139"/>
      <c r="AO1553" s="139"/>
      <c r="AP1553" s="139"/>
      <c r="AQ1553" s="139"/>
      <c r="AR1553" s="139"/>
      <c r="AS1553" s="139"/>
      <c r="AT1553" s="139"/>
      <c r="AU1553" s="139"/>
      <c r="AV1553" s="139"/>
      <c r="AW1553" s="139"/>
      <c r="AX1553" s="139"/>
      <c r="AY1553" s="139"/>
    </row>
    <row r="1554" spans="1:51" ht="14.25" x14ac:dyDescent="0.2">
      <c r="A1554" s="139"/>
      <c r="B1554" s="139"/>
      <c r="C1554" s="139"/>
      <c r="D1554" s="139"/>
      <c r="E1554" s="139"/>
      <c r="F1554" s="139"/>
      <c r="G1554" s="139"/>
      <c r="H1554" s="139"/>
      <c r="I1554" s="139"/>
      <c r="J1554" s="139"/>
      <c r="K1554" s="139"/>
      <c r="L1554" s="139"/>
      <c r="M1554" s="139"/>
      <c r="N1554" s="139"/>
      <c r="O1554" s="139"/>
      <c r="P1554" s="139"/>
      <c r="Q1554" s="139"/>
      <c r="R1554" s="139"/>
      <c r="S1554" s="139"/>
      <c r="T1554" s="139"/>
      <c r="U1554" s="139"/>
      <c r="V1554" s="139"/>
      <c r="W1554" s="139"/>
      <c r="X1554" s="139"/>
      <c r="Y1554" s="139"/>
      <c r="Z1554" s="139"/>
      <c r="AA1554" s="139"/>
      <c r="AB1554" s="139"/>
      <c r="AC1554" s="139"/>
      <c r="AD1554" s="139"/>
      <c r="AE1554" s="139"/>
      <c r="AF1554" s="139"/>
      <c r="AG1554" s="139"/>
      <c r="AH1554" s="139"/>
      <c r="AI1554" s="139"/>
      <c r="AJ1554" s="139"/>
      <c r="AK1554" s="139"/>
      <c r="AL1554" s="139"/>
      <c r="AM1554" s="139"/>
      <c r="AN1554" s="139"/>
      <c r="AO1554" s="139"/>
      <c r="AP1554" s="139"/>
      <c r="AQ1554" s="139"/>
      <c r="AR1554" s="139"/>
      <c r="AS1554" s="139"/>
      <c r="AT1554" s="139"/>
      <c r="AU1554" s="139"/>
      <c r="AV1554" s="139"/>
      <c r="AW1554" s="139"/>
      <c r="AX1554" s="139"/>
      <c r="AY1554" s="139"/>
    </row>
    <row r="1555" spans="1:51" ht="14.25" x14ac:dyDescent="0.2">
      <c r="A1555" s="139"/>
      <c r="B1555" s="139"/>
      <c r="C1555" s="139"/>
      <c r="D1555" s="139"/>
      <c r="E1555" s="139"/>
      <c r="F1555" s="139"/>
      <c r="G1555" s="139"/>
      <c r="H1555" s="139"/>
      <c r="I1555" s="139"/>
      <c r="J1555" s="139"/>
      <c r="K1555" s="139"/>
      <c r="L1555" s="139"/>
      <c r="M1555" s="139"/>
      <c r="N1555" s="139"/>
      <c r="O1555" s="139"/>
      <c r="P1555" s="139"/>
      <c r="Q1555" s="139"/>
      <c r="R1555" s="139"/>
      <c r="S1555" s="139"/>
      <c r="T1555" s="139"/>
      <c r="U1555" s="139"/>
      <c r="V1555" s="139"/>
      <c r="W1555" s="139"/>
      <c r="X1555" s="139"/>
      <c r="Y1555" s="139"/>
      <c r="Z1555" s="139"/>
      <c r="AA1555" s="139"/>
      <c r="AB1555" s="139"/>
      <c r="AC1555" s="139"/>
      <c r="AD1555" s="139"/>
      <c r="AE1555" s="139"/>
      <c r="AF1555" s="139"/>
      <c r="AG1555" s="139"/>
      <c r="AH1555" s="139"/>
      <c r="AI1555" s="139"/>
      <c r="AJ1555" s="139"/>
      <c r="AK1555" s="139"/>
      <c r="AL1555" s="139"/>
      <c r="AM1555" s="139"/>
      <c r="AN1555" s="139"/>
      <c r="AO1555" s="139"/>
      <c r="AP1555" s="139"/>
      <c r="AQ1555" s="139"/>
      <c r="AR1555" s="139"/>
      <c r="AS1555" s="139"/>
      <c r="AT1555" s="139"/>
      <c r="AU1555" s="139"/>
      <c r="AV1555" s="139"/>
      <c r="AW1555" s="139"/>
      <c r="AX1555" s="139"/>
      <c r="AY1555" s="139"/>
    </row>
    <row r="1556" spans="1:51" ht="14.25" x14ac:dyDescent="0.2">
      <c r="A1556" s="139"/>
      <c r="B1556" s="139"/>
      <c r="C1556" s="139"/>
      <c r="D1556" s="139"/>
      <c r="E1556" s="139"/>
      <c r="F1556" s="139"/>
      <c r="G1556" s="139"/>
      <c r="H1556" s="139"/>
      <c r="I1556" s="139"/>
      <c r="J1556" s="139"/>
      <c r="K1556" s="139"/>
      <c r="L1556" s="139"/>
      <c r="M1556" s="139"/>
      <c r="N1556" s="139"/>
      <c r="O1556" s="139"/>
      <c r="P1556" s="139"/>
      <c r="Q1556" s="139"/>
      <c r="R1556" s="139"/>
      <c r="S1556" s="139"/>
      <c r="T1556" s="139"/>
      <c r="U1556" s="139"/>
      <c r="V1556" s="139"/>
      <c r="W1556" s="139"/>
      <c r="X1556" s="139"/>
      <c r="Y1556" s="139"/>
      <c r="Z1556" s="139"/>
      <c r="AA1556" s="139"/>
      <c r="AB1556" s="139"/>
      <c r="AC1556" s="139"/>
      <c r="AD1556" s="139"/>
      <c r="AE1556" s="139"/>
      <c r="AF1556" s="139"/>
      <c r="AG1556" s="139"/>
      <c r="AH1556" s="139"/>
      <c r="AI1556" s="139"/>
      <c r="AJ1556" s="139"/>
      <c r="AK1556" s="139"/>
      <c r="AL1556" s="139"/>
      <c r="AM1556" s="139"/>
      <c r="AN1556" s="139"/>
      <c r="AO1556" s="139"/>
      <c r="AP1556" s="139"/>
      <c r="AQ1556" s="139"/>
      <c r="AR1556" s="139"/>
      <c r="AS1556" s="139"/>
      <c r="AT1556" s="139"/>
      <c r="AU1556" s="139"/>
      <c r="AV1556" s="139"/>
      <c r="AW1556" s="139"/>
      <c r="AX1556" s="139"/>
      <c r="AY1556" s="139"/>
    </row>
    <row r="1557" spans="1:51" ht="14.25" x14ac:dyDescent="0.2">
      <c r="A1557" s="139"/>
      <c r="B1557" s="139"/>
      <c r="C1557" s="139"/>
      <c r="D1557" s="139"/>
      <c r="E1557" s="139"/>
      <c r="F1557" s="139"/>
      <c r="G1557" s="139"/>
      <c r="H1557" s="139"/>
      <c r="I1557" s="139"/>
      <c r="J1557" s="139"/>
      <c r="K1557" s="139"/>
      <c r="L1557" s="139"/>
      <c r="M1557" s="139"/>
      <c r="N1557" s="139"/>
      <c r="O1557" s="139"/>
      <c r="P1557" s="139"/>
      <c r="Q1557" s="139"/>
      <c r="R1557" s="139"/>
      <c r="S1557" s="139"/>
      <c r="T1557" s="139"/>
      <c r="U1557" s="139"/>
      <c r="V1557" s="139"/>
      <c r="W1557" s="139"/>
      <c r="X1557" s="139"/>
      <c r="Y1557" s="139"/>
      <c r="Z1557" s="139"/>
      <c r="AA1557" s="139"/>
      <c r="AB1557" s="139"/>
      <c r="AC1557" s="139"/>
      <c r="AD1557" s="139"/>
      <c r="AE1557" s="139"/>
      <c r="AF1557" s="139"/>
      <c r="AG1557" s="139"/>
      <c r="AH1557" s="139"/>
      <c r="AI1557" s="139"/>
      <c r="AJ1557" s="139"/>
      <c r="AK1557" s="139"/>
      <c r="AL1557" s="139"/>
      <c r="AM1557" s="139"/>
      <c r="AN1557" s="139"/>
      <c r="AO1557" s="139"/>
      <c r="AP1557" s="139"/>
      <c r="AQ1557" s="139"/>
      <c r="AR1557" s="139"/>
      <c r="AS1557" s="139"/>
      <c r="AT1557" s="139"/>
      <c r="AU1557" s="139"/>
      <c r="AV1557" s="139"/>
      <c r="AW1557" s="139"/>
      <c r="AX1557" s="139"/>
      <c r="AY1557" s="139"/>
    </row>
    <row r="1558" spans="1:51" ht="14.25" x14ac:dyDescent="0.2">
      <c r="A1558" s="139"/>
      <c r="B1558" s="139"/>
      <c r="C1558" s="139"/>
      <c r="D1558" s="139"/>
      <c r="E1558" s="139"/>
      <c r="F1558" s="139"/>
      <c r="G1558" s="139"/>
      <c r="H1558" s="139"/>
      <c r="I1558" s="139"/>
      <c r="J1558" s="139"/>
      <c r="K1558" s="139"/>
      <c r="L1558" s="139"/>
      <c r="M1558" s="139"/>
      <c r="N1558" s="139"/>
      <c r="O1558" s="139"/>
      <c r="P1558" s="139"/>
      <c r="Q1558" s="139"/>
      <c r="R1558" s="139"/>
      <c r="S1558" s="139"/>
      <c r="T1558" s="139"/>
      <c r="U1558" s="139"/>
      <c r="V1558" s="139"/>
      <c r="W1558" s="139"/>
      <c r="X1558" s="139"/>
      <c r="Y1558" s="139"/>
      <c r="Z1558" s="139"/>
      <c r="AA1558" s="139"/>
      <c r="AB1558" s="139"/>
      <c r="AC1558" s="139"/>
      <c r="AD1558" s="139"/>
      <c r="AE1558" s="139"/>
      <c r="AF1558" s="139"/>
      <c r="AG1558" s="139"/>
      <c r="AH1558" s="139"/>
      <c r="AI1558" s="139"/>
      <c r="AJ1558" s="139"/>
      <c r="AK1558" s="139"/>
      <c r="AL1558" s="139"/>
      <c r="AM1558" s="139"/>
      <c r="AN1558" s="139"/>
      <c r="AO1558" s="139"/>
      <c r="AP1558" s="139"/>
      <c r="AQ1558" s="139"/>
      <c r="AR1558" s="139"/>
      <c r="AS1558" s="139"/>
      <c r="AT1558" s="139"/>
      <c r="AU1558" s="139"/>
      <c r="AV1558" s="139"/>
      <c r="AW1558" s="139"/>
      <c r="AX1558" s="139"/>
      <c r="AY1558" s="139"/>
    </row>
    <row r="1559" spans="1:51" ht="14.25" x14ac:dyDescent="0.2">
      <c r="A1559" s="139"/>
      <c r="B1559" s="139"/>
      <c r="C1559" s="139"/>
      <c r="D1559" s="139"/>
      <c r="E1559" s="139"/>
      <c r="F1559" s="139"/>
      <c r="G1559" s="139"/>
      <c r="H1559" s="139"/>
      <c r="I1559" s="139"/>
      <c r="J1559" s="139"/>
      <c r="K1559" s="139"/>
      <c r="L1559" s="139"/>
      <c r="M1559" s="139"/>
      <c r="N1559" s="139"/>
      <c r="O1559" s="139"/>
      <c r="P1559" s="139"/>
      <c r="Q1559" s="139"/>
      <c r="R1559" s="139"/>
      <c r="S1559" s="139"/>
      <c r="T1559" s="139"/>
      <c r="U1559" s="139"/>
      <c r="V1559" s="139"/>
      <c r="W1559" s="139"/>
      <c r="X1559" s="139"/>
      <c r="Y1559" s="139"/>
      <c r="Z1559" s="139"/>
      <c r="AA1559" s="139"/>
      <c r="AB1559" s="139"/>
      <c r="AC1559" s="139"/>
      <c r="AD1559" s="139"/>
      <c r="AE1559" s="139"/>
      <c r="AF1559" s="139"/>
      <c r="AG1559" s="139"/>
      <c r="AH1559" s="139"/>
      <c r="AI1559" s="139"/>
      <c r="AJ1559" s="139"/>
      <c r="AK1559" s="139"/>
      <c r="AL1559" s="139"/>
      <c r="AM1559" s="139"/>
      <c r="AN1559" s="139"/>
      <c r="AO1559" s="139"/>
      <c r="AP1559" s="139"/>
      <c r="AQ1559" s="139"/>
      <c r="AR1559" s="139"/>
      <c r="AS1559" s="139"/>
      <c r="AT1559" s="139"/>
      <c r="AU1559" s="139"/>
      <c r="AV1559" s="139"/>
      <c r="AW1559" s="139"/>
      <c r="AX1559" s="139"/>
      <c r="AY1559" s="139"/>
    </row>
    <row r="1560" spans="1:51" ht="14.25" x14ac:dyDescent="0.2">
      <c r="A1560" s="139"/>
      <c r="B1560" s="139"/>
      <c r="C1560" s="139"/>
      <c r="D1560" s="139"/>
      <c r="E1560" s="139"/>
      <c r="F1560" s="139"/>
      <c r="G1560" s="139"/>
      <c r="H1560" s="139"/>
      <c r="I1560" s="139"/>
      <c r="J1560" s="139"/>
      <c r="K1560" s="139"/>
      <c r="L1560" s="139"/>
      <c r="M1560" s="139"/>
      <c r="N1560" s="139"/>
      <c r="O1560" s="139"/>
      <c r="P1560" s="139"/>
      <c r="Q1560" s="139"/>
      <c r="R1560" s="139"/>
      <c r="S1560" s="139"/>
      <c r="T1560" s="139"/>
      <c r="U1560" s="139"/>
      <c r="V1560" s="139"/>
      <c r="W1560" s="139"/>
      <c r="X1560" s="139"/>
      <c r="Y1560" s="139"/>
      <c r="Z1560" s="139"/>
      <c r="AA1560" s="139"/>
      <c r="AB1560" s="139"/>
      <c r="AC1560" s="139"/>
      <c r="AD1560" s="139"/>
      <c r="AE1560" s="139"/>
      <c r="AF1560" s="139"/>
      <c r="AG1560" s="139"/>
      <c r="AH1560" s="139"/>
      <c r="AI1560" s="139"/>
      <c r="AJ1560" s="139"/>
      <c r="AK1560" s="139"/>
      <c r="AL1560" s="139"/>
      <c r="AM1560" s="139"/>
      <c r="AN1560" s="139"/>
      <c r="AO1560" s="139"/>
      <c r="AP1560" s="139"/>
      <c r="AQ1560" s="139"/>
      <c r="AR1560" s="139"/>
      <c r="AS1560" s="139"/>
      <c r="AT1560" s="139"/>
      <c r="AU1560" s="139"/>
      <c r="AV1560" s="139"/>
      <c r="AW1560" s="139"/>
      <c r="AX1560" s="139"/>
      <c r="AY1560" s="139"/>
    </row>
    <row r="1561" spans="1:51" ht="14.25" x14ac:dyDescent="0.2">
      <c r="A1561" s="139"/>
      <c r="B1561" s="139"/>
      <c r="C1561" s="139"/>
      <c r="D1561" s="139"/>
      <c r="E1561" s="139"/>
      <c r="F1561" s="139"/>
      <c r="G1561" s="139"/>
      <c r="H1561" s="139"/>
      <c r="I1561" s="139"/>
      <c r="J1561" s="139"/>
      <c r="K1561" s="139"/>
      <c r="L1561" s="139"/>
      <c r="M1561" s="139"/>
      <c r="N1561" s="139"/>
      <c r="O1561" s="139"/>
      <c r="P1561" s="139"/>
      <c r="Q1561" s="139"/>
      <c r="R1561" s="139"/>
      <c r="S1561" s="139"/>
      <c r="T1561" s="139"/>
      <c r="U1561" s="139"/>
      <c r="V1561" s="139"/>
      <c r="W1561" s="139"/>
      <c r="X1561" s="139"/>
      <c r="Y1561" s="139"/>
      <c r="Z1561" s="139"/>
      <c r="AA1561" s="139"/>
      <c r="AB1561" s="139"/>
      <c r="AC1561" s="139"/>
      <c r="AD1561" s="139"/>
      <c r="AE1561" s="139"/>
      <c r="AF1561" s="139"/>
      <c r="AG1561" s="139"/>
      <c r="AH1561" s="139"/>
      <c r="AI1561" s="139"/>
      <c r="AJ1561" s="139"/>
      <c r="AK1561" s="139"/>
      <c r="AL1561" s="139"/>
      <c r="AM1561" s="139"/>
      <c r="AN1561" s="139"/>
      <c r="AO1561" s="139"/>
      <c r="AP1561" s="139"/>
      <c r="AQ1561" s="139"/>
      <c r="AR1561" s="139"/>
      <c r="AS1561" s="139"/>
      <c r="AT1561" s="139"/>
      <c r="AU1561" s="139"/>
      <c r="AV1561" s="139"/>
      <c r="AW1561" s="139"/>
      <c r="AX1561" s="139"/>
      <c r="AY1561" s="139"/>
    </row>
    <row r="1562" spans="1:51" ht="14.25" x14ac:dyDescent="0.2">
      <c r="A1562" s="139"/>
      <c r="B1562" s="139"/>
      <c r="C1562" s="139"/>
      <c r="D1562" s="139"/>
      <c r="E1562" s="139"/>
      <c r="F1562" s="139"/>
      <c r="G1562" s="139"/>
      <c r="H1562" s="139"/>
      <c r="I1562" s="139"/>
      <c r="J1562" s="139"/>
      <c r="K1562" s="139"/>
      <c r="L1562" s="139"/>
      <c r="M1562" s="139"/>
      <c r="N1562" s="139"/>
      <c r="O1562" s="139"/>
      <c r="P1562" s="139"/>
      <c r="Q1562" s="139"/>
      <c r="R1562" s="139"/>
      <c r="S1562" s="139"/>
      <c r="T1562" s="139"/>
      <c r="U1562" s="139"/>
      <c r="V1562" s="139"/>
      <c r="W1562" s="139"/>
      <c r="X1562" s="139"/>
      <c r="Y1562" s="139"/>
      <c r="Z1562" s="139"/>
      <c r="AA1562" s="139"/>
      <c r="AB1562" s="139"/>
      <c r="AC1562" s="139"/>
      <c r="AD1562" s="139"/>
      <c r="AE1562" s="139"/>
      <c r="AF1562" s="139"/>
      <c r="AG1562" s="139"/>
      <c r="AH1562" s="139"/>
      <c r="AI1562" s="139"/>
      <c r="AJ1562" s="139"/>
      <c r="AK1562" s="139"/>
      <c r="AL1562" s="139"/>
      <c r="AM1562" s="139"/>
      <c r="AN1562" s="139"/>
      <c r="AO1562" s="139"/>
      <c r="AP1562" s="139"/>
      <c r="AQ1562" s="139"/>
      <c r="AR1562" s="139"/>
      <c r="AS1562" s="139"/>
      <c r="AT1562" s="139"/>
      <c r="AU1562" s="139"/>
      <c r="AV1562" s="139"/>
      <c r="AW1562" s="139"/>
      <c r="AX1562" s="139"/>
      <c r="AY1562" s="139"/>
    </row>
    <row r="1563" spans="1:51" ht="14.25" x14ac:dyDescent="0.2">
      <c r="A1563" s="139"/>
      <c r="B1563" s="139"/>
      <c r="C1563" s="139"/>
      <c r="D1563" s="139"/>
      <c r="E1563" s="139"/>
      <c r="F1563" s="139"/>
      <c r="G1563" s="139"/>
      <c r="H1563" s="139"/>
      <c r="I1563" s="139"/>
      <c r="J1563" s="139"/>
      <c r="K1563" s="139"/>
      <c r="L1563" s="139"/>
      <c r="M1563" s="139"/>
      <c r="N1563" s="139"/>
      <c r="O1563" s="139"/>
      <c r="P1563" s="139"/>
      <c r="Q1563" s="139"/>
      <c r="R1563" s="139"/>
      <c r="S1563" s="139"/>
      <c r="T1563" s="139"/>
      <c r="U1563" s="139"/>
      <c r="V1563" s="139"/>
      <c r="W1563" s="139"/>
      <c r="X1563" s="139"/>
      <c r="Y1563" s="139"/>
      <c r="Z1563" s="139"/>
      <c r="AA1563" s="139"/>
      <c r="AB1563" s="139"/>
      <c r="AC1563" s="139"/>
      <c r="AD1563" s="139"/>
      <c r="AE1563" s="139"/>
      <c r="AF1563" s="139"/>
      <c r="AG1563" s="139"/>
      <c r="AH1563" s="139"/>
      <c r="AI1563" s="139"/>
      <c r="AJ1563" s="139"/>
      <c r="AK1563" s="139"/>
      <c r="AL1563" s="139"/>
      <c r="AM1563" s="139"/>
      <c r="AN1563" s="139"/>
      <c r="AO1563" s="139"/>
      <c r="AP1563" s="139"/>
      <c r="AQ1563" s="139"/>
      <c r="AR1563" s="139"/>
      <c r="AS1563" s="139"/>
      <c r="AT1563" s="139"/>
      <c r="AU1563" s="139"/>
      <c r="AV1563" s="139"/>
      <c r="AW1563" s="139"/>
      <c r="AX1563" s="139"/>
      <c r="AY1563" s="139"/>
    </row>
    <row r="1564" spans="1:51" ht="14.25" x14ac:dyDescent="0.2">
      <c r="A1564" s="139"/>
      <c r="B1564" s="139"/>
      <c r="C1564" s="139"/>
      <c r="D1564" s="139"/>
      <c r="E1564" s="139"/>
      <c r="F1564" s="139"/>
      <c r="G1564" s="139"/>
      <c r="H1564" s="139"/>
      <c r="I1564" s="139"/>
      <c r="J1564" s="139"/>
      <c r="K1564" s="139"/>
      <c r="L1564" s="139"/>
      <c r="M1564" s="139"/>
      <c r="N1564" s="139"/>
      <c r="O1564" s="139"/>
      <c r="P1564" s="139"/>
      <c r="Q1564" s="139"/>
      <c r="R1564" s="139"/>
      <c r="S1564" s="139"/>
      <c r="T1564" s="139"/>
      <c r="U1564" s="139"/>
      <c r="V1564" s="139"/>
      <c r="W1564" s="139"/>
      <c r="X1564" s="139"/>
      <c r="Y1564" s="139"/>
      <c r="Z1564" s="139"/>
      <c r="AA1564" s="139"/>
      <c r="AB1564" s="139"/>
      <c r="AC1564" s="139"/>
      <c r="AD1564" s="139"/>
      <c r="AE1564" s="139"/>
      <c r="AF1564" s="139"/>
      <c r="AG1564" s="139"/>
      <c r="AH1564" s="139"/>
      <c r="AI1564" s="139"/>
      <c r="AJ1564" s="139"/>
      <c r="AK1564" s="139"/>
      <c r="AL1564" s="139"/>
      <c r="AM1564" s="139"/>
      <c r="AN1564" s="139"/>
      <c r="AO1564" s="139"/>
      <c r="AP1564" s="139"/>
      <c r="AQ1564" s="139"/>
      <c r="AR1564" s="139"/>
      <c r="AS1564" s="139"/>
      <c r="AT1564" s="139"/>
      <c r="AU1564" s="139"/>
      <c r="AV1564" s="139"/>
      <c r="AW1564" s="139"/>
      <c r="AX1564" s="139"/>
      <c r="AY1564" s="139"/>
    </row>
    <row r="1565" spans="1:51" ht="14.25" x14ac:dyDescent="0.2">
      <c r="A1565" s="139"/>
      <c r="B1565" s="139"/>
      <c r="C1565" s="139"/>
      <c r="D1565" s="139"/>
      <c r="E1565" s="139"/>
      <c r="F1565" s="139"/>
      <c r="G1565" s="139"/>
      <c r="H1565" s="139"/>
      <c r="I1565" s="139"/>
      <c r="J1565" s="139"/>
      <c r="K1565" s="139"/>
      <c r="L1565" s="139"/>
      <c r="M1565" s="139"/>
      <c r="N1565" s="139"/>
      <c r="O1565" s="139"/>
      <c r="P1565" s="139"/>
      <c r="Q1565" s="139"/>
      <c r="R1565" s="139"/>
      <c r="S1565" s="139"/>
      <c r="T1565" s="139"/>
      <c r="U1565" s="139"/>
      <c r="V1565" s="139"/>
      <c r="W1565" s="139"/>
      <c r="X1565" s="139"/>
      <c r="Y1565" s="139"/>
      <c r="Z1565" s="139"/>
      <c r="AA1565" s="139"/>
      <c r="AB1565" s="139"/>
      <c r="AC1565" s="139"/>
      <c r="AD1565" s="139"/>
      <c r="AE1565" s="139"/>
      <c r="AF1565" s="139"/>
      <c r="AG1565" s="139"/>
      <c r="AH1565" s="139"/>
      <c r="AI1565" s="139"/>
      <c r="AJ1565" s="139"/>
      <c r="AK1565" s="139"/>
      <c r="AL1565" s="139"/>
      <c r="AM1565" s="139"/>
      <c r="AN1565" s="139"/>
      <c r="AO1565" s="139"/>
      <c r="AP1565" s="139"/>
      <c r="AQ1565" s="139"/>
      <c r="AR1565" s="139"/>
      <c r="AS1565" s="139"/>
      <c r="AT1565" s="139"/>
      <c r="AU1565" s="139"/>
      <c r="AV1565" s="139"/>
      <c r="AW1565" s="139"/>
      <c r="AX1565" s="139"/>
      <c r="AY1565" s="139"/>
    </row>
    <row r="1566" spans="1:51" ht="14.25" x14ac:dyDescent="0.2">
      <c r="A1566" s="139"/>
      <c r="B1566" s="139"/>
      <c r="C1566" s="139"/>
      <c r="D1566" s="139"/>
      <c r="E1566" s="139"/>
      <c r="F1566" s="139"/>
      <c r="G1566" s="139"/>
      <c r="H1566" s="139"/>
      <c r="I1566" s="139"/>
      <c r="J1566" s="139"/>
      <c r="K1566" s="139"/>
      <c r="L1566" s="139"/>
      <c r="M1566" s="139"/>
      <c r="N1566" s="139"/>
      <c r="O1566" s="139"/>
      <c r="P1566" s="139"/>
      <c r="Q1566" s="139"/>
      <c r="R1566" s="139"/>
      <c r="S1566" s="139"/>
      <c r="T1566" s="139"/>
      <c r="U1566" s="139"/>
      <c r="V1566" s="139"/>
      <c r="W1566" s="139"/>
      <c r="X1566" s="139"/>
      <c r="Y1566" s="139"/>
      <c r="Z1566" s="139"/>
      <c r="AA1566" s="139"/>
      <c r="AB1566" s="139"/>
      <c r="AC1566" s="139"/>
      <c r="AD1566" s="139"/>
      <c r="AE1566" s="139"/>
      <c r="AF1566" s="139"/>
      <c r="AG1566" s="139"/>
      <c r="AH1566" s="139"/>
      <c r="AI1566" s="139"/>
      <c r="AJ1566" s="139"/>
      <c r="AK1566" s="139"/>
      <c r="AL1566" s="139"/>
      <c r="AM1566" s="139"/>
      <c r="AN1566" s="139"/>
      <c r="AO1566" s="139"/>
      <c r="AP1566" s="139"/>
      <c r="AQ1566" s="139"/>
      <c r="AR1566" s="139"/>
      <c r="AS1566" s="139"/>
      <c r="AT1566" s="139"/>
      <c r="AU1566" s="139"/>
      <c r="AV1566" s="139"/>
      <c r="AW1566" s="139"/>
      <c r="AX1566" s="139"/>
      <c r="AY1566" s="139"/>
    </row>
    <row r="1567" spans="1:51" ht="14.25" x14ac:dyDescent="0.2">
      <c r="A1567" s="139"/>
      <c r="B1567" s="139"/>
      <c r="C1567" s="139"/>
      <c r="D1567" s="139"/>
      <c r="E1567" s="139"/>
      <c r="F1567" s="139"/>
      <c r="G1567" s="139"/>
      <c r="H1567" s="139"/>
      <c r="I1567" s="139"/>
      <c r="J1567" s="139"/>
      <c r="K1567" s="139"/>
      <c r="L1567" s="139"/>
      <c r="M1567" s="139"/>
      <c r="N1567" s="139"/>
      <c r="O1567" s="139"/>
      <c r="P1567" s="139"/>
      <c r="Q1567" s="139"/>
      <c r="R1567" s="139"/>
      <c r="S1567" s="139"/>
      <c r="T1567" s="139"/>
      <c r="U1567" s="139"/>
      <c r="V1567" s="139"/>
      <c r="W1567" s="139"/>
      <c r="X1567" s="139"/>
      <c r="Y1567" s="139"/>
      <c r="Z1567" s="139"/>
      <c r="AA1567" s="139"/>
      <c r="AB1567" s="139"/>
      <c r="AC1567" s="139"/>
      <c r="AD1567" s="139"/>
      <c r="AE1567" s="139"/>
      <c r="AF1567" s="139"/>
      <c r="AG1567" s="139"/>
      <c r="AH1567" s="139"/>
      <c r="AI1567" s="139"/>
      <c r="AJ1567" s="139"/>
      <c r="AK1567" s="139"/>
      <c r="AL1567" s="139"/>
      <c r="AM1567" s="139"/>
      <c r="AN1567" s="139"/>
      <c r="AO1567" s="139"/>
      <c r="AP1567" s="139"/>
      <c r="AQ1567" s="139"/>
      <c r="AR1567" s="139"/>
      <c r="AS1567" s="139"/>
      <c r="AT1567" s="139"/>
      <c r="AU1567" s="139"/>
      <c r="AV1567" s="139"/>
      <c r="AW1567" s="139"/>
      <c r="AX1567" s="139"/>
      <c r="AY1567" s="139"/>
    </row>
    <row r="1568" spans="1:51" ht="14.25" x14ac:dyDescent="0.2">
      <c r="A1568" s="139"/>
      <c r="B1568" s="139"/>
      <c r="C1568" s="139"/>
      <c r="D1568" s="139"/>
      <c r="E1568" s="139"/>
      <c r="F1568" s="139"/>
      <c r="G1568" s="139"/>
      <c r="H1568" s="139"/>
      <c r="I1568" s="139"/>
      <c r="J1568" s="139"/>
      <c r="K1568" s="139"/>
      <c r="L1568" s="139"/>
      <c r="M1568" s="139"/>
      <c r="N1568" s="139"/>
      <c r="O1568" s="139"/>
      <c r="P1568" s="139"/>
      <c r="Q1568" s="139"/>
      <c r="R1568" s="139"/>
      <c r="S1568" s="139"/>
      <c r="T1568" s="139"/>
      <c r="U1568" s="139"/>
      <c r="V1568" s="139"/>
      <c r="W1568" s="139"/>
      <c r="X1568" s="139"/>
      <c r="Y1568" s="139"/>
      <c r="Z1568" s="139"/>
      <c r="AA1568" s="139"/>
      <c r="AB1568" s="139"/>
      <c r="AC1568" s="139"/>
      <c r="AD1568" s="139"/>
      <c r="AE1568" s="139"/>
      <c r="AF1568" s="139"/>
      <c r="AG1568" s="139"/>
      <c r="AH1568" s="139"/>
      <c r="AI1568" s="139"/>
      <c r="AJ1568" s="139"/>
      <c r="AK1568" s="139"/>
      <c r="AL1568" s="139"/>
      <c r="AM1568" s="139"/>
      <c r="AN1568" s="139"/>
      <c r="AO1568" s="139"/>
      <c r="AP1568" s="139"/>
      <c r="AQ1568" s="139"/>
      <c r="AR1568" s="139"/>
      <c r="AS1568" s="139"/>
      <c r="AT1568" s="139"/>
      <c r="AU1568" s="139"/>
      <c r="AV1568" s="139"/>
      <c r="AW1568" s="139"/>
      <c r="AX1568" s="139"/>
      <c r="AY1568" s="139"/>
    </row>
    <row r="1569" spans="1:51" ht="14.25" x14ac:dyDescent="0.2">
      <c r="A1569" s="139"/>
      <c r="B1569" s="139"/>
      <c r="C1569" s="139"/>
      <c r="D1569" s="139"/>
      <c r="E1569" s="139"/>
      <c r="F1569" s="139"/>
      <c r="G1569" s="139"/>
      <c r="H1569" s="139"/>
      <c r="I1569" s="139"/>
      <c r="J1569" s="139"/>
      <c r="K1569" s="139"/>
      <c r="L1569" s="139"/>
      <c r="M1569" s="139"/>
      <c r="N1569" s="139"/>
      <c r="O1569" s="139"/>
      <c r="P1569" s="139"/>
      <c r="Q1569" s="139"/>
      <c r="R1569" s="139"/>
      <c r="S1569" s="139"/>
      <c r="T1569" s="139"/>
      <c r="U1569" s="139"/>
      <c r="V1569" s="139"/>
      <c r="W1569" s="139"/>
      <c r="X1569" s="139"/>
      <c r="Y1569" s="139"/>
      <c r="Z1569" s="139"/>
      <c r="AA1569" s="139"/>
      <c r="AB1569" s="139"/>
      <c r="AC1569" s="139"/>
      <c r="AD1569" s="139"/>
      <c r="AE1569" s="139"/>
      <c r="AF1569" s="139"/>
      <c r="AG1569" s="139"/>
      <c r="AH1569" s="139"/>
      <c r="AI1569" s="139"/>
      <c r="AJ1569" s="139"/>
      <c r="AK1569" s="139"/>
      <c r="AL1569" s="139"/>
      <c r="AM1569" s="139"/>
      <c r="AN1569" s="139"/>
      <c r="AO1569" s="139"/>
      <c r="AP1569" s="139"/>
      <c r="AQ1569" s="139"/>
      <c r="AR1569" s="139"/>
      <c r="AS1569" s="139"/>
      <c r="AT1569" s="139"/>
      <c r="AU1569" s="139"/>
      <c r="AV1569" s="139"/>
      <c r="AW1569" s="139"/>
      <c r="AX1569" s="139"/>
      <c r="AY1569" s="139"/>
    </row>
    <row r="1570" spans="1:51" ht="14.25" x14ac:dyDescent="0.2">
      <c r="A1570" s="139"/>
      <c r="B1570" s="139"/>
      <c r="C1570" s="139"/>
      <c r="D1570" s="139"/>
      <c r="E1570" s="139"/>
      <c r="F1570" s="139"/>
      <c r="G1570" s="139"/>
      <c r="H1570" s="139"/>
      <c r="I1570" s="139"/>
      <c r="J1570" s="139"/>
      <c r="K1570" s="139"/>
      <c r="L1570" s="139"/>
      <c r="M1570" s="139"/>
      <c r="N1570" s="139"/>
      <c r="O1570" s="139"/>
      <c r="P1570" s="139"/>
      <c r="Q1570" s="139"/>
      <c r="R1570" s="139"/>
      <c r="S1570" s="139"/>
      <c r="T1570" s="139"/>
      <c r="U1570" s="139"/>
      <c r="V1570" s="139"/>
      <c r="W1570" s="139"/>
      <c r="X1570" s="139"/>
      <c r="Y1570" s="139"/>
      <c r="Z1570" s="139"/>
      <c r="AA1570" s="139"/>
      <c r="AB1570" s="139"/>
      <c r="AC1570" s="139"/>
      <c r="AD1570" s="139"/>
      <c r="AE1570" s="139"/>
      <c r="AF1570" s="139"/>
      <c r="AG1570" s="139"/>
      <c r="AH1570" s="139"/>
      <c r="AI1570" s="139"/>
      <c r="AJ1570" s="139"/>
      <c r="AK1570" s="139"/>
      <c r="AL1570" s="139"/>
      <c r="AM1570" s="139"/>
      <c r="AN1570" s="139"/>
      <c r="AO1570" s="139"/>
      <c r="AP1570" s="139"/>
      <c r="AQ1570" s="139"/>
      <c r="AR1570" s="139"/>
      <c r="AS1570" s="139"/>
      <c r="AT1570" s="139"/>
      <c r="AU1570" s="139"/>
      <c r="AV1570" s="139"/>
      <c r="AW1570" s="139"/>
      <c r="AX1570" s="139"/>
      <c r="AY1570" s="139"/>
    </row>
    <row r="1571" spans="1:51" ht="14.25" x14ac:dyDescent="0.2">
      <c r="A1571" s="139"/>
      <c r="B1571" s="139"/>
      <c r="C1571" s="139"/>
      <c r="D1571" s="139"/>
      <c r="E1571" s="139"/>
      <c r="F1571" s="139"/>
      <c r="G1571" s="139"/>
      <c r="H1571" s="139"/>
      <c r="I1571" s="139"/>
      <c r="J1571" s="139"/>
      <c r="K1571" s="139"/>
      <c r="L1571" s="139"/>
      <c r="M1571" s="139"/>
      <c r="N1571" s="139"/>
      <c r="O1571" s="139"/>
      <c r="P1571" s="139"/>
      <c r="Q1571" s="139"/>
      <c r="R1571" s="139"/>
      <c r="S1571" s="139"/>
      <c r="T1571" s="139"/>
      <c r="U1571" s="139"/>
      <c r="V1571" s="139"/>
      <c r="W1571" s="139"/>
      <c r="X1571" s="139"/>
      <c r="Y1571" s="139"/>
      <c r="Z1571" s="139"/>
      <c r="AA1571" s="139"/>
      <c r="AB1571" s="139"/>
      <c r="AC1571" s="139"/>
      <c r="AD1571" s="139"/>
      <c r="AE1571" s="139"/>
      <c r="AF1571" s="139"/>
      <c r="AG1571" s="139"/>
      <c r="AH1571" s="139"/>
      <c r="AI1571" s="139"/>
      <c r="AJ1571" s="139"/>
      <c r="AK1571" s="139"/>
      <c r="AL1571" s="139"/>
      <c r="AM1571" s="139"/>
      <c r="AN1571" s="139"/>
      <c r="AO1571" s="139"/>
      <c r="AP1571" s="139"/>
      <c r="AQ1571" s="139"/>
      <c r="AR1571" s="139"/>
      <c r="AS1571" s="139"/>
      <c r="AT1571" s="139"/>
      <c r="AU1571" s="139"/>
      <c r="AV1571" s="139"/>
      <c r="AW1571" s="139"/>
      <c r="AX1571" s="139"/>
      <c r="AY1571" s="139"/>
    </row>
    <row r="1572" spans="1:51" ht="14.25" x14ac:dyDescent="0.2">
      <c r="A1572" s="139"/>
      <c r="B1572" s="139"/>
      <c r="C1572" s="139"/>
      <c r="D1572" s="139"/>
      <c r="E1572" s="139"/>
      <c r="F1572" s="139"/>
      <c r="G1572" s="139"/>
      <c r="H1572" s="139"/>
      <c r="I1572" s="139"/>
      <c r="J1572" s="139"/>
      <c r="K1572" s="139"/>
      <c r="L1572" s="139"/>
      <c r="M1572" s="139"/>
      <c r="N1572" s="139"/>
      <c r="O1572" s="139"/>
      <c r="P1572" s="139"/>
      <c r="Q1572" s="139"/>
      <c r="R1572" s="139"/>
      <c r="S1572" s="139"/>
      <c r="T1572" s="139"/>
      <c r="U1572" s="139"/>
      <c r="V1572" s="139"/>
      <c r="W1572" s="139"/>
      <c r="X1572" s="139"/>
      <c r="Y1572" s="139"/>
      <c r="Z1572" s="139"/>
      <c r="AA1572" s="139"/>
      <c r="AB1572" s="139"/>
      <c r="AC1572" s="139"/>
      <c r="AD1572" s="139"/>
      <c r="AE1572" s="139"/>
      <c r="AF1572" s="139"/>
      <c r="AG1572" s="139"/>
      <c r="AH1572" s="139"/>
      <c r="AI1572" s="139"/>
      <c r="AJ1572" s="139"/>
      <c r="AK1572" s="139"/>
      <c r="AL1572" s="139"/>
      <c r="AM1572" s="139"/>
      <c r="AN1572" s="139"/>
      <c r="AO1572" s="139"/>
      <c r="AP1572" s="139"/>
      <c r="AQ1572" s="139"/>
      <c r="AR1572" s="139"/>
      <c r="AS1572" s="139"/>
      <c r="AT1572" s="139"/>
      <c r="AU1572" s="139"/>
      <c r="AV1572" s="139"/>
      <c r="AW1572" s="139"/>
      <c r="AX1572" s="139"/>
      <c r="AY1572" s="139"/>
    </row>
    <row r="1573" spans="1:51" ht="14.25" x14ac:dyDescent="0.2">
      <c r="A1573" s="139"/>
      <c r="B1573" s="139"/>
      <c r="C1573" s="139"/>
      <c r="D1573" s="139"/>
      <c r="E1573" s="139"/>
      <c r="F1573" s="139"/>
      <c r="G1573" s="139"/>
      <c r="H1573" s="139"/>
      <c r="I1573" s="139"/>
      <c r="J1573" s="139"/>
      <c r="K1573" s="139"/>
      <c r="L1573" s="139"/>
      <c r="M1573" s="139"/>
      <c r="N1573" s="139"/>
      <c r="O1573" s="139"/>
      <c r="P1573" s="139"/>
      <c r="Q1573" s="139"/>
      <c r="R1573" s="139"/>
      <c r="S1573" s="139"/>
      <c r="T1573" s="139"/>
      <c r="U1573" s="139"/>
      <c r="V1573" s="139"/>
      <c r="W1573" s="139"/>
      <c r="X1573" s="139"/>
      <c r="Y1573" s="139"/>
      <c r="Z1573" s="139"/>
      <c r="AA1573" s="139"/>
      <c r="AB1573" s="139"/>
      <c r="AC1573" s="139"/>
      <c r="AD1573" s="139"/>
      <c r="AE1573" s="139"/>
      <c r="AF1573" s="139"/>
      <c r="AG1573" s="139"/>
      <c r="AH1573" s="139"/>
      <c r="AI1573" s="139"/>
      <c r="AJ1573" s="139"/>
      <c r="AK1573" s="139"/>
      <c r="AL1573" s="139"/>
      <c r="AM1573" s="139"/>
      <c r="AN1573" s="139"/>
      <c r="AO1573" s="139"/>
      <c r="AP1573" s="139"/>
      <c r="AQ1573" s="139"/>
      <c r="AR1573" s="139"/>
      <c r="AS1573" s="139"/>
      <c r="AT1573" s="139"/>
      <c r="AU1573" s="139"/>
      <c r="AV1573" s="139"/>
      <c r="AW1573" s="139"/>
      <c r="AX1573" s="139"/>
      <c r="AY1573" s="139"/>
    </row>
    <row r="1574" spans="1:51" ht="14.25" x14ac:dyDescent="0.2">
      <c r="A1574" s="139"/>
      <c r="B1574" s="139"/>
      <c r="C1574" s="139"/>
      <c r="D1574" s="139"/>
      <c r="E1574" s="139"/>
      <c r="F1574" s="139"/>
      <c r="G1574" s="139"/>
      <c r="H1574" s="139"/>
      <c r="I1574" s="139"/>
      <c r="J1574" s="139"/>
      <c r="K1574" s="139"/>
      <c r="L1574" s="139"/>
      <c r="M1574" s="139"/>
      <c r="N1574" s="139"/>
      <c r="O1574" s="139"/>
      <c r="P1574" s="139"/>
      <c r="Q1574" s="139"/>
      <c r="R1574" s="139"/>
      <c r="S1574" s="139"/>
      <c r="T1574" s="139"/>
      <c r="U1574" s="139"/>
      <c r="V1574" s="139"/>
      <c r="W1574" s="139"/>
      <c r="X1574" s="139"/>
      <c r="Y1574" s="139"/>
      <c r="Z1574" s="139"/>
      <c r="AA1574" s="139"/>
      <c r="AB1574" s="139"/>
      <c r="AC1574" s="139"/>
      <c r="AD1574" s="139"/>
      <c r="AE1574" s="139"/>
      <c r="AF1574" s="139"/>
      <c r="AG1574" s="139"/>
      <c r="AH1574" s="139"/>
      <c r="AI1574" s="139"/>
      <c r="AJ1574" s="139"/>
      <c r="AK1574" s="139"/>
      <c r="AL1574" s="139"/>
      <c r="AM1574" s="139"/>
      <c r="AN1574" s="139"/>
      <c r="AO1574" s="139"/>
      <c r="AP1574" s="139"/>
      <c r="AQ1574" s="139"/>
      <c r="AR1574" s="139"/>
      <c r="AS1574" s="139"/>
      <c r="AT1574" s="139"/>
      <c r="AU1574" s="139"/>
      <c r="AV1574" s="139"/>
      <c r="AW1574" s="139"/>
      <c r="AX1574" s="139"/>
      <c r="AY1574" s="139"/>
    </row>
    <row r="1575" spans="1:51" ht="14.25" x14ac:dyDescent="0.2">
      <c r="A1575" s="139"/>
      <c r="B1575" s="139"/>
      <c r="C1575" s="139"/>
      <c r="D1575" s="139"/>
      <c r="E1575" s="139"/>
      <c r="F1575" s="139"/>
      <c r="G1575" s="139"/>
      <c r="H1575" s="139"/>
      <c r="I1575" s="139"/>
      <c r="J1575" s="139"/>
      <c r="K1575" s="139"/>
      <c r="L1575" s="139"/>
      <c r="M1575" s="139"/>
      <c r="N1575" s="139"/>
      <c r="O1575" s="139"/>
      <c r="P1575" s="139"/>
      <c r="Q1575" s="139"/>
      <c r="R1575" s="139"/>
      <c r="S1575" s="139"/>
      <c r="T1575" s="139"/>
      <c r="U1575" s="139"/>
      <c r="V1575" s="139"/>
      <c r="W1575" s="139"/>
      <c r="X1575" s="139"/>
      <c r="Y1575" s="139"/>
      <c r="Z1575" s="139"/>
      <c r="AA1575" s="139"/>
      <c r="AB1575" s="139"/>
      <c r="AC1575" s="139"/>
      <c r="AD1575" s="139"/>
      <c r="AE1575" s="139"/>
      <c r="AF1575" s="139"/>
      <c r="AG1575" s="139"/>
      <c r="AH1575" s="139"/>
      <c r="AI1575" s="139"/>
      <c r="AJ1575" s="139"/>
      <c r="AK1575" s="139"/>
      <c r="AL1575" s="139"/>
      <c r="AM1575" s="139"/>
      <c r="AN1575" s="139"/>
      <c r="AO1575" s="139"/>
      <c r="AP1575" s="139"/>
      <c r="AQ1575" s="139"/>
      <c r="AR1575" s="139"/>
      <c r="AS1575" s="139"/>
      <c r="AT1575" s="139"/>
      <c r="AU1575" s="139"/>
      <c r="AV1575" s="139"/>
      <c r="AW1575" s="139"/>
      <c r="AX1575" s="139"/>
      <c r="AY1575" s="139"/>
    </row>
    <row r="1576" spans="1:51" ht="14.25" x14ac:dyDescent="0.2">
      <c r="A1576" s="139"/>
      <c r="B1576" s="139"/>
      <c r="C1576" s="139"/>
      <c r="D1576" s="139"/>
      <c r="E1576" s="139"/>
      <c r="F1576" s="139"/>
      <c r="G1576" s="139"/>
      <c r="H1576" s="139"/>
      <c r="I1576" s="139"/>
      <c r="J1576" s="139"/>
      <c r="K1576" s="139"/>
      <c r="L1576" s="139"/>
      <c r="M1576" s="139"/>
      <c r="N1576" s="139"/>
      <c r="O1576" s="139"/>
      <c r="P1576" s="139"/>
      <c r="Q1576" s="139"/>
      <c r="R1576" s="139"/>
      <c r="S1576" s="139"/>
      <c r="T1576" s="139"/>
      <c r="U1576" s="139"/>
      <c r="V1576" s="139"/>
      <c r="W1576" s="139"/>
      <c r="X1576" s="139"/>
      <c r="Y1576" s="139"/>
      <c r="Z1576" s="139"/>
      <c r="AA1576" s="139"/>
      <c r="AB1576" s="139"/>
      <c r="AC1576" s="139"/>
      <c r="AD1576" s="139"/>
      <c r="AE1576" s="139"/>
      <c r="AF1576" s="139"/>
      <c r="AG1576" s="139"/>
      <c r="AH1576" s="139"/>
      <c r="AI1576" s="139"/>
      <c r="AJ1576" s="139"/>
      <c r="AK1576" s="139"/>
      <c r="AL1576" s="139"/>
      <c r="AM1576" s="139"/>
      <c r="AN1576" s="139"/>
      <c r="AO1576" s="139"/>
      <c r="AP1576" s="139"/>
      <c r="AQ1576" s="139"/>
      <c r="AR1576" s="139"/>
      <c r="AS1576" s="139"/>
      <c r="AT1576" s="139"/>
      <c r="AU1576" s="139"/>
      <c r="AV1576" s="139"/>
      <c r="AW1576" s="139"/>
      <c r="AX1576" s="139"/>
      <c r="AY1576" s="139"/>
    </row>
    <row r="1577" spans="1:51" ht="14.25" x14ac:dyDescent="0.2">
      <c r="A1577" s="139"/>
      <c r="B1577" s="139"/>
      <c r="C1577" s="139"/>
      <c r="D1577" s="139"/>
      <c r="E1577" s="139"/>
      <c r="F1577" s="139"/>
      <c r="G1577" s="139"/>
      <c r="H1577" s="139"/>
      <c r="I1577" s="139"/>
      <c r="J1577" s="139"/>
      <c r="K1577" s="139"/>
      <c r="L1577" s="139"/>
      <c r="M1577" s="139"/>
      <c r="N1577" s="139"/>
      <c r="O1577" s="139"/>
      <c r="P1577" s="139"/>
      <c r="Q1577" s="139"/>
      <c r="R1577" s="139"/>
      <c r="S1577" s="139"/>
      <c r="T1577" s="139"/>
      <c r="U1577" s="139"/>
      <c r="V1577" s="139"/>
      <c r="W1577" s="139"/>
      <c r="X1577" s="139"/>
      <c r="Y1577" s="139"/>
      <c r="Z1577" s="139"/>
      <c r="AA1577" s="139"/>
      <c r="AB1577" s="139"/>
      <c r="AC1577" s="139"/>
      <c r="AD1577" s="139"/>
      <c r="AE1577" s="139"/>
      <c r="AF1577" s="139"/>
      <c r="AG1577" s="139"/>
      <c r="AH1577" s="139"/>
      <c r="AI1577" s="139"/>
      <c r="AJ1577" s="139"/>
      <c r="AK1577" s="139"/>
      <c r="AL1577" s="139"/>
      <c r="AM1577" s="139"/>
      <c r="AN1577" s="139"/>
      <c r="AO1577" s="139"/>
      <c r="AP1577" s="139"/>
      <c r="AQ1577" s="139"/>
      <c r="AR1577" s="139"/>
      <c r="AS1577" s="139"/>
      <c r="AT1577" s="139"/>
      <c r="AU1577" s="139"/>
      <c r="AV1577" s="139"/>
      <c r="AW1577" s="139"/>
      <c r="AX1577" s="139"/>
      <c r="AY1577" s="139"/>
    </row>
    <row r="1578" spans="1:51" ht="14.25" x14ac:dyDescent="0.2">
      <c r="A1578" s="139"/>
      <c r="B1578" s="139"/>
      <c r="C1578" s="139"/>
      <c r="D1578" s="139"/>
      <c r="E1578" s="139"/>
      <c r="F1578" s="139"/>
      <c r="G1578" s="139"/>
      <c r="H1578" s="139"/>
      <c r="I1578" s="139"/>
      <c r="J1578" s="139"/>
      <c r="K1578" s="139"/>
      <c r="L1578" s="139"/>
      <c r="M1578" s="139"/>
      <c r="N1578" s="139"/>
      <c r="O1578" s="139"/>
      <c r="P1578" s="139"/>
      <c r="Q1578" s="139"/>
      <c r="R1578" s="139"/>
      <c r="S1578" s="139"/>
      <c r="T1578" s="139"/>
      <c r="U1578" s="139"/>
      <c r="V1578" s="139"/>
      <c r="W1578" s="139"/>
      <c r="X1578" s="139"/>
      <c r="Y1578" s="139"/>
      <c r="Z1578" s="139"/>
      <c r="AA1578" s="139"/>
      <c r="AB1578" s="139"/>
      <c r="AC1578" s="139"/>
      <c r="AD1578" s="139"/>
      <c r="AE1578" s="139"/>
      <c r="AF1578" s="139"/>
      <c r="AG1578" s="139"/>
      <c r="AH1578" s="139"/>
      <c r="AI1578" s="139"/>
      <c r="AJ1578" s="139"/>
      <c r="AK1578" s="139"/>
      <c r="AL1578" s="139"/>
      <c r="AM1578" s="139"/>
      <c r="AN1578" s="139"/>
      <c r="AO1578" s="139"/>
      <c r="AP1578" s="139"/>
      <c r="AQ1578" s="139"/>
      <c r="AR1578" s="139"/>
      <c r="AS1578" s="139"/>
      <c r="AT1578" s="139"/>
      <c r="AU1578" s="139"/>
      <c r="AV1578" s="139"/>
      <c r="AW1578" s="139"/>
      <c r="AX1578" s="139"/>
      <c r="AY1578" s="139"/>
    </row>
    <row r="1579" spans="1:51" ht="14.25" x14ac:dyDescent="0.2">
      <c r="A1579" s="139"/>
      <c r="B1579" s="139"/>
      <c r="C1579" s="139"/>
      <c r="D1579" s="139"/>
      <c r="E1579" s="139"/>
      <c r="F1579" s="139"/>
      <c r="G1579" s="139"/>
      <c r="H1579" s="139"/>
      <c r="I1579" s="139"/>
      <c r="J1579" s="139"/>
      <c r="K1579" s="139"/>
      <c r="L1579" s="139"/>
      <c r="M1579" s="139"/>
      <c r="N1579" s="139"/>
      <c r="O1579" s="139"/>
      <c r="P1579" s="139"/>
      <c r="Q1579" s="139"/>
      <c r="R1579" s="139"/>
      <c r="S1579" s="139"/>
      <c r="T1579" s="139"/>
      <c r="U1579" s="139"/>
      <c r="V1579" s="139"/>
      <c r="W1579" s="139"/>
      <c r="X1579" s="139"/>
      <c r="Y1579" s="139"/>
      <c r="Z1579" s="139"/>
      <c r="AA1579" s="139"/>
      <c r="AB1579" s="139"/>
      <c r="AC1579" s="139"/>
      <c r="AD1579" s="139"/>
      <c r="AE1579" s="139"/>
      <c r="AF1579" s="139"/>
      <c r="AG1579" s="139"/>
      <c r="AH1579" s="139"/>
      <c r="AI1579" s="139"/>
      <c r="AJ1579" s="139"/>
      <c r="AK1579" s="139"/>
      <c r="AL1579" s="139"/>
      <c r="AM1579" s="139"/>
      <c r="AN1579" s="139"/>
      <c r="AO1579" s="139"/>
      <c r="AP1579" s="139"/>
      <c r="AQ1579" s="139"/>
      <c r="AR1579" s="139"/>
      <c r="AS1579" s="139"/>
      <c r="AT1579" s="139"/>
      <c r="AU1579" s="139"/>
      <c r="AV1579" s="139"/>
      <c r="AW1579" s="139"/>
      <c r="AX1579" s="139"/>
      <c r="AY1579" s="139"/>
    </row>
    <row r="1580" spans="1:51" ht="14.25" x14ac:dyDescent="0.2">
      <c r="A1580" s="139"/>
      <c r="B1580" s="139"/>
      <c r="C1580" s="139"/>
      <c r="D1580" s="139"/>
      <c r="E1580" s="139"/>
      <c r="F1580" s="139"/>
      <c r="G1580" s="139"/>
      <c r="H1580" s="139"/>
      <c r="I1580" s="139"/>
      <c r="J1580" s="139"/>
      <c r="K1580" s="139"/>
      <c r="L1580" s="139"/>
      <c r="M1580" s="139"/>
      <c r="N1580" s="139"/>
      <c r="O1580" s="139"/>
      <c r="P1580" s="139"/>
      <c r="Q1580" s="139"/>
      <c r="R1580" s="139"/>
      <c r="S1580" s="139"/>
      <c r="T1580" s="139"/>
      <c r="U1580" s="139"/>
      <c r="V1580" s="139"/>
      <c r="W1580" s="139"/>
      <c r="X1580" s="139"/>
      <c r="Y1580" s="139"/>
      <c r="Z1580" s="139"/>
      <c r="AA1580" s="139"/>
      <c r="AB1580" s="139"/>
      <c r="AC1580" s="139"/>
      <c r="AD1580" s="139"/>
      <c r="AE1580" s="139"/>
      <c r="AF1580" s="139"/>
      <c r="AG1580" s="139"/>
      <c r="AH1580" s="139"/>
      <c r="AI1580" s="139"/>
      <c r="AJ1580" s="139"/>
      <c r="AK1580" s="139"/>
      <c r="AL1580" s="139"/>
      <c r="AM1580" s="139"/>
      <c r="AN1580" s="139"/>
      <c r="AO1580" s="139"/>
      <c r="AP1580" s="139"/>
      <c r="AQ1580" s="139"/>
      <c r="AR1580" s="139"/>
      <c r="AS1580" s="139"/>
      <c r="AT1580" s="139"/>
      <c r="AU1580" s="139"/>
      <c r="AV1580" s="139"/>
      <c r="AW1580" s="139"/>
      <c r="AX1580" s="139"/>
      <c r="AY1580" s="139"/>
    </row>
    <row r="1581" spans="1:51" ht="14.25" x14ac:dyDescent="0.2">
      <c r="A1581" s="139"/>
      <c r="B1581" s="139"/>
      <c r="C1581" s="139"/>
      <c r="D1581" s="139"/>
      <c r="E1581" s="139"/>
      <c r="F1581" s="139"/>
      <c r="G1581" s="139"/>
      <c r="H1581" s="139"/>
      <c r="I1581" s="139"/>
      <c r="J1581" s="139"/>
      <c r="K1581" s="139"/>
      <c r="L1581" s="139"/>
      <c r="M1581" s="139"/>
      <c r="N1581" s="139"/>
      <c r="O1581" s="139"/>
      <c r="P1581" s="139"/>
      <c r="Q1581" s="139"/>
      <c r="R1581" s="139"/>
      <c r="S1581" s="139"/>
      <c r="T1581" s="139"/>
      <c r="U1581" s="139"/>
      <c r="V1581" s="139"/>
      <c r="W1581" s="139"/>
      <c r="X1581" s="139"/>
      <c r="Y1581" s="139"/>
      <c r="Z1581" s="139"/>
      <c r="AA1581" s="139"/>
      <c r="AB1581" s="139"/>
      <c r="AC1581" s="139"/>
      <c r="AD1581" s="139"/>
      <c r="AE1581" s="139"/>
      <c r="AF1581" s="139"/>
      <c r="AG1581" s="139"/>
      <c r="AH1581" s="139"/>
      <c r="AI1581" s="139"/>
      <c r="AJ1581" s="139"/>
      <c r="AK1581" s="139"/>
      <c r="AL1581" s="139"/>
      <c r="AM1581" s="139"/>
      <c r="AN1581" s="139"/>
      <c r="AO1581" s="139"/>
      <c r="AP1581" s="139"/>
      <c r="AQ1581" s="139"/>
      <c r="AR1581" s="139"/>
      <c r="AS1581" s="139"/>
      <c r="AT1581" s="139"/>
      <c r="AU1581" s="139"/>
      <c r="AV1581" s="139"/>
      <c r="AW1581" s="139"/>
      <c r="AX1581" s="139"/>
      <c r="AY1581" s="139"/>
    </row>
    <row r="1582" spans="1:51" ht="14.25" x14ac:dyDescent="0.2">
      <c r="A1582" s="139"/>
      <c r="B1582" s="139"/>
      <c r="C1582" s="139"/>
      <c r="D1582" s="139"/>
      <c r="E1582" s="139"/>
      <c r="F1582" s="139"/>
      <c r="G1582" s="139"/>
      <c r="H1582" s="139"/>
      <c r="I1582" s="139"/>
      <c r="J1582" s="139"/>
      <c r="K1582" s="139"/>
      <c r="L1582" s="139"/>
      <c r="M1582" s="139"/>
      <c r="N1582" s="139"/>
      <c r="O1582" s="139"/>
      <c r="P1582" s="139"/>
      <c r="Q1582" s="139"/>
      <c r="R1582" s="139"/>
      <c r="S1582" s="139"/>
      <c r="T1582" s="139"/>
      <c r="U1582" s="139"/>
      <c r="V1582" s="139"/>
      <c r="W1582" s="139"/>
      <c r="X1582" s="139"/>
      <c r="Y1582" s="139"/>
      <c r="Z1582" s="139"/>
      <c r="AA1582" s="139"/>
      <c r="AB1582" s="139"/>
      <c r="AC1582" s="139"/>
      <c r="AD1582" s="139"/>
      <c r="AE1582" s="139"/>
      <c r="AF1582" s="139"/>
      <c r="AG1582" s="139"/>
      <c r="AH1582" s="139"/>
      <c r="AI1582" s="139"/>
      <c r="AJ1582" s="139"/>
      <c r="AK1582" s="139"/>
      <c r="AL1582" s="139"/>
      <c r="AM1582" s="139"/>
      <c r="AN1582" s="139"/>
      <c r="AO1582" s="139"/>
      <c r="AP1582" s="139"/>
      <c r="AQ1582" s="139"/>
      <c r="AR1582" s="139"/>
      <c r="AS1582" s="139"/>
      <c r="AT1582" s="139"/>
      <c r="AU1582" s="139"/>
      <c r="AV1582" s="139"/>
      <c r="AW1582" s="139"/>
      <c r="AX1582" s="139"/>
      <c r="AY1582" s="139"/>
    </row>
    <row r="1583" spans="1:51" ht="14.25" x14ac:dyDescent="0.2">
      <c r="A1583" s="139"/>
      <c r="B1583" s="139"/>
      <c r="C1583" s="139"/>
      <c r="D1583" s="139"/>
      <c r="E1583" s="139"/>
      <c r="F1583" s="139"/>
      <c r="G1583" s="139"/>
      <c r="H1583" s="139"/>
      <c r="I1583" s="139"/>
      <c r="J1583" s="139"/>
      <c r="K1583" s="139"/>
      <c r="L1583" s="139"/>
      <c r="M1583" s="139"/>
      <c r="N1583" s="139"/>
      <c r="O1583" s="139"/>
      <c r="P1583" s="139"/>
      <c r="Q1583" s="139"/>
      <c r="R1583" s="139"/>
      <c r="S1583" s="139"/>
      <c r="T1583" s="139"/>
      <c r="U1583" s="139"/>
      <c r="V1583" s="139"/>
      <c r="W1583" s="139"/>
      <c r="X1583" s="139"/>
      <c r="Y1583" s="139"/>
      <c r="Z1583" s="139"/>
      <c r="AA1583" s="139"/>
      <c r="AB1583" s="139"/>
      <c r="AC1583" s="139"/>
      <c r="AD1583" s="139"/>
      <c r="AE1583" s="139"/>
      <c r="AF1583" s="139"/>
      <c r="AG1583" s="139"/>
      <c r="AH1583" s="139"/>
      <c r="AI1583" s="139"/>
      <c r="AJ1583" s="139"/>
      <c r="AK1583" s="139"/>
      <c r="AL1583" s="139"/>
      <c r="AM1583" s="139"/>
      <c r="AN1583" s="139"/>
      <c r="AO1583" s="139"/>
      <c r="AP1583" s="139"/>
      <c r="AQ1583" s="139"/>
      <c r="AR1583" s="139"/>
      <c r="AS1583" s="139"/>
      <c r="AT1583" s="139"/>
      <c r="AU1583" s="139"/>
      <c r="AV1583" s="139"/>
      <c r="AW1583" s="139"/>
      <c r="AX1583" s="139"/>
      <c r="AY1583" s="139"/>
    </row>
    <row r="1584" spans="1:51" ht="14.25" x14ac:dyDescent="0.2">
      <c r="A1584" s="139"/>
      <c r="B1584" s="139"/>
      <c r="C1584" s="139"/>
      <c r="D1584" s="139"/>
      <c r="E1584" s="139"/>
      <c r="F1584" s="139"/>
      <c r="G1584" s="139"/>
      <c r="H1584" s="139"/>
      <c r="I1584" s="139"/>
      <c r="J1584" s="139"/>
      <c r="K1584" s="139"/>
      <c r="L1584" s="139"/>
      <c r="M1584" s="139"/>
      <c r="N1584" s="139"/>
      <c r="O1584" s="139"/>
      <c r="P1584" s="139"/>
      <c r="Q1584" s="139"/>
      <c r="R1584" s="139"/>
      <c r="S1584" s="139"/>
      <c r="T1584" s="139"/>
      <c r="U1584" s="139"/>
      <c r="V1584" s="139"/>
      <c r="W1584" s="139"/>
      <c r="X1584" s="139"/>
      <c r="Y1584" s="139"/>
      <c r="Z1584" s="139"/>
      <c r="AA1584" s="139"/>
      <c r="AB1584" s="139"/>
      <c r="AC1584" s="139"/>
      <c r="AD1584" s="139"/>
      <c r="AE1584" s="139"/>
      <c r="AF1584" s="139"/>
      <c r="AG1584" s="139"/>
      <c r="AH1584" s="139"/>
      <c r="AI1584" s="139"/>
      <c r="AJ1584" s="139"/>
      <c r="AK1584" s="139"/>
      <c r="AL1584" s="139"/>
      <c r="AM1584" s="139"/>
      <c r="AN1584" s="139"/>
      <c r="AO1584" s="139"/>
      <c r="AP1584" s="139"/>
      <c r="AQ1584" s="139"/>
      <c r="AR1584" s="139"/>
      <c r="AS1584" s="139"/>
      <c r="AT1584" s="139"/>
      <c r="AU1584" s="139"/>
      <c r="AV1584" s="139"/>
      <c r="AW1584" s="139"/>
      <c r="AX1584" s="139"/>
      <c r="AY1584" s="139"/>
    </row>
    <row r="1585" spans="1:51" ht="14.25" x14ac:dyDescent="0.2">
      <c r="A1585" s="139"/>
      <c r="B1585" s="139"/>
      <c r="C1585" s="139"/>
      <c r="D1585" s="139"/>
      <c r="E1585" s="139"/>
      <c r="F1585" s="139"/>
      <c r="G1585" s="139"/>
      <c r="H1585" s="139"/>
      <c r="I1585" s="139"/>
      <c r="J1585" s="139"/>
      <c r="K1585" s="139"/>
      <c r="L1585" s="139"/>
      <c r="M1585" s="139"/>
      <c r="N1585" s="139"/>
      <c r="O1585" s="139"/>
      <c r="P1585" s="139"/>
      <c r="Q1585" s="139"/>
      <c r="R1585" s="139"/>
      <c r="S1585" s="139"/>
      <c r="T1585" s="139"/>
      <c r="U1585" s="139"/>
      <c r="V1585" s="139"/>
      <c r="W1585" s="139"/>
      <c r="X1585" s="139"/>
      <c r="Y1585" s="139"/>
      <c r="Z1585" s="139"/>
      <c r="AA1585" s="139"/>
      <c r="AB1585" s="139"/>
      <c r="AC1585" s="139"/>
      <c r="AD1585" s="139"/>
      <c r="AE1585" s="139"/>
      <c r="AF1585" s="139"/>
      <c r="AG1585" s="139"/>
      <c r="AH1585" s="139"/>
      <c r="AI1585" s="139"/>
      <c r="AJ1585" s="139"/>
      <c r="AK1585" s="139"/>
      <c r="AL1585" s="139"/>
      <c r="AM1585" s="139"/>
      <c r="AN1585" s="139"/>
      <c r="AO1585" s="139"/>
      <c r="AP1585" s="139"/>
      <c r="AQ1585" s="139"/>
      <c r="AR1585" s="139"/>
      <c r="AS1585" s="139"/>
      <c r="AT1585" s="139"/>
      <c r="AU1585" s="139"/>
      <c r="AV1585" s="139"/>
      <c r="AW1585" s="139"/>
      <c r="AX1585" s="139"/>
      <c r="AY1585" s="139"/>
    </row>
    <row r="1586" spans="1:51" ht="14.25" x14ac:dyDescent="0.2">
      <c r="A1586" s="139"/>
      <c r="B1586" s="139"/>
      <c r="C1586" s="139"/>
      <c r="D1586" s="139"/>
      <c r="E1586" s="139"/>
      <c r="F1586" s="139"/>
      <c r="G1586" s="139"/>
      <c r="H1586" s="139"/>
      <c r="I1586" s="139"/>
      <c r="J1586" s="139"/>
      <c r="K1586" s="139"/>
      <c r="L1586" s="139"/>
      <c r="M1586" s="139"/>
      <c r="N1586" s="139"/>
      <c r="O1586" s="139"/>
      <c r="P1586" s="139"/>
      <c r="Q1586" s="139"/>
      <c r="R1586" s="139"/>
      <c r="S1586" s="139"/>
      <c r="T1586" s="139"/>
      <c r="U1586" s="139"/>
      <c r="V1586" s="139"/>
      <c r="W1586" s="139"/>
      <c r="X1586" s="139"/>
      <c r="Y1586" s="139"/>
      <c r="Z1586" s="139"/>
      <c r="AA1586" s="139"/>
      <c r="AB1586" s="139"/>
      <c r="AC1586" s="139"/>
      <c r="AD1586" s="139"/>
      <c r="AE1586" s="139"/>
      <c r="AF1586" s="139"/>
      <c r="AG1586" s="139"/>
      <c r="AH1586" s="139"/>
      <c r="AI1586" s="139"/>
      <c r="AJ1586" s="139"/>
      <c r="AK1586" s="139"/>
      <c r="AL1586" s="139"/>
      <c r="AM1586" s="139"/>
      <c r="AN1586" s="139"/>
      <c r="AO1586" s="139"/>
      <c r="AP1586" s="139"/>
      <c r="AQ1586" s="139"/>
      <c r="AR1586" s="139"/>
      <c r="AS1586" s="139"/>
      <c r="AT1586" s="139"/>
      <c r="AU1586" s="139"/>
      <c r="AV1586" s="139"/>
      <c r="AW1586" s="139"/>
      <c r="AX1586" s="139"/>
      <c r="AY1586" s="139"/>
    </row>
    <row r="1587" spans="1:51" ht="14.25" x14ac:dyDescent="0.2">
      <c r="A1587" s="139"/>
      <c r="B1587" s="139"/>
      <c r="C1587" s="139"/>
      <c r="D1587" s="139"/>
      <c r="E1587" s="139"/>
      <c r="F1587" s="139"/>
      <c r="G1587" s="139"/>
      <c r="H1587" s="139"/>
      <c r="I1587" s="139"/>
      <c r="J1587" s="139"/>
      <c r="K1587" s="139"/>
      <c r="L1587" s="139"/>
      <c r="M1587" s="139"/>
      <c r="N1587" s="139"/>
      <c r="O1587" s="139"/>
      <c r="P1587" s="139"/>
      <c r="Q1587" s="139"/>
      <c r="R1587" s="139"/>
      <c r="S1587" s="139"/>
      <c r="T1587" s="139"/>
      <c r="U1587" s="139"/>
      <c r="V1587" s="139"/>
      <c r="W1587" s="139"/>
      <c r="X1587" s="139"/>
      <c r="Y1587" s="139"/>
      <c r="Z1587" s="139"/>
      <c r="AA1587" s="139"/>
      <c r="AB1587" s="139"/>
      <c r="AC1587" s="139"/>
      <c r="AD1587" s="139"/>
      <c r="AE1587" s="139"/>
      <c r="AF1587" s="139"/>
      <c r="AG1587" s="139"/>
      <c r="AH1587" s="139"/>
      <c r="AI1587" s="139"/>
      <c r="AJ1587" s="139"/>
      <c r="AK1587" s="139"/>
      <c r="AL1587" s="139"/>
      <c r="AM1587" s="139"/>
      <c r="AN1587" s="139"/>
      <c r="AO1587" s="139"/>
      <c r="AP1587" s="139"/>
      <c r="AQ1587" s="139"/>
      <c r="AR1587" s="139"/>
      <c r="AS1587" s="139"/>
      <c r="AT1587" s="139"/>
      <c r="AU1587" s="139"/>
      <c r="AV1587" s="139"/>
      <c r="AW1587" s="139"/>
      <c r="AX1587" s="139"/>
      <c r="AY1587" s="139"/>
    </row>
    <row r="1588" spans="1:51" ht="14.25" x14ac:dyDescent="0.2">
      <c r="A1588" s="139"/>
      <c r="B1588" s="139"/>
      <c r="C1588" s="139"/>
      <c r="D1588" s="139"/>
      <c r="E1588" s="139"/>
      <c r="F1588" s="139"/>
      <c r="G1588" s="139"/>
      <c r="H1588" s="139"/>
      <c r="I1588" s="139"/>
      <c r="J1588" s="139"/>
      <c r="K1588" s="139"/>
      <c r="L1588" s="139"/>
      <c r="M1588" s="139"/>
      <c r="N1588" s="139"/>
      <c r="O1588" s="139"/>
      <c r="P1588" s="139"/>
      <c r="Q1588" s="139"/>
      <c r="R1588" s="139"/>
      <c r="S1588" s="139"/>
      <c r="T1588" s="139"/>
      <c r="U1588" s="139"/>
      <c r="V1588" s="139"/>
      <c r="W1588" s="139"/>
      <c r="X1588" s="139"/>
      <c r="Y1588" s="139"/>
      <c r="Z1588" s="139"/>
      <c r="AA1588" s="139"/>
      <c r="AB1588" s="139"/>
      <c r="AC1588" s="139"/>
      <c r="AD1588" s="139"/>
      <c r="AE1588" s="139"/>
      <c r="AF1588" s="139"/>
      <c r="AG1588" s="139"/>
      <c r="AH1588" s="139"/>
      <c r="AI1588" s="139"/>
      <c r="AJ1588" s="139"/>
      <c r="AK1588" s="139"/>
      <c r="AL1588" s="139"/>
      <c r="AM1588" s="139"/>
      <c r="AN1588" s="139"/>
      <c r="AO1588" s="139"/>
      <c r="AP1588" s="139"/>
      <c r="AQ1588" s="139"/>
      <c r="AR1588" s="139"/>
      <c r="AS1588" s="139"/>
      <c r="AT1588" s="139"/>
      <c r="AU1588" s="139"/>
      <c r="AV1588" s="139"/>
      <c r="AW1588" s="139"/>
      <c r="AX1588" s="139"/>
      <c r="AY1588" s="139"/>
    </row>
    <row r="1589" spans="1:51" ht="14.25" x14ac:dyDescent="0.2">
      <c r="A1589" s="139"/>
      <c r="B1589" s="139"/>
      <c r="C1589" s="139"/>
      <c r="D1589" s="139"/>
      <c r="E1589" s="139"/>
      <c r="F1589" s="139"/>
      <c r="G1589" s="139"/>
      <c r="H1589" s="139"/>
      <c r="I1589" s="139"/>
      <c r="J1589" s="139"/>
      <c r="K1589" s="139"/>
      <c r="L1589" s="139"/>
      <c r="M1589" s="139"/>
      <c r="N1589" s="139"/>
      <c r="O1589" s="139"/>
      <c r="P1589" s="139"/>
      <c r="Q1589" s="139"/>
      <c r="R1589" s="139"/>
      <c r="S1589" s="139"/>
      <c r="T1589" s="139"/>
      <c r="U1589" s="139"/>
      <c r="V1589" s="139"/>
      <c r="W1589" s="139"/>
      <c r="X1589" s="139"/>
      <c r="Y1589" s="139"/>
      <c r="Z1589" s="139"/>
      <c r="AA1589" s="139"/>
      <c r="AB1589" s="139"/>
      <c r="AC1589" s="139"/>
      <c r="AD1589" s="139"/>
      <c r="AE1589" s="139"/>
      <c r="AF1589" s="139"/>
      <c r="AG1589" s="139"/>
      <c r="AH1589" s="139"/>
      <c r="AI1589" s="139"/>
      <c r="AJ1589" s="139"/>
      <c r="AK1589" s="139"/>
      <c r="AL1589" s="139"/>
      <c r="AM1589" s="139"/>
      <c r="AN1589" s="139"/>
      <c r="AO1589" s="139"/>
      <c r="AP1589" s="139"/>
      <c r="AQ1589" s="139"/>
      <c r="AR1589" s="139"/>
      <c r="AS1589" s="139"/>
      <c r="AT1589" s="139"/>
      <c r="AU1589" s="139"/>
      <c r="AV1589" s="139"/>
      <c r="AW1589" s="139"/>
      <c r="AX1589" s="139"/>
      <c r="AY1589" s="139"/>
    </row>
    <row r="1590" spans="1:51" ht="14.25" x14ac:dyDescent="0.2">
      <c r="A1590" s="139"/>
      <c r="B1590" s="139"/>
      <c r="C1590" s="139"/>
      <c r="D1590" s="139"/>
      <c r="E1590" s="139"/>
      <c r="F1590" s="139"/>
      <c r="G1590" s="139"/>
      <c r="H1590" s="139"/>
      <c r="I1590" s="139"/>
      <c r="J1590" s="139"/>
      <c r="K1590" s="139"/>
      <c r="L1590" s="139"/>
      <c r="M1590" s="139"/>
      <c r="N1590" s="139"/>
      <c r="O1590" s="139"/>
      <c r="P1590" s="139"/>
      <c r="Q1590" s="139"/>
      <c r="R1590" s="139"/>
      <c r="S1590" s="139"/>
      <c r="T1590" s="139"/>
      <c r="U1590" s="139"/>
      <c r="V1590" s="139"/>
      <c r="W1590" s="139"/>
      <c r="X1590" s="139"/>
      <c r="Y1590" s="139"/>
      <c r="Z1590" s="139"/>
      <c r="AA1590" s="139"/>
      <c r="AB1590" s="139"/>
      <c r="AC1590" s="139"/>
      <c r="AD1590" s="139"/>
      <c r="AE1590" s="139"/>
      <c r="AF1590" s="139"/>
      <c r="AG1590" s="139"/>
      <c r="AH1590" s="139"/>
      <c r="AI1590" s="139"/>
      <c r="AJ1590" s="139"/>
      <c r="AK1590" s="139"/>
      <c r="AL1590" s="139"/>
      <c r="AM1590" s="139"/>
      <c r="AN1590" s="139"/>
      <c r="AO1590" s="139"/>
      <c r="AP1590" s="139"/>
      <c r="AQ1590" s="139"/>
      <c r="AR1590" s="139"/>
      <c r="AS1590" s="139"/>
      <c r="AT1590" s="139"/>
      <c r="AU1590" s="139"/>
      <c r="AV1590" s="139"/>
      <c r="AW1590" s="139"/>
      <c r="AX1590" s="139"/>
      <c r="AY1590" s="139"/>
    </row>
    <row r="1591" spans="1:51" ht="14.25" x14ac:dyDescent="0.2">
      <c r="A1591" s="139"/>
      <c r="B1591" s="139"/>
      <c r="C1591" s="139"/>
      <c r="D1591" s="139"/>
      <c r="E1591" s="139"/>
      <c r="F1591" s="139"/>
      <c r="G1591" s="139"/>
      <c r="H1591" s="139"/>
      <c r="I1591" s="139"/>
      <c r="J1591" s="139"/>
      <c r="K1591" s="139"/>
      <c r="L1591" s="139"/>
      <c r="M1591" s="139"/>
      <c r="N1591" s="139"/>
      <c r="O1591" s="139"/>
      <c r="P1591" s="139"/>
      <c r="Q1591" s="139"/>
      <c r="R1591" s="139"/>
      <c r="S1591" s="139"/>
      <c r="T1591" s="139"/>
      <c r="U1591" s="139"/>
      <c r="V1591" s="139"/>
      <c r="W1591" s="139"/>
      <c r="X1591" s="139"/>
      <c r="Y1591" s="139"/>
      <c r="Z1591" s="139"/>
      <c r="AA1591" s="139"/>
      <c r="AB1591" s="139"/>
      <c r="AC1591" s="139"/>
      <c r="AD1591" s="139"/>
      <c r="AE1591" s="139"/>
      <c r="AF1591" s="139"/>
      <c r="AG1591" s="139"/>
      <c r="AH1591" s="139"/>
      <c r="AI1591" s="139"/>
      <c r="AJ1591" s="139"/>
      <c r="AK1591" s="139"/>
      <c r="AL1591" s="139"/>
      <c r="AM1591" s="139"/>
      <c r="AN1591" s="139"/>
      <c r="AO1591" s="139"/>
      <c r="AP1591" s="139"/>
      <c r="AQ1591" s="139"/>
      <c r="AR1591" s="139"/>
      <c r="AS1591" s="139"/>
      <c r="AT1591" s="139"/>
      <c r="AU1591" s="139"/>
      <c r="AV1591" s="139"/>
      <c r="AW1591" s="139"/>
      <c r="AX1591" s="139"/>
      <c r="AY1591" s="139"/>
    </row>
    <row r="1592" spans="1:51" ht="14.25" x14ac:dyDescent="0.2">
      <c r="A1592" s="139"/>
      <c r="B1592" s="139"/>
      <c r="C1592" s="139"/>
      <c r="D1592" s="139"/>
      <c r="E1592" s="139"/>
      <c r="F1592" s="139"/>
      <c r="G1592" s="139"/>
      <c r="H1592" s="139"/>
      <c r="I1592" s="139"/>
      <c r="J1592" s="139"/>
      <c r="K1592" s="139"/>
      <c r="L1592" s="139"/>
      <c r="M1592" s="139"/>
      <c r="N1592" s="139"/>
      <c r="O1592" s="139"/>
      <c r="P1592" s="139"/>
      <c r="Q1592" s="139"/>
      <c r="R1592" s="139"/>
      <c r="S1592" s="139"/>
      <c r="T1592" s="139"/>
      <c r="U1592" s="139"/>
      <c r="V1592" s="139"/>
      <c r="W1592" s="139"/>
      <c r="X1592" s="139"/>
      <c r="Y1592" s="139"/>
      <c r="Z1592" s="139"/>
      <c r="AA1592" s="139"/>
      <c r="AB1592" s="139"/>
      <c r="AC1592" s="139"/>
      <c r="AD1592" s="139"/>
      <c r="AE1592" s="139"/>
      <c r="AF1592" s="139"/>
      <c r="AG1592" s="139"/>
      <c r="AH1592" s="139"/>
      <c r="AI1592" s="139"/>
      <c r="AJ1592" s="139"/>
      <c r="AK1592" s="139"/>
      <c r="AL1592" s="139"/>
      <c r="AM1592" s="139"/>
      <c r="AN1592" s="139"/>
      <c r="AO1592" s="139"/>
      <c r="AP1592" s="139"/>
      <c r="AQ1592" s="139"/>
      <c r="AR1592" s="139"/>
      <c r="AS1592" s="139"/>
      <c r="AT1592" s="139"/>
      <c r="AU1592" s="139"/>
      <c r="AV1592" s="139"/>
      <c r="AW1592" s="139"/>
      <c r="AX1592" s="139"/>
      <c r="AY1592" s="139"/>
    </row>
    <row r="1593" spans="1:51" ht="14.25" x14ac:dyDescent="0.2">
      <c r="A1593" s="139"/>
      <c r="B1593" s="139"/>
      <c r="C1593" s="139"/>
      <c r="D1593" s="139"/>
      <c r="E1593" s="139"/>
      <c r="F1593" s="139"/>
      <c r="G1593" s="139"/>
      <c r="H1593" s="139"/>
      <c r="I1593" s="139"/>
      <c r="J1593" s="139"/>
      <c r="K1593" s="139"/>
      <c r="L1593" s="139"/>
      <c r="M1593" s="139"/>
      <c r="N1593" s="139"/>
      <c r="O1593" s="139"/>
      <c r="P1593" s="139"/>
      <c r="Q1593" s="139"/>
      <c r="R1593" s="139"/>
      <c r="S1593" s="139"/>
      <c r="T1593" s="139"/>
      <c r="U1593" s="139"/>
      <c r="V1593" s="139"/>
      <c r="W1593" s="139"/>
      <c r="X1593" s="139"/>
      <c r="Y1593" s="139"/>
      <c r="Z1593" s="139"/>
      <c r="AA1593" s="139"/>
      <c r="AB1593" s="139"/>
      <c r="AC1593" s="139"/>
      <c r="AD1593" s="139"/>
      <c r="AE1593" s="139"/>
      <c r="AF1593" s="139"/>
      <c r="AG1593" s="139"/>
      <c r="AH1593" s="139"/>
      <c r="AI1593" s="139"/>
      <c r="AJ1593" s="139"/>
      <c r="AK1593" s="139"/>
      <c r="AL1593" s="139"/>
      <c r="AM1593" s="139"/>
      <c r="AN1593" s="139"/>
      <c r="AO1593" s="139"/>
      <c r="AP1593" s="139"/>
      <c r="AQ1593" s="139"/>
      <c r="AR1593" s="139"/>
      <c r="AS1593" s="139"/>
      <c r="AT1593" s="139"/>
      <c r="AU1593" s="139"/>
      <c r="AV1593" s="139"/>
      <c r="AW1593" s="139"/>
      <c r="AX1593" s="139"/>
      <c r="AY1593" s="139"/>
    </row>
    <row r="1594" spans="1:51" ht="14.25" x14ac:dyDescent="0.2">
      <c r="A1594" s="139"/>
      <c r="B1594" s="139"/>
      <c r="C1594" s="139"/>
      <c r="D1594" s="139"/>
      <c r="E1594" s="139"/>
      <c r="F1594" s="139"/>
      <c r="G1594" s="139"/>
      <c r="H1594" s="139"/>
      <c r="I1594" s="139"/>
      <c r="J1594" s="139"/>
      <c r="K1594" s="139"/>
      <c r="L1594" s="139"/>
      <c r="M1594" s="139"/>
      <c r="N1594" s="139"/>
      <c r="O1594" s="139"/>
      <c r="P1594" s="139"/>
      <c r="Q1594" s="139"/>
      <c r="R1594" s="139"/>
      <c r="S1594" s="139"/>
      <c r="T1594" s="139"/>
      <c r="U1594" s="139"/>
      <c r="V1594" s="139"/>
      <c r="W1594" s="139"/>
      <c r="X1594" s="139"/>
      <c r="Y1594" s="139"/>
      <c r="Z1594" s="139"/>
      <c r="AA1594" s="139"/>
      <c r="AB1594" s="139"/>
      <c r="AC1594" s="139"/>
      <c r="AD1594" s="139"/>
      <c r="AE1594" s="139"/>
      <c r="AF1594" s="139"/>
      <c r="AG1594" s="139"/>
      <c r="AH1594" s="139"/>
      <c r="AI1594" s="139"/>
      <c r="AJ1594" s="139"/>
      <c r="AK1594" s="139"/>
      <c r="AL1594" s="139"/>
      <c r="AM1594" s="139"/>
      <c r="AN1594" s="139"/>
      <c r="AO1594" s="139"/>
      <c r="AP1594" s="139"/>
      <c r="AQ1594" s="139"/>
      <c r="AR1594" s="139"/>
      <c r="AS1594" s="139"/>
      <c r="AT1594" s="139"/>
      <c r="AU1594" s="139"/>
      <c r="AV1594" s="139"/>
      <c r="AW1594" s="139"/>
      <c r="AX1594" s="139"/>
      <c r="AY1594" s="139"/>
    </row>
    <row r="1595" spans="1:51" ht="14.25" x14ac:dyDescent="0.2">
      <c r="A1595" s="139"/>
      <c r="B1595" s="139"/>
      <c r="C1595" s="139"/>
      <c r="D1595" s="139"/>
      <c r="E1595" s="139"/>
      <c r="F1595" s="139"/>
      <c r="G1595" s="139"/>
      <c r="H1595" s="139"/>
      <c r="I1595" s="139"/>
      <c r="J1595" s="139"/>
      <c r="K1595" s="139"/>
      <c r="L1595" s="139"/>
      <c r="M1595" s="139"/>
      <c r="N1595" s="139"/>
      <c r="O1595" s="139"/>
      <c r="P1595" s="139"/>
      <c r="Q1595" s="139"/>
      <c r="R1595" s="139"/>
      <c r="S1595" s="139"/>
      <c r="T1595" s="139"/>
      <c r="U1595" s="139"/>
      <c r="V1595" s="139"/>
      <c r="W1595" s="139"/>
      <c r="X1595" s="139"/>
      <c r="Y1595" s="139"/>
      <c r="Z1595" s="139"/>
      <c r="AA1595" s="139"/>
      <c r="AB1595" s="139"/>
      <c r="AC1595" s="139"/>
      <c r="AD1595" s="139"/>
      <c r="AE1595" s="139"/>
      <c r="AF1595" s="139"/>
      <c r="AG1595" s="139"/>
      <c r="AH1595" s="139"/>
      <c r="AI1595" s="139"/>
      <c r="AJ1595" s="139"/>
      <c r="AK1595" s="139"/>
      <c r="AL1595" s="139"/>
      <c r="AM1595" s="139"/>
      <c r="AN1595" s="139"/>
      <c r="AO1595" s="139"/>
      <c r="AP1595" s="139"/>
      <c r="AQ1595" s="139"/>
      <c r="AR1595" s="139"/>
      <c r="AS1595" s="139"/>
      <c r="AT1595" s="139"/>
      <c r="AU1595" s="139"/>
      <c r="AV1595" s="139"/>
      <c r="AW1595" s="139"/>
      <c r="AX1595" s="139"/>
      <c r="AY1595" s="139"/>
    </row>
    <row r="1596" spans="1:51" ht="14.25" x14ac:dyDescent="0.2">
      <c r="A1596" s="139"/>
      <c r="B1596" s="139"/>
      <c r="C1596" s="139"/>
      <c r="D1596" s="139"/>
      <c r="E1596" s="139"/>
      <c r="F1596" s="139"/>
      <c r="G1596" s="139"/>
      <c r="H1596" s="139"/>
      <c r="I1596" s="139"/>
      <c r="J1596" s="139"/>
      <c r="K1596" s="139"/>
      <c r="L1596" s="139"/>
      <c r="M1596" s="139"/>
      <c r="N1596" s="139"/>
      <c r="O1596" s="139"/>
      <c r="P1596" s="139"/>
      <c r="Q1596" s="139"/>
      <c r="R1596" s="139"/>
      <c r="S1596" s="139"/>
      <c r="T1596" s="139"/>
      <c r="U1596" s="139"/>
      <c r="V1596" s="139"/>
      <c r="W1596" s="139"/>
      <c r="X1596" s="139"/>
      <c r="Y1596" s="139"/>
      <c r="Z1596" s="139"/>
      <c r="AA1596" s="139"/>
      <c r="AB1596" s="139"/>
      <c r="AC1596" s="139"/>
      <c r="AD1596" s="139"/>
      <c r="AE1596" s="139"/>
      <c r="AF1596" s="139"/>
      <c r="AG1596" s="139"/>
      <c r="AH1596" s="139"/>
      <c r="AI1596" s="139"/>
      <c r="AJ1596" s="139"/>
      <c r="AK1596" s="139"/>
      <c r="AL1596" s="139"/>
      <c r="AM1596" s="139"/>
      <c r="AN1596" s="139"/>
      <c r="AO1596" s="139"/>
      <c r="AP1596" s="139"/>
      <c r="AQ1596" s="139"/>
      <c r="AR1596" s="139"/>
      <c r="AS1596" s="139"/>
      <c r="AT1596" s="139"/>
      <c r="AU1596" s="139"/>
      <c r="AV1596" s="139"/>
      <c r="AW1596" s="139"/>
      <c r="AX1596" s="139"/>
      <c r="AY1596" s="139"/>
    </row>
    <row r="1597" spans="1:51" ht="14.25" x14ac:dyDescent="0.2">
      <c r="A1597" s="139"/>
      <c r="B1597" s="139"/>
      <c r="C1597" s="139"/>
      <c r="D1597" s="139"/>
      <c r="E1597" s="139"/>
      <c r="F1597" s="139"/>
      <c r="G1597" s="139"/>
      <c r="H1597" s="139"/>
      <c r="I1597" s="139"/>
      <c r="J1597" s="139"/>
      <c r="K1597" s="139"/>
      <c r="L1597" s="139"/>
      <c r="M1597" s="139"/>
      <c r="N1597" s="139"/>
      <c r="O1597" s="139"/>
      <c r="P1597" s="139"/>
      <c r="Q1597" s="139"/>
      <c r="R1597" s="139"/>
      <c r="S1597" s="139"/>
      <c r="T1597" s="139"/>
      <c r="U1597" s="139"/>
      <c r="V1597" s="139"/>
      <c r="W1597" s="139"/>
      <c r="X1597" s="139"/>
      <c r="Y1597" s="139"/>
      <c r="Z1597" s="139"/>
      <c r="AA1597" s="139"/>
      <c r="AB1597" s="139"/>
      <c r="AC1597" s="139"/>
      <c r="AD1597" s="139"/>
      <c r="AE1597" s="139"/>
      <c r="AF1597" s="139"/>
      <c r="AG1597" s="139"/>
      <c r="AH1597" s="139"/>
      <c r="AI1597" s="139"/>
      <c r="AJ1597" s="139"/>
      <c r="AK1597" s="139"/>
      <c r="AL1597" s="139"/>
      <c r="AM1597" s="139"/>
      <c r="AN1597" s="139"/>
      <c r="AO1597" s="139"/>
      <c r="AP1597" s="139"/>
      <c r="AQ1597" s="139"/>
      <c r="AR1597" s="139"/>
      <c r="AS1597" s="139"/>
      <c r="AT1597" s="139"/>
      <c r="AU1597" s="139"/>
      <c r="AV1597" s="139"/>
      <c r="AW1597" s="139"/>
      <c r="AX1597" s="139"/>
      <c r="AY1597" s="139"/>
    </row>
    <row r="1598" spans="1:51" ht="14.25" x14ac:dyDescent="0.2">
      <c r="A1598" s="139"/>
      <c r="B1598" s="139"/>
      <c r="C1598" s="139"/>
      <c r="D1598" s="139"/>
      <c r="E1598" s="139"/>
      <c r="F1598" s="139"/>
      <c r="G1598" s="139"/>
      <c r="H1598" s="139"/>
      <c r="I1598" s="139"/>
      <c r="J1598" s="139"/>
      <c r="K1598" s="139"/>
      <c r="L1598" s="139"/>
      <c r="M1598" s="139"/>
      <c r="N1598" s="139"/>
      <c r="O1598" s="139"/>
      <c r="P1598" s="139"/>
      <c r="Q1598" s="139"/>
      <c r="R1598" s="139"/>
      <c r="S1598" s="139"/>
      <c r="T1598" s="139"/>
      <c r="U1598" s="139"/>
      <c r="V1598" s="139"/>
      <c r="W1598" s="139"/>
      <c r="X1598" s="139"/>
      <c r="Y1598" s="139"/>
      <c r="Z1598" s="139"/>
      <c r="AA1598" s="139"/>
      <c r="AB1598" s="139"/>
      <c r="AC1598" s="139"/>
      <c r="AD1598" s="139"/>
      <c r="AE1598" s="139"/>
      <c r="AF1598" s="139"/>
      <c r="AG1598" s="139"/>
      <c r="AH1598" s="139"/>
      <c r="AI1598" s="139"/>
      <c r="AJ1598" s="139"/>
      <c r="AK1598" s="139"/>
      <c r="AL1598" s="139"/>
      <c r="AM1598" s="139"/>
      <c r="AN1598" s="139"/>
      <c r="AO1598" s="139"/>
      <c r="AP1598" s="139"/>
      <c r="AQ1598" s="139"/>
      <c r="AR1598" s="139"/>
      <c r="AS1598" s="139"/>
      <c r="AT1598" s="139"/>
      <c r="AU1598" s="139"/>
      <c r="AV1598" s="139"/>
      <c r="AW1598" s="139"/>
      <c r="AX1598" s="139"/>
      <c r="AY1598" s="139"/>
    </row>
    <row r="1599" spans="1:51" ht="14.25" x14ac:dyDescent="0.2">
      <c r="A1599" s="139"/>
      <c r="B1599" s="139"/>
      <c r="C1599" s="139"/>
      <c r="D1599" s="139"/>
      <c r="E1599" s="139"/>
      <c r="F1599" s="139"/>
      <c r="G1599" s="139"/>
      <c r="H1599" s="139"/>
      <c r="I1599" s="139"/>
      <c r="J1599" s="139"/>
      <c r="K1599" s="139"/>
      <c r="L1599" s="139"/>
      <c r="M1599" s="139"/>
      <c r="N1599" s="139"/>
      <c r="O1599" s="139"/>
      <c r="P1599" s="139"/>
      <c r="Q1599" s="139"/>
      <c r="R1599" s="139"/>
      <c r="S1599" s="139"/>
      <c r="T1599" s="139"/>
      <c r="U1599" s="139"/>
      <c r="V1599" s="139"/>
      <c r="W1599" s="139"/>
      <c r="X1599" s="139"/>
      <c r="Y1599" s="139"/>
      <c r="Z1599" s="139"/>
      <c r="AA1599" s="139"/>
      <c r="AB1599" s="139"/>
      <c r="AC1599" s="139"/>
      <c r="AD1599" s="139"/>
      <c r="AE1599" s="139"/>
      <c r="AF1599" s="139"/>
      <c r="AG1599" s="139"/>
      <c r="AH1599" s="139"/>
      <c r="AI1599" s="139"/>
      <c r="AJ1599" s="139"/>
      <c r="AK1599" s="139"/>
      <c r="AL1599" s="139"/>
      <c r="AM1599" s="139"/>
      <c r="AN1599" s="139"/>
      <c r="AO1599" s="139"/>
      <c r="AP1599" s="139"/>
      <c r="AQ1599" s="139"/>
      <c r="AR1599" s="139"/>
      <c r="AS1599" s="139"/>
      <c r="AT1599" s="139"/>
      <c r="AU1599" s="139"/>
      <c r="AV1599" s="139"/>
      <c r="AW1599" s="139"/>
      <c r="AX1599" s="139"/>
      <c r="AY1599" s="139"/>
    </row>
    <row r="1600" spans="1:51" ht="14.25" x14ac:dyDescent="0.2">
      <c r="A1600" s="139"/>
      <c r="B1600" s="139"/>
      <c r="C1600" s="139"/>
      <c r="D1600" s="139"/>
      <c r="E1600" s="139"/>
      <c r="F1600" s="139"/>
      <c r="G1600" s="139"/>
      <c r="H1600" s="139"/>
      <c r="I1600" s="139"/>
      <c r="J1600" s="139"/>
      <c r="K1600" s="139"/>
      <c r="L1600" s="139"/>
      <c r="M1600" s="139"/>
      <c r="N1600" s="139"/>
      <c r="O1600" s="139"/>
      <c r="P1600" s="139"/>
      <c r="Q1600" s="139"/>
      <c r="R1600" s="139"/>
      <c r="S1600" s="139"/>
      <c r="T1600" s="139"/>
      <c r="U1600" s="139"/>
      <c r="V1600" s="139"/>
      <c r="W1600" s="139"/>
      <c r="X1600" s="139"/>
      <c r="Y1600" s="139"/>
      <c r="Z1600" s="139"/>
      <c r="AA1600" s="139"/>
      <c r="AB1600" s="139"/>
      <c r="AC1600" s="139"/>
      <c r="AD1600" s="139"/>
      <c r="AE1600" s="139"/>
      <c r="AF1600" s="139"/>
      <c r="AG1600" s="139"/>
      <c r="AH1600" s="139"/>
      <c r="AI1600" s="139"/>
      <c r="AJ1600" s="139"/>
      <c r="AK1600" s="139"/>
      <c r="AL1600" s="139"/>
      <c r="AM1600" s="139"/>
      <c r="AN1600" s="139"/>
      <c r="AO1600" s="139"/>
      <c r="AP1600" s="139"/>
      <c r="AQ1600" s="139"/>
      <c r="AR1600" s="139"/>
      <c r="AS1600" s="139"/>
      <c r="AT1600" s="139"/>
      <c r="AU1600" s="139"/>
      <c r="AV1600" s="139"/>
      <c r="AW1600" s="139"/>
      <c r="AX1600" s="139"/>
      <c r="AY1600" s="139"/>
    </row>
    <row r="1601" spans="1:51" ht="14.25" x14ac:dyDescent="0.2">
      <c r="A1601" s="139"/>
      <c r="B1601" s="139"/>
      <c r="C1601" s="139"/>
      <c r="D1601" s="139"/>
      <c r="E1601" s="139"/>
      <c r="F1601" s="139"/>
      <c r="G1601" s="139"/>
      <c r="H1601" s="139"/>
      <c r="I1601" s="139"/>
      <c r="J1601" s="139"/>
      <c r="K1601" s="139"/>
      <c r="L1601" s="139"/>
      <c r="M1601" s="139"/>
      <c r="N1601" s="139"/>
      <c r="O1601" s="139"/>
      <c r="P1601" s="139"/>
      <c r="Q1601" s="139"/>
      <c r="R1601" s="139"/>
      <c r="S1601" s="139"/>
      <c r="T1601" s="139"/>
      <c r="U1601" s="139"/>
      <c r="V1601" s="139"/>
      <c r="W1601" s="139"/>
      <c r="X1601" s="139"/>
      <c r="Y1601" s="139"/>
      <c r="Z1601" s="139"/>
      <c r="AA1601" s="139"/>
      <c r="AB1601" s="139"/>
      <c r="AC1601" s="139"/>
      <c r="AD1601" s="139"/>
      <c r="AE1601" s="139"/>
      <c r="AF1601" s="139"/>
      <c r="AG1601" s="139"/>
      <c r="AH1601" s="139"/>
      <c r="AI1601" s="139"/>
      <c r="AJ1601" s="139"/>
      <c r="AK1601" s="139"/>
      <c r="AL1601" s="139"/>
      <c r="AM1601" s="139"/>
      <c r="AN1601" s="139"/>
      <c r="AO1601" s="139"/>
      <c r="AP1601" s="139"/>
      <c r="AQ1601" s="139"/>
      <c r="AR1601" s="139"/>
      <c r="AS1601" s="139"/>
      <c r="AT1601" s="139"/>
      <c r="AU1601" s="139"/>
      <c r="AV1601" s="139"/>
      <c r="AW1601" s="139"/>
      <c r="AX1601" s="139"/>
      <c r="AY1601" s="139"/>
    </row>
    <row r="1602" spans="1:51" ht="14.25" x14ac:dyDescent="0.2">
      <c r="A1602" s="139"/>
      <c r="B1602" s="139"/>
      <c r="C1602" s="139"/>
      <c r="D1602" s="139"/>
      <c r="E1602" s="139"/>
      <c r="F1602" s="139"/>
      <c r="G1602" s="139"/>
      <c r="H1602" s="139"/>
      <c r="I1602" s="139"/>
      <c r="J1602" s="139"/>
      <c r="K1602" s="139"/>
      <c r="L1602" s="139"/>
      <c r="M1602" s="139"/>
      <c r="N1602" s="139"/>
      <c r="O1602" s="139"/>
      <c r="P1602" s="139"/>
      <c r="Q1602" s="139"/>
      <c r="R1602" s="139"/>
      <c r="S1602" s="139"/>
      <c r="T1602" s="139"/>
      <c r="U1602" s="139"/>
      <c r="V1602" s="139"/>
      <c r="W1602" s="139"/>
      <c r="X1602" s="139"/>
      <c r="Y1602" s="139"/>
      <c r="Z1602" s="139"/>
      <c r="AA1602" s="139"/>
      <c r="AB1602" s="139"/>
      <c r="AC1602" s="139"/>
      <c r="AD1602" s="139"/>
      <c r="AE1602" s="139"/>
      <c r="AF1602" s="139"/>
      <c r="AG1602" s="139"/>
      <c r="AH1602" s="139"/>
      <c r="AI1602" s="139"/>
      <c r="AJ1602" s="139"/>
      <c r="AK1602" s="139"/>
      <c r="AL1602" s="139"/>
      <c r="AM1602" s="139"/>
      <c r="AN1602" s="139"/>
      <c r="AO1602" s="139"/>
      <c r="AP1602" s="139"/>
      <c r="AQ1602" s="139"/>
      <c r="AR1602" s="139"/>
      <c r="AS1602" s="139"/>
      <c r="AT1602" s="139"/>
      <c r="AU1602" s="139"/>
      <c r="AV1602" s="139"/>
      <c r="AW1602" s="139"/>
      <c r="AX1602" s="139"/>
      <c r="AY1602" s="139"/>
    </row>
    <row r="1603" spans="1:51" ht="14.25" x14ac:dyDescent="0.2">
      <c r="A1603" s="139"/>
      <c r="B1603" s="139"/>
      <c r="C1603" s="139"/>
      <c r="D1603" s="139"/>
      <c r="E1603" s="139"/>
      <c r="F1603" s="139"/>
      <c r="G1603" s="139"/>
      <c r="H1603" s="139"/>
      <c r="I1603" s="139"/>
      <c r="J1603" s="139"/>
      <c r="K1603" s="139"/>
      <c r="L1603" s="139"/>
      <c r="M1603" s="139"/>
      <c r="N1603" s="139"/>
      <c r="O1603" s="139"/>
      <c r="P1603" s="139"/>
      <c r="Q1603" s="139"/>
      <c r="R1603" s="139"/>
      <c r="S1603" s="139"/>
      <c r="T1603" s="139"/>
      <c r="U1603" s="139"/>
      <c r="V1603" s="139"/>
      <c r="W1603" s="139"/>
      <c r="X1603" s="139"/>
      <c r="Y1603" s="139"/>
      <c r="Z1603" s="139"/>
      <c r="AA1603" s="139"/>
      <c r="AB1603" s="139"/>
      <c r="AC1603" s="139"/>
      <c r="AD1603" s="139"/>
      <c r="AE1603" s="139"/>
      <c r="AF1603" s="139"/>
      <c r="AG1603" s="139"/>
      <c r="AH1603" s="139"/>
      <c r="AI1603" s="139"/>
      <c r="AJ1603" s="139"/>
      <c r="AK1603" s="139"/>
      <c r="AL1603" s="139"/>
      <c r="AM1603" s="139"/>
      <c r="AN1603" s="139"/>
      <c r="AO1603" s="139"/>
      <c r="AP1603" s="139"/>
      <c r="AQ1603" s="139"/>
      <c r="AR1603" s="139"/>
      <c r="AS1603" s="139"/>
      <c r="AT1603" s="139"/>
      <c r="AU1603" s="139"/>
      <c r="AV1603" s="139"/>
      <c r="AW1603" s="139"/>
      <c r="AX1603" s="139"/>
      <c r="AY1603" s="139"/>
    </row>
    <row r="1604" spans="1:51" ht="14.25" x14ac:dyDescent="0.2">
      <c r="A1604" s="139"/>
      <c r="B1604" s="139"/>
      <c r="C1604" s="139"/>
      <c r="D1604" s="139"/>
      <c r="E1604" s="139"/>
      <c r="F1604" s="139"/>
      <c r="G1604" s="139"/>
      <c r="H1604" s="139"/>
      <c r="I1604" s="139"/>
      <c r="J1604" s="139"/>
      <c r="K1604" s="139"/>
      <c r="L1604" s="139"/>
      <c r="M1604" s="139"/>
      <c r="N1604" s="139"/>
      <c r="O1604" s="139"/>
      <c r="P1604" s="139"/>
      <c r="Q1604" s="139"/>
      <c r="R1604" s="139"/>
      <c r="S1604" s="139"/>
      <c r="T1604" s="139"/>
      <c r="U1604" s="139"/>
      <c r="V1604" s="139"/>
      <c r="W1604" s="139"/>
      <c r="X1604" s="139"/>
      <c r="Y1604" s="139"/>
      <c r="Z1604" s="139"/>
      <c r="AA1604" s="139"/>
      <c r="AB1604" s="139"/>
      <c r="AC1604" s="139"/>
      <c r="AD1604" s="139"/>
      <c r="AE1604" s="139"/>
      <c r="AF1604" s="139"/>
      <c r="AG1604" s="139"/>
      <c r="AH1604" s="139"/>
      <c r="AI1604" s="139"/>
      <c r="AJ1604" s="139"/>
      <c r="AK1604" s="139"/>
      <c r="AL1604" s="139"/>
      <c r="AM1604" s="139"/>
      <c r="AN1604" s="139"/>
      <c r="AO1604" s="139"/>
      <c r="AP1604" s="139"/>
      <c r="AQ1604" s="139"/>
      <c r="AR1604" s="139"/>
      <c r="AS1604" s="139"/>
      <c r="AT1604" s="139"/>
      <c r="AU1604" s="139"/>
      <c r="AV1604" s="139"/>
      <c r="AW1604" s="139"/>
      <c r="AX1604" s="139"/>
      <c r="AY1604" s="139"/>
    </row>
    <row r="1605" spans="1:51" ht="14.25" x14ac:dyDescent="0.2">
      <c r="A1605" s="139"/>
      <c r="B1605" s="139"/>
      <c r="C1605" s="139"/>
      <c r="D1605" s="139"/>
      <c r="E1605" s="139"/>
      <c r="F1605" s="139"/>
      <c r="G1605" s="139"/>
      <c r="H1605" s="139"/>
      <c r="I1605" s="139"/>
      <c r="J1605" s="139"/>
      <c r="K1605" s="139"/>
      <c r="L1605" s="139"/>
      <c r="M1605" s="139"/>
      <c r="N1605" s="139"/>
      <c r="O1605" s="139"/>
      <c r="P1605" s="139"/>
      <c r="Q1605" s="139"/>
      <c r="R1605" s="139"/>
      <c r="S1605" s="139"/>
      <c r="T1605" s="139"/>
      <c r="U1605" s="139"/>
      <c r="V1605" s="139"/>
      <c r="W1605" s="139"/>
      <c r="X1605" s="139"/>
      <c r="Y1605" s="139"/>
      <c r="Z1605" s="139"/>
      <c r="AA1605" s="139"/>
      <c r="AB1605" s="139"/>
      <c r="AC1605" s="139"/>
      <c r="AD1605" s="139"/>
      <c r="AE1605" s="139"/>
      <c r="AF1605" s="139"/>
      <c r="AG1605" s="139"/>
      <c r="AH1605" s="139"/>
      <c r="AI1605" s="139"/>
      <c r="AJ1605" s="139"/>
      <c r="AK1605" s="139"/>
      <c r="AL1605" s="139"/>
      <c r="AM1605" s="139"/>
      <c r="AN1605" s="139"/>
      <c r="AO1605" s="139"/>
      <c r="AP1605" s="139"/>
      <c r="AQ1605" s="139"/>
      <c r="AR1605" s="139"/>
      <c r="AS1605" s="139"/>
      <c r="AT1605" s="139"/>
      <c r="AU1605" s="139"/>
      <c r="AV1605" s="139"/>
      <c r="AW1605" s="139"/>
      <c r="AX1605" s="139"/>
      <c r="AY1605" s="139"/>
    </row>
    <row r="1606" spans="1:51" ht="14.25" x14ac:dyDescent="0.2">
      <c r="A1606" s="139"/>
      <c r="B1606" s="139"/>
      <c r="C1606" s="139"/>
      <c r="D1606" s="139"/>
      <c r="E1606" s="139"/>
      <c r="F1606" s="139"/>
      <c r="G1606" s="139"/>
      <c r="H1606" s="139"/>
      <c r="I1606" s="139"/>
      <c r="J1606" s="139"/>
      <c r="K1606" s="139"/>
      <c r="L1606" s="139"/>
      <c r="M1606" s="139"/>
      <c r="N1606" s="139"/>
      <c r="O1606" s="139"/>
      <c r="P1606" s="139"/>
      <c r="Q1606" s="139"/>
      <c r="R1606" s="139"/>
      <c r="S1606" s="139"/>
      <c r="T1606" s="139"/>
      <c r="U1606" s="139"/>
      <c r="V1606" s="139"/>
      <c r="W1606" s="139"/>
      <c r="X1606" s="139"/>
      <c r="Y1606" s="139"/>
      <c r="Z1606" s="139"/>
      <c r="AA1606" s="139"/>
      <c r="AB1606" s="139"/>
      <c r="AC1606" s="139"/>
      <c r="AD1606" s="139"/>
      <c r="AE1606" s="139"/>
      <c r="AF1606" s="139"/>
      <c r="AG1606" s="139"/>
      <c r="AH1606" s="139"/>
      <c r="AI1606" s="139"/>
      <c r="AJ1606" s="139"/>
      <c r="AK1606" s="139"/>
      <c r="AL1606" s="139"/>
      <c r="AM1606" s="139"/>
      <c r="AN1606" s="139"/>
      <c r="AO1606" s="139"/>
      <c r="AP1606" s="139"/>
      <c r="AQ1606" s="139"/>
      <c r="AR1606" s="139"/>
      <c r="AS1606" s="139"/>
      <c r="AT1606" s="139"/>
      <c r="AU1606" s="139"/>
      <c r="AV1606" s="139"/>
      <c r="AW1606" s="139"/>
      <c r="AX1606" s="139"/>
      <c r="AY1606" s="139"/>
    </row>
    <row r="1607" spans="1:51" ht="14.25" x14ac:dyDescent="0.2">
      <c r="A1607" s="139"/>
      <c r="B1607" s="139"/>
      <c r="C1607" s="139"/>
      <c r="D1607" s="139"/>
      <c r="E1607" s="139"/>
      <c r="F1607" s="139"/>
      <c r="G1607" s="139"/>
      <c r="H1607" s="139"/>
      <c r="I1607" s="139"/>
      <c r="J1607" s="139"/>
      <c r="K1607" s="139"/>
      <c r="L1607" s="139"/>
      <c r="M1607" s="139"/>
      <c r="N1607" s="139"/>
      <c r="O1607" s="139"/>
      <c r="P1607" s="139"/>
      <c r="Q1607" s="139"/>
      <c r="R1607" s="139"/>
      <c r="S1607" s="139"/>
      <c r="T1607" s="139"/>
      <c r="U1607" s="139"/>
      <c r="V1607" s="139"/>
      <c r="W1607" s="139"/>
      <c r="X1607" s="139"/>
      <c r="Y1607" s="139"/>
      <c r="Z1607" s="139"/>
      <c r="AA1607" s="139"/>
      <c r="AB1607" s="139"/>
      <c r="AC1607" s="139"/>
      <c r="AD1607" s="139"/>
      <c r="AE1607" s="139"/>
      <c r="AF1607" s="139"/>
      <c r="AG1607" s="139"/>
      <c r="AH1607" s="139"/>
      <c r="AI1607" s="139"/>
      <c r="AJ1607" s="139"/>
      <c r="AK1607" s="139"/>
      <c r="AL1607" s="139"/>
      <c r="AM1607" s="139"/>
      <c r="AN1607" s="139"/>
      <c r="AO1607" s="139"/>
      <c r="AP1607" s="139"/>
      <c r="AQ1607" s="139"/>
      <c r="AR1607" s="139"/>
      <c r="AS1607" s="139"/>
      <c r="AT1607" s="139"/>
      <c r="AU1607" s="139"/>
      <c r="AV1607" s="139"/>
      <c r="AW1607" s="139"/>
      <c r="AX1607" s="139"/>
      <c r="AY1607" s="139"/>
    </row>
    <row r="1608" spans="1:51" ht="14.25" x14ac:dyDescent="0.2">
      <c r="A1608" s="139"/>
      <c r="B1608" s="139"/>
      <c r="C1608" s="139"/>
      <c r="D1608" s="139"/>
      <c r="E1608" s="139"/>
      <c r="F1608" s="139"/>
      <c r="G1608" s="139"/>
      <c r="H1608" s="139"/>
      <c r="I1608" s="139"/>
      <c r="J1608" s="139"/>
      <c r="K1608" s="139"/>
      <c r="L1608" s="139"/>
      <c r="M1608" s="139"/>
      <c r="N1608" s="139"/>
      <c r="O1608" s="139"/>
      <c r="P1608" s="139"/>
      <c r="Q1608" s="139"/>
      <c r="R1608" s="139"/>
      <c r="S1608" s="139"/>
      <c r="T1608" s="139"/>
      <c r="U1608" s="139"/>
      <c r="V1608" s="139"/>
      <c r="W1608" s="139"/>
      <c r="X1608" s="139"/>
      <c r="Y1608" s="139"/>
      <c r="Z1608" s="139"/>
      <c r="AA1608" s="139"/>
      <c r="AB1608" s="139"/>
      <c r="AC1608" s="139"/>
      <c r="AD1608" s="139"/>
      <c r="AE1608" s="139"/>
      <c r="AF1608" s="139"/>
      <c r="AG1608" s="139"/>
      <c r="AH1608" s="139"/>
      <c r="AI1608" s="139"/>
      <c r="AJ1608" s="139"/>
      <c r="AK1608" s="139"/>
      <c r="AL1608" s="139"/>
      <c r="AM1608" s="139"/>
      <c r="AN1608" s="139"/>
      <c r="AO1608" s="139"/>
      <c r="AP1608" s="139"/>
      <c r="AQ1608" s="139"/>
      <c r="AR1608" s="139"/>
      <c r="AS1608" s="139"/>
      <c r="AT1608" s="139"/>
      <c r="AU1608" s="139"/>
      <c r="AV1608" s="139"/>
      <c r="AW1608" s="139"/>
      <c r="AX1608" s="139"/>
      <c r="AY1608" s="139"/>
    </row>
    <row r="1609" spans="1:51" ht="14.25" x14ac:dyDescent="0.2">
      <c r="A1609" s="139"/>
      <c r="B1609" s="139"/>
      <c r="C1609" s="139"/>
      <c r="D1609" s="139"/>
      <c r="E1609" s="139"/>
      <c r="F1609" s="139"/>
      <c r="G1609" s="139"/>
      <c r="H1609" s="139"/>
      <c r="I1609" s="139"/>
      <c r="J1609" s="139"/>
      <c r="K1609" s="139"/>
      <c r="L1609" s="139"/>
      <c r="M1609" s="139"/>
      <c r="N1609" s="139"/>
      <c r="O1609" s="139"/>
      <c r="P1609" s="139"/>
      <c r="Q1609" s="139"/>
      <c r="R1609" s="139"/>
      <c r="S1609" s="139"/>
      <c r="T1609" s="139"/>
      <c r="U1609" s="139"/>
      <c r="V1609" s="139"/>
      <c r="W1609" s="139"/>
      <c r="X1609" s="139"/>
      <c r="Y1609" s="139"/>
      <c r="Z1609" s="139"/>
      <c r="AA1609" s="139"/>
      <c r="AB1609" s="139"/>
      <c r="AC1609" s="139"/>
      <c r="AD1609" s="139"/>
      <c r="AE1609" s="139"/>
      <c r="AF1609" s="139"/>
      <c r="AG1609" s="139"/>
      <c r="AH1609" s="139"/>
      <c r="AI1609" s="139"/>
      <c r="AJ1609" s="139"/>
      <c r="AK1609" s="139"/>
      <c r="AL1609" s="139"/>
      <c r="AM1609" s="139"/>
      <c r="AN1609" s="139"/>
      <c r="AO1609" s="139"/>
      <c r="AP1609" s="139"/>
      <c r="AQ1609" s="139"/>
      <c r="AR1609" s="139"/>
      <c r="AS1609" s="139"/>
      <c r="AT1609" s="139"/>
      <c r="AU1609" s="139"/>
      <c r="AV1609" s="139"/>
      <c r="AW1609" s="139"/>
      <c r="AX1609" s="139"/>
      <c r="AY1609" s="139"/>
    </row>
    <row r="1610" spans="1:51" ht="14.25" x14ac:dyDescent="0.2">
      <c r="A1610" s="139"/>
      <c r="B1610" s="139"/>
      <c r="C1610" s="139"/>
      <c r="D1610" s="139"/>
      <c r="E1610" s="139"/>
      <c r="F1610" s="139"/>
      <c r="G1610" s="139"/>
      <c r="H1610" s="139"/>
      <c r="I1610" s="139"/>
      <c r="J1610" s="139"/>
      <c r="K1610" s="139"/>
      <c r="L1610" s="139"/>
      <c r="M1610" s="139"/>
      <c r="N1610" s="139"/>
      <c r="O1610" s="139"/>
      <c r="P1610" s="139"/>
      <c r="Q1610" s="139"/>
      <c r="R1610" s="139"/>
      <c r="S1610" s="139"/>
      <c r="T1610" s="139"/>
      <c r="U1610" s="139"/>
      <c r="V1610" s="139"/>
      <c r="W1610" s="139"/>
      <c r="X1610" s="139"/>
      <c r="Y1610" s="139"/>
      <c r="Z1610" s="139"/>
      <c r="AA1610" s="139"/>
      <c r="AB1610" s="139"/>
      <c r="AC1610" s="139"/>
      <c r="AD1610" s="139"/>
      <c r="AE1610" s="139"/>
      <c r="AF1610" s="139"/>
      <c r="AG1610" s="139"/>
      <c r="AH1610" s="139"/>
      <c r="AI1610" s="139"/>
      <c r="AJ1610" s="139"/>
      <c r="AK1610" s="139"/>
      <c r="AL1610" s="139"/>
      <c r="AM1610" s="139"/>
      <c r="AN1610" s="139"/>
      <c r="AO1610" s="139"/>
      <c r="AP1610" s="139"/>
      <c r="AQ1610" s="139"/>
      <c r="AR1610" s="139"/>
      <c r="AS1610" s="139"/>
      <c r="AT1610" s="139"/>
      <c r="AU1610" s="139"/>
      <c r="AV1610" s="139"/>
      <c r="AW1610" s="139"/>
      <c r="AX1610" s="139"/>
      <c r="AY1610" s="139"/>
    </row>
    <row r="1611" spans="1:51" ht="14.25" x14ac:dyDescent="0.2">
      <c r="A1611" s="139"/>
      <c r="B1611" s="139"/>
      <c r="C1611" s="139"/>
      <c r="D1611" s="139"/>
      <c r="E1611" s="139"/>
      <c r="F1611" s="139"/>
      <c r="G1611" s="139"/>
      <c r="H1611" s="139"/>
      <c r="I1611" s="139"/>
      <c r="J1611" s="139"/>
      <c r="K1611" s="139"/>
      <c r="L1611" s="139"/>
      <c r="M1611" s="139"/>
      <c r="N1611" s="139"/>
      <c r="O1611" s="139"/>
      <c r="P1611" s="139"/>
      <c r="Q1611" s="139"/>
      <c r="R1611" s="139"/>
      <c r="S1611" s="139"/>
      <c r="T1611" s="139"/>
      <c r="U1611" s="139"/>
      <c r="V1611" s="139"/>
      <c r="W1611" s="139"/>
      <c r="X1611" s="139"/>
      <c r="Y1611" s="139"/>
      <c r="Z1611" s="139"/>
      <c r="AA1611" s="139"/>
      <c r="AB1611" s="139"/>
      <c r="AC1611" s="139"/>
      <c r="AD1611" s="139"/>
      <c r="AE1611" s="139"/>
      <c r="AF1611" s="139"/>
      <c r="AG1611" s="139"/>
      <c r="AH1611" s="139"/>
      <c r="AI1611" s="139"/>
      <c r="AJ1611" s="139"/>
      <c r="AK1611" s="139"/>
      <c r="AL1611" s="139"/>
      <c r="AM1611" s="139"/>
      <c r="AN1611" s="139"/>
      <c r="AO1611" s="139"/>
      <c r="AP1611" s="139"/>
      <c r="AQ1611" s="139"/>
      <c r="AR1611" s="139"/>
      <c r="AS1611" s="139"/>
      <c r="AT1611" s="139"/>
      <c r="AU1611" s="139"/>
      <c r="AV1611" s="139"/>
      <c r="AW1611" s="139"/>
      <c r="AX1611" s="139"/>
      <c r="AY1611" s="139"/>
    </row>
    <row r="1612" spans="1:51" ht="14.25" x14ac:dyDescent="0.2">
      <c r="A1612" s="139"/>
      <c r="B1612" s="139"/>
      <c r="C1612" s="139"/>
      <c r="D1612" s="139"/>
      <c r="E1612" s="139"/>
      <c r="F1612" s="139"/>
      <c r="G1612" s="139"/>
      <c r="H1612" s="139"/>
      <c r="I1612" s="139"/>
      <c r="J1612" s="139"/>
      <c r="K1612" s="139"/>
      <c r="L1612" s="139"/>
      <c r="M1612" s="139"/>
      <c r="N1612" s="139"/>
      <c r="O1612" s="139"/>
      <c r="P1612" s="139"/>
      <c r="Q1612" s="139"/>
      <c r="R1612" s="139"/>
      <c r="S1612" s="139"/>
      <c r="T1612" s="139"/>
      <c r="U1612" s="139"/>
      <c r="V1612" s="139"/>
      <c r="W1612" s="139"/>
      <c r="X1612" s="139"/>
      <c r="Y1612" s="139"/>
      <c r="Z1612" s="139"/>
      <c r="AA1612" s="139"/>
      <c r="AB1612" s="139"/>
      <c r="AC1612" s="139"/>
      <c r="AD1612" s="139"/>
      <c r="AE1612" s="139"/>
      <c r="AF1612" s="139"/>
      <c r="AG1612" s="139"/>
      <c r="AH1612" s="139"/>
      <c r="AI1612" s="139"/>
      <c r="AJ1612" s="139"/>
      <c r="AK1612" s="139"/>
      <c r="AL1612" s="139"/>
      <c r="AM1612" s="139"/>
      <c r="AN1612" s="139"/>
      <c r="AO1612" s="139"/>
      <c r="AP1612" s="139"/>
      <c r="AQ1612" s="139"/>
      <c r="AR1612" s="139"/>
      <c r="AS1612" s="139"/>
      <c r="AT1612" s="139"/>
      <c r="AU1612" s="139"/>
      <c r="AV1612" s="139"/>
      <c r="AW1612" s="139"/>
      <c r="AX1612" s="139"/>
      <c r="AY1612" s="139"/>
    </row>
    <row r="1613" spans="1:51" ht="14.25" x14ac:dyDescent="0.2">
      <c r="A1613" s="139"/>
      <c r="B1613" s="139"/>
      <c r="C1613" s="139"/>
      <c r="D1613" s="139"/>
      <c r="E1613" s="139"/>
      <c r="F1613" s="139"/>
      <c r="G1613" s="139"/>
      <c r="H1613" s="139"/>
      <c r="I1613" s="139"/>
      <c r="J1613" s="139"/>
      <c r="K1613" s="139"/>
      <c r="L1613" s="139"/>
      <c r="M1613" s="139"/>
      <c r="N1613" s="139"/>
      <c r="O1613" s="139"/>
      <c r="P1613" s="139"/>
      <c r="Q1613" s="139"/>
      <c r="R1613" s="139"/>
      <c r="S1613" s="139"/>
      <c r="T1613" s="139"/>
      <c r="U1613" s="139"/>
      <c r="V1613" s="139"/>
      <c r="W1613" s="139"/>
      <c r="X1613" s="139"/>
      <c r="Y1613" s="139"/>
      <c r="Z1613" s="139"/>
      <c r="AA1613" s="139"/>
      <c r="AB1613" s="139"/>
      <c r="AC1613" s="139"/>
      <c r="AD1613" s="139"/>
      <c r="AE1613" s="139"/>
      <c r="AF1613" s="139"/>
      <c r="AG1613" s="139"/>
      <c r="AH1613" s="139"/>
      <c r="AI1613" s="139"/>
      <c r="AJ1613" s="139"/>
      <c r="AK1613" s="139"/>
      <c r="AL1613" s="139"/>
      <c r="AM1613" s="139"/>
      <c r="AN1613" s="139"/>
      <c r="AO1613" s="139"/>
      <c r="AP1613" s="139"/>
      <c r="AQ1613" s="139"/>
      <c r="AR1613" s="139"/>
      <c r="AS1613" s="139"/>
      <c r="AT1613" s="139"/>
      <c r="AU1613" s="139"/>
      <c r="AV1613" s="139"/>
      <c r="AW1613" s="139"/>
      <c r="AX1613" s="139"/>
      <c r="AY1613" s="139"/>
    </row>
    <row r="1614" spans="1:51" ht="14.25" x14ac:dyDescent="0.2">
      <c r="A1614" s="139"/>
      <c r="B1614" s="139"/>
      <c r="C1614" s="139"/>
      <c r="D1614" s="139"/>
      <c r="E1614" s="139"/>
      <c r="F1614" s="139"/>
      <c r="G1614" s="139"/>
      <c r="H1614" s="139"/>
      <c r="I1614" s="139"/>
      <c r="J1614" s="139"/>
      <c r="K1614" s="139"/>
      <c r="L1614" s="139"/>
      <c r="M1614" s="139"/>
      <c r="N1614" s="139"/>
      <c r="O1614" s="139"/>
      <c r="P1614" s="139"/>
      <c r="Q1614" s="139"/>
      <c r="R1614" s="139"/>
      <c r="S1614" s="139"/>
      <c r="T1614" s="139"/>
      <c r="U1614" s="139"/>
      <c r="V1614" s="139"/>
      <c r="W1614" s="139"/>
      <c r="X1614" s="139"/>
      <c r="Y1614" s="139"/>
      <c r="Z1614" s="139"/>
      <c r="AA1614" s="139"/>
      <c r="AB1614" s="139"/>
      <c r="AC1614" s="139"/>
      <c r="AD1614" s="139"/>
      <c r="AE1614" s="139"/>
      <c r="AF1614" s="139"/>
      <c r="AG1614" s="139"/>
      <c r="AH1614" s="139"/>
      <c r="AI1614" s="139"/>
      <c r="AJ1614" s="139"/>
      <c r="AK1614" s="139"/>
      <c r="AL1614" s="139"/>
      <c r="AM1614" s="139"/>
      <c r="AN1614" s="139"/>
      <c r="AO1614" s="139"/>
      <c r="AP1614" s="139"/>
      <c r="AQ1614" s="139"/>
      <c r="AR1614" s="139"/>
      <c r="AS1614" s="139"/>
      <c r="AT1614" s="139"/>
      <c r="AU1614" s="139"/>
      <c r="AV1614" s="139"/>
      <c r="AW1614" s="139"/>
      <c r="AX1614" s="139"/>
      <c r="AY1614" s="139"/>
    </row>
    <row r="1615" spans="1:51" ht="14.25" x14ac:dyDescent="0.2">
      <c r="A1615" s="139"/>
      <c r="B1615" s="139"/>
      <c r="C1615" s="139"/>
      <c r="D1615" s="139"/>
      <c r="E1615" s="139"/>
      <c r="F1615" s="139"/>
      <c r="G1615" s="139"/>
      <c r="H1615" s="139"/>
      <c r="I1615" s="139"/>
      <c r="J1615" s="139"/>
      <c r="K1615" s="139"/>
      <c r="L1615" s="139"/>
      <c r="M1615" s="139"/>
      <c r="N1615" s="139"/>
      <c r="O1615" s="139"/>
      <c r="P1615" s="139"/>
      <c r="Q1615" s="139"/>
      <c r="R1615" s="139"/>
      <c r="S1615" s="139"/>
      <c r="T1615" s="139"/>
      <c r="U1615" s="139"/>
      <c r="V1615" s="139"/>
      <c r="W1615" s="139"/>
      <c r="X1615" s="139"/>
      <c r="Y1615" s="139"/>
      <c r="Z1615" s="139"/>
      <c r="AA1615" s="139"/>
      <c r="AB1615" s="139"/>
      <c r="AC1615" s="139"/>
      <c r="AD1615" s="139"/>
      <c r="AE1615" s="139"/>
      <c r="AF1615" s="139"/>
      <c r="AG1615" s="139"/>
      <c r="AH1615" s="139"/>
      <c r="AI1615" s="139"/>
      <c r="AJ1615" s="139"/>
      <c r="AK1615" s="139"/>
      <c r="AL1615" s="139"/>
      <c r="AM1615" s="139"/>
      <c r="AN1615" s="139"/>
      <c r="AO1615" s="139"/>
      <c r="AP1615" s="139"/>
      <c r="AQ1615" s="139"/>
      <c r="AR1615" s="139"/>
      <c r="AS1615" s="139"/>
      <c r="AT1615" s="139"/>
      <c r="AU1615" s="139"/>
      <c r="AV1615" s="139"/>
      <c r="AW1615" s="139"/>
      <c r="AX1615" s="139"/>
      <c r="AY1615" s="139"/>
    </row>
    <row r="1616" spans="1:51" ht="14.25" x14ac:dyDescent="0.2">
      <c r="A1616" s="139"/>
      <c r="B1616" s="139"/>
      <c r="C1616" s="139"/>
      <c r="D1616" s="139"/>
      <c r="E1616" s="139"/>
      <c r="F1616" s="139"/>
      <c r="G1616" s="139"/>
      <c r="H1616" s="139"/>
      <c r="I1616" s="139"/>
      <c r="J1616" s="139"/>
      <c r="K1616" s="139"/>
      <c r="L1616" s="139"/>
      <c r="M1616" s="139"/>
      <c r="N1616" s="139"/>
      <c r="O1616" s="139"/>
      <c r="P1616" s="139"/>
      <c r="Q1616" s="139"/>
      <c r="R1616" s="139"/>
      <c r="S1616" s="139"/>
      <c r="T1616" s="139"/>
      <c r="U1616" s="139"/>
      <c r="V1616" s="139"/>
      <c r="W1616" s="139"/>
      <c r="X1616" s="139"/>
      <c r="Y1616" s="139"/>
      <c r="Z1616" s="139"/>
      <c r="AA1616" s="139"/>
      <c r="AB1616" s="139"/>
      <c r="AC1616" s="139"/>
      <c r="AD1616" s="139"/>
      <c r="AE1616" s="139"/>
      <c r="AF1616" s="139"/>
      <c r="AG1616" s="139"/>
      <c r="AH1616" s="139"/>
      <c r="AI1616" s="139"/>
      <c r="AJ1616" s="139"/>
      <c r="AK1616" s="139"/>
      <c r="AL1616" s="139"/>
      <c r="AM1616" s="139"/>
      <c r="AN1616" s="139"/>
      <c r="AO1616" s="139"/>
      <c r="AP1616" s="139"/>
      <c r="AQ1616" s="139"/>
      <c r="AR1616" s="139"/>
      <c r="AS1616" s="139"/>
      <c r="AT1616" s="139"/>
      <c r="AU1616" s="139"/>
      <c r="AV1616" s="139"/>
      <c r="AW1616" s="139"/>
      <c r="AX1616" s="139"/>
      <c r="AY1616" s="139"/>
    </row>
    <row r="1617" spans="1:51" ht="14.25" x14ac:dyDescent="0.2">
      <c r="A1617" s="139"/>
      <c r="B1617" s="139"/>
      <c r="C1617" s="139"/>
      <c r="D1617" s="139"/>
      <c r="E1617" s="139"/>
      <c r="F1617" s="139"/>
      <c r="G1617" s="139"/>
      <c r="H1617" s="139"/>
      <c r="I1617" s="139"/>
      <c r="J1617" s="139"/>
      <c r="K1617" s="139"/>
      <c r="L1617" s="139"/>
      <c r="M1617" s="139"/>
      <c r="N1617" s="139"/>
      <c r="O1617" s="139"/>
      <c r="P1617" s="139"/>
      <c r="Q1617" s="139"/>
      <c r="R1617" s="139"/>
      <c r="S1617" s="139"/>
      <c r="T1617" s="139"/>
      <c r="U1617" s="139"/>
      <c r="V1617" s="139"/>
      <c r="W1617" s="139"/>
      <c r="X1617" s="139"/>
      <c r="Y1617" s="139"/>
      <c r="Z1617" s="139"/>
      <c r="AA1617" s="139"/>
      <c r="AB1617" s="139"/>
      <c r="AC1617" s="139"/>
      <c r="AD1617" s="139"/>
      <c r="AE1617" s="139"/>
      <c r="AF1617" s="139"/>
      <c r="AG1617" s="139"/>
      <c r="AH1617" s="139"/>
      <c r="AI1617" s="139"/>
      <c r="AJ1617" s="139"/>
      <c r="AK1617" s="139"/>
      <c r="AL1617" s="139"/>
      <c r="AM1617" s="139"/>
      <c r="AN1617" s="139"/>
      <c r="AO1617" s="139"/>
      <c r="AP1617" s="139"/>
      <c r="AQ1617" s="139"/>
      <c r="AR1617" s="139"/>
      <c r="AS1617" s="139"/>
      <c r="AT1617" s="139"/>
      <c r="AU1617" s="139"/>
      <c r="AV1617" s="139"/>
      <c r="AW1617" s="139"/>
      <c r="AX1617" s="139"/>
      <c r="AY1617" s="139"/>
    </row>
    <row r="1618" spans="1:51" ht="14.25" x14ac:dyDescent="0.2">
      <c r="A1618" s="139"/>
      <c r="B1618" s="139"/>
      <c r="C1618" s="139"/>
      <c r="D1618" s="139"/>
      <c r="E1618" s="139"/>
      <c r="F1618" s="139"/>
      <c r="G1618" s="139"/>
      <c r="H1618" s="139"/>
      <c r="I1618" s="139"/>
      <c r="J1618" s="139"/>
      <c r="K1618" s="139"/>
      <c r="L1618" s="139"/>
      <c r="M1618" s="139"/>
      <c r="N1618" s="139"/>
      <c r="O1618" s="139"/>
      <c r="P1618" s="139"/>
      <c r="Q1618" s="139"/>
      <c r="R1618" s="139"/>
      <c r="S1618" s="139"/>
      <c r="T1618" s="139"/>
      <c r="U1618" s="139"/>
      <c r="V1618" s="139"/>
      <c r="W1618" s="139"/>
      <c r="X1618" s="139"/>
      <c r="Y1618" s="139"/>
      <c r="Z1618" s="139"/>
      <c r="AA1618" s="139"/>
      <c r="AB1618" s="139"/>
      <c r="AC1618" s="139"/>
      <c r="AD1618" s="139"/>
      <c r="AE1618" s="139"/>
      <c r="AF1618" s="139"/>
      <c r="AG1618" s="139"/>
      <c r="AH1618" s="139"/>
      <c r="AI1618" s="139"/>
      <c r="AJ1618" s="139"/>
      <c r="AK1618" s="139"/>
      <c r="AL1618" s="139"/>
      <c r="AM1618" s="139"/>
      <c r="AN1618" s="139"/>
      <c r="AO1618" s="139"/>
      <c r="AP1618" s="139"/>
      <c r="AQ1618" s="139"/>
      <c r="AR1618" s="139"/>
      <c r="AS1618" s="139"/>
      <c r="AT1618" s="139"/>
      <c r="AU1618" s="139"/>
      <c r="AV1618" s="139"/>
      <c r="AW1618" s="139"/>
      <c r="AX1618" s="139"/>
      <c r="AY1618" s="139"/>
    </row>
    <row r="1619" spans="1:51" ht="14.25" x14ac:dyDescent="0.2">
      <c r="A1619" s="139"/>
      <c r="B1619" s="139"/>
      <c r="C1619" s="139"/>
      <c r="D1619" s="139"/>
      <c r="E1619" s="139"/>
      <c r="F1619" s="139"/>
      <c r="G1619" s="139"/>
      <c r="H1619" s="139"/>
      <c r="I1619" s="139"/>
      <c r="J1619" s="139"/>
      <c r="K1619" s="139"/>
      <c r="L1619" s="139"/>
      <c r="M1619" s="139"/>
      <c r="N1619" s="139"/>
      <c r="O1619" s="139"/>
      <c r="P1619" s="139"/>
      <c r="Q1619" s="139"/>
      <c r="R1619" s="139"/>
      <c r="S1619" s="139"/>
      <c r="T1619" s="139"/>
      <c r="U1619" s="139"/>
      <c r="V1619" s="139"/>
      <c r="W1619" s="139"/>
      <c r="X1619" s="139"/>
      <c r="Y1619" s="139"/>
      <c r="Z1619" s="139"/>
      <c r="AA1619" s="139"/>
      <c r="AB1619" s="139"/>
      <c r="AC1619" s="139"/>
      <c r="AD1619" s="139"/>
      <c r="AE1619" s="139"/>
      <c r="AF1619" s="139"/>
      <c r="AG1619" s="139"/>
      <c r="AH1619" s="139"/>
      <c r="AI1619" s="139"/>
      <c r="AJ1619" s="139"/>
      <c r="AK1619" s="139"/>
      <c r="AL1619" s="139"/>
      <c r="AM1619" s="139"/>
      <c r="AN1619" s="139"/>
      <c r="AO1619" s="139"/>
      <c r="AP1619" s="139"/>
      <c r="AQ1619" s="139"/>
      <c r="AR1619" s="139"/>
      <c r="AS1619" s="139"/>
      <c r="AT1619" s="139"/>
      <c r="AU1619" s="139"/>
      <c r="AV1619" s="139"/>
      <c r="AW1619" s="139"/>
      <c r="AX1619" s="139"/>
      <c r="AY1619" s="139"/>
    </row>
    <row r="1620" spans="1:51" ht="14.25" x14ac:dyDescent="0.2">
      <c r="A1620" s="139"/>
      <c r="B1620" s="139"/>
      <c r="C1620" s="139"/>
      <c r="D1620" s="139"/>
      <c r="E1620" s="139"/>
      <c r="F1620" s="139"/>
      <c r="G1620" s="139"/>
      <c r="H1620" s="139"/>
      <c r="I1620" s="139"/>
      <c r="J1620" s="139"/>
      <c r="K1620" s="139"/>
      <c r="L1620" s="139"/>
      <c r="M1620" s="139"/>
      <c r="N1620" s="139"/>
      <c r="O1620" s="139"/>
      <c r="P1620" s="139"/>
      <c r="Q1620" s="139"/>
      <c r="R1620" s="139"/>
      <c r="S1620" s="139"/>
      <c r="T1620" s="139"/>
      <c r="U1620" s="139"/>
      <c r="V1620" s="139"/>
      <c r="W1620" s="139"/>
      <c r="X1620" s="139"/>
      <c r="Y1620" s="139"/>
      <c r="Z1620" s="139"/>
      <c r="AA1620" s="139"/>
      <c r="AB1620" s="139"/>
      <c r="AC1620" s="139"/>
      <c r="AD1620" s="139"/>
      <c r="AE1620" s="139"/>
      <c r="AF1620" s="139"/>
      <c r="AG1620" s="139"/>
      <c r="AH1620" s="139"/>
      <c r="AI1620" s="139"/>
      <c r="AJ1620" s="139"/>
      <c r="AK1620" s="139"/>
      <c r="AL1620" s="139"/>
      <c r="AM1620" s="139"/>
      <c r="AN1620" s="139"/>
      <c r="AO1620" s="139"/>
      <c r="AP1620" s="139"/>
      <c r="AQ1620" s="139"/>
      <c r="AR1620" s="139"/>
      <c r="AS1620" s="139"/>
      <c r="AT1620" s="139"/>
      <c r="AU1620" s="139"/>
      <c r="AV1620" s="139"/>
      <c r="AW1620" s="139"/>
      <c r="AX1620" s="139"/>
      <c r="AY1620" s="139"/>
    </row>
    <row r="1621" spans="1:51" ht="14.25" x14ac:dyDescent="0.2">
      <c r="A1621" s="139"/>
      <c r="B1621" s="139"/>
      <c r="C1621" s="139"/>
      <c r="D1621" s="139"/>
      <c r="E1621" s="139"/>
      <c r="F1621" s="139"/>
      <c r="G1621" s="139"/>
      <c r="H1621" s="139"/>
      <c r="I1621" s="139"/>
      <c r="J1621" s="139"/>
      <c r="K1621" s="139"/>
      <c r="L1621" s="139"/>
      <c r="M1621" s="139"/>
      <c r="N1621" s="139"/>
      <c r="O1621" s="139"/>
      <c r="P1621" s="139"/>
      <c r="Q1621" s="139"/>
      <c r="R1621" s="139"/>
      <c r="S1621" s="139"/>
      <c r="T1621" s="139"/>
      <c r="U1621" s="139"/>
      <c r="V1621" s="139"/>
      <c r="W1621" s="139"/>
      <c r="X1621" s="139"/>
      <c r="Y1621" s="139"/>
      <c r="Z1621" s="139"/>
      <c r="AA1621" s="139"/>
      <c r="AB1621" s="139"/>
      <c r="AC1621" s="139"/>
      <c r="AD1621" s="139"/>
      <c r="AE1621" s="139"/>
      <c r="AF1621" s="139"/>
      <c r="AG1621" s="139"/>
      <c r="AH1621" s="139"/>
      <c r="AI1621" s="139"/>
      <c r="AJ1621" s="139"/>
      <c r="AK1621" s="139"/>
      <c r="AL1621" s="139"/>
      <c r="AM1621" s="139"/>
      <c r="AN1621" s="139"/>
      <c r="AO1621" s="139"/>
      <c r="AP1621" s="139"/>
      <c r="AQ1621" s="139"/>
      <c r="AR1621" s="139"/>
      <c r="AS1621" s="139"/>
      <c r="AT1621" s="139"/>
      <c r="AU1621" s="139"/>
      <c r="AV1621" s="139"/>
      <c r="AW1621" s="139"/>
      <c r="AX1621" s="139"/>
      <c r="AY1621" s="139"/>
    </row>
    <row r="1622" spans="1:51" ht="14.25" x14ac:dyDescent="0.2">
      <c r="A1622" s="139"/>
      <c r="B1622" s="139"/>
      <c r="C1622" s="139"/>
      <c r="D1622" s="139"/>
      <c r="E1622" s="139"/>
      <c r="F1622" s="139"/>
      <c r="G1622" s="139"/>
      <c r="H1622" s="139"/>
      <c r="I1622" s="139"/>
      <c r="J1622" s="139"/>
      <c r="K1622" s="139"/>
      <c r="L1622" s="139"/>
      <c r="M1622" s="139"/>
      <c r="N1622" s="139"/>
      <c r="O1622" s="139"/>
      <c r="P1622" s="139"/>
      <c r="Q1622" s="139"/>
      <c r="R1622" s="139"/>
      <c r="S1622" s="139"/>
      <c r="T1622" s="139"/>
      <c r="U1622" s="139"/>
      <c r="V1622" s="139"/>
      <c r="W1622" s="139"/>
      <c r="X1622" s="139"/>
      <c r="Y1622" s="139"/>
      <c r="Z1622" s="139"/>
      <c r="AA1622" s="139"/>
      <c r="AB1622" s="139"/>
      <c r="AC1622" s="139"/>
      <c r="AD1622" s="139"/>
      <c r="AE1622" s="139"/>
      <c r="AF1622" s="139"/>
      <c r="AG1622" s="139"/>
      <c r="AH1622" s="139"/>
      <c r="AI1622" s="139"/>
      <c r="AJ1622" s="139"/>
      <c r="AK1622" s="139"/>
      <c r="AL1622" s="139"/>
      <c r="AM1622" s="139"/>
      <c r="AN1622" s="139"/>
      <c r="AO1622" s="139"/>
      <c r="AP1622" s="139"/>
      <c r="AQ1622" s="139"/>
      <c r="AR1622" s="139"/>
      <c r="AS1622" s="139"/>
      <c r="AT1622" s="139"/>
      <c r="AU1622" s="139"/>
      <c r="AV1622" s="139"/>
      <c r="AW1622" s="139"/>
      <c r="AX1622" s="139"/>
      <c r="AY1622" s="139"/>
    </row>
    <row r="1623" spans="1:51" ht="14.25" x14ac:dyDescent="0.2">
      <c r="A1623" s="139"/>
      <c r="B1623" s="139"/>
      <c r="C1623" s="139"/>
      <c r="D1623" s="139"/>
      <c r="E1623" s="139"/>
      <c r="F1623" s="139"/>
      <c r="G1623" s="139"/>
      <c r="H1623" s="139"/>
      <c r="I1623" s="139"/>
      <c r="J1623" s="139"/>
      <c r="K1623" s="139"/>
      <c r="L1623" s="139"/>
      <c r="M1623" s="139"/>
      <c r="N1623" s="139"/>
      <c r="O1623" s="139"/>
      <c r="P1623" s="139"/>
      <c r="Q1623" s="139"/>
      <c r="R1623" s="139"/>
      <c r="S1623" s="139"/>
      <c r="T1623" s="139"/>
      <c r="U1623" s="139"/>
      <c r="V1623" s="139"/>
      <c r="W1623" s="139"/>
      <c r="X1623" s="139"/>
      <c r="Y1623" s="139"/>
      <c r="Z1623" s="139"/>
      <c r="AA1623" s="139"/>
      <c r="AB1623" s="139"/>
      <c r="AC1623" s="139"/>
      <c r="AD1623" s="139"/>
      <c r="AE1623" s="139"/>
      <c r="AF1623" s="139"/>
      <c r="AG1623" s="139"/>
      <c r="AH1623" s="139"/>
      <c r="AI1623" s="139"/>
      <c r="AJ1623" s="139"/>
      <c r="AK1623" s="139"/>
      <c r="AL1623" s="139"/>
      <c r="AM1623" s="139"/>
      <c r="AN1623" s="139"/>
      <c r="AO1623" s="139"/>
      <c r="AP1623" s="139"/>
      <c r="AQ1623" s="139"/>
      <c r="AR1623" s="139"/>
      <c r="AS1623" s="139"/>
      <c r="AT1623" s="139"/>
      <c r="AU1623" s="139"/>
      <c r="AV1623" s="139"/>
      <c r="AW1623" s="139"/>
      <c r="AX1623" s="139"/>
      <c r="AY1623" s="139"/>
    </row>
    <row r="1624" spans="1:51" ht="14.25" x14ac:dyDescent="0.2">
      <c r="A1624" s="139"/>
      <c r="B1624" s="139"/>
      <c r="C1624" s="139"/>
      <c r="D1624" s="139"/>
      <c r="E1624" s="139"/>
      <c r="F1624" s="139"/>
      <c r="G1624" s="139"/>
      <c r="H1624" s="139"/>
      <c r="I1624" s="139"/>
      <c r="J1624" s="139"/>
      <c r="K1624" s="139"/>
      <c r="L1624" s="139"/>
      <c r="M1624" s="139"/>
      <c r="N1624" s="139"/>
      <c r="O1624" s="139"/>
      <c r="P1624" s="139"/>
      <c r="Q1624" s="139"/>
      <c r="R1624" s="139"/>
      <c r="S1624" s="139"/>
      <c r="T1624" s="139"/>
      <c r="U1624" s="139"/>
      <c r="V1624" s="139"/>
      <c r="W1624" s="139"/>
      <c r="X1624" s="139"/>
      <c r="Y1624" s="139"/>
      <c r="Z1624" s="139"/>
      <c r="AA1624" s="139"/>
      <c r="AB1624" s="139"/>
      <c r="AC1624" s="139"/>
      <c r="AD1624" s="139"/>
      <c r="AE1624" s="139"/>
      <c r="AF1624" s="139"/>
      <c r="AG1624" s="139"/>
      <c r="AH1624" s="139"/>
      <c r="AI1624" s="139"/>
      <c r="AJ1624" s="139"/>
      <c r="AK1624" s="139"/>
      <c r="AL1624" s="139"/>
      <c r="AM1624" s="139"/>
      <c r="AN1624" s="139"/>
      <c r="AO1624" s="139"/>
      <c r="AP1624" s="139"/>
      <c r="AQ1624" s="139"/>
      <c r="AR1624" s="139"/>
      <c r="AS1624" s="139"/>
      <c r="AT1624" s="139"/>
      <c r="AU1624" s="139"/>
      <c r="AV1624" s="139"/>
      <c r="AW1624" s="139"/>
      <c r="AX1624" s="139"/>
      <c r="AY1624" s="139"/>
    </row>
    <row r="1625" spans="1:51" ht="14.25" x14ac:dyDescent="0.2">
      <c r="A1625" s="139"/>
      <c r="B1625" s="139"/>
      <c r="C1625" s="139"/>
      <c r="D1625" s="139"/>
      <c r="E1625" s="139"/>
      <c r="F1625" s="139"/>
      <c r="G1625" s="139"/>
      <c r="H1625" s="139"/>
      <c r="I1625" s="139"/>
      <c r="J1625" s="139"/>
      <c r="K1625" s="139"/>
      <c r="L1625" s="139"/>
      <c r="M1625" s="139"/>
      <c r="N1625" s="139"/>
      <c r="O1625" s="139"/>
      <c r="P1625" s="139"/>
      <c r="Q1625" s="139"/>
      <c r="R1625" s="139"/>
      <c r="S1625" s="139"/>
      <c r="T1625" s="139"/>
      <c r="U1625" s="139"/>
      <c r="V1625" s="139"/>
      <c r="W1625" s="139"/>
      <c r="X1625" s="139"/>
      <c r="Y1625" s="139"/>
      <c r="Z1625" s="139"/>
      <c r="AA1625" s="139"/>
      <c r="AB1625" s="139"/>
      <c r="AC1625" s="139"/>
      <c r="AD1625" s="139"/>
      <c r="AE1625" s="139"/>
      <c r="AF1625" s="139"/>
      <c r="AG1625" s="139"/>
      <c r="AH1625" s="139"/>
      <c r="AI1625" s="139"/>
      <c r="AJ1625" s="139"/>
      <c r="AK1625" s="139"/>
      <c r="AL1625" s="139"/>
      <c r="AM1625" s="139"/>
      <c r="AN1625" s="139"/>
      <c r="AO1625" s="139"/>
      <c r="AP1625" s="139"/>
      <c r="AQ1625" s="139"/>
      <c r="AR1625" s="139"/>
      <c r="AS1625" s="139"/>
      <c r="AT1625" s="139"/>
      <c r="AU1625" s="139"/>
      <c r="AV1625" s="139"/>
      <c r="AW1625" s="139"/>
      <c r="AX1625" s="139"/>
      <c r="AY1625" s="139"/>
    </row>
    <row r="1626" spans="1:51" ht="14.25" x14ac:dyDescent="0.2">
      <c r="A1626" s="139"/>
      <c r="B1626" s="139"/>
      <c r="C1626" s="139"/>
      <c r="D1626" s="139"/>
      <c r="E1626" s="139"/>
      <c r="F1626" s="139"/>
      <c r="G1626" s="139"/>
      <c r="H1626" s="139"/>
      <c r="I1626" s="139"/>
      <c r="J1626" s="139"/>
      <c r="K1626" s="139"/>
      <c r="L1626" s="139"/>
      <c r="M1626" s="139"/>
      <c r="N1626" s="139"/>
      <c r="O1626" s="139"/>
      <c r="P1626" s="139"/>
      <c r="Q1626" s="139"/>
      <c r="R1626" s="139"/>
      <c r="S1626" s="139"/>
      <c r="T1626" s="139"/>
      <c r="U1626" s="139"/>
      <c r="V1626" s="139"/>
      <c r="W1626" s="139"/>
      <c r="X1626" s="139"/>
      <c r="Y1626" s="139"/>
      <c r="Z1626" s="139"/>
      <c r="AA1626" s="139"/>
      <c r="AB1626" s="139"/>
      <c r="AC1626" s="139"/>
      <c r="AD1626" s="139"/>
      <c r="AE1626" s="139"/>
      <c r="AF1626" s="139"/>
      <c r="AG1626" s="139"/>
      <c r="AH1626" s="139"/>
      <c r="AI1626" s="139"/>
      <c r="AJ1626" s="139"/>
      <c r="AK1626" s="139"/>
      <c r="AL1626" s="139"/>
      <c r="AM1626" s="139"/>
      <c r="AN1626" s="139"/>
      <c r="AO1626" s="139"/>
      <c r="AP1626" s="139"/>
      <c r="AQ1626" s="139"/>
      <c r="AR1626" s="139"/>
      <c r="AS1626" s="139"/>
      <c r="AT1626" s="139"/>
      <c r="AU1626" s="139"/>
      <c r="AV1626" s="139"/>
      <c r="AW1626" s="139"/>
      <c r="AX1626" s="139"/>
      <c r="AY1626" s="139"/>
    </row>
    <row r="1627" spans="1:51" ht="14.25" x14ac:dyDescent="0.2">
      <c r="A1627" s="139"/>
      <c r="B1627" s="139"/>
      <c r="C1627" s="139"/>
      <c r="D1627" s="139"/>
      <c r="E1627" s="139"/>
      <c r="F1627" s="139"/>
      <c r="G1627" s="139"/>
      <c r="H1627" s="139"/>
      <c r="I1627" s="139"/>
      <c r="J1627" s="139"/>
      <c r="K1627" s="139"/>
      <c r="L1627" s="139"/>
      <c r="M1627" s="139"/>
      <c r="N1627" s="139"/>
      <c r="O1627" s="139"/>
      <c r="P1627" s="139"/>
      <c r="Q1627" s="139"/>
      <c r="R1627" s="139"/>
      <c r="S1627" s="139"/>
      <c r="T1627" s="139"/>
      <c r="U1627" s="139"/>
      <c r="V1627" s="139"/>
      <c r="W1627" s="139"/>
      <c r="X1627" s="139"/>
      <c r="Y1627" s="139"/>
      <c r="Z1627" s="139"/>
      <c r="AA1627" s="139"/>
      <c r="AB1627" s="139"/>
      <c r="AC1627" s="139"/>
      <c r="AD1627" s="139"/>
      <c r="AE1627" s="139"/>
      <c r="AF1627" s="139"/>
      <c r="AG1627" s="139"/>
      <c r="AH1627" s="139"/>
      <c r="AI1627" s="139"/>
      <c r="AJ1627" s="139"/>
      <c r="AK1627" s="139"/>
      <c r="AL1627" s="139"/>
      <c r="AM1627" s="139"/>
      <c r="AN1627" s="139"/>
      <c r="AO1627" s="139"/>
      <c r="AP1627" s="139"/>
      <c r="AQ1627" s="139"/>
      <c r="AR1627" s="139"/>
      <c r="AS1627" s="139"/>
      <c r="AT1627" s="139"/>
      <c r="AU1627" s="139"/>
      <c r="AV1627" s="139"/>
      <c r="AW1627" s="139"/>
      <c r="AX1627" s="139"/>
      <c r="AY1627" s="139"/>
    </row>
    <row r="1628" spans="1:51" ht="14.25" x14ac:dyDescent="0.2">
      <c r="A1628" s="139"/>
      <c r="B1628" s="139"/>
      <c r="C1628" s="139"/>
      <c r="D1628" s="139"/>
      <c r="E1628" s="139"/>
      <c r="F1628" s="139"/>
      <c r="G1628" s="139"/>
      <c r="H1628" s="139"/>
      <c r="I1628" s="139"/>
      <c r="J1628" s="139"/>
      <c r="K1628" s="139"/>
      <c r="L1628" s="139"/>
      <c r="M1628" s="139"/>
      <c r="N1628" s="139"/>
      <c r="O1628" s="139"/>
      <c r="P1628" s="139"/>
      <c r="Q1628" s="139"/>
      <c r="R1628" s="139"/>
      <c r="S1628" s="139"/>
      <c r="T1628" s="139"/>
      <c r="U1628" s="139"/>
      <c r="V1628" s="139"/>
      <c r="W1628" s="139"/>
      <c r="X1628" s="139"/>
      <c r="Y1628" s="139"/>
      <c r="Z1628" s="139"/>
      <c r="AA1628" s="139"/>
      <c r="AB1628" s="139"/>
      <c r="AC1628" s="139"/>
      <c r="AD1628" s="139"/>
      <c r="AE1628" s="139"/>
      <c r="AF1628" s="139"/>
      <c r="AG1628" s="139"/>
      <c r="AH1628" s="139"/>
      <c r="AI1628" s="139"/>
      <c r="AJ1628" s="139"/>
      <c r="AK1628" s="139"/>
      <c r="AL1628" s="139"/>
      <c r="AM1628" s="139"/>
      <c r="AN1628" s="139"/>
      <c r="AO1628" s="139"/>
      <c r="AP1628" s="139"/>
      <c r="AQ1628" s="139"/>
      <c r="AR1628" s="139"/>
      <c r="AS1628" s="139"/>
      <c r="AT1628" s="139"/>
      <c r="AU1628" s="139"/>
      <c r="AV1628" s="139"/>
      <c r="AW1628" s="139"/>
      <c r="AX1628" s="139"/>
      <c r="AY1628" s="139"/>
    </row>
    <row r="1629" spans="1:51" ht="14.25" x14ac:dyDescent="0.2">
      <c r="A1629" s="139"/>
      <c r="B1629" s="139"/>
      <c r="C1629" s="139"/>
      <c r="D1629" s="139"/>
      <c r="E1629" s="139"/>
      <c r="F1629" s="139"/>
      <c r="G1629" s="139"/>
      <c r="H1629" s="139"/>
      <c r="I1629" s="139"/>
      <c r="J1629" s="139"/>
      <c r="K1629" s="139"/>
      <c r="L1629" s="139"/>
      <c r="M1629" s="139"/>
      <c r="N1629" s="139"/>
      <c r="O1629" s="139"/>
      <c r="P1629" s="139"/>
      <c r="Q1629" s="139"/>
      <c r="R1629" s="139"/>
      <c r="S1629" s="139"/>
      <c r="T1629" s="139"/>
      <c r="U1629" s="139"/>
      <c r="V1629" s="139"/>
      <c r="W1629" s="139"/>
      <c r="X1629" s="139"/>
      <c r="Y1629" s="139"/>
      <c r="Z1629" s="139"/>
      <c r="AA1629" s="139"/>
      <c r="AB1629" s="139"/>
      <c r="AC1629" s="139"/>
      <c r="AD1629" s="139"/>
      <c r="AE1629" s="139"/>
      <c r="AF1629" s="139"/>
      <c r="AG1629" s="139"/>
      <c r="AH1629" s="139"/>
      <c r="AI1629" s="139"/>
      <c r="AJ1629" s="139"/>
      <c r="AK1629" s="139"/>
      <c r="AL1629" s="139"/>
      <c r="AM1629" s="139"/>
      <c r="AN1629" s="139"/>
      <c r="AO1629" s="139"/>
      <c r="AP1629" s="139"/>
      <c r="AQ1629" s="139"/>
      <c r="AR1629" s="139"/>
      <c r="AS1629" s="139"/>
      <c r="AT1629" s="139"/>
      <c r="AU1629" s="139"/>
      <c r="AV1629" s="139"/>
      <c r="AW1629" s="139"/>
      <c r="AX1629" s="139"/>
      <c r="AY1629" s="139"/>
    </row>
    <row r="1630" spans="1:51" ht="14.25" x14ac:dyDescent="0.2">
      <c r="A1630" s="139"/>
      <c r="B1630" s="139"/>
      <c r="C1630" s="139"/>
      <c r="D1630" s="139"/>
      <c r="E1630" s="139"/>
      <c r="F1630" s="139"/>
      <c r="G1630" s="139"/>
      <c r="H1630" s="139"/>
      <c r="I1630" s="139"/>
      <c r="J1630" s="139"/>
      <c r="K1630" s="139"/>
      <c r="L1630" s="139"/>
      <c r="M1630" s="139"/>
      <c r="N1630" s="139"/>
      <c r="O1630" s="139"/>
      <c r="P1630" s="139"/>
      <c r="Q1630" s="139"/>
      <c r="R1630" s="139"/>
      <c r="S1630" s="139"/>
      <c r="T1630" s="139"/>
      <c r="U1630" s="139"/>
      <c r="V1630" s="139"/>
      <c r="W1630" s="139"/>
      <c r="X1630" s="139"/>
      <c r="Y1630" s="139"/>
      <c r="Z1630" s="139"/>
      <c r="AA1630" s="139"/>
      <c r="AB1630" s="139"/>
      <c r="AC1630" s="139"/>
      <c r="AD1630" s="139"/>
      <c r="AE1630" s="139"/>
      <c r="AF1630" s="139"/>
      <c r="AG1630" s="139"/>
      <c r="AH1630" s="139"/>
      <c r="AI1630" s="139"/>
      <c r="AJ1630" s="139"/>
      <c r="AK1630" s="139"/>
      <c r="AL1630" s="139"/>
      <c r="AM1630" s="139"/>
      <c r="AN1630" s="139"/>
      <c r="AO1630" s="139"/>
      <c r="AP1630" s="139"/>
      <c r="AQ1630" s="139"/>
      <c r="AR1630" s="139"/>
      <c r="AS1630" s="139"/>
      <c r="AT1630" s="139"/>
      <c r="AU1630" s="139"/>
      <c r="AV1630" s="139"/>
      <c r="AW1630" s="139"/>
      <c r="AX1630" s="139"/>
      <c r="AY1630" s="139"/>
    </row>
    <row r="1631" spans="1:51" ht="14.25" x14ac:dyDescent="0.2">
      <c r="A1631" s="139"/>
      <c r="B1631" s="139"/>
      <c r="C1631" s="139"/>
      <c r="D1631" s="139"/>
      <c r="E1631" s="139"/>
      <c r="F1631" s="139"/>
      <c r="G1631" s="139"/>
      <c r="H1631" s="139"/>
      <c r="I1631" s="139"/>
      <c r="J1631" s="139"/>
      <c r="K1631" s="139"/>
      <c r="L1631" s="139"/>
      <c r="M1631" s="139"/>
      <c r="N1631" s="139"/>
      <c r="O1631" s="139"/>
      <c r="P1631" s="139"/>
      <c r="Q1631" s="139"/>
      <c r="R1631" s="139"/>
      <c r="S1631" s="139"/>
      <c r="T1631" s="139"/>
      <c r="U1631" s="139"/>
      <c r="V1631" s="139"/>
      <c r="W1631" s="139"/>
      <c r="X1631" s="139"/>
      <c r="Y1631" s="139"/>
      <c r="Z1631" s="139"/>
      <c r="AA1631" s="139"/>
      <c r="AB1631" s="139"/>
      <c r="AC1631" s="139"/>
      <c r="AD1631" s="139"/>
      <c r="AE1631" s="139"/>
      <c r="AF1631" s="139"/>
      <c r="AG1631" s="139"/>
      <c r="AH1631" s="139"/>
      <c r="AI1631" s="139"/>
      <c r="AJ1631" s="139"/>
      <c r="AK1631" s="139"/>
      <c r="AL1631" s="139"/>
      <c r="AM1631" s="139"/>
      <c r="AN1631" s="139"/>
      <c r="AO1631" s="139"/>
      <c r="AP1631" s="139"/>
      <c r="AQ1631" s="139"/>
      <c r="AR1631" s="139"/>
      <c r="AS1631" s="139"/>
      <c r="AT1631" s="139"/>
      <c r="AU1631" s="139"/>
      <c r="AV1631" s="139"/>
      <c r="AW1631" s="139"/>
      <c r="AX1631" s="139"/>
      <c r="AY1631" s="139"/>
    </row>
    <row r="1632" spans="1:51" ht="14.25" x14ac:dyDescent="0.2">
      <c r="A1632" s="139"/>
      <c r="B1632" s="139"/>
      <c r="C1632" s="139"/>
      <c r="D1632" s="139"/>
      <c r="E1632" s="139"/>
      <c r="F1632" s="139"/>
      <c r="G1632" s="139"/>
      <c r="H1632" s="139"/>
      <c r="I1632" s="139"/>
      <c r="J1632" s="139"/>
      <c r="K1632" s="139"/>
      <c r="L1632" s="139"/>
      <c r="M1632" s="139"/>
      <c r="N1632" s="139"/>
      <c r="O1632" s="139"/>
      <c r="P1632" s="139"/>
      <c r="Q1632" s="139"/>
      <c r="R1632" s="139"/>
      <c r="S1632" s="139"/>
      <c r="T1632" s="139"/>
      <c r="U1632" s="139"/>
      <c r="V1632" s="139"/>
      <c r="W1632" s="139"/>
      <c r="X1632" s="139"/>
      <c r="Y1632" s="139"/>
      <c r="Z1632" s="139"/>
      <c r="AA1632" s="139"/>
      <c r="AB1632" s="139"/>
      <c r="AC1632" s="139"/>
      <c r="AD1632" s="139"/>
      <c r="AE1632" s="139"/>
      <c r="AF1632" s="139"/>
      <c r="AG1632" s="139"/>
      <c r="AH1632" s="139"/>
      <c r="AI1632" s="139"/>
      <c r="AJ1632" s="139"/>
      <c r="AK1632" s="139"/>
      <c r="AL1632" s="139"/>
      <c r="AM1632" s="139"/>
      <c r="AN1632" s="139"/>
      <c r="AO1632" s="139"/>
      <c r="AP1632" s="139"/>
      <c r="AQ1632" s="139"/>
      <c r="AR1632" s="139"/>
      <c r="AS1632" s="139"/>
      <c r="AT1632" s="139"/>
      <c r="AU1632" s="139"/>
      <c r="AV1632" s="139"/>
      <c r="AW1632" s="139"/>
      <c r="AX1632" s="139"/>
      <c r="AY1632" s="139"/>
    </row>
    <row r="1633" spans="1:51" ht="14.25" x14ac:dyDescent="0.2">
      <c r="A1633" s="139"/>
      <c r="B1633" s="139"/>
      <c r="C1633" s="139"/>
      <c r="D1633" s="139"/>
      <c r="E1633" s="139"/>
      <c r="F1633" s="139"/>
      <c r="G1633" s="139"/>
      <c r="H1633" s="139"/>
      <c r="I1633" s="139"/>
      <c r="J1633" s="139"/>
      <c r="K1633" s="139"/>
      <c r="L1633" s="139"/>
      <c r="M1633" s="139"/>
      <c r="N1633" s="139"/>
      <c r="O1633" s="139"/>
      <c r="P1633" s="139"/>
      <c r="Q1633" s="139"/>
      <c r="R1633" s="139"/>
      <c r="S1633" s="139"/>
      <c r="T1633" s="139"/>
      <c r="U1633" s="139"/>
      <c r="V1633" s="139"/>
      <c r="W1633" s="139"/>
      <c r="X1633" s="139"/>
      <c r="Y1633" s="139"/>
      <c r="Z1633" s="139"/>
      <c r="AA1633" s="139"/>
      <c r="AB1633" s="139"/>
      <c r="AC1633" s="139"/>
      <c r="AD1633" s="139"/>
      <c r="AE1633" s="139"/>
      <c r="AF1633" s="139"/>
      <c r="AG1633" s="139"/>
      <c r="AH1633" s="139"/>
      <c r="AI1633" s="139"/>
      <c r="AJ1633" s="139"/>
      <c r="AK1633" s="139"/>
      <c r="AL1633" s="139"/>
      <c r="AM1633" s="139"/>
      <c r="AN1633" s="139"/>
      <c r="AO1633" s="139"/>
      <c r="AP1633" s="139"/>
      <c r="AQ1633" s="139"/>
      <c r="AR1633" s="139"/>
      <c r="AS1633" s="139"/>
      <c r="AT1633" s="139"/>
      <c r="AU1633" s="139"/>
      <c r="AV1633" s="139"/>
      <c r="AW1633" s="139"/>
      <c r="AX1633" s="139"/>
      <c r="AY1633" s="139"/>
    </row>
    <row r="1634" spans="1:51" ht="14.25" x14ac:dyDescent="0.2">
      <c r="A1634" s="139"/>
      <c r="B1634" s="139"/>
      <c r="C1634" s="139"/>
      <c r="D1634" s="139"/>
      <c r="E1634" s="139"/>
      <c r="F1634" s="139"/>
      <c r="G1634" s="139"/>
      <c r="H1634" s="139"/>
      <c r="I1634" s="139"/>
      <c r="J1634" s="139"/>
      <c r="K1634" s="139"/>
      <c r="L1634" s="139"/>
      <c r="M1634" s="139"/>
      <c r="N1634" s="139"/>
      <c r="O1634" s="139"/>
      <c r="P1634" s="139"/>
      <c r="Q1634" s="139"/>
      <c r="R1634" s="139"/>
      <c r="S1634" s="139"/>
      <c r="T1634" s="139"/>
      <c r="U1634" s="139"/>
      <c r="V1634" s="139"/>
      <c r="W1634" s="139"/>
      <c r="X1634" s="139"/>
      <c r="Y1634" s="139"/>
      <c r="Z1634" s="139"/>
      <c r="AA1634" s="139"/>
      <c r="AB1634" s="139"/>
      <c r="AC1634" s="139"/>
      <c r="AD1634" s="139"/>
      <c r="AE1634" s="139"/>
      <c r="AF1634" s="139"/>
      <c r="AG1634" s="139"/>
      <c r="AH1634" s="139"/>
      <c r="AI1634" s="139"/>
      <c r="AJ1634" s="139"/>
      <c r="AK1634" s="139"/>
      <c r="AL1634" s="139"/>
      <c r="AM1634" s="139"/>
      <c r="AN1634" s="139"/>
      <c r="AO1634" s="139"/>
      <c r="AP1634" s="139"/>
      <c r="AQ1634" s="139"/>
      <c r="AR1634" s="139"/>
      <c r="AS1634" s="139"/>
      <c r="AT1634" s="139"/>
      <c r="AU1634" s="139"/>
      <c r="AV1634" s="139"/>
      <c r="AW1634" s="139"/>
      <c r="AX1634" s="139"/>
      <c r="AY1634" s="139"/>
    </row>
    <row r="1635" spans="1:51" ht="14.25" x14ac:dyDescent="0.2">
      <c r="A1635" s="139"/>
      <c r="B1635" s="139"/>
      <c r="C1635" s="139"/>
      <c r="D1635" s="139"/>
      <c r="E1635" s="139"/>
      <c r="F1635" s="139"/>
      <c r="G1635" s="139"/>
      <c r="H1635" s="139"/>
      <c r="I1635" s="139"/>
      <c r="J1635" s="139"/>
      <c r="K1635" s="139"/>
      <c r="L1635" s="139"/>
      <c r="M1635" s="139"/>
      <c r="N1635" s="139"/>
      <c r="O1635" s="139"/>
      <c r="P1635" s="139"/>
      <c r="Q1635" s="139"/>
      <c r="R1635" s="139"/>
      <c r="S1635" s="139"/>
      <c r="T1635" s="139"/>
      <c r="U1635" s="139"/>
      <c r="V1635" s="139"/>
      <c r="W1635" s="139"/>
      <c r="X1635" s="139"/>
      <c r="Y1635" s="139"/>
      <c r="Z1635" s="139"/>
      <c r="AA1635" s="139"/>
      <c r="AB1635" s="139"/>
      <c r="AC1635" s="139"/>
      <c r="AD1635" s="139"/>
      <c r="AE1635" s="139"/>
      <c r="AF1635" s="139"/>
      <c r="AG1635" s="139"/>
      <c r="AH1635" s="139"/>
      <c r="AI1635" s="139"/>
      <c r="AJ1635" s="139"/>
      <c r="AK1635" s="139"/>
      <c r="AL1635" s="139"/>
      <c r="AM1635" s="139"/>
      <c r="AN1635" s="139"/>
      <c r="AO1635" s="139"/>
      <c r="AP1635" s="139"/>
      <c r="AQ1635" s="139"/>
      <c r="AR1635" s="139"/>
      <c r="AS1635" s="139"/>
      <c r="AT1635" s="139"/>
      <c r="AU1635" s="139"/>
      <c r="AV1635" s="139"/>
      <c r="AW1635" s="139"/>
      <c r="AX1635" s="139"/>
      <c r="AY1635" s="139"/>
    </row>
    <row r="1636" spans="1:51" ht="14.25" x14ac:dyDescent="0.2">
      <c r="A1636" s="139"/>
      <c r="B1636" s="139"/>
      <c r="C1636" s="139"/>
      <c r="D1636" s="139"/>
      <c r="E1636" s="139"/>
      <c r="F1636" s="139"/>
      <c r="G1636" s="139"/>
      <c r="H1636" s="139"/>
      <c r="I1636" s="139"/>
      <c r="J1636" s="139"/>
      <c r="K1636" s="139"/>
      <c r="L1636" s="139"/>
      <c r="M1636" s="139"/>
      <c r="N1636" s="139"/>
      <c r="O1636" s="139"/>
      <c r="P1636" s="139"/>
      <c r="Q1636" s="139"/>
      <c r="R1636" s="139"/>
      <c r="S1636" s="139"/>
      <c r="T1636" s="139"/>
      <c r="U1636" s="139"/>
      <c r="V1636" s="139"/>
      <c r="W1636" s="139"/>
      <c r="X1636" s="139"/>
      <c r="Y1636" s="139"/>
      <c r="Z1636" s="139"/>
      <c r="AA1636" s="139"/>
      <c r="AB1636" s="139"/>
      <c r="AC1636" s="139"/>
      <c r="AD1636" s="139"/>
      <c r="AE1636" s="139"/>
      <c r="AF1636" s="139"/>
      <c r="AG1636" s="139"/>
      <c r="AH1636" s="139"/>
      <c r="AI1636" s="139"/>
      <c r="AJ1636" s="139"/>
      <c r="AK1636" s="139"/>
      <c r="AL1636" s="139"/>
      <c r="AM1636" s="139"/>
      <c r="AN1636" s="139"/>
      <c r="AO1636" s="139"/>
      <c r="AP1636" s="139"/>
      <c r="AQ1636" s="139"/>
      <c r="AR1636" s="139"/>
      <c r="AS1636" s="139"/>
      <c r="AT1636" s="139"/>
      <c r="AU1636" s="139"/>
      <c r="AV1636" s="139"/>
      <c r="AW1636" s="139"/>
      <c r="AX1636" s="139"/>
      <c r="AY1636" s="139"/>
    </row>
    <row r="1637" spans="1:51" ht="14.25" x14ac:dyDescent="0.2">
      <c r="A1637" s="139"/>
      <c r="B1637" s="139"/>
      <c r="C1637" s="139"/>
      <c r="D1637" s="139"/>
      <c r="E1637" s="139"/>
      <c r="F1637" s="139"/>
      <c r="G1637" s="139"/>
      <c r="H1637" s="139"/>
      <c r="I1637" s="139"/>
      <c r="J1637" s="139"/>
      <c r="K1637" s="139"/>
      <c r="L1637" s="139"/>
      <c r="M1637" s="139"/>
      <c r="N1637" s="139"/>
      <c r="O1637" s="139"/>
      <c r="P1637" s="139"/>
      <c r="Q1637" s="139"/>
      <c r="R1637" s="139"/>
      <c r="S1637" s="139"/>
      <c r="T1637" s="139"/>
      <c r="U1637" s="139"/>
      <c r="V1637" s="139"/>
      <c r="W1637" s="139"/>
      <c r="X1637" s="139"/>
      <c r="Y1637" s="139"/>
      <c r="Z1637" s="139"/>
      <c r="AA1637" s="139"/>
      <c r="AB1637" s="139"/>
      <c r="AC1637" s="139"/>
      <c r="AD1637" s="139"/>
      <c r="AE1637" s="139"/>
      <c r="AF1637" s="139"/>
      <c r="AG1637" s="139"/>
      <c r="AH1637" s="139"/>
      <c r="AI1637" s="139"/>
      <c r="AJ1637" s="139"/>
      <c r="AK1637" s="139"/>
      <c r="AL1637" s="139"/>
      <c r="AM1637" s="139"/>
      <c r="AN1637" s="139"/>
      <c r="AO1637" s="139"/>
      <c r="AP1637" s="139"/>
      <c r="AQ1637" s="139"/>
      <c r="AR1637" s="139"/>
      <c r="AS1637" s="139"/>
      <c r="AT1637" s="139"/>
      <c r="AU1637" s="139"/>
      <c r="AV1637" s="139"/>
      <c r="AW1637" s="139"/>
      <c r="AX1637" s="139"/>
      <c r="AY1637" s="139"/>
    </row>
    <row r="1638" spans="1:51" ht="14.25" x14ac:dyDescent="0.2">
      <c r="A1638" s="139"/>
      <c r="B1638" s="139"/>
      <c r="C1638" s="139"/>
      <c r="D1638" s="139"/>
      <c r="E1638" s="139"/>
      <c r="F1638" s="139"/>
      <c r="G1638" s="139"/>
      <c r="H1638" s="139"/>
      <c r="I1638" s="139"/>
      <c r="J1638" s="139"/>
      <c r="K1638" s="139"/>
      <c r="L1638" s="139"/>
      <c r="M1638" s="139"/>
      <c r="N1638" s="139"/>
      <c r="O1638" s="139"/>
      <c r="P1638" s="139"/>
      <c r="Q1638" s="139"/>
      <c r="R1638" s="139"/>
      <c r="S1638" s="139"/>
      <c r="T1638" s="139"/>
      <c r="U1638" s="139"/>
      <c r="V1638" s="139"/>
      <c r="W1638" s="139"/>
      <c r="X1638" s="139"/>
      <c r="Y1638" s="139"/>
      <c r="Z1638" s="139"/>
      <c r="AA1638" s="139"/>
      <c r="AB1638" s="139"/>
      <c r="AC1638" s="139"/>
      <c r="AD1638" s="139"/>
      <c r="AE1638" s="139"/>
      <c r="AF1638" s="139"/>
      <c r="AG1638" s="139"/>
      <c r="AH1638" s="139"/>
      <c r="AI1638" s="139"/>
      <c r="AJ1638" s="139"/>
      <c r="AK1638" s="139"/>
      <c r="AL1638" s="139"/>
      <c r="AM1638" s="139"/>
      <c r="AN1638" s="139"/>
      <c r="AO1638" s="139"/>
      <c r="AP1638" s="139"/>
      <c r="AQ1638" s="139"/>
      <c r="AR1638" s="139"/>
      <c r="AS1638" s="139"/>
      <c r="AT1638" s="139"/>
      <c r="AU1638" s="139"/>
      <c r="AV1638" s="139"/>
      <c r="AW1638" s="139"/>
      <c r="AX1638" s="139"/>
      <c r="AY1638" s="139"/>
    </row>
    <row r="1639" spans="1:51" ht="14.25" x14ac:dyDescent="0.2">
      <c r="A1639" s="139"/>
      <c r="B1639" s="139"/>
      <c r="C1639" s="139"/>
      <c r="D1639" s="139"/>
      <c r="E1639" s="139"/>
      <c r="F1639" s="139"/>
      <c r="G1639" s="139"/>
      <c r="H1639" s="139"/>
      <c r="I1639" s="139"/>
      <c r="J1639" s="139"/>
      <c r="K1639" s="139"/>
      <c r="L1639" s="139"/>
      <c r="M1639" s="139"/>
      <c r="N1639" s="139"/>
      <c r="O1639" s="139"/>
      <c r="P1639" s="139"/>
      <c r="Q1639" s="139"/>
      <c r="R1639" s="139"/>
      <c r="S1639" s="139"/>
      <c r="T1639" s="139"/>
      <c r="U1639" s="139"/>
      <c r="V1639" s="139"/>
      <c r="W1639" s="139"/>
      <c r="X1639" s="139"/>
      <c r="Y1639" s="139"/>
      <c r="Z1639" s="139"/>
      <c r="AA1639" s="139"/>
      <c r="AB1639" s="139"/>
      <c r="AC1639" s="139"/>
      <c r="AD1639" s="139"/>
      <c r="AE1639" s="139"/>
      <c r="AF1639" s="139"/>
      <c r="AG1639" s="139"/>
      <c r="AH1639" s="139"/>
      <c r="AI1639" s="139"/>
      <c r="AJ1639" s="139"/>
      <c r="AK1639" s="139"/>
      <c r="AL1639" s="139"/>
      <c r="AM1639" s="139"/>
      <c r="AN1639" s="139"/>
      <c r="AO1639" s="139"/>
      <c r="AP1639" s="139"/>
      <c r="AQ1639" s="139"/>
      <c r="AR1639" s="139"/>
      <c r="AS1639" s="139"/>
      <c r="AT1639" s="139"/>
      <c r="AU1639" s="139"/>
      <c r="AV1639" s="139"/>
      <c r="AW1639" s="139"/>
      <c r="AX1639" s="139"/>
      <c r="AY1639" s="139"/>
    </row>
    <row r="1640" spans="1:51" ht="14.25" x14ac:dyDescent="0.2">
      <c r="A1640" s="139"/>
      <c r="B1640" s="139"/>
      <c r="C1640" s="139"/>
      <c r="D1640" s="139"/>
      <c r="E1640" s="139"/>
      <c r="F1640" s="139"/>
      <c r="G1640" s="139"/>
      <c r="H1640" s="139"/>
      <c r="I1640" s="139"/>
      <c r="J1640" s="139"/>
      <c r="K1640" s="139"/>
      <c r="L1640" s="139"/>
      <c r="M1640" s="139"/>
      <c r="N1640" s="139"/>
      <c r="O1640" s="139"/>
      <c r="P1640" s="139"/>
      <c r="Q1640" s="139"/>
      <c r="R1640" s="139"/>
      <c r="S1640" s="139"/>
      <c r="T1640" s="139"/>
      <c r="U1640" s="139"/>
      <c r="V1640" s="139"/>
      <c r="W1640" s="139"/>
      <c r="X1640" s="139"/>
      <c r="Y1640" s="139"/>
      <c r="Z1640" s="139"/>
      <c r="AA1640" s="139"/>
      <c r="AB1640" s="139"/>
      <c r="AC1640" s="139"/>
      <c r="AD1640" s="139"/>
      <c r="AE1640" s="139"/>
      <c r="AF1640" s="139"/>
      <c r="AG1640" s="139"/>
      <c r="AH1640" s="139"/>
      <c r="AI1640" s="139"/>
      <c r="AJ1640" s="139"/>
      <c r="AK1640" s="139"/>
      <c r="AL1640" s="139"/>
      <c r="AM1640" s="139"/>
      <c r="AN1640" s="139"/>
      <c r="AO1640" s="139"/>
      <c r="AP1640" s="139"/>
      <c r="AQ1640" s="139"/>
      <c r="AR1640" s="139"/>
      <c r="AS1640" s="139"/>
      <c r="AT1640" s="139"/>
      <c r="AU1640" s="139"/>
      <c r="AV1640" s="139"/>
      <c r="AW1640" s="139"/>
      <c r="AX1640" s="139"/>
      <c r="AY1640" s="139"/>
    </row>
    <row r="1641" spans="1:51" ht="14.25" x14ac:dyDescent="0.2">
      <c r="A1641" s="139"/>
      <c r="B1641" s="139"/>
      <c r="C1641" s="139"/>
      <c r="D1641" s="139"/>
      <c r="E1641" s="139"/>
      <c r="F1641" s="139"/>
      <c r="G1641" s="139"/>
      <c r="H1641" s="139"/>
      <c r="I1641" s="139"/>
      <c r="J1641" s="139"/>
      <c r="K1641" s="139"/>
      <c r="L1641" s="139"/>
      <c r="M1641" s="139"/>
      <c r="N1641" s="139"/>
      <c r="O1641" s="139"/>
      <c r="P1641" s="139"/>
      <c r="Q1641" s="139"/>
      <c r="R1641" s="139"/>
      <c r="S1641" s="139"/>
      <c r="T1641" s="139"/>
      <c r="U1641" s="139"/>
      <c r="V1641" s="139"/>
      <c r="W1641" s="139"/>
      <c r="X1641" s="139"/>
      <c r="Y1641" s="139"/>
      <c r="Z1641" s="139"/>
      <c r="AA1641" s="139"/>
      <c r="AB1641" s="139"/>
      <c r="AC1641" s="139"/>
      <c r="AD1641" s="139"/>
      <c r="AE1641" s="139"/>
      <c r="AF1641" s="139"/>
      <c r="AG1641" s="139"/>
      <c r="AH1641" s="139"/>
      <c r="AI1641" s="139"/>
      <c r="AJ1641" s="139"/>
      <c r="AK1641" s="139"/>
      <c r="AL1641" s="139"/>
      <c r="AM1641" s="139"/>
      <c r="AN1641" s="139"/>
      <c r="AO1641" s="139"/>
      <c r="AP1641" s="139"/>
      <c r="AQ1641" s="139"/>
      <c r="AR1641" s="139"/>
      <c r="AS1641" s="139"/>
      <c r="AT1641" s="139"/>
      <c r="AU1641" s="139"/>
      <c r="AV1641" s="139"/>
      <c r="AW1641" s="139"/>
      <c r="AX1641" s="139"/>
      <c r="AY1641" s="139"/>
    </row>
    <row r="1642" spans="1:51" ht="14.25" x14ac:dyDescent="0.2">
      <c r="A1642" s="139"/>
      <c r="B1642" s="139"/>
      <c r="C1642" s="139"/>
      <c r="D1642" s="139"/>
      <c r="E1642" s="139"/>
      <c r="F1642" s="139"/>
      <c r="G1642" s="139"/>
      <c r="H1642" s="139"/>
      <c r="I1642" s="139"/>
      <c r="J1642" s="139"/>
      <c r="K1642" s="139"/>
      <c r="L1642" s="139"/>
      <c r="M1642" s="139"/>
      <c r="N1642" s="139"/>
      <c r="O1642" s="139"/>
      <c r="P1642" s="139"/>
      <c r="Q1642" s="139"/>
      <c r="R1642" s="139"/>
      <c r="S1642" s="139"/>
      <c r="T1642" s="139"/>
      <c r="U1642" s="139"/>
      <c r="V1642" s="139"/>
      <c r="W1642" s="139"/>
      <c r="X1642" s="139"/>
      <c r="Y1642" s="139"/>
      <c r="Z1642" s="139"/>
      <c r="AA1642" s="139"/>
      <c r="AB1642" s="139"/>
      <c r="AC1642" s="139"/>
      <c r="AD1642" s="139"/>
      <c r="AE1642" s="139"/>
      <c r="AF1642" s="139"/>
      <c r="AG1642" s="139"/>
      <c r="AH1642" s="139"/>
      <c r="AI1642" s="139"/>
      <c r="AJ1642" s="139"/>
      <c r="AK1642" s="139"/>
      <c r="AL1642" s="139"/>
      <c r="AM1642" s="139"/>
      <c r="AN1642" s="139"/>
      <c r="AO1642" s="139"/>
      <c r="AP1642" s="139"/>
      <c r="AQ1642" s="139"/>
      <c r="AR1642" s="139"/>
      <c r="AS1642" s="139"/>
      <c r="AT1642" s="139"/>
      <c r="AU1642" s="139"/>
      <c r="AV1642" s="139"/>
      <c r="AW1642" s="139"/>
      <c r="AX1642" s="139"/>
      <c r="AY1642" s="139"/>
    </row>
    <row r="1643" spans="1:51" ht="14.25" x14ac:dyDescent="0.2">
      <c r="A1643" s="139"/>
      <c r="B1643" s="139"/>
      <c r="C1643" s="139"/>
      <c r="D1643" s="139"/>
      <c r="E1643" s="139"/>
      <c r="F1643" s="139"/>
      <c r="G1643" s="139"/>
      <c r="H1643" s="139"/>
      <c r="I1643" s="139"/>
      <c r="J1643" s="139"/>
      <c r="K1643" s="139"/>
      <c r="L1643" s="139"/>
      <c r="M1643" s="139"/>
      <c r="N1643" s="139"/>
      <c r="O1643" s="139"/>
      <c r="P1643" s="139"/>
      <c r="Q1643" s="139"/>
      <c r="R1643" s="139"/>
      <c r="S1643" s="139"/>
      <c r="T1643" s="139"/>
      <c r="U1643" s="139"/>
      <c r="V1643" s="139"/>
      <c r="W1643" s="139"/>
      <c r="X1643" s="139"/>
      <c r="Y1643" s="139"/>
      <c r="Z1643" s="139"/>
      <c r="AA1643" s="139"/>
      <c r="AB1643" s="139"/>
      <c r="AC1643" s="139"/>
      <c r="AD1643" s="139"/>
      <c r="AE1643" s="139"/>
      <c r="AF1643" s="139"/>
      <c r="AG1643" s="139"/>
      <c r="AH1643" s="139"/>
      <c r="AI1643" s="139"/>
      <c r="AJ1643" s="139"/>
      <c r="AK1643" s="139"/>
      <c r="AL1643" s="139"/>
      <c r="AM1643" s="139"/>
      <c r="AN1643" s="139"/>
      <c r="AO1643" s="139"/>
      <c r="AP1643" s="139"/>
      <c r="AQ1643" s="139"/>
      <c r="AR1643" s="139"/>
      <c r="AS1643" s="139"/>
      <c r="AT1643" s="139"/>
      <c r="AU1643" s="139"/>
      <c r="AV1643" s="139"/>
      <c r="AW1643" s="139"/>
      <c r="AX1643" s="139"/>
      <c r="AY1643" s="139"/>
    </row>
    <row r="1644" spans="1:51" ht="14.25" x14ac:dyDescent="0.2">
      <c r="A1644" s="139"/>
      <c r="B1644" s="139"/>
      <c r="C1644" s="139"/>
      <c r="D1644" s="139"/>
      <c r="E1644" s="139"/>
      <c r="F1644" s="139"/>
      <c r="G1644" s="139"/>
      <c r="H1644" s="139"/>
      <c r="I1644" s="139"/>
      <c r="J1644" s="139"/>
      <c r="K1644" s="139"/>
      <c r="L1644" s="139"/>
      <c r="M1644" s="139"/>
      <c r="N1644" s="139"/>
      <c r="O1644" s="139"/>
      <c r="P1644" s="139"/>
      <c r="Q1644" s="139"/>
      <c r="R1644" s="139"/>
      <c r="S1644" s="139"/>
      <c r="T1644" s="139"/>
      <c r="U1644" s="139"/>
      <c r="V1644" s="139"/>
      <c r="W1644" s="139"/>
      <c r="X1644" s="139"/>
      <c r="Y1644" s="139"/>
      <c r="Z1644" s="139"/>
      <c r="AA1644" s="139"/>
      <c r="AB1644" s="139"/>
      <c r="AC1644" s="139"/>
      <c r="AD1644" s="139"/>
      <c r="AE1644" s="139"/>
      <c r="AF1644" s="139"/>
      <c r="AG1644" s="139"/>
      <c r="AH1644" s="139"/>
      <c r="AI1644" s="139"/>
      <c r="AJ1644" s="139"/>
      <c r="AK1644" s="139"/>
      <c r="AL1644" s="139"/>
      <c r="AM1644" s="139"/>
      <c r="AN1644" s="139"/>
      <c r="AO1644" s="139"/>
      <c r="AP1644" s="139"/>
      <c r="AQ1644" s="139"/>
      <c r="AR1644" s="139"/>
      <c r="AS1644" s="139"/>
      <c r="AT1644" s="139"/>
      <c r="AU1644" s="139"/>
      <c r="AV1644" s="139"/>
      <c r="AW1644" s="139"/>
      <c r="AX1644" s="139"/>
      <c r="AY1644" s="139"/>
    </row>
    <row r="1645" spans="1:51" ht="14.25" x14ac:dyDescent="0.2">
      <c r="A1645" s="139"/>
      <c r="B1645" s="139"/>
      <c r="C1645" s="139"/>
      <c r="D1645" s="139"/>
      <c r="E1645" s="139"/>
      <c r="F1645" s="139"/>
      <c r="G1645" s="139"/>
      <c r="H1645" s="139"/>
      <c r="I1645" s="139"/>
      <c r="J1645" s="139"/>
      <c r="K1645" s="139"/>
      <c r="L1645" s="139"/>
      <c r="M1645" s="139"/>
      <c r="N1645" s="139"/>
      <c r="O1645" s="139"/>
      <c r="P1645" s="139"/>
      <c r="Q1645" s="139"/>
      <c r="R1645" s="139"/>
      <c r="S1645" s="139"/>
      <c r="T1645" s="139"/>
      <c r="U1645" s="139"/>
      <c r="V1645" s="139"/>
      <c r="W1645" s="139"/>
      <c r="X1645" s="139"/>
      <c r="Y1645" s="139"/>
      <c r="Z1645" s="139"/>
      <c r="AA1645" s="139"/>
      <c r="AB1645" s="139"/>
      <c r="AC1645" s="139"/>
      <c r="AD1645" s="139"/>
      <c r="AE1645" s="139"/>
      <c r="AF1645" s="139"/>
      <c r="AG1645" s="139"/>
      <c r="AH1645" s="139"/>
      <c r="AI1645" s="139"/>
      <c r="AJ1645" s="139"/>
      <c r="AK1645" s="139"/>
      <c r="AL1645" s="139"/>
      <c r="AM1645" s="139"/>
      <c r="AN1645" s="139"/>
      <c r="AO1645" s="139"/>
      <c r="AP1645" s="139"/>
      <c r="AQ1645" s="139"/>
      <c r="AR1645" s="139"/>
      <c r="AS1645" s="139"/>
      <c r="AT1645" s="139"/>
      <c r="AU1645" s="139"/>
      <c r="AV1645" s="139"/>
      <c r="AW1645" s="139"/>
      <c r="AX1645" s="139"/>
      <c r="AY1645" s="139"/>
    </row>
    <row r="1646" spans="1:51" ht="14.25" x14ac:dyDescent="0.2">
      <c r="A1646" s="139"/>
      <c r="B1646" s="139"/>
      <c r="C1646" s="139"/>
      <c r="D1646" s="139"/>
      <c r="E1646" s="139"/>
      <c r="F1646" s="139"/>
      <c r="G1646" s="139"/>
      <c r="H1646" s="139"/>
      <c r="I1646" s="139"/>
      <c r="J1646" s="139"/>
      <c r="K1646" s="139"/>
      <c r="L1646" s="139"/>
      <c r="M1646" s="139"/>
      <c r="N1646" s="139"/>
      <c r="O1646" s="139"/>
      <c r="P1646" s="139"/>
      <c r="Q1646" s="139"/>
      <c r="R1646" s="139"/>
      <c r="S1646" s="139"/>
      <c r="T1646" s="139"/>
      <c r="U1646" s="139"/>
      <c r="V1646" s="139"/>
      <c r="W1646" s="139"/>
      <c r="X1646" s="139"/>
      <c r="Y1646" s="139"/>
      <c r="Z1646" s="139"/>
      <c r="AA1646" s="139"/>
      <c r="AB1646" s="139"/>
      <c r="AC1646" s="139"/>
      <c r="AD1646" s="139"/>
      <c r="AE1646" s="139"/>
      <c r="AF1646" s="139"/>
      <c r="AG1646" s="139"/>
      <c r="AH1646" s="139"/>
      <c r="AI1646" s="139"/>
      <c r="AJ1646" s="139"/>
      <c r="AK1646" s="139"/>
      <c r="AL1646" s="139"/>
      <c r="AM1646" s="139"/>
      <c r="AN1646" s="139"/>
      <c r="AO1646" s="139"/>
      <c r="AP1646" s="139"/>
      <c r="AQ1646" s="139"/>
      <c r="AR1646" s="139"/>
      <c r="AS1646" s="139"/>
      <c r="AT1646" s="139"/>
      <c r="AU1646" s="139"/>
      <c r="AV1646" s="139"/>
      <c r="AW1646" s="139"/>
      <c r="AX1646" s="139"/>
      <c r="AY1646" s="139"/>
    </row>
    <row r="1647" spans="1:51" ht="14.25" x14ac:dyDescent="0.2">
      <c r="A1647" s="139"/>
      <c r="B1647" s="139"/>
      <c r="C1647" s="139"/>
      <c r="D1647" s="139"/>
      <c r="E1647" s="139"/>
      <c r="F1647" s="139"/>
      <c r="G1647" s="139"/>
      <c r="H1647" s="139"/>
      <c r="I1647" s="139"/>
      <c r="J1647" s="139"/>
      <c r="K1647" s="139"/>
      <c r="L1647" s="139"/>
      <c r="M1647" s="139"/>
      <c r="N1647" s="139"/>
      <c r="O1647" s="139"/>
      <c r="P1647" s="139"/>
      <c r="Q1647" s="139"/>
      <c r="R1647" s="139"/>
      <c r="S1647" s="139"/>
      <c r="T1647" s="139"/>
      <c r="U1647" s="139"/>
      <c r="V1647" s="139"/>
      <c r="W1647" s="139"/>
      <c r="X1647" s="139"/>
      <c r="Y1647" s="139"/>
      <c r="Z1647" s="139"/>
      <c r="AA1647" s="139"/>
      <c r="AB1647" s="139"/>
      <c r="AC1647" s="139"/>
      <c r="AD1647" s="139"/>
      <c r="AE1647" s="139"/>
      <c r="AF1647" s="139"/>
      <c r="AG1647" s="139"/>
      <c r="AH1647" s="139"/>
      <c r="AI1647" s="139"/>
      <c r="AJ1647" s="139"/>
      <c r="AK1647" s="139"/>
      <c r="AL1647" s="139"/>
      <c r="AM1647" s="139"/>
      <c r="AN1647" s="139"/>
      <c r="AO1647" s="139"/>
      <c r="AP1647" s="139"/>
      <c r="AQ1647" s="139"/>
      <c r="AR1647" s="139"/>
      <c r="AS1647" s="139"/>
      <c r="AT1647" s="139"/>
      <c r="AU1647" s="139"/>
      <c r="AV1647" s="139"/>
      <c r="AW1647" s="139"/>
      <c r="AX1647" s="139"/>
      <c r="AY1647" s="139"/>
    </row>
    <row r="1648" spans="1:51" ht="14.25" x14ac:dyDescent="0.2">
      <c r="A1648" s="139"/>
      <c r="B1648" s="139"/>
      <c r="C1648" s="139"/>
      <c r="D1648" s="139"/>
      <c r="E1648" s="139"/>
      <c r="F1648" s="139"/>
      <c r="G1648" s="139"/>
      <c r="H1648" s="139"/>
      <c r="I1648" s="139"/>
      <c r="J1648" s="139"/>
      <c r="K1648" s="139"/>
      <c r="L1648" s="139"/>
      <c r="M1648" s="139"/>
      <c r="N1648" s="139"/>
      <c r="O1648" s="139"/>
      <c r="P1648" s="139"/>
      <c r="Q1648" s="139"/>
      <c r="R1648" s="139"/>
      <c r="S1648" s="139"/>
      <c r="T1648" s="139"/>
      <c r="U1648" s="139"/>
      <c r="V1648" s="139"/>
      <c r="W1648" s="139"/>
      <c r="X1648" s="139"/>
      <c r="Y1648" s="139"/>
      <c r="Z1648" s="139"/>
      <c r="AA1648" s="139"/>
      <c r="AB1648" s="139"/>
      <c r="AC1648" s="139"/>
      <c r="AD1648" s="139"/>
      <c r="AE1648" s="139"/>
      <c r="AF1648" s="139"/>
      <c r="AG1648" s="139"/>
      <c r="AH1648" s="139"/>
      <c r="AI1648" s="139"/>
      <c r="AJ1648" s="139"/>
      <c r="AK1648" s="139"/>
      <c r="AL1648" s="139"/>
      <c r="AM1648" s="139"/>
      <c r="AN1648" s="139"/>
      <c r="AO1648" s="139"/>
      <c r="AP1648" s="139"/>
      <c r="AQ1648" s="139"/>
      <c r="AR1648" s="139"/>
      <c r="AS1648" s="139"/>
      <c r="AT1648" s="139"/>
      <c r="AU1648" s="139"/>
      <c r="AV1648" s="139"/>
      <c r="AW1648" s="139"/>
      <c r="AX1648" s="139"/>
      <c r="AY1648" s="139"/>
    </row>
    <row r="1649" spans="1:51" ht="14.25" x14ac:dyDescent="0.2">
      <c r="A1649" s="139"/>
      <c r="B1649" s="139"/>
      <c r="C1649" s="139"/>
      <c r="D1649" s="139"/>
      <c r="E1649" s="139"/>
      <c r="F1649" s="139"/>
      <c r="G1649" s="139"/>
      <c r="H1649" s="139"/>
      <c r="I1649" s="139"/>
      <c r="J1649" s="139"/>
      <c r="K1649" s="139"/>
      <c r="L1649" s="139"/>
      <c r="M1649" s="139"/>
      <c r="N1649" s="139"/>
      <c r="O1649" s="139"/>
      <c r="P1649" s="139"/>
      <c r="Q1649" s="139"/>
      <c r="R1649" s="139"/>
      <c r="S1649" s="139"/>
      <c r="T1649" s="139"/>
      <c r="U1649" s="139"/>
      <c r="V1649" s="139"/>
      <c r="W1649" s="139"/>
      <c r="X1649" s="139"/>
      <c r="Y1649" s="139"/>
      <c r="Z1649" s="139"/>
      <c r="AA1649" s="139"/>
      <c r="AB1649" s="139"/>
      <c r="AC1649" s="139"/>
      <c r="AD1649" s="139"/>
      <c r="AE1649" s="139"/>
      <c r="AF1649" s="139"/>
      <c r="AG1649" s="139"/>
      <c r="AH1649" s="139"/>
      <c r="AI1649" s="139"/>
      <c r="AJ1649" s="139"/>
      <c r="AK1649" s="139"/>
      <c r="AL1649" s="139"/>
      <c r="AM1649" s="139"/>
      <c r="AN1649" s="139"/>
      <c r="AO1649" s="139"/>
      <c r="AP1649" s="139"/>
      <c r="AQ1649" s="139"/>
      <c r="AR1649" s="139"/>
      <c r="AS1649" s="139"/>
      <c r="AT1649" s="139"/>
      <c r="AU1649" s="139"/>
      <c r="AV1649" s="139"/>
      <c r="AW1649" s="139"/>
      <c r="AX1649" s="139"/>
      <c r="AY1649" s="139"/>
    </row>
    <row r="1650" spans="1:51" ht="14.25" x14ac:dyDescent="0.2">
      <c r="A1650" s="139"/>
      <c r="B1650" s="139"/>
      <c r="C1650" s="139"/>
      <c r="D1650" s="139"/>
      <c r="E1650" s="139"/>
      <c r="F1650" s="139"/>
      <c r="G1650" s="139"/>
      <c r="H1650" s="139"/>
      <c r="I1650" s="139"/>
      <c r="J1650" s="139"/>
      <c r="K1650" s="139"/>
      <c r="L1650" s="139"/>
      <c r="M1650" s="139"/>
      <c r="N1650" s="139"/>
      <c r="O1650" s="139"/>
      <c r="P1650" s="139"/>
      <c r="Q1650" s="139"/>
      <c r="R1650" s="139"/>
      <c r="S1650" s="139"/>
      <c r="T1650" s="139"/>
      <c r="U1650" s="139"/>
      <c r="V1650" s="139"/>
      <c r="W1650" s="139"/>
      <c r="X1650" s="139"/>
      <c r="Y1650" s="139"/>
      <c r="Z1650" s="139"/>
      <c r="AA1650" s="139"/>
      <c r="AB1650" s="139"/>
      <c r="AC1650" s="139"/>
      <c r="AD1650" s="139"/>
      <c r="AE1650" s="139"/>
      <c r="AF1650" s="139"/>
      <c r="AG1650" s="139"/>
      <c r="AH1650" s="139"/>
      <c r="AI1650" s="139"/>
      <c r="AJ1650" s="139"/>
      <c r="AK1650" s="139"/>
      <c r="AL1650" s="139"/>
      <c r="AM1650" s="139"/>
      <c r="AN1650" s="139"/>
      <c r="AO1650" s="139"/>
      <c r="AP1650" s="139"/>
      <c r="AQ1650" s="139"/>
      <c r="AR1650" s="139"/>
      <c r="AS1650" s="139"/>
      <c r="AT1650" s="139"/>
      <c r="AU1650" s="139"/>
      <c r="AV1650" s="139"/>
      <c r="AW1650" s="139"/>
      <c r="AX1650" s="139"/>
      <c r="AY1650" s="139"/>
    </row>
    <row r="1651" spans="1:51" ht="14.25" x14ac:dyDescent="0.2">
      <c r="A1651" s="139"/>
      <c r="B1651" s="139"/>
      <c r="C1651" s="139"/>
      <c r="D1651" s="139"/>
      <c r="E1651" s="139"/>
      <c r="F1651" s="139"/>
      <c r="G1651" s="139"/>
      <c r="H1651" s="139"/>
      <c r="I1651" s="139"/>
      <c r="J1651" s="139"/>
      <c r="K1651" s="139"/>
      <c r="L1651" s="139"/>
      <c r="M1651" s="139"/>
      <c r="N1651" s="139"/>
      <c r="O1651" s="139"/>
      <c r="P1651" s="139"/>
      <c r="Q1651" s="139"/>
      <c r="R1651" s="139"/>
      <c r="S1651" s="139"/>
      <c r="T1651" s="139"/>
      <c r="U1651" s="139"/>
      <c r="V1651" s="139"/>
      <c r="W1651" s="139"/>
      <c r="X1651" s="139"/>
      <c r="Y1651" s="139"/>
      <c r="Z1651" s="139"/>
      <c r="AA1651" s="139"/>
      <c r="AB1651" s="139"/>
      <c r="AC1651" s="139"/>
      <c r="AD1651" s="139"/>
      <c r="AE1651" s="139"/>
      <c r="AF1651" s="139"/>
      <c r="AG1651" s="139"/>
      <c r="AH1651" s="139"/>
      <c r="AI1651" s="139"/>
      <c r="AJ1651" s="139"/>
      <c r="AK1651" s="139"/>
      <c r="AL1651" s="139"/>
      <c r="AM1651" s="139"/>
      <c r="AN1651" s="139"/>
      <c r="AO1651" s="139"/>
      <c r="AP1651" s="139"/>
      <c r="AQ1651" s="139"/>
      <c r="AR1651" s="139"/>
      <c r="AS1651" s="139"/>
      <c r="AT1651" s="139"/>
      <c r="AU1651" s="139"/>
      <c r="AV1651" s="139"/>
      <c r="AW1651" s="139"/>
      <c r="AX1651" s="139"/>
      <c r="AY1651" s="139"/>
    </row>
    <row r="1652" spans="1:51" ht="14.25" x14ac:dyDescent="0.2">
      <c r="A1652" s="139"/>
      <c r="B1652" s="139"/>
      <c r="C1652" s="139"/>
      <c r="D1652" s="139"/>
      <c r="E1652" s="139"/>
      <c r="F1652" s="139"/>
      <c r="G1652" s="139"/>
      <c r="H1652" s="139"/>
      <c r="I1652" s="139"/>
      <c r="J1652" s="139"/>
      <c r="K1652" s="139"/>
      <c r="L1652" s="139"/>
      <c r="M1652" s="139"/>
      <c r="N1652" s="139"/>
      <c r="O1652" s="139"/>
      <c r="P1652" s="139"/>
      <c r="Q1652" s="139"/>
      <c r="R1652" s="139"/>
      <c r="S1652" s="139"/>
      <c r="T1652" s="139"/>
      <c r="U1652" s="139"/>
      <c r="V1652" s="139"/>
      <c r="W1652" s="139"/>
      <c r="X1652" s="139"/>
      <c r="Y1652" s="139"/>
      <c r="Z1652" s="139"/>
      <c r="AA1652" s="139"/>
      <c r="AB1652" s="139"/>
      <c r="AC1652" s="139"/>
      <c r="AD1652" s="139"/>
      <c r="AE1652" s="139"/>
      <c r="AF1652" s="139"/>
      <c r="AG1652" s="139"/>
      <c r="AH1652" s="139"/>
      <c r="AI1652" s="139"/>
      <c r="AJ1652" s="139"/>
      <c r="AK1652" s="139"/>
      <c r="AL1652" s="139"/>
      <c r="AM1652" s="139"/>
      <c r="AN1652" s="139"/>
      <c r="AO1652" s="139"/>
      <c r="AP1652" s="139"/>
      <c r="AQ1652" s="139"/>
      <c r="AR1652" s="139"/>
      <c r="AS1652" s="139"/>
      <c r="AT1652" s="139"/>
      <c r="AU1652" s="139"/>
      <c r="AV1652" s="139"/>
      <c r="AW1652" s="139"/>
      <c r="AX1652" s="139"/>
      <c r="AY1652" s="139"/>
    </row>
    <row r="1653" spans="1:51" ht="14.25" x14ac:dyDescent="0.2">
      <c r="A1653" s="139"/>
      <c r="B1653" s="139"/>
      <c r="C1653" s="139"/>
      <c r="D1653" s="139"/>
      <c r="E1653" s="139"/>
      <c r="F1653" s="139"/>
      <c r="G1653" s="139"/>
      <c r="H1653" s="139"/>
      <c r="I1653" s="139"/>
      <c r="J1653" s="139"/>
      <c r="K1653" s="139"/>
      <c r="L1653" s="139"/>
      <c r="M1653" s="139"/>
      <c r="N1653" s="139"/>
      <c r="O1653" s="139"/>
      <c r="P1653" s="139"/>
      <c r="Q1653" s="139"/>
      <c r="R1653" s="139"/>
      <c r="S1653" s="139"/>
      <c r="T1653" s="139"/>
      <c r="U1653" s="139"/>
      <c r="V1653" s="139"/>
      <c r="W1653" s="139"/>
      <c r="X1653" s="139"/>
      <c r="Y1653" s="139"/>
      <c r="Z1653" s="139"/>
      <c r="AA1653" s="139"/>
      <c r="AB1653" s="139"/>
      <c r="AC1653" s="139"/>
      <c r="AD1653" s="139"/>
      <c r="AE1653" s="139"/>
      <c r="AF1653" s="139"/>
      <c r="AG1653" s="139"/>
      <c r="AH1653" s="139"/>
      <c r="AI1653" s="139"/>
      <c r="AJ1653" s="139"/>
      <c r="AK1653" s="139"/>
      <c r="AL1653" s="139"/>
      <c r="AM1653" s="139"/>
      <c r="AN1653" s="139"/>
      <c r="AO1653" s="139"/>
      <c r="AP1653" s="139"/>
      <c r="AQ1653" s="139"/>
      <c r="AR1653" s="139"/>
      <c r="AS1653" s="139"/>
      <c r="AT1653" s="139"/>
      <c r="AU1653" s="139"/>
      <c r="AV1653" s="139"/>
      <c r="AW1653" s="139"/>
      <c r="AX1653" s="139"/>
      <c r="AY1653" s="139"/>
    </row>
    <row r="1654" spans="1:51" ht="14.25" x14ac:dyDescent="0.2">
      <c r="A1654" s="139"/>
      <c r="B1654" s="139"/>
      <c r="C1654" s="139"/>
      <c r="D1654" s="139"/>
      <c r="E1654" s="139"/>
      <c r="F1654" s="139"/>
      <c r="G1654" s="139"/>
      <c r="H1654" s="139"/>
      <c r="I1654" s="139"/>
      <c r="J1654" s="139"/>
      <c r="K1654" s="139"/>
      <c r="L1654" s="139"/>
      <c r="M1654" s="139"/>
      <c r="N1654" s="139"/>
      <c r="O1654" s="139"/>
      <c r="P1654" s="139"/>
      <c r="Q1654" s="139"/>
      <c r="R1654" s="139"/>
      <c r="S1654" s="139"/>
      <c r="T1654" s="139"/>
      <c r="U1654" s="139"/>
      <c r="V1654" s="139"/>
      <c r="W1654" s="139"/>
      <c r="X1654" s="139"/>
      <c r="Y1654" s="139"/>
      <c r="Z1654" s="139"/>
      <c r="AA1654" s="139"/>
      <c r="AB1654" s="139"/>
      <c r="AC1654" s="139"/>
      <c r="AD1654" s="139"/>
      <c r="AE1654" s="139"/>
      <c r="AF1654" s="139"/>
      <c r="AG1654" s="139"/>
      <c r="AH1654" s="139"/>
      <c r="AI1654" s="139"/>
      <c r="AJ1654" s="139"/>
      <c r="AK1654" s="139"/>
      <c r="AL1654" s="139"/>
      <c r="AM1654" s="139"/>
      <c r="AN1654" s="139"/>
      <c r="AO1654" s="139"/>
      <c r="AP1654" s="139"/>
      <c r="AQ1654" s="139"/>
      <c r="AR1654" s="139"/>
      <c r="AS1654" s="139"/>
      <c r="AT1654" s="139"/>
      <c r="AU1654" s="139"/>
      <c r="AV1654" s="139"/>
      <c r="AW1654" s="139"/>
      <c r="AX1654" s="139"/>
      <c r="AY1654" s="139"/>
    </row>
    <row r="1655" spans="1:51" ht="14.25" x14ac:dyDescent="0.2">
      <c r="A1655" s="139"/>
      <c r="B1655" s="139"/>
      <c r="C1655" s="139"/>
      <c r="D1655" s="139"/>
      <c r="E1655" s="139"/>
      <c r="F1655" s="139"/>
      <c r="G1655" s="139"/>
      <c r="H1655" s="139"/>
      <c r="I1655" s="139"/>
      <c r="J1655" s="139"/>
      <c r="K1655" s="139"/>
      <c r="L1655" s="139"/>
      <c r="M1655" s="139"/>
      <c r="N1655" s="139"/>
      <c r="O1655" s="139"/>
      <c r="P1655" s="139"/>
      <c r="Q1655" s="139"/>
      <c r="R1655" s="139"/>
      <c r="S1655" s="139"/>
      <c r="T1655" s="139"/>
      <c r="U1655" s="139"/>
      <c r="V1655" s="139"/>
      <c r="W1655" s="139"/>
      <c r="X1655" s="139"/>
      <c r="Y1655" s="139"/>
      <c r="Z1655" s="139"/>
      <c r="AA1655" s="139"/>
      <c r="AB1655" s="139"/>
      <c r="AC1655" s="139"/>
      <c r="AD1655" s="139"/>
      <c r="AE1655" s="139"/>
      <c r="AF1655" s="139"/>
      <c r="AG1655" s="139"/>
      <c r="AH1655" s="139"/>
      <c r="AI1655" s="139"/>
      <c r="AJ1655" s="139"/>
      <c r="AK1655" s="139"/>
      <c r="AL1655" s="139"/>
      <c r="AM1655" s="139"/>
      <c r="AN1655" s="139"/>
      <c r="AO1655" s="139"/>
      <c r="AP1655" s="139"/>
      <c r="AQ1655" s="139"/>
      <c r="AR1655" s="139"/>
      <c r="AS1655" s="139"/>
      <c r="AT1655" s="139"/>
      <c r="AU1655" s="139"/>
      <c r="AV1655" s="139"/>
      <c r="AW1655" s="139"/>
      <c r="AX1655" s="139"/>
      <c r="AY1655" s="139"/>
    </row>
    <row r="1656" spans="1:51" ht="14.25" x14ac:dyDescent="0.2">
      <c r="A1656" s="139"/>
      <c r="B1656" s="139"/>
      <c r="C1656" s="139"/>
      <c r="D1656" s="139"/>
      <c r="E1656" s="139"/>
      <c r="F1656" s="139"/>
      <c r="G1656" s="139"/>
      <c r="H1656" s="139"/>
      <c r="I1656" s="139"/>
      <c r="J1656" s="139"/>
      <c r="K1656" s="139"/>
      <c r="L1656" s="139"/>
      <c r="M1656" s="139"/>
      <c r="N1656" s="139"/>
      <c r="O1656" s="139"/>
      <c r="P1656" s="139"/>
      <c r="Q1656" s="139"/>
      <c r="R1656" s="139"/>
      <c r="S1656" s="139"/>
      <c r="T1656" s="139"/>
      <c r="U1656" s="139"/>
      <c r="V1656" s="139"/>
      <c r="W1656" s="139"/>
      <c r="X1656" s="139"/>
      <c r="Y1656" s="139"/>
      <c r="Z1656" s="139"/>
      <c r="AA1656" s="139"/>
      <c r="AB1656" s="139"/>
      <c r="AC1656" s="139"/>
      <c r="AD1656" s="139"/>
      <c r="AE1656" s="139"/>
      <c r="AF1656" s="139"/>
      <c r="AG1656" s="139"/>
      <c r="AH1656" s="139"/>
      <c r="AI1656" s="139"/>
      <c r="AJ1656" s="139"/>
      <c r="AK1656" s="139"/>
      <c r="AL1656" s="139"/>
      <c r="AM1656" s="139"/>
      <c r="AN1656" s="139"/>
      <c r="AO1656" s="139"/>
      <c r="AP1656" s="139"/>
      <c r="AQ1656" s="139"/>
      <c r="AR1656" s="139"/>
      <c r="AS1656" s="139"/>
      <c r="AT1656" s="139"/>
      <c r="AU1656" s="139"/>
      <c r="AV1656" s="139"/>
      <c r="AW1656" s="139"/>
      <c r="AX1656" s="139"/>
      <c r="AY1656" s="139"/>
    </row>
    <row r="1657" spans="1:51" ht="14.25" x14ac:dyDescent="0.2">
      <c r="A1657" s="139"/>
      <c r="B1657" s="139"/>
      <c r="C1657" s="139"/>
      <c r="D1657" s="139"/>
      <c r="E1657" s="139"/>
      <c r="F1657" s="139"/>
      <c r="G1657" s="139"/>
      <c r="H1657" s="139"/>
      <c r="I1657" s="139"/>
      <c r="J1657" s="139"/>
      <c r="K1657" s="139"/>
      <c r="L1657" s="139"/>
      <c r="M1657" s="139"/>
      <c r="N1657" s="139"/>
      <c r="O1657" s="139"/>
      <c r="P1657" s="139"/>
      <c r="Q1657" s="139"/>
      <c r="R1657" s="139"/>
      <c r="S1657" s="139"/>
      <c r="T1657" s="139"/>
      <c r="U1657" s="139"/>
      <c r="V1657" s="139"/>
      <c r="W1657" s="139"/>
      <c r="X1657" s="139"/>
      <c r="Y1657" s="139"/>
      <c r="Z1657" s="139"/>
      <c r="AA1657" s="139"/>
      <c r="AB1657" s="139"/>
      <c r="AC1657" s="139"/>
      <c r="AD1657" s="139"/>
      <c r="AE1657" s="139"/>
      <c r="AF1657" s="139"/>
      <c r="AG1657" s="139"/>
      <c r="AH1657" s="139"/>
      <c r="AI1657" s="139"/>
      <c r="AJ1657" s="139"/>
      <c r="AK1657" s="139"/>
      <c r="AL1657" s="139"/>
      <c r="AM1657" s="139"/>
      <c r="AN1657" s="139"/>
      <c r="AO1657" s="139"/>
      <c r="AP1657" s="139"/>
      <c r="AQ1657" s="139"/>
      <c r="AR1657" s="139"/>
      <c r="AS1657" s="139"/>
      <c r="AT1657" s="139"/>
      <c r="AU1657" s="139"/>
      <c r="AV1657" s="139"/>
      <c r="AW1657" s="139"/>
      <c r="AX1657" s="139"/>
      <c r="AY1657" s="139"/>
    </row>
    <row r="1658" spans="1:51" ht="14.25" x14ac:dyDescent="0.2">
      <c r="A1658" s="139"/>
      <c r="B1658" s="139"/>
      <c r="C1658" s="139"/>
      <c r="D1658" s="139"/>
      <c r="E1658" s="139"/>
      <c r="F1658" s="139"/>
      <c r="G1658" s="139"/>
      <c r="H1658" s="139"/>
      <c r="I1658" s="139"/>
      <c r="J1658" s="139"/>
      <c r="K1658" s="139"/>
      <c r="L1658" s="139"/>
      <c r="M1658" s="139"/>
      <c r="N1658" s="139"/>
      <c r="O1658" s="139"/>
      <c r="P1658" s="139"/>
      <c r="Q1658" s="139"/>
      <c r="R1658" s="139"/>
      <c r="S1658" s="139"/>
      <c r="T1658" s="139"/>
      <c r="U1658" s="139"/>
      <c r="V1658" s="139"/>
      <c r="W1658" s="139"/>
      <c r="X1658" s="139"/>
      <c r="Y1658" s="139"/>
      <c r="Z1658" s="139"/>
      <c r="AA1658" s="139"/>
      <c r="AB1658" s="139"/>
      <c r="AC1658" s="139"/>
      <c r="AD1658" s="139"/>
      <c r="AE1658" s="139"/>
      <c r="AF1658" s="139"/>
      <c r="AG1658" s="139"/>
      <c r="AH1658" s="139"/>
      <c r="AI1658" s="139"/>
      <c r="AJ1658" s="139"/>
      <c r="AK1658" s="139"/>
      <c r="AL1658" s="139"/>
      <c r="AM1658" s="139"/>
      <c r="AN1658" s="139"/>
      <c r="AO1658" s="139"/>
      <c r="AP1658" s="139"/>
      <c r="AQ1658" s="139"/>
      <c r="AR1658" s="139"/>
      <c r="AS1658" s="139"/>
      <c r="AT1658" s="139"/>
      <c r="AU1658" s="139"/>
      <c r="AV1658" s="139"/>
      <c r="AW1658" s="139"/>
      <c r="AX1658" s="139"/>
      <c r="AY1658" s="139"/>
    </row>
    <row r="1659" spans="1:51" ht="14.25" x14ac:dyDescent="0.2">
      <c r="A1659" s="139"/>
      <c r="B1659" s="139"/>
      <c r="C1659" s="139"/>
      <c r="D1659" s="139"/>
      <c r="E1659" s="139"/>
      <c r="F1659" s="139"/>
      <c r="G1659" s="139"/>
      <c r="H1659" s="139"/>
      <c r="I1659" s="139"/>
      <c r="J1659" s="139"/>
      <c r="K1659" s="139"/>
      <c r="L1659" s="139"/>
      <c r="M1659" s="139"/>
      <c r="N1659" s="139"/>
      <c r="O1659" s="139"/>
      <c r="P1659" s="139"/>
      <c r="Q1659" s="139"/>
      <c r="R1659" s="139"/>
      <c r="S1659" s="139"/>
      <c r="T1659" s="139"/>
      <c r="U1659" s="139"/>
      <c r="V1659" s="139"/>
      <c r="W1659" s="139"/>
      <c r="X1659" s="139"/>
      <c r="Y1659" s="139"/>
      <c r="Z1659" s="139"/>
      <c r="AA1659" s="139"/>
      <c r="AB1659" s="139"/>
      <c r="AC1659" s="139"/>
      <c r="AD1659" s="139"/>
      <c r="AE1659" s="139"/>
      <c r="AF1659" s="139"/>
      <c r="AG1659" s="139"/>
      <c r="AH1659" s="139"/>
      <c r="AI1659" s="139"/>
      <c r="AJ1659" s="139"/>
      <c r="AK1659" s="139"/>
      <c r="AL1659" s="139"/>
      <c r="AM1659" s="139"/>
      <c r="AN1659" s="139"/>
      <c r="AO1659" s="139"/>
      <c r="AP1659" s="139"/>
      <c r="AQ1659" s="139"/>
      <c r="AR1659" s="139"/>
      <c r="AS1659" s="139"/>
      <c r="AT1659" s="139"/>
      <c r="AU1659" s="139"/>
      <c r="AV1659" s="139"/>
      <c r="AW1659" s="139"/>
      <c r="AX1659" s="139"/>
      <c r="AY1659" s="139"/>
    </row>
    <row r="1660" spans="1:51" ht="14.25" x14ac:dyDescent="0.2">
      <c r="A1660" s="139"/>
      <c r="B1660" s="139"/>
      <c r="C1660" s="139"/>
      <c r="D1660" s="139"/>
      <c r="E1660" s="139"/>
      <c r="F1660" s="139"/>
      <c r="G1660" s="139"/>
      <c r="H1660" s="139"/>
      <c r="I1660" s="139"/>
      <c r="J1660" s="139"/>
      <c r="K1660" s="139"/>
      <c r="L1660" s="139"/>
      <c r="M1660" s="139"/>
      <c r="N1660" s="139"/>
      <c r="O1660" s="139"/>
      <c r="P1660" s="139"/>
      <c r="Q1660" s="139"/>
      <c r="R1660" s="139"/>
      <c r="S1660" s="139"/>
      <c r="T1660" s="139"/>
      <c r="U1660" s="139"/>
      <c r="V1660" s="139"/>
      <c r="W1660" s="139"/>
      <c r="X1660" s="139"/>
      <c r="Y1660" s="139"/>
      <c r="Z1660" s="139"/>
      <c r="AA1660" s="139"/>
      <c r="AB1660" s="139"/>
      <c r="AC1660" s="139"/>
      <c r="AD1660" s="139"/>
      <c r="AE1660" s="139"/>
      <c r="AF1660" s="139"/>
      <c r="AG1660" s="139"/>
      <c r="AH1660" s="139"/>
      <c r="AI1660" s="139"/>
      <c r="AJ1660" s="139"/>
      <c r="AK1660" s="139"/>
      <c r="AL1660" s="139"/>
      <c r="AM1660" s="139"/>
      <c r="AN1660" s="139"/>
      <c r="AO1660" s="139"/>
      <c r="AP1660" s="139"/>
      <c r="AQ1660" s="139"/>
      <c r="AR1660" s="139"/>
      <c r="AS1660" s="139"/>
      <c r="AT1660" s="139"/>
      <c r="AU1660" s="139"/>
      <c r="AV1660" s="139"/>
      <c r="AW1660" s="139"/>
      <c r="AX1660" s="139"/>
      <c r="AY1660" s="139"/>
    </row>
    <row r="1661" spans="1:51" ht="14.25" x14ac:dyDescent="0.2">
      <c r="A1661" s="139"/>
      <c r="B1661" s="139"/>
      <c r="C1661" s="139"/>
      <c r="D1661" s="139"/>
      <c r="E1661" s="139"/>
      <c r="F1661" s="139"/>
      <c r="G1661" s="139"/>
      <c r="H1661" s="139"/>
      <c r="I1661" s="139"/>
      <c r="J1661" s="139"/>
      <c r="K1661" s="139"/>
      <c r="L1661" s="139"/>
      <c r="M1661" s="139"/>
      <c r="N1661" s="139"/>
      <c r="O1661" s="139"/>
      <c r="P1661" s="139"/>
      <c r="Q1661" s="139"/>
      <c r="R1661" s="139"/>
      <c r="S1661" s="139"/>
      <c r="T1661" s="139"/>
      <c r="U1661" s="139"/>
      <c r="V1661" s="139"/>
      <c r="W1661" s="139"/>
      <c r="X1661" s="139"/>
      <c r="Y1661" s="139"/>
      <c r="Z1661" s="139"/>
      <c r="AA1661" s="139"/>
      <c r="AB1661" s="139"/>
      <c r="AC1661" s="139"/>
      <c r="AD1661" s="139"/>
      <c r="AE1661" s="139"/>
      <c r="AF1661" s="139"/>
      <c r="AG1661" s="139"/>
      <c r="AH1661" s="139"/>
      <c r="AI1661" s="139"/>
      <c r="AJ1661" s="139"/>
      <c r="AK1661" s="139"/>
      <c r="AL1661" s="139"/>
      <c r="AM1661" s="139"/>
      <c r="AN1661" s="139"/>
      <c r="AO1661" s="139"/>
      <c r="AP1661" s="139"/>
      <c r="AQ1661" s="139"/>
      <c r="AR1661" s="139"/>
      <c r="AS1661" s="139"/>
      <c r="AT1661" s="139"/>
      <c r="AU1661" s="139"/>
      <c r="AV1661" s="139"/>
      <c r="AW1661" s="139"/>
      <c r="AX1661" s="139"/>
      <c r="AY1661" s="139"/>
    </row>
    <row r="1662" spans="1:51" ht="14.25" x14ac:dyDescent="0.2">
      <c r="A1662" s="139"/>
      <c r="B1662" s="139"/>
      <c r="C1662" s="139"/>
      <c r="D1662" s="139"/>
      <c r="E1662" s="139"/>
      <c r="F1662" s="139"/>
      <c r="G1662" s="139"/>
      <c r="H1662" s="139"/>
      <c r="I1662" s="139"/>
      <c r="J1662" s="139"/>
      <c r="K1662" s="139"/>
      <c r="L1662" s="139"/>
      <c r="M1662" s="139"/>
      <c r="N1662" s="139"/>
      <c r="O1662" s="139"/>
      <c r="P1662" s="139"/>
      <c r="Q1662" s="139"/>
      <c r="R1662" s="139"/>
      <c r="S1662" s="139"/>
      <c r="T1662" s="139"/>
      <c r="U1662" s="139"/>
      <c r="V1662" s="139"/>
      <c r="W1662" s="139"/>
      <c r="X1662" s="139"/>
      <c r="Y1662" s="139"/>
      <c r="Z1662" s="139"/>
      <c r="AA1662" s="139"/>
      <c r="AB1662" s="139"/>
      <c r="AC1662" s="139"/>
      <c r="AD1662" s="139"/>
      <c r="AE1662" s="139"/>
      <c r="AF1662" s="139"/>
      <c r="AG1662" s="139"/>
      <c r="AH1662" s="139"/>
      <c r="AI1662" s="139"/>
      <c r="AJ1662" s="139"/>
      <c r="AK1662" s="139"/>
      <c r="AL1662" s="139"/>
      <c r="AM1662" s="139"/>
      <c r="AN1662" s="139"/>
      <c r="AO1662" s="139"/>
      <c r="AP1662" s="139"/>
      <c r="AQ1662" s="139"/>
      <c r="AR1662" s="139"/>
      <c r="AS1662" s="139"/>
      <c r="AT1662" s="139"/>
      <c r="AU1662" s="139"/>
      <c r="AV1662" s="139"/>
      <c r="AW1662" s="139"/>
      <c r="AX1662" s="139"/>
      <c r="AY1662" s="139"/>
    </row>
    <row r="1663" spans="1:51" ht="14.25" x14ac:dyDescent="0.2">
      <c r="A1663" s="139"/>
      <c r="B1663" s="139"/>
      <c r="C1663" s="139"/>
      <c r="D1663" s="139"/>
      <c r="E1663" s="139"/>
      <c r="F1663" s="139"/>
      <c r="G1663" s="139"/>
      <c r="H1663" s="139"/>
      <c r="I1663" s="139"/>
      <c r="J1663" s="139"/>
      <c r="K1663" s="139"/>
      <c r="L1663" s="139"/>
      <c r="M1663" s="139"/>
      <c r="N1663" s="139"/>
      <c r="O1663" s="139"/>
      <c r="P1663" s="139"/>
      <c r="Q1663" s="139"/>
      <c r="R1663" s="139"/>
      <c r="S1663" s="139"/>
      <c r="T1663" s="139"/>
      <c r="U1663" s="139"/>
      <c r="V1663" s="139"/>
      <c r="W1663" s="139"/>
      <c r="X1663" s="139"/>
      <c r="Y1663" s="139"/>
      <c r="Z1663" s="139"/>
      <c r="AA1663" s="139"/>
      <c r="AB1663" s="139"/>
      <c r="AC1663" s="139"/>
      <c r="AD1663" s="139"/>
      <c r="AE1663" s="139"/>
      <c r="AF1663" s="139"/>
      <c r="AG1663" s="139"/>
      <c r="AH1663" s="139"/>
      <c r="AI1663" s="139"/>
      <c r="AJ1663" s="139"/>
      <c r="AK1663" s="139"/>
      <c r="AL1663" s="139"/>
      <c r="AM1663" s="139"/>
      <c r="AN1663" s="139"/>
      <c r="AO1663" s="139"/>
      <c r="AP1663" s="139"/>
      <c r="AQ1663" s="139"/>
      <c r="AR1663" s="139"/>
      <c r="AS1663" s="139"/>
      <c r="AT1663" s="139"/>
      <c r="AU1663" s="139"/>
      <c r="AV1663" s="139"/>
      <c r="AW1663" s="139"/>
      <c r="AX1663" s="139"/>
      <c r="AY1663" s="139"/>
    </row>
    <row r="1664" spans="1:51" ht="14.25" x14ac:dyDescent="0.2">
      <c r="A1664" s="139"/>
      <c r="B1664" s="139"/>
      <c r="C1664" s="139"/>
      <c r="D1664" s="139"/>
      <c r="E1664" s="139"/>
      <c r="F1664" s="139"/>
      <c r="G1664" s="139"/>
      <c r="H1664" s="139"/>
      <c r="I1664" s="139"/>
      <c r="J1664" s="139"/>
      <c r="K1664" s="139"/>
      <c r="L1664" s="139"/>
      <c r="M1664" s="139"/>
      <c r="N1664" s="139"/>
      <c r="O1664" s="139"/>
      <c r="P1664" s="139"/>
      <c r="Q1664" s="139"/>
      <c r="R1664" s="139"/>
      <c r="S1664" s="139"/>
      <c r="T1664" s="139"/>
      <c r="U1664" s="139"/>
      <c r="V1664" s="139"/>
      <c r="W1664" s="139"/>
      <c r="X1664" s="139"/>
      <c r="Y1664" s="139"/>
      <c r="Z1664" s="139"/>
      <c r="AA1664" s="139"/>
      <c r="AB1664" s="139"/>
      <c r="AC1664" s="139"/>
      <c r="AD1664" s="139"/>
      <c r="AE1664" s="139"/>
      <c r="AF1664" s="139"/>
      <c r="AG1664" s="139"/>
      <c r="AH1664" s="139"/>
      <c r="AI1664" s="139"/>
      <c r="AJ1664" s="139"/>
      <c r="AK1664" s="139"/>
      <c r="AL1664" s="139"/>
      <c r="AM1664" s="139"/>
      <c r="AN1664" s="139"/>
      <c r="AO1664" s="139"/>
      <c r="AP1664" s="139"/>
      <c r="AQ1664" s="139"/>
      <c r="AR1664" s="139"/>
      <c r="AS1664" s="139"/>
      <c r="AT1664" s="139"/>
      <c r="AU1664" s="139"/>
      <c r="AV1664" s="139"/>
      <c r="AW1664" s="139"/>
      <c r="AX1664" s="139"/>
      <c r="AY1664" s="139"/>
    </row>
    <row r="1665" spans="1:51" ht="14.25" x14ac:dyDescent="0.2">
      <c r="A1665" s="139"/>
      <c r="B1665" s="139"/>
      <c r="C1665" s="139"/>
      <c r="D1665" s="139"/>
      <c r="E1665" s="139"/>
      <c r="F1665" s="139"/>
      <c r="G1665" s="139"/>
      <c r="H1665" s="139"/>
      <c r="I1665" s="139"/>
      <c r="J1665" s="139"/>
      <c r="K1665" s="139"/>
      <c r="L1665" s="139"/>
      <c r="M1665" s="139"/>
      <c r="N1665" s="139"/>
      <c r="O1665" s="139"/>
      <c r="P1665" s="139"/>
      <c r="Q1665" s="139"/>
      <c r="R1665" s="139"/>
      <c r="S1665" s="139"/>
      <c r="T1665" s="139"/>
      <c r="U1665" s="139"/>
      <c r="V1665" s="139"/>
      <c r="W1665" s="139"/>
      <c r="X1665" s="139"/>
      <c r="Y1665" s="139"/>
      <c r="Z1665" s="139"/>
      <c r="AA1665" s="139"/>
      <c r="AB1665" s="139"/>
      <c r="AC1665" s="139"/>
      <c r="AD1665" s="139"/>
      <c r="AE1665" s="139"/>
      <c r="AF1665" s="139"/>
      <c r="AG1665" s="139"/>
      <c r="AH1665" s="139"/>
      <c r="AI1665" s="139"/>
      <c r="AJ1665" s="139"/>
      <c r="AK1665" s="139"/>
      <c r="AL1665" s="139"/>
      <c r="AM1665" s="139"/>
      <c r="AN1665" s="139"/>
      <c r="AO1665" s="139"/>
      <c r="AP1665" s="139"/>
      <c r="AQ1665" s="139"/>
      <c r="AR1665" s="139"/>
      <c r="AS1665" s="139"/>
      <c r="AT1665" s="139"/>
      <c r="AU1665" s="139"/>
      <c r="AV1665" s="139"/>
      <c r="AW1665" s="139"/>
      <c r="AX1665" s="139"/>
      <c r="AY1665" s="139"/>
    </row>
    <row r="1666" spans="1:51" ht="14.25" x14ac:dyDescent="0.2">
      <c r="A1666" s="139"/>
      <c r="B1666" s="139"/>
      <c r="C1666" s="139"/>
      <c r="D1666" s="139"/>
      <c r="E1666" s="139"/>
      <c r="F1666" s="139"/>
      <c r="G1666" s="139"/>
      <c r="H1666" s="139"/>
      <c r="I1666" s="139"/>
      <c r="J1666" s="139"/>
      <c r="K1666" s="139"/>
      <c r="L1666" s="139"/>
      <c r="M1666" s="139"/>
      <c r="N1666" s="139"/>
      <c r="O1666" s="139"/>
      <c r="P1666" s="139"/>
      <c r="Q1666" s="139"/>
      <c r="R1666" s="139"/>
      <c r="S1666" s="139"/>
      <c r="T1666" s="139"/>
      <c r="U1666" s="139"/>
      <c r="V1666" s="139"/>
      <c r="W1666" s="139"/>
      <c r="X1666" s="139"/>
      <c r="Y1666" s="139"/>
      <c r="Z1666" s="139"/>
      <c r="AA1666" s="139"/>
      <c r="AB1666" s="139"/>
      <c r="AC1666" s="139"/>
      <c r="AD1666" s="139"/>
      <c r="AE1666" s="139"/>
      <c r="AF1666" s="139"/>
      <c r="AG1666" s="139"/>
      <c r="AH1666" s="139"/>
      <c r="AI1666" s="139"/>
      <c r="AJ1666" s="139"/>
      <c r="AK1666" s="139"/>
      <c r="AL1666" s="139"/>
      <c r="AM1666" s="139"/>
      <c r="AN1666" s="139"/>
      <c r="AO1666" s="139"/>
      <c r="AP1666" s="139"/>
      <c r="AQ1666" s="139"/>
      <c r="AR1666" s="139"/>
      <c r="AS1666" s="139"/>
      <c r="AT1666" s="139"/>
      <c r="AU1666" s="139"/>
      <c r="AV1666" s="139"/>
      <c r="AW1666" s="139"/>
      <c r="AX1666" s="139"/>
      <c r="AY1666" s="139"/>
    </row>
    <row r="1667" spans="1:51" ht="14.25" x14ac:dyDescent="0.2">
      <c r="A1667" s="139"/>
      <c r="B1667" s="139"/>
      <c r="C1667" s="139"/>
      <c r="D1667" s="139"/>
      <c r="E1667" s="139"/>
      <c r="F1667" s="139"/>
      <c r="G1667" s="139"/>
      <c r="H1667" s="139"/>
      <c r="I1667" s="139"/>
      <c r="J1667" s="139"/>
      <c r="K1667" s="139"/>
      <c r="L1667" s="139"/>
      <c r="M1667" s="139"/>
      <c r="N1667" s="139"/>
      <c r="O1667" s="139"/>
      <c r="P1667" s="139"/>
      <c r="Q1667" s="139"/>
      <c r="R1667" s="139"/>
      <c r="S1667" s="139"/>
      <c r="T1667" s="139"/>
      <c r="U1667" s="139"/>
      <c r="V1667" s="139"/>
      <c r="W1667" s="139"/>
      <c r="X1667" s="139"/>
      <c r="Y1667" s="139"/>
      <c r="Z1667" s="139"/>
      <c r="AA1667" s="139"/>
      <c r="AB1667" s="139"/>
      <c r="AC1667" s="139"/>
      <c r="AD1667" s="139"/>
      <c r="AE1667" s="139"/>
      <c r="AF1667" s="139"/>
      <c r="AG1667" s="139"/>
      <c r="AH1667" s="139"/>
      <c r="AI1667" s="139"/>
      <c r="AJ1667" s="139"/>
      <c r="AK1667" s="139"/>
      <c r="AL1667" s="139"/>
      <c r="AM1667" s="139"/>
      <c r="AN1667" s="139"/>
      <c r="AO1667" s="139"/>
      <c r="AP1667" s="139"/>
      <c r="AQ1667" s="139"/>
      <c r="AR1667" s="139"/>
      <c r="AS1667" s="139"/>
      <c r="AT1667" s="139"/>
      <c r="AU1667" s="139"/>
      <c r="AV1667" s="139"/>
      <c r="AW1667" s="139"/>
      <c r="AX1667" s="139"/>
      <c r="AY1667" s="139"/>
    </row>
    <row r="1668" spans="1:51" ht="14.25" x14ac:dyDescent="0.2">
      <c r="A1668" s="139"/>
      <c r="B1668" s="139"/>
      <c r="C1668" s="139"/>
      <c r="D1668" s="139"/>
      <c r="E1668" s="139"/>
      <c r="F1668" s="139"/>
      <c r="G1668" s="139"/>
      <c r="H1668" s="139"/>
      <c r="I1668" s="139"/>
      <c r="J1668" s="139"/>
      <c r="K1668" s="139"/>
      <c r="L1668" s="139"/>
      <c r="M1668" s="139"/>
      <c r="N1668" s="139"/>
      <c r="O1668" s="139"/>
      <c r="P1668" s="139"/>
      <c r="Q1668" s="139"/>
      <c r="R1668" s="139"/>
      <c r="S1668" s="139"/>
      <c r="T1668" s="139"/>
      <c r="U1668" s="139"/>
      <c r="V1668" s="139"/>
      <c r="W1668" s="139"/>
      <c r="X1668" s="139"/>
      <c r="Y1668" s="139"/>
      <c r="Z1668" s="139"/>
      <c r="AA1668" s="139"/>
      <c r="AB1668" s="139"/>
      <c r="AC1668" s="139"/>
      <c r="AD1668" s="139"/>
      <c r="AE1668" s="139"/>
      <c r="AF1668" s="139"/>
      <c r="AG1668" s="139"/>
      <c r="AH1668" s="139"/>
      <c r="AI1668" s="139"/>
      <c r="AJ1668" s="139"/>
      <c r="AK1668" s="139"/>
      <c r="AL1668" s="139"/>
      <c r="AM1668" s="139"/>
      <c r="AN1668" s="139"/>
      <c r="AO1668" s="139"/>
      <c r="AP1668" s="139"/>
      <c r="AQ1668" s="139"/>
      <c r="AR1668" s="139"/>
      <c r="AS1668" s="139"/>
      <c r="AT1668" s="139"/>
      <c r="AU1668" s="139"/>
      <c r="AV1668" s="139"/>
      <c r="AW1668" s="139"/>
      <c r="AX1668" s="139"/>
      <c r="AY1668" s="139"/>
    </row>
    <row r="1669" spans="1:51" ht="14.25" x14ac:dyDescent="0.2">
      <c r="A1669" s="139"/>
      <c r="B1669" s="139"/>
      <c r="C1669" s="139"/>
      <c r="D1669" s="139"/>
      <c r="E1669" s="139"/>
      <c r="F1669" s="139"/>
      <c r="G1669" s="139"/>
      <c r="H1669" s="139"/>
      <c r="I1669" s="139"/>
      <c r="J1669" s="139"/>
      <c r="K1669" s="139"/>
      <c r="L1669" s="139"/>
      <c r="M1669" s="139"/>
      <c r="N1669" s="139"/>
      <c r="O1669" s="139"/>
      <c r="P1669" s="139"/>
      <c r="Q1669" s="139"/>
      <c r="R1669" s="139"/>
      <c r="S1669" s="139"/>
      <c r="T1669" s="139"/>
      <c r="U1669" s="139"/>
      <c r="V1669" s="139"/>
      <c r="W1669" s="139"/>
      <c r="X1669" s="139"/>
      <c r="Y1669" s="139"/>
      <c r="Z1669" s="139"/>
      <c r="AA1669" s="139"/>
      <c r="AB1669" s="139"/>
      <c r="AC1669" s="139"/>
      <c r="AD1669" s="139"/>
      <c r="AE1669" s="139"/>
      <c r="AF1669" s="139"/>
      <c r="AG1669" s="139"/>
      <c r="AH1669" s="139"/>
      <c r="AI1669" s="139"/>
      <c r="AJ1669" s="139"/>
      <c r="AK1669" s="139"/>
      <c r="AL1669" s="139"/>
      <c r="AM1669" s="139"/>
      <c r="AN1669" s="139"/>
      <c r="AO1669" s="139"/>
      <c r="AP1669" s="139"/>
      <c r="AQ1669" s="139"/>
      <c r="AR1669" s="139"/>
      <c r="AS1669" s="139"/>
      <c r="AT1669" s="139"/>
      <c r="AU1669" s="139"/>
      <c r="AV1669" s="139"/>
      <c r="AW1669" s="139"/>
      <c r="AX1669" s="139"/>
      <c r="AY1669" s="139"/>
    </row>
    <row r="1670" spans="1:51" ht="14.25" x14ac:dyDescent="0.2">
      <c r="A1670" s="139"/>
      <c r="B1670" s="139"/>
      <c r="C1670" s="139"/>
      <c r="D1670" s="139"/>
      <c r="E1670" s="139"/>
      <c r="F1670" s="139"/>
      <c r="G1670" s="139"/>
      <c r="H1670" s="139"/>
      <c r="I1670" s="139"/>
      <c r="J1670" s="139"/>
      <c r="K1670" s="139"/>
      <c r="L1670" s="139"/>
      <c r="M1670" s="139"/>
      <c r="N1670" s="139"/>
      <c r="O1670" s="139"/>
      <c r="P1670" s="139"/>
      <c r="Q1670" s="139"/>
      <c r="R1670" s="139"/>
      <c r="S1670" s="139"/>
      <c r="T1670" s="139"/>
      <c r="U1670" s="139"/>
      <c r="V1670" s="139"/>
      <c r="W1670" s="139"/>
      <c r="X1670" s="139"/>
      <c r="Y1670" s="139"/>
      <c r="Z1670" s="139"/>
      <c r="AA1670" s="139"/>
      <c r="AB1670" s="139"/>
      <c r="AC1670" s="139"/>
      <c r="AD1670" s="139"/>
      <c r="AE1670" s="139"/>
      <c r="AF1670" s="139"/>
      <c r="AG1670" s="139"/>
      <c r="AH1670" s="139"/>
      <c r="AI1670" s="139"/>
      <c r="AJ1670" s="139"/>
      <c r="AK1670" s="139"/>
      <c r="AL1670" s="139"/>
      <c r="AM1670" s="139"/>
      <c r="AN1670" s="139"/>
      <c r="AO1670" s="139"/>
      <c r="AP1670" s="139"/>
      <c r="AQ1670" s="139"/>
      <c r="AR1670" s="139"/>
      <c r="AS1670" s="139"/>
      <c r="AT1670" s="139"/>
      <c r="AU1670" s="139"/>
      <c r="AV1670" s="139"/>
      <c r="AW1670" s="139"/>
      <c r="AX1670" s="139"/>
      <c r="AY1670" s="139"/>
    </row>
    <row r="1671" spans="1:51" ht="14.25" x14ac:dyDescent="0.2">
      <c r="A1671" s="139"/>
      <c r="B1671" s="139"/>
      <c r="C1671" s="139"/>
      <c r="D1671" s="139"/>
      <c r="E1671" s="139"/>
      <c r="F1671" s="139"/>
      <c r="G1671" s="139"/>
      <c r="H1671" s="139"/>
      <c r="I1671" s="139"/>
      <c r="J1671" s="139"/>
      <c r="K1671" s="139"/>
      <c r="L1671" s="139"/>
      <c r="M1671" s="139"/>
      <c r="N1671" s="139"/>
      <c r="O1671" s="139"/>
      <c r="P1671" s="139"/>
      <c r="Q1671" s="139"/>
      <c r="R1671" s="139"/>
      <c r="S1671" s="139"/>
      <c r="T1671" s="139"/>
      <c r="U1671" s="139"/>
      <c r="V1671" s="139"/>
      <c r="W1671" s="139"/>
      <c r="X1671" s="139"/>
      <c r="Y1671" s="139"/>
      <c r="Z1671" s="139"/>
      <c r="AA1671" s="139"/>
      <c r="AB1671" s="139"/>
      <c r="AC1671" s="139"/>
      <c r="AD1671" s="139"/>
      <c r="AE1671" s="139"/>
      <c r="AF1671" s="139"/>
      <c r="AG1671" s="139"/>
      <c r="AH1671" s="139"/>
      <c r="AI1671" s="139"/>
      <c r="AJ1671" s="139"/>
      <c r="AK1671" s="139"/>
      <c r="AL1671" s="139"/>
      <c r="AM1671" s="139"/>
      <c r="AN1671" s="139"/>
      <c r="AO1671" s="139"/>
      <c r="AP1671" s="139"/>
      <c r="AQ1671" s="139"/>
      <c r="AR1671" s="139"/>
      <c r="AS1671" s="139"/>
      <c r="AT1671" s="139"/>
      <c r="AU1671" s="139"/>
      <c r="AV1671" s="139"/>
      <c r="AW1671" s="139"/>
      <c r="AX1671" s="139"/>
      <c r="AY1671" s="139"/>
    </row>
    <row r="1672" spans="1:51" ht="14.25" x14ac:dyDescent="0.2">
      <c r="A1672" s="139"/>
      <c r="B1672" s="139"/>
      <c r="C1672" s="139"/>
      <c r="D1672" s="139"/>
      <c r="E1672" s="139"/>
      <c r="F1672" s="139"/>
      <c r="G1672" s="139"/>
      <c r="H1672" s="139"/>
      <c r="I1672" s="139"/>
      <c r="J1672" s="139"/>
      <c r="K1672" s="139"/>
      <c r="L1672" s="139"/>
      <c r="M1672" s="139"/>
      <c r="N1672" s="139"/>
      <c r="O1672" s="139"/>
      <c r="P1672" s="139"/>
      <c r="Q1672" s="139"/>
      <c r="R1672" s="139"/>
      <c r="S1672" s="139"/>
      <c r="T1672" s="139"/>
      <c r="U1672" s="139"/>
      <c r="V1672" s="139"/>
      <c r="W1672" s="139"/>
      <c r="X1672" s="139"/>
      <c r="Y1672" s="139"/>
      <c r="Z1672" s="139"/>
      <c r="AA1672" s="139"/>
      <c r="AB1672" s="139"/>
      <c r="AC1672" s="139"/>
      <c r="AD1672" s="139"/>
      <c r="AE1672" s="139"/>
      <c r="AF1672" s="139"/>
      <c r="AG1672" s="139"/>
      <c r="AH1672" s="139"/>
      <c r="AI1672" s="139"/>
      <c r="AJ1672" s="139"/>
      <c r="AK1672" s="139"/>
      <c r="AL1672" s="139"/>
      <c r="AM1672" s="139"/>
      <c r="AN1672" s="139"/>
      <c r="AO1672" s="139"/>
      <c r="AP1672" s="139"/>
      <c r="AQ1672" s="139"/>
      <c r="AR1672" s="139"/>
      <c r="AS1672" s="139"/>
      <c r="AT1672" s="139"/>
      <c r="AU1672" s="139"/>
      <c r="AV1672" s="139"/>
      <c r="AW1672" s="139"/>
      <c r="AX1672" s="139"/>
      <c r="AY1672" s="139"/>
    </row>
    <row r="1673" spans="1:51" ht="14.25" x14ac:dyDescent="0.2">
      <c r="A1673" s="139"/>
      <c r="B1673" s="139"/>
      <c r="C1673" s="139"/>
      <c r="D1673" s="139"/>
      <c r="E1673" s="139"/>
      <c r="F1673" s="139"/>
      <c r="G1673" s="139"/>
      <c r="H1673" s="139"/>
      <c r="I1673" s="139"/>
      <c r="J1673" s="139"/>
      <c r="K1673" s="139"/>
      <c r="L1673" s="139"/>
      <c r="M1673" s="139"/>
      <c r="N1673" s="139"/>
      <c r="O1673" s="139"/>
      <c r="P1673" s="139"/>
      <c r="Q1673" s="139"/>
      <c r="R1673" s="139"/>
      <c r="S1673" s="139"/>
      <c r="T1673" s="139"/>
      <c r="U1673" s="139"/>
      <c r="V1673" s="139"/>
      <c r="W1673" s="139"/>
      <c r="X1673" s="139"/>
      <c r="Y1673" s="139"/>
      <c r="Z1673" s="139"/>
      <c r="AA1673" s="139"/>
      <c r="AB1673" s="139"/>
      <c r="AC1673" s="139"/>
      <c r="AD1673" s="139"/>
      <c r="AE1673" s="139"/>
      <c r="AF1673" s="139"/>
      <c r="AG1673" s="139"/>
      <c r="AH1673" s="139"/>
      <c r="AI1673" s="139"/>
      <c r="AJ1673" s="139"/>
      <c r="AK1673" s="139"/>
      <c r="AL1673" s="139"/>
      <c r="AM1673" s="139"/>
      <c r="AN1673" s="139"/>
      <c r="AO1673" s="139"/>
      <c r="AP1673" s="139"/>
      <c r="AQ1673" s="139"/>
      <c r="AR1673" s="139"/>
      <c r="AS1673" s="139"/>
      <c r="AT1673" s="139"/>
      <c r="AU1673" s="139"/>
      <c r="AV1673" s="139"/>
      <c r="AW1673" s="139"/>
      <c r="AX1673" s="139"/>
      <c r="AY1673" s="139"/>
    </row>
    <row r="1674" spans="1:51" ht="14.25" x14ac:dyDescent="0.2">
      <c r="A1674" s="139"/>
      <c r="B1674" s="139"/>
      <c r="C1674" s="139"/>
      <c r="D1674" s="139"/>
      <c r="E1674" s="139"/>
      <c r="F1674" s="139"/>
      <c r="G1674" s="139"/>
      <c r="H1674" s="139"/>
      <c r="I1674" s="139"/>
      <c r="J1674" s="139"/>
      <c r="K1674" s="139"/>
      <c r="L1674" s="139"/>
      <c r="M1674" s="139"/>
      <c r="N1674" s="139"/>
      <c r="O1674" s="139"/>
      <c r="P1674" s="139"/>
      <c r="Q1674" s="139"/>
      <c r="R1674" s="139"/>
      <c r="S1674" s="139"/>
      <c r="T1674" s="139"/>
      <c r="U1674" s="139"/>
      <c r="V1674" s="139"/>
      <c r="W1674" s="139"/>
      <c r="X1674" s="139"/>
      <c r="Y1674" s="139"/>
      <c r="Z1674" s="139"/>
      <c r="AA1674" s="139"/>
      <c r="AB1674" s="139"/>
      <c r="AC1674" s="139"/>
      <c r="AD1674" s="139"/>
      <c r="AE1674" s="139"/>
      <c r="AF1674" s="139"/>
      <c r="AG1674" s="139"/>
      <c r="AH1674" s="139"/>
      <c r="AI1674" s="139"/>
      <c r="AJ1674" s="139"/>
      <c r="AK1674" s="139"/>
      <c r="AL1674" s="139"/>
      <c r="AM1674" s="139"/>
      <c r="AN1674" s="139"/>
      <c r="AO1674" s="139"/>
      <c r="AP1674" s="139"/>
      <c r="AQ1674" s="139"/>
      <c r="AR1674" s="139"/>
      <c r="AS1674" s="139"/>
      <c r="AT1674" s="139"/>
      <c r="AU1674" s="139"/>
      <c r="AV1674" s="139"/>
      <c r="AW1674" s="139"/>
      <c r="AX1674" s="139"/>
      <c r="AY1674" s="139"/>
    </row>
    <row r="1675" spans="1:51" ht="14.25" x14ac:dyDescent="0.2">
      <c r="A1675" s="139"/>
      <c r="B1675" s="139"/>
      <c r="C1675" s="139"/>
      <c r="D1675" s="139"/>
      <c r="E1675" s="139"/>
      <c r="F1675" s="139"/>
      <c r="G1675" s="139"/>
      <c r="H1675" s="139"/>
      <c r="I1675" s="139"/>
      <c r="J1675" s="139"/>
      <c r="K1675" s="139"/>
      <c r="L1675" s="139"/>
      <c r="M1675" s="139"/>
      <c r="N1675" s="139"/>
      <c r="O1675" s="139"/>
      <c r="P1675" s="139"/>
      <c r="Q1675" s="139"/>
      <c r="R1675" s="139"/>
      <c r="S1675" s="139"/>
      <c r="T1675" s="139"/>
      <c r="U1675" s="139"/>
      <c r="V1675" s="139"/>
      <c r="W1675" s="139"/>
      <c r="X1675" s="139"/>
      <c r="Y1675" s="139"/>
      <c r="Z1675" s="139"/>
      <c r="AA1675" s="139"/>
      <c r="AB1675" s="139"/>
      <c r="AC1675" s="139"/>
      <c r="AD1675" s="139"/>
      <c r="AE1675" s="139"/>
      <c r="AF1675" s="139"/>
      <c r="AG1675" s="139"/>
      <c r="AH1675" s="139"/>
      <c r="AI1675" s="139"/>
      <c r="AJ1675" s="139"/>
      <c r="AK1675" s="139"/>
      <c r="AL1675" s="139"/>
      <c r="AM1675" s="139"/>
      <c r="AN1675" s="139"/>
      <c r="AO1675" s="139"/>
      <c r="AP1675" s="139"/>
      <c r="AQ1675" s="139"/>
      <c r="AR1675" s="139"/>
      <c r="AS1675" s="139"/>
      <c r="AT1675" s="139"/>
      <c r="AU1675" s="139"/>
      <c r="AV1675" s="139"/>
      <c r="AW1675" s="139"/>
      <c r="AX1675" s="139"/>
      <c r="AY1675" s="139"/>
    </row>
    <row r="1676" spans="1:51" ht="14.25" x14ac:dyDescent="0.2">
      <c r="A1676" s="139"/>
      <c r="B1676" s="139"/>
      <c r="C1676" s="139"/>
      <c r="D1676" s="139"/>
      <c r="E1676" s="139"/>
      <c r="F1676" s="139"/>
      <c r="G1676" s="139"/>
      <c r="H1676" s="139"/>
      <c r="I1676" s="139"/>
      <c r="J1676" s="139"/>
      <c r="K1676" s="139"/>
      <c r="L1676" s="139"/>
      <c r="M1676" s="139"/>
      <c r="N1676" s="139"/>
      <c r="O1676" s="139"/>
      <c r="P1676" s="139"/>
      <c r="Q1676" s="139"/>
      <c r="R1676" s="139"/>
      <c r="S1676" s="139"/>
      <c r="T1676" s="139"/>
      <c r="U1676" s="139"/>
      <c r="V1676" s="139"/>
      <c r="W1676" s="139"/>
      <c r="X1676" s="139"/>
      <c r="Y1676" s="139"/>
      <c r="Z1676" s="139"/>
      <c r="AA1676" s="139"/>
      <c r="AB1676" s="139"/>
      <c r="AC1676" s="139"/>
      <c r="AD1676" s="139"/>
      <c r="AE1676" s="139"/>
      <c r="AF1676" s="139"/>
      <c r="AG1676" s="139"/>
      <c r="AH1676" s="139"/>
      <c r="AI1676" s="139"/>
      <c r="AJ1676" s="139"/>
      <c r="AK1676" s="139"/>
      <c r="AL1676" s="139"/>
      <c r="AM1676" s="139"/>
      <c r="AN1676" s="139"/>
      <c r="AO1676" s="139"/>
      <c r="AP1676" s="139"/>
      <c r="AQ1676" s="139"/>
      <c r="AR1676" s="139"/>
      <c r="AS1676" s="139"/>
      <c r="AT1676" s="139"/>
      <c r="AU1676" s="139"/>
      <c r="AV1676" s="139"/>
      <c r="AW1676" s="139"/>
      <c r="AX1676" s="139"/>
      <c r="AY1676" s="139"/>
    </row>
    <row r="1677" spans="1:51" ht="14.25" x14ac:dyDescent="0.2">
      <c r="A1677" s="139"/>
      <c r="B1677" s="139"/>
      <c r="C1677" s="139"/>
      <c r="D1677" s="139"/>
      <c r="E1677" s="139"/>
      <c r="F1677" s="139"/>
      <c r="G1677" s="139"/>
      <c r="H1677" s="139"/>
      <c r="I1677" s="139"/>
      <c r="J1677" s="139"/>
      <c r="K1677" s="139"/>
      <c r="L1677" s="139"/>
      <c r="M1677" s="139"/>
      <c r="N1677" s="139"/>
      <c r="O1677" s="139"/>
      <c r="P1677" s="139"/>
      <c r="Q1677" s="139"/>
      <c r="R1677" s="139"/>
      <c r="S1677" s="139"/>
      <c r="T1677" s="139"/>
      <c r="U1677" s="139"/>
      <c r="V1677" s="139"/>
      <c r="W1677" s="139"/>
      <c r="X1677" s="139"/>
      <c r="Y1677" s="139"/>
      <c r="Z1677" s="139"/>
      <c r="AA1677" s="139"/>
      <c r="AB1677" s="139"/>
      <c r="AC1677" s="139"/>
      <c r="AD1677" s="139"/>
      <c r="AE1677" s="139"/>
      <c r="AF1677" s="139"/>
      <c r="AG1677" s="139"/>
      <c r="AH1677" s="139"/>
      <c r="AI1677" s="139"/>
      <c r="AJ1677" s="139"/>
      <c r="AK1677" s="139"/>
      <c r="AL1677" s="139"/>
      <c r="AM1677" s="139"/>
      <c r="AN1677" s="139"/>
      <c r="AO1677" s="139"/>
      <c r="AP1677" s="139"/>
      <c r="AQ1677" s="139"/>
      <c r="AR1677" s="139"/>
      <c r="AS1677" s="139"/>
      <c r="AT1677" s="139"/>
      <c r="AU1677" s="139"/>
      <c r="AV1677" s="139"/>
      <c r="AW1677" s="139"/>
      <c r="AX1677" s="139"/>
      <c r="AY1677" s="139"/>
    </row>
    <row r="1678" spans="1:51" ht="14.25" x14ac:dyDescent="0.2">
      <c r="A1678" s="139"/>
      <c r="B1678" s="139"/>
      <c r="C1678" s="139"/>
      <c r="D1678" s="139"/>
      <c r="E1678" s="139"/>
      <c r="F1678" s="139"/>
      <c r="G1678" s="139"/>
      <c r="H1678" s="139"/>
      <c r="I1678" s="139"/>
      <c r="J1678" s="139"/>
      <c r="K1678" s="139"/>
      <c r="L1678" s="139"/>
      <c r="M1678" s="139"/>
      <c r="N1678" s="139"/>
      <c r="O1678" s="139"/>
      <c r="P1678" s="139"/>
      <c r="Q1678" s="139"/>
      <c r="R1678" s="139"/>
      <c r="S1678" s="139"/>
      <c r="T1678" s="139"/>
      <c r="U1678" s="139"/>
      <c r="V1678" s="139"/>
      <c r="W1678" s="139"/>
      <c r="X1678" s="139"/>
      <c r="Y1678" s="139"/>
      <c r="Z1678" s="139"/>
      <c r="AA1678" s="139"/>
      <c r="AB1678" s="139"/>
      <c r="AC1678" s="139"/>
      <c r="AD1678" s="139"/>
      <c r="AE1678" s="139"/>
      <c r="AF1678" s="139"/>
      <c r="AG1678" s="139"/>
      <c r="AH1678" s="139"/>
      <c r="AI1678" s="139"/>
      <c r="AJ1678" s="139"/>
      <c r="AK1678" s="139"/>
      <c r="AL1678" s="139"/>
      <c r="AM1678" s="139"/>
      <c r="AN1678" s="139"/>
      <c r="AO1678" s="139"/>
      <c r="AP1678" s="139"/>
      <c r="AQ1678" s="139"/>
      <c r="AR1678" s="139"/>
      <c r="AS1678" s="139"/>
      <c r="AT1678" s="139"/>
      <c r="AU1678" s="139"/>
      <c r="AV1678" s="139"/>
      <c r="AW1678" s="139"/>
      <c r="AX1678" s="139"/>
      <c r="AY1678" s="139"/>
    </row>
    <row r="1679" spans="1:51" ht="14.25" x14ac:dyDescent="0.2">
      <c r="A1679" s="139"/>
      <c r="B1679" s="139"/>
      <c r="C1679" s="139"/>
      <c r="D1679" s="139"/>
      <c r="E1679" s="139"/>
      <c r="F1679" s="139"/>
      <c r="G1679" s="139"/>
      <c r="H1679" s="139"/>
      <c r="I1679" s="139"/>
      <c r="J1679" s="139"/>
      <c r="K1679" s="139"/>
      <c r="L1679" s="139"/>
      <c r="M1679" s="139"/>
      <c r="N1679" s="139"/>
      <c r="O1679" s="139"/>
      <c r="P1679" s="139"/>
      <c r="Q1679" s="139"/>
      <c r="R1679" s="139"/>
      <c r="S1679" s="139"/>
      <c r="T1679" s="139"/>
      <c r="U1679" s="139"/>
      <c r="V1679" s="139"/>
      <c r="W1679" s="139"/>
      <c r="X1679" s="139"/>
      <c r="Y1679" s="139"/>
      <c r="Z1679" s="139"/>
      <c r="AA1679" s="139"/>
      <c r="AB1679" s="139"/>
      <c r="AC1679" s="139"/>
      <c r="AD1679" s="139"/>
      <c r="AE1679" s="139"/>
      <c r="AF1679" s="139"/>
      <c r="AG1679" s="139"/>
      <c r="AH1679" s="139"/>
      <c r="AI1679" s="139"/>
      <c r="AJ1679" s="139"/>
      <c r="AK1679" s="139"/>
      <c r="AL1679" s="139"/>
      <c r="AM1679" s="139"/>
      <c r="AN1679" s="139"/>
      <c r="AO1679" s="139"/>
      <c r="AP1679" s="139"/>
      <c r="AQ1679" s="139"/>
      <c r="AR1679" s="139"/>
      <c r="AS1679" s="139"/>
      <c r="AT1679" s="139"/>
      <c r="AU1679" s="139"/>
      <c r="AV1679" s="139"/>
      <c r="AW1679" s="139"/>
      <c r="AX1679" s="139"/>
      <c r="AY1679" s="139"/>
    </row>
    <row r="1680" spans="1:51" ht="14.25" x14ac:dyDescent="0.2">
      <c r="A1680" s="139"/>
      <c r="B1680" s="139"/>
      <c r="C1680" s="139"/>
      <c r="D1680" s="139"/>
      <c r="E1680" s="139"/>
      <c r="F1680" s="139"/>
      <c r="G1680" s="139"/>
      <c r="H1680" s="139"/>
      <c r="I1680" s="139"/>
      <c r="J1680" s="139"/>
      <c r="K1680" s="139"/>
      <c r="L1680" s="139"/>
      <c r="M1680" s="139"/>
      <c r="N1680" s="139"/>
      <c r="O1680" s="139"/>
      <c r="P1680" s="139"/>
      <c r="Q1680" s="139"/>
      <c r="R1680" s="139"/>
      <c r="S1680" s="139"/>
      <c r="T1680" s="139"/>
      <c r="U1680" s="139"/>
      <c r="V1680" s="139"/>
      <c r="W1680" s="139"/>
      <c r="X1680" s="139"/>
      <c r="Y1680" s="139"/>
      <c r="Z1680" s="139"/>
      <c r="AA1680" s="139"/>
      <c r="AB1680" s="139"/>
      <c r="AC1680" s="139"/>
      <c r="AD1680" s="139"/>
      <c r="AE1680" s="139"/>
      <c r="AF1680" s="139"/>
      <c r="AG1680" s="139"/>
      <c r="AH1680" s="139"/>
      <c r="AI1680" s="139"/>
      <c r="AJ1680" s="139"/>
      <c r="AK1680" s="139"/>
      <c r="AL1680" s="139"/>
      <c r="AM1680" s="139"/>
      <c r="AN1680" s="139"/>
      <c r="AO1680" s="139"/>
      <c r="AP1680" s="139"/>
      <c r="AQ1680" s="139"/>
      <c r="AR1680" s="139"/>
      <c r="AS1680" s="139"/>
      <c r="AT1680" s="139"/>
      <c r="AU1680" s="139"/>
      <c r="AV1680" s="139"/>
      <c r="AW1680" s="139"/>
      <c r="AX1680" s="139"/>
      <c r="AY1680" s="139"/>
    </row>
    <row r="1681" spans="1:51" ht="14.25" x14ac:dyDescent="0.2">
      <c r="A1681" s="139"/>
      <c r="B1681" s="139"/>
      <c r="C1681" s="139"/>
      <c r="D1681" s="139"/>
      <c r="E1681" s="139"/>
      <c r="F1681" s="139"/>
      <c r="G1681" s="139"/>
      <c r="H1681" s="139"/>
      <c r="I1681" s="139"/>
      <c r="J1681" s="139"/>
      <c r="K1681" s="139"/>
      <c r="L1681" s="139"/>
      <c r="M1681" s="139"/>
      <c r="N1681" s="139"/>
      <c r="O1681" s="139"/>
      <c r="P1681" s="139"/>
      <c r="Q1681" s="139"/>
      <c r="R1681" s="139"/>
      <c r="S1681" s="139"/>
      <c r="T1681" s="139"/>
      <c r="U1681" s="139"/>
      <c r="V1681" s="139"/>
      <c r="W1681" s="139"/>
      <c r="X1681" s="139"/>
      <c r="Y1681" s="139"/>
      <c r="Z1681" s="139"/>
      <c r="AA1681" s="139"/>
      <c r="AB1681" s="139"/>
      <c r="AC1681" s="139"/>
      <c r="AD1681" s="139"/>
      <c r="AE1681" s="139"/>
      <c r="AF1681" s="139"/>
      <c r="AG1681" s="139"/>
      <c r="AH1681" s="139"/>
      <c r="AI1681" s="139"/>
      <c r="AJ1681" s="139"/>
      <c r="AK1681" s="139"/>
      <c r="AL1681" s="139"/>
      <c r="AM1681" s="139"/>
      <c r="AN1681" s="139"/>
      <c r="AO1681" s="139"/>
      <c r="AP1681" s="139"/>
      <c r="AQ1681" s="139"/>
      <c r="AR1681" s="139"/>
      <c r="AS1681" s="139"/>
      <c r="AT1681" s="139"/>
      <c r="AU1681" s="139"/>
      <c r="AV1681" s="139"/>
      <c r="AW1681" s="139"/>
      <c r="AX1681" s="139"/>
      <c r="AY1681" s="139"/>
    </row>
    <row r="1682" spans="1:51" ht="14.25" x14ac:dyDescent="0.2">
      <c r="A1682" s="139"/>
      <c r="B1682" s="139"/>
      <c r="C1682" s="139"/>
      <c r="D1682" s="139"/>
      <c r="E1682" s="139"/>
      <c r="F1682" s="139"/>
      <c r="G1682" s="139"/>
      <c r="H1682" s="139"/>
      <c r="I1682" s="139"/>
      <c r="J1682" s="139"/>
      <c r="K1682" s="139"/>
      <c r="L1682" s="139"/>
      <c r="M1682" s="139"/>
      <c r="N1682" s="139"/>
      <c r="O1682" s="139"/>
      <c r="P1682" s="139"/>
      <c r="Q1682" s="139"/>
      <c r="R1682" s="139"/>
      <c r="S1682" s="139"/>
      <c r="T1682" s="139"/>
      <c r="U1682" s="139"/>
      <c r="V1682" s="139"/>
      <c r="W1682" s="139"/>
      <c r="X1682" s="139"/>
      <c r="Y1682" s="139"/>
      <c r="Z1682" s="139"/>
      <c r="AA1682" s="139"/>
      <c r="AB1682" s="139"/>
      <c r="AC1682" s="139"/>
      <c r="AD1682" s="139"/>
      <c r="AE1682" s="139"/>
      <c r="AF1682" s="139"/>
      <c r="AG1682" s="139"/>
      <c r="AH1682" s="139"/>
      <c r="AI1682" s="139"/>
      <c r="AJ1682" s="139"/>
      <c r="AK1682" s="139"/>
      <c r="AL1682" s="139"/>
      <c r="AM1682" s="139"/>
      <c r="AN1682" s="139"/>
      <c r="AO1682" s="139"/>
      <c r="AP1682" s="139"/>
      <c r="AQ1682" s="139"/>
      <c r="AR1682" s="139"/>
      <c r="AS1682" s="139"/>
      <c r="AT1682" s="139"/>
      <c r="AU1682" s="139"/>
      <c r="AV1682" s="139"/>
      <c r="AW1682" s="139"/>
      <c r="AX1682" s="139"/>
      <c r="AY1682" s="139"/>
    </row>
    <row r="1683" spans="1:51" ht="14.25" x14ac:dyDescent="0.2">
      <c r="A1683" s="139"/>
      <c r="B1683" s="139"/>
      <c r="C1683" s="139"/>
      <c r="D1683" s="139"/>
      <c r="E1683" s="139"/>
      <c r="F1683" s="139"/>
      <c r="G1683" s="139"/>
      <c r="H1683" s="139"/>
      <c r="I1683" s="139"/>
      <c r="J1683" s="139"/>
      <c r="K1683" s="139"/>
      <c r="L1683" s="139"/>
      <c r="M1683" s="139"/>
      <c r="N1683" s="139"/>
      <c r="O1683" s="139"/>
      <c r="P1683" s="139"/>
      <c r="Q1683" s="139"/>
      <c r="R1683" s="139"/>
      <c r="S1683" s="139"/>
      <c r="T1683" s="139"/>
      <c r="U1683" s="139"/>
      <c r="V1683" s="139"/>
      <c r="W1683" s="139"/>
      <c r="X1683" s="139"/>
      <c r="Y1683" s="139"/>
      <c r="Z1683" s="139"/>
      <c r="AA1683" s="139"/>
      <c r="AB1683" s="139"/>
      <c r="AC1683" s="139"/>
      <c r="AD1683" s="139"/>
      <c r="AE1683" s="139"/>
      <c r="AF1683" s="139"/>
      <c r="AG1683" s="139"/>
      <c r="AH1683" s="139"/>
      <c r="AI1683" s="139"/>
      <c r="AJ1683" s="139"/>
      <c r="AK1683" s="139"/>
      <c r="AL1683" s="139"/>
      <c r="AM1683" s="139"/>
      <c r="AN1683" s="139"/>
      <c r="AO1683" s="139"/>
      <c r="AP1683" s="139"/>
      <c r="AQ1683" s="139"/>
      <c r="AR1683" s="139"/>
      <c r="AS1683" s="139"/>
      <c r="AT1683" s="139"/>
      <c r="AU1683" s="139"/>
      <c r="AV1683" s="139"/>
      <c r="AW1683" s="139"/>
      <c r="AX1683" s="139"/>
      <c r="AY1683" s="139"/>
    </row>
    <row r="1684" spans="1:51" ht="14.25" x14ac:dyDescent="0.2">
      <c r="A1684" s="139"/>
      <c r="B1684" s="139"/>
      <c r="C1684" s="139"/>
      <c r="D1684" s="139"/>
      <c r="E1684" s="139"/>
      <c r="F1684" s="139"/>
      <c r="G1684" s="139"/>
      <c r="H1684" s="139"/>
      <c r="I1684" s="139"/>
      <c r="J1684" s="139"/>
      <c r="K1684" s="139"/>
      <c r="L1684" s="139"/>
      <c r="M1684" s="139"/>
      <c r="N1684" s="139"/>
      <c r="O1684" s="139"/>
      <c r="P1684" s="139"/>
      <c r="Q1684" s="139"/>
      <c r="R1684" s="139"/>
      <c r="S1684" s="139"/>
      <c r="T1684" s="139"/>
      <c r="U1684" s="139"/>
      <c r="V1684" s="139"/>
      <c r="W1684" s="139"/>
      <c r="X1684" s="139"/>
      <c r="Y1684" s="139"/>
      <c r="Z1684" s="139"/>
      <c r="AA1684" s="139"/>
      <c r="AB1684" s="139"/>
      <c r="AC1684" s="139"/>
      <c r="AD1684" s="139"/>
      <c r="AE1684" s="139"/>
      <c r="AF1684" s="139"/>
      <c r="AG1684" s="139"/>
      <c r="AH1684" s="139"/>
      <c r="AI1684" s="139"/>
      <c r="AJ1684" s="139"/>
      <c r="AK1684" s="139"/>
      <c r="AL1684" s="139"/>
      <c r="AM1684" s="139"/>
      <c r="AN1684" s="139"/>
      <c r="AO1684" s="139"/>
      <c r="AP1684" s="139"/>
      <c r="AQ1684" s="139"/>
      <c r="AR1684" s="139"/>
      <c r="AS1684" s="139"/>
      <c r="AT1684" s="139"/>
      <c r="AU1684" s="139"/>
      <c r="AV1684" s="139"/>
      <c r="AW1684" s="139"/>
      <c r="AX1684" s="139"/>
      <c r="AY1684" s="139"/>
    </row>
    <row r="1685" spans="1:51" ht="14.25" x14ac:dyDescent="0.2">
      <c r="A1685" s="139"/>
      <c r="B1685" s="139"/>
      <c r="C1685" s="139"/>
      <c r="D1685" s="139"/>
      <c r="E1685" s="139"/>
      <c r="F1685" s="139"/>
      <c r="G1685" s="139"/>
      <c r="H1685" s="139"/>
      <c r="I1685" s="139"/>
      <c r="J1685" s="139"/>
      <c r="K1685" s="139"/>
      <c r="L1685" s="139"/>
      <c r="M1685" s="139"/>
      <c r="N1685" s="139"/>
      <c r="O1685" s="139"/>
      <c r="P1685" s="139"/>
      <c r="Q1685" s="139"/>
      <c r="R1685" s="139"/>
      <c r="S1685" s="139"/>
      <c r="T1685" s="139"/>
      <c r="U1685" s="139"/>
      <c r="V1685" s="139"/>
      <c r="W1685" s="139"/>
      <c r="X1685" s="139"/>
      <c r="Y1685" s="139"/>
      <c r="Z1685" s="139"/>
      <c r="AA1685" s="139"/>
      <c r="AB1685" s="139"/>
      <c r="AC1685" s="139"/>
      <c r="AD1685" s="139"/>
      <c r="AE1685" s="139"/>
      <c r="AF1685" s="139"/>
      <c r="AG1685" s="139"/>
      <c r="AH1685" s="139"/>
      <c r="AI1685" s="139"/>
      <c r="AJ1685" s="139"/>
      <c r="AK1685" s="139"/>
      <c r="AL1685" s="139"/>
      <c r="AM1685" s="139"/>
      <c r="AN1685" s="139"/>
      <c r="AO1685" s="139"/>
      <c r="AP1685" s="139"/>
      <c r="AQ1685" s="139"/>
      <c r="AR1685" s="139"/>
      <c r="AS1685" s="139"/>
      <c r="AT1685" s="139"/>
      <c r="AU1685" s="139"/>
      <c r="AV1685" s="139"/>
      <c r="AW1685" s="139"/>
      <c r="AX1685" s="139"/>
      <c r="AY1685" s="139"/>
    </row>
    <row r="1686" spans="1:51" ht="14.25" x14ac:dyDescent="0.2">
      <c r="A1686" s="139"/>
      <c r="B1686" s="139"/>
      <c r="C1686" s="139"/>
      <c r="D1686" s="139"/>
      <c r="E1686" s="139"/>
      <c r="F1686" s="139"/>
      <c r="G1686" s="139"/>
      <c r="H1686" s="139"/>
      <c r="I1686" s="139"/>
      <c r="J1686" s="139"/>
      <c r="K1686" s="139"/>
      <c r="L1686" s="139"/>
      <c r="M1686" s="139"/>
      <c r="N1686" s="139"/>
      <c r="O1686" s="139"/>
      <c r="P1686" s="139"/>
      <c r="Q1686" s="139"/>
      <c r="R1686" s="139"/>
      <c r="S1686" s="139"/>
      <c r="T1686" s="139"/>
      <c r="U1686" s="139"/>
      <c r="V1686" s="139"/>
      <c r="W1686" s="139"/>
      <c r="X1686" s="139"/>
      <c r="Y1686" s="139"/>
      <c r="Z1686" s="139"/>
      <c r="AA1686" s="139"/>
      <c r="AB1686" s="139"/>
      <c r="AC1686" s="139"/>
      <c r="AD1686" s="139"/>
      <c r="AE1686" s="139"/>
      <c r="AF1686" s="139"/>
      <c r="AG1686" s="139"/>
      <c r="AH1686" s="139"/>
      <c r="AI1686" s="139"/>
      <c r="AJ1686" s="139"/>
      <c r="AK1686" s="139"/>
      <c r="AL1686" s="139"/>
      <c r="AM1686" s="139"/>
      <c r="AN1686" s="139"/>
      <c r="AO1686" s="139"/>
      <c r="AP1686" s="139"/>
      <c r="AQ1686" s="139"/>
      <c r="AR1686" s="139"/>
      <c r="AS1686" s="139"/>
      <c r="AT1686" s="139"/>
      <c r="AU1686" s="139"/>
      <c r="AV1686" s="139"/>
      <c r="AW1686" s="139"/>
      <c r="AX1686" s="139"/>
      <c r="AY1686" s="139"/>
    </row>
    <row r="1687" spans="1:51" ht="14.25" x14ac:dyDescent="0.2">
      <c r="A1687" s="139"/>
      <c r="B1687" s="139"/>
      <c r="C1687" s="139"/>
      <c r="D1687" s="139"/>
      <c r="E1687" s="139"/>
      <c r="F1687" s="139"/>
      <c r="G1687" s="139"/>
      <c r="H1687" s="139"/>
      <c r="I1687" s="139"/>
      <c r="J1687" s="139"/>
      <c r="K1687" s="139"/>
      <c r="L1687" s="139"/>
      <c r="M1687" s="139"/>
      <c r="N1687" s="139"/>
      <c r="O1687" s="139"/>
      <c r="P1687" s="139"/>
      <c r="Q1687" s="139"/>
      <c r="R1687" s="139"/>
      <c r="S1687" s="139"/>
      <c r="T1687" s="139"/>
      <c r="U1687" s="139"/>
      <c r="V1687" s="139"/>
      <c r="W1687" s="139"/>
      <c r="X1687" s="139"/>
      <c r="Y1687" s="139"/>
      <c r="Z1687" s="139"/>
      <c r="AA1687" s="139"/>
      <c r="AB1687" s="139"/>
      <c r="AC1687" s="139"/>
      <c r="AD1687" s="139"/>
      <c r="AE1687" s="139"/>
      <c r="AF1687" s="139"/>
      <c r="AG1687" s="139"/>
      <c r="AH1687" s="139"/>
      <c r="AI1687" s="139"/>
      <c r="AJ1687" s="139"/>
      <c r="AK1687" s="139"/>
      <c r="AL1687" s="139"/>
      <c r="AM1687" s="139"/>
      <c r="AN1687" s="139"/>
      <c r="AO1687" s="139"/>
      <c r="AP1687" s="139"/>
      <c r="AQ1687" s="139"/>
      <c r="AR1687" s="139"/>
      <c r="AS1687" s="139"/>
      <c r="AT1687" s="139"/>
      <c r="AU1687" s="139"/>
      <c r="AV1687" s="139"/>
      <c r="AW1687" s="139"/>
      <c r="AX1687" s="139"/>
      <c r="AY1687" s="139"/>
    </row>
    <row r="1688" spans="1:51" ht="14.25" x14ac:dyDescent="0.2">
      <c r="A1688" s="139"/>
      <c r="B1688" s="139"/>
      <c r="C1688" s="139"/>
      <c r="D1688" s="139"/>
      <c r="E1688" s="139"/>
      <c r="F1688" s="139"/>
      <c r="G1688" s="139"/>
      <c r="H1688" s="139"/>
      <c r="I1688" s="139"/>
      <c r="J1688" s="139"/>
      <c r="K1688" s="139"/>
      <c r="L1688" s="139"/>
      <c r="M1688" s="139"/>
      <c r="N1688" s="139"/>
      <c r="O1688" s="139"/>
      <c r="P1688" s="139"/>
      <c r="Q1688" s="139"/>
      <c r="R1688" s="139"/>
      <c r="S1688" s="139"/>
      <c r="T1688" s="139"/>
      <c r="U1688" s="139"/>
      <c r="V1688" s="139"/>
      <c r="W1688" s="139"/>
      <c r="X1688" s="139"/>
      <c r="Y1688" s="139"/>
      <c r="Z1688" s="139"/>
      <c r="AA1688" s="139"/>
      <c r="AB1688" s="139"/>
      <c r="AC1688" s="139"/>
      <c r="AD1688" s="139"/>
      <c r="AE1688" s="139"/>
      <c r="AF1688" s="139"/>
      <c r="AG1688" s="139"/>
      <c r="AH1688" s="139"/>
      <c r="AI1688" s="139"/>
      <c r="AJ1688" s="139"/>
      <c r="AK1688" s="139"/>
      <c r="AL1688" s="139"/>
      <c r="AM1688" s="139"/>
      <c r="AN1688" s="139"/>
      <c r="AO1688" s="139"/>
      <c r="AP1688" s="139"/>
      <c r="AQ1688" s="139"/>
      <c r="AR1688" s="139"/>
      <c r="AS1688" s="139"/>
      <c r="AT1688" s="139"/>
      <c r="AU1688" s="139"/>
      <c r="AV1688" s="139"/>
      <c r="AW1688" s="139"/>
      <c r="AX1688" s="139"/>
      <c r="AY1688" s="139"/>
    </row>
    <row r="1689" spans="1:51" ht="14.25" x14ac:dyDescent="0.2">
      <c r="A1689" s="139"/>
      <c r="B1689" s="139"/>
      <c r="C1689" s="139"/>
      <c r="D1689" s="139"/>
      <c r="E1689" s="139"/>
      <c r="F1689" s="139"/>
      <c r="G1689" s="139"/>
      <c r="H1689" s="139"/>
      <c r="I1689" s="139"/>
      <c r="J1689" s="139"/>
      <c r="K1689" s="139"/>
      <c r="L1689" s="139"/>
      <c r="M1689" s="139"/>
      <c r="N1689" s="139"/>
      <c r="O1689" s="139"/>
      <c r="P1689" s="139"/>
      <c r="Q1689" s="139"/>
      <c r="R1689" s="139"/>
      <c r="S1689" s="139"/>
      <c r="T1689" s="139"/>
      <c r="U1689" s="139"/>
      <c r="V1689" s="139"/>
      <c r="W1689" s="139"/>
      <c r="X1689" s="139"/>
      <c r="Y1689" s="139"/>
      <c r="Z1689" s="139"/>
      <c r="AA1689" s="139"/>
      <c r="AB1689" s="139"/>
      <c r="AC1689" s="139"/>
      <c r="AD1689" s="139"/>
      <c r="AE1689" s="139"/>
      <c r="AF1689" s="139"/>
      <c r="AG1689" s="139"/>
      <c r="AH1689" s="139"/>
      <c r="AI1689" s="139"/>
      <c r="AJ1689" s="139"/>
      <c r="AK1689" s="139"/>
      <c r="AL1689" s="139"/>
      <c r="AM1689" s="139"/>
      <c r="AN1689" s="139"/>
      <c r="AO1689" s="139"/>
      <c r="AP1689" s="139"/>
      <c r="AQ1689" s="139"/>
      <c r="AR1689" s="139"/>
      <c r="AS1689" s="139"/>
      <c r="AT1689" s="139"/>
      <c r="AU1689" s="139"/>
      <c r="AV1689" s="139"/>
      <c r="AW1689" s="139"/>
      <c r="AX1689" s="139"/>
      <c r="AY1689" s="139"/>
    </row>
    <row r="1690" spans="1:51" ht="14.25" x14ac:dyDescent="0.2">
      <c r="A1690" s="139"/>
      <c r="B1690" s="139"/>
      <c r="C1690" s="139"/>
      <c r="D1690" s="139"/>
      <c r="E1690" s="139"/>
      <c r="F1690" s="139"/>
      <c r="G1690" s="139"/>
      <c r="H1690" s="139"/>
      <c r="I1690" s="139"/>
      <c r="J1690" s="139"/>
      <c r="K1690" s="139"/>
      <c r="L1690" s="139"/>
      <c r="M1690" s="139"/>
      <c r="N1690" s="139"/>
      <c r="O1690" s="139"/>
      <c r="P1690" s="139"/>
      <c r="Q1690" s="139"/>
      <c r="R1690" s="139"/>
      <c r="S1690" s="139"/>
      <c r="T1690" s="139"/>
      <c r="U1690" s="139"/>
      <c r="V1690" s="139"/>
      <c r="W1690" s="139"/>
      <c r="X1690" s="139"/>
      <c r="Y1690" s="139"/>
      <c r="Z1690" s="139"/>
      <c r="AA1690" s="139"/>
      <c r="AB1690" s="139"/>
      <c r="AC1690" s="139"/>
      <c r="AD1690" s="139"/>
      <c r="AE1690" s="139"/>
      <c r="AF1690" s="139"/>
      <c r="AG1690" s="139"/>
      <c r="AH1690" s="139"/>
      <c r="AI1690" s="139"/>
      <c r="AJ1690" s="139"/>
      <c r="AK1690" s="139"/>
      <c r="AL1690" s="139"/>
      <c r="AM1690" s="139"/>
      <c r="AN1690" s="139"/>
      <c r="AO1690" s="139"/>
      <c r="AP1690" s="139"/>
      <c r="AQ1690" s="139"/>
      <c r="AR1690" s="139"/>
      <c r="AS1690" s="139"/>
      <c r="AT1690" s="139"/>
      <c r="AU1690" s="139"/>
      <c r="AV1690" s="139"/>
      <c r="AW1690" s="139"/>
      <c r="AX1690" s="139"/>
      <c r="AY1690" s="139"/>
    </row>
    <row r="1691" spans="1:51" ht="14.25" x14ac:dyDescent="0.2">
      <c r="A1691" s="139"/>
      <c r="B1691" s="139"/>
      <c r="C1691" s="139"/>
      <c r="D1691" s="139"/>
      <c r="E1691" s="139"/>
      <c r="F1691" s="139"/>
      <c r="G1691" s="139"/>
      <c r="H1691" s="139"/>
      <c r="I1691" s="139"/>
      <c r="J1691" s="139"/>
      <c r="K1691" s="139"/>
      <c r="L1691" s="139"/>
      <c r="M1691" s="139"/>
      <c r="N1691" s="139"/>
      <c r="O1691" s="139"/>
      <c r="P1691" s="139"/>
      <c r="Q1691" s="139"/>
      <c r="R1691" s="139"/>
      <c r="S1691" s="139"/>
      <c r="T1691" s="139"/>
      <c r="U1691" s="139"/>
      <c r="V1691" s="139"/>
      <c r="W1691" s="139"/>
      <c r="X1691" s="139"/>
      <c r="Y1691" s="139"/>
      <c r="Z1691" s="139"/>
      <c r="AA1691" s="139"/>
      <c r="AB1691" s="139"/>
      <c r="AC1691" s="139"/>
      <c r="AD1691" s="139"/>
      <c r="AE1691" s="139"/>
      <c r="AF1691" s="139"/>
      <c r="AG1691" s="139"/>
      <c r="AH1691" s="139"/>
      <c r="AI1691" s="139"/>
      <c r="AJ1691" s="139"/>
      <c r="AK1691" s="139"/>
      <c r="AL1691" s="139"/>
      <c r="AM1691" s="139"/>
      <c r="AN1691" s="139"/>
      <c r="AO1691" s="139"/>
      <c r="AP1691" s="139"/>
      <c r="AQ1691" s="139"/>
      <c r="AR1691" s="139"/>
      <c r="AS1691" s="139"/>
      <c r="AT1691" s="139"/>
      <c r="AU1691" s="139"/>
      <c r="AV1691" s="139"/>
      <c r="AW1691" s="139"/>
      <c r="AX1691" s="139"/>
      <c r="AY1691" s="139"/>
    </row>
    <row r="1692" spans="1:51" ht="14.25" x14ac:dyDescent="0.2">
      <c r="A1692" s="139"/>
      <c r="B1692" s="139"/>
      <c r="C1692" s="139"/>
      <c r="D1692" s="139"/>
      <c r="E1692" s="139"/>
      <c r="F1692" s="139"/>
      <c r="G1692" s="139"/>
      <c r="H1692" s="139"/>
      <c r="I1692" s="139"/>
      <c r="J1692" s="139"/>
      <c r="K1692" s="139"/>
      <c r="L1692" s="139"/>
      <c r="M1692" s="139"/>
      <c r="N1692" s="139"/>
      <c r="O1692" s="139"/>
      <c r="P1692" s="139"/>
      <c r="Q1692" s="139"/>
      <c r="R1692" s="139"/>
      <c r="S1692" s="139"/>
      <c r="T1692" s="139"/>
      <c r="U1692" s="139"/>
      <c r="V1692" s="139"/>
      <c r="W1692" s="139"/>
      <c r="X1692" s="139"/>
      <c r="Y1692" s="139"/>
      <c r="Z1692" s="139"/>
      <c r="AA1692" s="139"/>
      <c r="AB1692" s="139"/>
      <c r="AC1692" s="139"/>
      <c r="AD1692" s="139"/>
      <c r="AE1692" s="139"/>
      <c r="AF1692" s="139"/>
      <c r="AG1692" s="139"/>
      <c r="AH1692" s="139"/>
      <c r="AI1692" s="139"/>
      <c r="AJ1692" s="139"/>
      <c r="AK1692" s="139"/>
      <c r="AL1692" s="139"/>
      <c r="AM1692" s="139"/>
      <c r="AN1692" s="139"/>
      <c r="AO1692" s="139"/>
      <c r="AP1692" s="139"/>
      <c r="AQ1692" s="139"/>
      <c r="AR1692" s="139"/>
      <c r="AS1692" s="139"/>
      <c r="AT1692" s="139"/>
      <c r="AU1692" s="139"/>
      <c r="AV1692" s="139"/>
      <c r="AW1692" s="139"/>
      <c r="AX1692" s="139"/>
      <c r="AY1692" s="139"/>
    </row>
    <row r="1693" spans="1:51" ht="14.25" x14ac:dyDescent="0.2">
      <c r="A1693" s="139"/>
      <c r="B1693" s="139"/>
      <c r="C1693" s="139"/>
      <c r="D1693" s="139"/>
      <c r="E1693" s="139"/>
      <c r="F1693" s="139"/>
      <c r="G1693" s="139"/>
      <c r="H1693" s="139"/>
      <c r="I1693" s="139"/>
      <c r="J1693" s="139"/>
      <c r="K1693" s="139"/>
      <c r="L1693" s="139"/>
      <c r="M1693" s="139"/>
      <c r="N1693" s="139"/>
      <c r="O1693" s="139"/>
      <c r="P1693" s="139"/>
      <c r="Q1693" s="139"/>
      <c r="R1693" s="139"/>
      <c r="S1693" s="139"/>
      <c r="T1693" s="139"/>
      <c r="U1693" s="139"/>
      <c r="V1693" s="139"/>
      <c r="W1693" s="139"/>
      <c r="X1693" s="139"/>
      <c r="Y1693" s="139"/>
      <c r="Z1693" s="139"/>
      <c r="AA1693" s="139"/>
      <c r="AB1693" s="139"/>
      <c r="AC1693" s="139"/>
      <c r="AD1693" s="139"/>
      <c r="AE1693" s="139"/>
      <c r="AF1693" s="139"/>
      <c r="AG1693" s="139"/>
      <c r="AH1693" s="139"/>
      <c r="AI1693" s="139"/>
      <c r="AJ1693" s="139"/>
      <c r="AK1693" s="139"/>
      <c r="AL1693" s="139"/>
      <c r="AM1693" s="139"/>
      <c r="AN1693" s="139"/>
      <c r="AO1693" s="139"/>
      <c r="AP1693" s="139"/>
      <c r="AQ1693" s="139"/>
      <c r="AR1693" s="139"/>
      <c r="AS1693" s="139"/>
      <c r="AT1693" s="139"/>
      <c r="AU1693" s="139"/>
      <c r="AV1693" s="139"/>
      <c r="AW1693" s="139"/>
      <c r="AX1693" s="139"/>
      <c r="AY1693" s="139"/>
    </row>
    <row r="1694" spans="1:51" ht="14.25" x14ac:dyDescent="0.2">
      <c r="A1694" s="139"/>
      <c r="B1694" s="139"/>
      <c r="C1694" s="139"/>
      <c r="D1694" s="139"/>
      <c r="E1694" s="139"/>
      <c r="F1694" s="139"/>
      <c r="G1694" s="139"/>
      <c r="H1694" s="139"/>
      <c r="I1694" s="139"/>
      <c r="J1694" s="139"/>
      <c r="K1694" s="139"/>
      <c r="L1694" s="139"/>
      <c r="M1694" s="139"/>
      <c r="N1694" s="139"/>
      <c r="O1694" s="139"/>
      <c r="P1694" s="139"/>
      <c r="Q1694" s="139"/>
      <c r="R1694" s="139"/>
      <c r="S1694" s="139"/>
      <c r="T1694" s="139"/>
      <c r="U1694" s="139"/>
      <c r="V1694" s="139"/>
      <c r="W1694" s="139"/>
      <c r="X1694" s="139"/>
      <c r="Y1694" s="139"/>
      <c r="Z1694" s="139"/>
      <c r="AA1694" s="139"/>
      <c r="AB1694" s="139"/>
      <c r="AC1694" s="139"/>
      <c r="AD1694" s="139"/>
      <c r="AE1694" s="139"/>
      <c r="AF1694" s="139"/>
      <c r="AG1694" s="139"/>
      <c r="AH1694" s="139"/>
      <c r="AI1694" s="139"/>
      <c r="AJ1694" s="139"/>
      <c r="AK1694" s="139"/>
      <c r="AL1694" s="139"/>
      <c r="AM1694" s="139"/>
      <c r="AN1694" s="139"/>
      <c r="AO1694" s="139"/>
      <c r="AP1694" s="139"/>
      <c r="AQ1694" s="139"/>
      <c r="AR1694" s="139"/>
      <c r="AS1694" s="139"/>
      <c r="AT1694" s="139"/>
      <c r="AU1694" s="139"/>
      <c r="AV1694" s="139"/>
      <c r="AW1694" s="139"/>
      <c r="AX1694" s="139"/>
      <c r="AY1694" s="139"/>
    </row>
    <row r="1695" spans="1:51" ht="14.25" x14ac:dyDescent="0.2">
      <c r="A1695" s="139"/>
      <c r="B1695" s="139"/>
      <c r="C1695" s="139"/>
      <c r="D1695" s="139"/>
      <c r="E1695" s="139"/>
      <c r="F1695" s="139"/>
      <c r="G1695" s="139"/>
      <c r="H1695" s="139"/>
      <c r="I1695" s="139"/>
      <c r="J1695" s="139"/>
      <c r="K1695" s="139"/>
      <c r="L1695" s="139"/>
      <c r="M1695" s="139"/>
      <c r="N1695" s="139"/>
      <c r="O1695" s="139"/>
      <c r="P1695" s="139"/>
      <c r="Q1695" s="139"/>
      <c r="R1695" s="139"/>
      <c r="S1695" s="139"/>
      <c r="T1695" s="139"/>
      <c r="U1695" s="139"/>
      <c r="V1695" s="139"/>
      <c r="W1695" s="139"/>
      <c r="X1695" s="139"/>
      <c r="Y1695" s="139"/>
      <c r="Z1695" s="139"/>
      <c r="AA1695" s="139"/>
      <c r="AB1695" s="139"/>
      <c r="AC1695" s="139"/>
      <c r="AD1695" s="139"/>
      <c r="AE1695" s="139"/>
      <c r="AF1695" s="139"/>
      <c r="AG1695" s="139"/>
      <c r="AH1695" s="139"/>
      <c r="AI1695" s="139"/>
      <c r="AJ1695" s="139"/>
      <c r="AK1695" s="139"/>
      <c r="AL1695" s="139"/>
      <c r="AM1695" s="139"/>
      <c r="AN1695" s="139"/>
      <c r="AO1695" s="139"/>
      <c r="AP1695" s="139"/>
      <c r="AQ1695" s="139"/>
      <c r="AR1695" s="139"/>
      <c r="AS1695" s="139"/>
      <c r="AT1695" s="139"/>
      <c r="AU1695" s="139"/>
      <c r="AV1695" s="139"/>
      <c r="AW1695" s="139"/>
      <c r="AX1695" s="139"/>
      <c r="AY1695" s="139"/>
    </row>
    <row r="1696" spans="1:51" ht="14.25" x14ac:dyDescent="0.2">
      <c r="A1696" s="139"/>
      <c r="B1696" s="139"/>
      <c r="C1696" s="139"/>
      <c r="D1696" s="139"/>
      <c r="E1696" s="139"/>
      <c r="F1696" s="139"/>
      <c r="G1696" s="139"/>
      <c r="H1696" s="139"/>
      <c r="I1696" s="139"/>
      <c r="J1696" s="139"/>
      <c r="K1696" s="139"/>
      <c r="L1696" s="139"/>
      <c r="M1696" s="139"/>
      <c r="N1696" s="139"/>
      <c r="O1696" s="139"/>
      <c r="P1696" s="139"/>
      <c r="Q1696" s="139"/>
      <c r="R1696" s="139"/>
      <c r="S1696" s="139"/>
      <c r="T1696" s="139"/>
      <c r="U1696" s="139"/>
      <c r="V1696" s="139"/>
      <c r="W1696" s="139"/>
      <c r="X1696" s="139"/>
      <c r="Y1696" s="139"/>
      <c r="Z1696" s="139"/>
      <c r="AA1696" s="139"/>
      <c r="AB1696" s="139"/>
      <c r="AC1696" s="139"/>
      <c r="AD1696" s="139"/>
      <c r="AE1696" s="139"/>
      <c r="AF1696" s="139"/>
      <c r="AG1696" s="139"/>
      <c r="AH1696" s="139"/>
      <c r="AI1696" s="139"/>
      <c r="AJ1696" s="139"/>
      <c r="AK1696" s="139"/>
      <c r="AL1696" s="139"/>
      <c r="AM1696" s="139"/>
      <c r="AN1696" s="139"/>
      <c r="AO1696" s="139"/>
      <c r="AP1696" s="139"/>
      <c r="AQ1696" s="139"/>
      <c r="AR1696" s="139"/>
      <c r="AS1696" s="139"/>
      <c r="AT1696" s="139"/>
      <c r="AU1696" s="139"/>
      <c r="AV1696" s="139"/>
      <c r="AW1696" s="139"/>
      <c r="AX1696" s="139"/>
      <c r="AY1696" s="139"/>
    </row>
    <row r="1697" spans="1:51" ht="14.25" x14ac:dyDescent="0.2">
      <c r="A1697" s="139"/>
      <c r="B1697" s="139"/>
      <c r="C1697" s="139"/>
      <c r="D1697" s="139"/>
      <c r="E1697" s="139"/>
      <c r="F1697" s="139"/>
      <c r="G1697" s="139"/>
      <c r="H1697" s="139"/>
      <c r="I1697" s="139"/>
      <c r="J1697" s="139"/>
      <c r="K1697" s="139"/>
      <c r="L1697" s="139"/>
      <c r="M1697" s="139"/>
      <c r="N1697" s="139"/>
      <c r="O1697" s="139"/>
      <c r="P1697" s="139"/>
      <c r="Q1697" s="139"/>
      <c r="R1697" s="139"/>
      <c r="S1697" s="139"/>
      <c r="T1697" s="139"/>
      <c r="U1697" s="139"/>
      <c r="V1697" s="139"/>
      <c r="W1697" s="139"/>
      <c r="X1697" s="139"/>
      <c r="Y1697" s="139"/>
      <c r="Z1697" s="139"/>
      <c r="AA1697" s="139"/>
      <c r="AB1697" s="139"/>
      <c r="AC1697" s="139"/>
      <c r="AD1697" s="139"/>
      <c r="AE1697" s="139"/>
      <c r="AF1697" s="139"/>
      <c r="AG1697" s="139"/>
      <c r="AH1697" s="139"/>
      <c r="AI1697" s="139"/>
      <c r="AJ1697" s="139"/>
      <c r="AK1697" s="139"/>
      <c r="AL1697" s="139"/>
      <c r="AM1697" s="139"/>
      <c r="AN1697" s="139"/>
      <c r="AO1697" s="139"/>
      <c r="AP1697" s="139"/>
      <c r="AQ1697" s="139"/>
      <c r="AR1697" s="139"/>
      <c r="AS1697" s="139"/>
      <c r="AT1697" s="139"/>
      <c r="AU1697" s="139"/>
      <c r="AV1697" s="139"/>
      <c r="AW1697" s="139"/>
      <c r="AX1697" s="139"/>
      <c r="AY1697" s="139"/>
    </row>
    <row r="1698" spans="1:51" ht="14.25" x14ac:dyDescent="0.2">
      <c r="A1698" s="139"/>
      <c r="B1698" s="139"/>
      <c r="C1698" s="139"/>
      <c r="D1698" s="139"/>
      <c r="E1698" s="139"/>
      <c r="F1698" s="139"/>
      <c r="G1698" s="139"/>
      <c r="H1698" s="139"/>
      <c r="I1698" s="139"/>
      <c r="J1698" s="139"/>
      <c r="K1698" s="139"/>
      <c r="L1698" s="139"/>
      <c r="M1698" s="139"/>
      <c r="N1698" s="139"/>
      <c r="O1698" s="139"/>
      <c r="P1698" s="139"/>
      <c r="Q1698" s="139"/>
      <c r="R1698" s="139"/>
      <c r="S1698" s="139"/>
      <c r="T1698" s="139"/>
      <c r="U1698" s="139"/>
      <c r="V1698" s="139"/>
      <c r="W1698" s="139"/>
      <c r="X1698" s="139"/>
      <c r="Y1698" s="139"/>
      <c r="Z1698" s="139"/>
      <c r="AA1698" s="139"/>
      <c r="AB1698" s="139"/>
      <c r="AC1698" s="139"/>
      <c r="AD1698" s="139"/>
      <c r="AE1698" s="139"/>
      <c r="AF1698" s="139"/>
      <c r="AG1698" s="139"/>
      <c r="AH1698" s="139"/>
      <c r="AI1698" s="139"/>
      <c r="AJ1698" s="139"/>
      <c r="AK1698" s="139"/>
      <c r="AL1698" s="139"/>
      <c r="AM1698" s="139"/>
      <c r="AN1698" s="139"/>
      <c r="AO1698" s="139"/>
      <c r="AP1698" s="139"/>
      <c r="AQ1698" s="139"/>
      <c r="AR1698" s="139"/>
      <c r="AS1698" s="139"/>
      <c r="AT1698" s="139"/>
      <c r="AU1698" s="139"/>
      <c r="AV1698" s="139"/>
      <c r="AW1698" s="139"/>
      <c r="AX1698" s="139"/>
      <c r="AY1698" s="139"/>
    </row>
    <row r="1699" spans="1:51" ht="14.25" x14ac:dyDescent="0.2">
      <c r="A1699" s="139"/>
      <c r="B1699" s="139"/>
      <c r="C1699" s="139"/>
      <c r="D1699" s="139"/>
      <c r="E1699" s="139"/>
      <c r="F1699" s="139"/>
      <c r="G1699" s="139"/>
      <c r="H1699" s="139"/>
      <c r="I1699" s="139"/>
      <c r="J1699" s="139"/>
      <c r="K1699" s="139"/>
      <c r="L1699" s="139"/>
      <c r="M1699" s="139"/>
      <c r="N1699" s="139"/>
      <c r="O1699" s="139"/>
      <c r="P1699" s="139"/>
      <c r="Q1699" s="139"/>
      <c r="R1699" s="139"/>
      <c r="S1699" s="139"/>
      <c r="T1699" s="139"/>
      <c r="U1699" s="139"/>
      <c r="V1699" s="139"/>
      <c r="W1699" s="139"/>
      <c r="X1699" s="139"/>
      <c r="Y1699" s="139"/>
      <c r="Z1699" s="139"/>
      <c r="AA1699" s="139"/>
      <c r="AB1699" s="139"/>
      <c r="AC1699" s="139"/>
      <c r="AD1699" s="139"/>
      <c r="AE1699" s="139"/>
      <c r="AF1699" s="139"/>
      <c r="AG1699" s="139"/>
      <c r="AH1699" s="139"/>
      <c r="AI1699" s="139"/>
      <c r="AJ1699" s="139"/>
      <c r="AK1699" s="139"/>
      <c r="AL1699" s="139"/>
      <c r="AM1699" s="139"/>
      <c r="AN1699" s="139"/>
      <c r="AO1699" s="139"/>
      <c r="AP1699" s="139"/>
      <c r="AQ1699" s="139"/>
      <c r="AR1699" s="139"/>
      <c r="AS1699" s="139"/>
      <c r="AT1699" s="139"/>
      <c r="AU1699" s="139"/>
      <c r="AV1699" s="139"/>
      <c r="AW1699" s="139"/>
      <c r="AX1699" s="139"/>
      <c r="AY1699" s="139"/>
    </row>
    <row r="1700" spans="1:51" ht="14.25" x14ac:dyDescent="0.2">
      <c r="A1700" s="139"/>
      <c r="B1700" s="139"/>
      <c r="C1700" s="139"/>
      <c r="D1700" s="139"/>
      <c r="E1700" s="139"/>
      <c r="F1700" s="139"/>
      <c r="G1700" s="139"/>
      <c r="H1700" s="139"/>
      <c r="I1700" s="139"/>
      <c r="J1700" s="139"/>
      <c r="K1700" s="139"/>
      <c r="L1700" s="139"/>
      <c r="M1700" s="139"/>
      <c r="N1700" s="139"/>
      <c r="O1700" s="139"/>
      <c r="P1700" s="139"/>
      <c r="Q1700" s="139"/>
      <c r="R1700" s="139"/>
      <c r="S1700" s="139"/>
      <c r="T1700" s="139"/>
      <c r="U1700" s="139"/>
      <c r="V1700" s="139"/>
      <c r="W1700" s="139"/>
      <c r="X1700" s="139"/>
      <c r="Y1700" s="139"/>
      <c r="Z1700" s="139"/>
      <c r="AA1700" s="139"/>
      <c r="AB1700" s="139"/>
      <c r="AC1700" s="139"/>
      <c r="AD1700" s="139"/>
      <c r="AE1700" s="139"/>
      <c r="AF1700" s="139"/>
      <c r="AG1700" s="139"/>
      <c r="AH1700" s="139"/>
      <c r="AI1700" s="139"/>
      <c r="AJ1700" s="139"/>
      <c r="AK1700" s="139"/>
      <c r="AL1700" s="139"/>
      <c r="AM1700" s="139"/>
      <c r="AN1700" s="139"/>
      <c r="AO1700" s="139"/>
      <c r="AP1700" s="139"/>
      <c r="AQ1700" s="139"/>
      <c r="AR1700" s="139"/>
      <c r="AS1700" s="139"/>
      <c r="AT1700" s="139"/>
      <c r="AU1700" s="139"/>
      <c r="AV1700" s="139"/>
      <c r="AW1700" s="139"/>
      <c r="AX1700" s="139"/>
      <c r="AY1700" s="139"/>
    </row>
    <row r="1701" spans="1:51" ht="14.25" x14ac:dyDescent="0.2">
      <c r="A1701" s="139"/>
      <c r="B1701" s="139"/>
      <c r="C1701" s="139"/>
      <c r="D1701" s="139"/>
      <c r="E1701" s="139"/>
      <c r="F1701" s="139"/>
      <c r="G1701" s="139"/>
      <c r="H1701" s="139"/>
      <c r="I1701" s="139"/>
      <c r="J1701" s="139"/>
      <c r="K1701" s="139"/>
      <c r="L1701" s="139"/>
      <c r="M1701" s="139"/>
      <c r="N1701" s="139"/>
      <c r="O1701" s="139"/>
      <c r="P1701" s="139"/>
      <c r="Q1701" s="139"/>
      <c r="R1701" s="139"/>
      <c r="S1701" s="139"/>
      <c r="T1701" s="139"/>
      <c r="U1701" s="139"/>
      <c r="V1701" s="139"/>
      <c r="W1701" s="139"/>
      <c r="X1701" s="139"/>
      <c r="Y1701" s="139"/>
      <c r="Z1701" s="139"/>
      <c r="AA1701" s="139"/>
      <c r="AB1701" s="139"/>
      <c r="AC1701" s="139"/>
      <c r="AD1701" s="139"/>
      <c r="AE1701" s="139"/>
      <c r="AF1701" s="139"/>
      <c r="AG1701" s="139"/>
      <c r="AH1701" s="139"/>
      <c r="AI1701" s="139"/>
      <c r="AJ1701" s="139"/>
      <c r="AK1701" s="139"/>
      <c r="AL1701" s="139"/>
      <c r="AM1701" s="139"/>
      <c r="AN1701" s="139"/>
      <c r="AO1701" s="139"/>
      <c r="AP1701" s="139"/>
      <c r="AQ1701" s="139"/>
      <c r="AR1701" s="139"/>
      <c r="AS1701" s="139"/>
      <c r="AT1701" s="139"/>
      <c r="AU1701" s="139"/>
      <c r="AV1701" s="139"/>
      <c r="AW1701" s="139"/>
      <c r="AX1701" s="139"/>
      <c r="AY1701" s="139"/>
    </row>
    <row r="1702" spans="1:51" ht="14.25" x14ac:dyDescent="0.2">
      <c r="A1702" s="139"/>
      <c r="B1702" s="139"/>
      <c r="C1702" s="139"/>
      <c r="D1702" s="139"/>
      <c r="E1702" s="139"/>
      <c r="F1702" s="139"/>
      <c r="G1702" s="139"/>
      <c r="H1702" s="139"/>
      <c r="I1702" s="139"/>
      <c r="J1702" s="139"/>
      <c r="K1702" s="139"/>
      <c r="L1702" s="139"/>
      <c r="M1702" s="139"/>
      <c r="N1702" s="139"/>
      <c r="O1702" s="139"/>
      <c r="P1702" s="139"/>
      <c r="Q1702" s="139"/>
      <c r="R1702" s="139"/>
      <c r="S1702" s="139"/>
      <c r="T1702" s="139"/>
      <c r="U1702" s="139"/>
      <c r="V1702" s="139"/>
      <c r="W1702" s="139"/>
      <c r="X1702" s="139"/>
      <c r="Y1702" s="139"/>
      <c r="Z1702" s="139"/>
      <c r="AA1702" s="139"/>
      <c r="AB1702" s="139"/>
      <c r="AC1702" s="139"/>
      <c r="AD1702" s="139"/>
      <c r="AE1702" s="139"/>
      <c r="AF1702" s="139"/>
      <c r="AG1702" s="139"/>
      <c r="AH1702" s="139"/>
      <c r="AI1702" s="139"/>
      <c r="AJ1702" s="139"/>
      <c r="AK1702" s="139"/>
      <c r="AL1702" s="139"/>
      <c r="AM1702" s="139"/>
      <c r="AN1702" s="139"/>
      <c r="AO1702" s="139"/>
      <c r="AP1702" s="139"/>
      <c r="AQ1702" s="139"/>
      <c r="AR1702" s="139"/>
      <c r="AS1702" s="139"/>
      <c r="AT1702" s="139"/>
      <c r="AU1702" s="139"/>
      <c r="AV1702" s="139"/>
      <c r="AW1702" s="139"/>
      <c r="AX1702" s="139"/>
      <c r="AY1702" s="139"/>
    </row>
    <row r="1703" spans="1:51" ht="14.25" x14ac:dyDescent="0.2">
      <c r="A1703" s="139"/>
      <c r="B1703" s="139"/>
      <c r="C1703" s="139"/>
      <c r="D1703" s="139"/>
      <c r="E1703" s="139"/>
      <c r="F1703" s="139"/>
      <c r="G1703" s="139"/>
      <c r="H1703" s="139"/>
      <c r="I1703" s="139"/>
      <c r="J1703" s="139"/>
      <c r="K1703" s="139"/>
      <c r="L1703" s="139"/>
      <c r="M1703" s="139"/>
      <c r="N1703" s="139"/>
      <c r="O1703" s="139"/>
      <c r="P1703" s="139"/>
      <c r="Q1703" s="139"/>
      <c r="R1703" s="139"/>
      <c r="S1703" s="139"/>
      <c r="T1703" s="139"/>
      <c r="U1703" s="139"/>
      <c r="V1703" s="139"/>
      <c r="W1703" s="139"/>
      <c r="X1703" s="139"/>
      <c r="Y1703" s="139"/>
      <c r="Z1703" s="139"/>
      <c r="AA1703" s="139"/>
      <c r="AB1703" s="139"/>
      <c r="AC1703" s="139"/>
      <c r="AD1703" s="139"/>
      <c r="AE1703" s="139"/>
      <c r="AF1703" s="139"/>
      <c r="AG1703" s="139"/>
      <c r="AH1703" s="139"/>
      <c r="AI1703" s="139"/>
      <c r="AJ1703" s="139"/>
      <c r="AK1703" s="139"/>
      <c r="AL1703" s="139"/>
      <c r="AM1703" s="139"/>
      <c r="AN1703" s="139"/>
      <c r="AO1703" s="139"/>
      <c r="AP1703" s="139"/>
      <c r="AQ1703" s="139"/>
      <c r="AR1703" s="139"/>
      <c r="AS1703" s="139"/>
      <c r="AT1703" s="139"/>
      <c r="AU1703" s="139"/>
      <c r="AV1703" s="139"/>
      <c r="AW1703" s="139"/>
      <c r="AX1703" s="139"/>
      <c r="AY1703" s="139"/>
    </row>
    <row r="1704" spans="1:51" ht="14.25" x14ac:dyDescent="0.2">
      <c r="A1704" s="139"/>
      <c r="B1704" s="139"/>
      <c r="C1704" s="139"/>
      <c r="D1704" s="139"/>
      <c r="E1704" s="139"/>
      <c r="F1704" s="139"/>
      <c r="G1704" s="139"/>
      <c r="H1704" s="139"/>
      <c r="I1704" s="139"/>
      <c r="J1704" s="139"/>
      <c r="K1704" s="139"/>
      <c r="L1704" s="139"/>
      <c r="M1704" s="139"/>
      <c r="N1704" s="139"/>
      <c r="O1704" s="139"/>
      <c r="P1704" s="139"/>
      <c r="Q1704" s="139"/>
      <c r="R1704" s="139"/>
      <c r="S1704" s="139"/>
      <c r="T1704" s="139"/>
      <c r="U1704" s="139"/>
      <c r="V1704" s="139"/>
      <c r="W1704" s="139"/>
      <c r="X1704" s="139"/>
      <c r="Y1704" s="139"/>
      <c r="Z1704" s="139"/>
      <c r="AA1704" s="139"/>
      <c r="AB1704" s="139"/>
      <c r="AC1704" s="139"/>
      <c r="AD1704" s="139"/>
      <c r="AE1704" s="139"/>
      <c r="AF1704" s="139"/>
      <c r="AG1704" s="139"/>
      <c r="AH1704" s="139"/>
      <c r="AI1704" s="139"/>
      <c r="AJ1704" s="139"/>
      <c r="AK1704" s="139"/>
      <c r="AL1704" s="139"/>
      <c r="AM1704" s="139"/>
      <c r="AN1704" s="139"/>
      <c r="AO1704" s="139"/>
      <c r="AP1704" s="139"/>
      <c r="AQ1704" s="139"/>
      <c r="AR1704" s="139"/>
      <c r="AS1704" s="139"/>
      <c r="AT1704" s="139"/>
      <c r="AU1704" s="139"/>
      <c r="AV1704" s="139"/>
      <c r="AW1704" s="139"/>
      <c r="AX1704" s="139"/>
      <c r="AY1704" s="139"/>
    </row>
    <row r="1705" spans="1:51" ht="14.25" x14ac:dyDescent="0.2">
      <c r="A1705" s="139"/>
      <c r="B1705" s="139"/>
      <c r="C1705" s="139"/>
      <c r="D1705" s="139"/>
      <c r="E1705" s="139"/>
      <c r="F1705" s="139"/>
      <c r="G1705" s="139"/>
      <c r="H1705" s="139"/>
      <c r="I1705" s="139"/>
      <c r="J1705" s="139"/>
      <c r="K1705" s="139"/>
      <c r="L1705" s="139"/>
      <c r="M1705" s="139"/>
      <c r="N1705" s="139"/>
      <c r="O1705" s="139"/>
      <c r="P1705" s="139"/>
      <c r="Q1705" s="139"/>
      <c r="R1705" s="139"/>
      <c r="S1705" s="139"/>
      <c r="T1705" s="139"/>
      <c r="U1705" s="139"/>
      <c r="V1705" s="139"/>
      <c r="W1705" s="139"/>
      <c r="X1705" s="139"/>
      <c r="Y1705" s="139"/>
      <c r="Z1705" s="139"/>
      <c r="AA1705" s="139"/>
      <c r="AB1705" s="139"/>
      <c r="AC1705" s="139"/>
      <c r="AD1705" s="139"/>
      <c r="AE1705" s="139"/>
      <c r="AF1705" s="139"/>
      <c r="AG1705" s="139"/>
      <c r="AH1705" s="139"/>
      <c r="AI1705" s="139"/>
      <c r="AJ1705" s="139"/>
      <c r="AK1705" s="139"/>
      <c r="AL1705" s="139"/>
      <c r="AM1705" s="139"/>
      <c r="AN1705" s="139"/>
      <c r="AO1705" s="139"/>
      <c r="AP1705" s="139"/>
      <c r="AQ1705" s="139"/>
      <c r="AR1705" s="139"/>
      <c r="AS1705" s="139"/>
      <c r="AT1705" s="139"/>
      <c r="AU1705" s="139"/>
      <c r="AV1705" s="139"/>
      <c r="AW1705" s="139"/>
      <c r="AX1705" s="139"/>
      <c r="AY1705" s="139"/>
    </row>
    <row r="1706" spans="1:51" ht="14.25" x14ac:dyDescent="0.2">
      <c r="A1706" s="139"/>
      <c r="B1706" s="139"/>
      <c r="C1706" s="139"/>
      <c r="D1706" s="139"/>
      <c r="E1706" s="139"/>
      <c r="F1706" s="139"/>
      <c r="G1706" s="139"/>
      <c r="H1706" s="139"/>
      <c r="I1706" s="139"/>
      <c r="J1706" s="139"/>
      <c r="K1706" s="139"/>
      <c r="L1706" s="139"/>
      <c r="M1706" s="139"/>
      <c r="N1706" s="139"/>
      <c r="O1706" s="139"/>
      <c r="P1706" s="139"/>
      <c r="Q1706" s="139"/>
      <c r="R1706" s="139"/>
      <c r="S1706" s="139"/>
      <c r="T1706" s="139"/>
      <c r="U1706" s="139"/>
      <c r="V1706" s="139"/>
      <c r="W1706" s="139"/>
      <c r="X1706" s="139"/>
      <c r="Y1706" s="139"/>
      <c r="Z1706" s="139"/>
      <c r="AA1706" s="139"/>
      <c r="AB1706" s="139"/>
      <c r="AC1706" s="139"/>
      <c r="AD1706" s="139"/>
      <c r="AE1706" s="139"/>
      <c r="AF1706" s="139"/>
      <c r="AG1706" s="139"/>
      <c r="AH1706" s="139"/>
      <c r="AI1706" s="139"/>
      <c r="AJ1706" s="139"/>
      <c r="AK1706" s="139"/>
      <c r="AL1706" s="139"/>
      <c r="AM1706" s="139"/>
      <c r="AN1706" s="139"/>
      <c r="AO1706" s="139"/>
      <c r="AP1706" s="139"/>
      <c r="AQ1706" s="139"/>
      <c r="AR1706" s="139"/>
      <c r="AS1706" s="139"/>
      <c r="AT1706" s="139"/>
      <c r="AU1706" s="139"/>
      <c r="AV1706" s="139"/>
      <c r="AW1706" s="139"/>
      <c r="AX1706" s="139"/>
      <c r="AY1706" s="139"/>
    </row>
    <row r="1707" spans="1:51" ht="14.25" x14ac:dyDescent="0.2">
      <c r="A1707" s="139"/>
      <c r="B1707" s="139"/>
      <c r="C1707" s="139"/>
      <c r="D1707" s="139"/>
      <c r="E1707" s="139"/>
      <c r="F1707" s="139"/>
      <c r="G1707" s="139"/>
      <c r="H1707" s="139"/>
      <c r="I1707" s="139"/>
      <c r="J1707" s="139"/>
      <c r="K1707" s="139"/>
      <c r="L1707" s="139"/>
      <c r="M1707" s="139"/>
      <c r="N1707" s="139"/>
      <c r="O1707" s="139"/>
      <c r="P1707" s="139"/>
      <c r="Q1707" s="139"/>
      <c r="R1707" s="139"/>
      <c r="S1707" s="139"/>
      <c r="T1707" s="139"/>
      <c r="U1707" s="139"/>
      <c r="V1707" s="139"/>
      <c r="W1707" s="139"/>
      <c r="X1707" s="139"/>
      <c r="Y1707" s="139"/>
      <c r="Z1707" s="139"/>
      <c r="AA1707" s="139"/>
      <c r="AB1707" s="139"/>
      <c r="AC1707" s="139"/>
      <c r="AD1707" s="139"/>
      <c r="AE1707" s="139"/>
      <c r="AF1707" s="139"/>
      <c r="AG1707" s="139"/>
      <c r="AH1707" s="139"/>
      <c r="AI1707" s="139"/>
      <c r="AJ1707" s="139"/>
      <c r="AK1707" s="139"/>
      <c r="AL1707" s="139"/>
      <c r="AM1707" s="139"/>
      <c r="AN1707" s="139"/>
      <c r="AO1707" s="139"/>
      <c r="AP1707" s="139"/>
      <c r="AQ1707" s="139"/>
      <c r="AR1707" s="139"/>
      <c r="AS1707" s="139"/>
      <c r="AT1707" s="139"/>
      <c r="AU1707" s="139"/>
      <c r="AV1707" s="139"/>
      <c r="AW1707" s="139"/>
      <c r="AX1707" s="139"/>
      <c r="AY1707" s="139"/>
    </row>
    <row r="1708" spans="1:51" ht="14.25" x14ac:dyDescent="0.2">
      <c r="A1708" s="139"/>
      <c r="B1708" s="139"/>
      <c r="C1708" s="139"/>
      <c r="D1708" s="139"/>
      <c r="E1708" s="139"/>
      <c r="F1708" s="139"/>
      <c r="G1708" s="139"/>
      <c r="H1708" s="139"/>
      <c r="I1708" s="139"/>
      <c r="J1708" s="139"/>
      <c r="K1708" s="139"/>
      <c r="L1708" s="139"/>
      <c r="M1708" s="139"/>
      <c r="N1708" s="139"/>
      <c r="O1708" s="139"/>
      <c r="P1708" s="139"/>
      <c r="Q1708" s="139"/>
      <c r="R1708" s="139"/>
      <c r="S1708" s="139"/>
      <c r="T1708" s="139"/>
      <c r="U1708" s="139"/>
      <c r="V1708" s="139"/>
      <c r="W1708" s="139"/>
      <c r="X1708" s="139"/>
      <c r="Y1708" s="139"/>
      <c r="Z1708" s="139"/>
      <c r="AA1708" s="139"/>
      <c r="AB1708" s="139"/>
      <c r="AC1708" s="139"/>
      <c r="AD1708" s="139"/>
      <c r="AE1708" s="139"/>
      <c r="AF1708" s="139"/>
      <c r="AG1708" s="139"/>
      <c r="AH1708" s="139"/>
      <c r="AI1708" s="139"/>
      <c r="AJ1708" s="139"/>
      <c r="AK1708" s="139"/>
      <c r="AL1708" s="139"/>
      <c r="AM1708" s="139"/>
      <c r="AN1708" s="139"/>
      <c r="AO1708" s="139"/>
      <c r="AP1708" s="139"/>
      <c r="AQ1708" s="139"/>
      <c r="AR1708" s="139"/>
      <c r="AS1708" s="139"/>
      <c r="AT1708" s="139"/>
      <c r="AU1708" s="139"/>
      <c r="AV1708" s="139"/>
      <c r="AW1708" s="139"/>
      <c r="AX1708" s="139"/>
      <c r="AY1708" s="139"/>
    </row>
    <row r="1709" spans="1:51" ht="14.25" x14ac:dyDescent="0.2">
      <c r="A1709" s="139"/>
      <c r="B1709" s="139"/>
      <c r="C1709" s="139"/>
      <c r="D1709" s="139"/>
      <c r="E1709" s="139"/>
      <c r="F1709" s="139"/>
      <c r="G1709" s="139"/>
      <c r="H1709" s="139"/>
      <c r="I1709" s="139"/>
      <c r="J1709" s="139"/>
      <c r="K1709" s="139"/>
      <c r="L1709" s="139"/>
      <c r="M1709" s="139"/>
      <c r="N1709" s="139"/>
      <c r="O1709" s="139"/>
      <c r="P1709" s="139"/>
      <c r="Q1709" s="139"/>
      <c r="R1709" s="139"/>
      <c r="S1709" s="139"/>
      <c r="T1709" s="139"/>
      <c r="U1709" s="139"/>
      <c r="V1709" s="139"/>
      <c r="W1709" s="139"/>
      <c r="X1709" s="139"/>
      <c r="Y1709" s="139"/>
      <c r="Z1709" s="139"/>
      <c r="AA1709" s="139"/>
      <c r="AB1709" s="139"/>
      <c r="AC1709" s="139"/>
      <c r="AD1709" s="139"/>
      <c r="AE1709" s="139"/>
      <c r="AF1709" s="139"/>
      <c r="AG1709" s="139"/>
      <c r="AH1709" s="139"/>
      <c r="AI1709" s="139"/>
      <c r="AJ1709" s="139"/>
      <c r="AK1709" s="139"/>
      <c r="AL1709" s="139"/>
      <c r="AM1709" s="139"/>
      <c r="AN1709" s="139"/>
      <c r="AO1709" s="139"/>
      <c r="AP1709" s="139"/>
      <c r="AQ1709" s="139"/>
      <c r="AR1709" s="139"/>
      <c r="AS1709" s="139"/>
      <c r="AT1709" s="139"/>
      <c r="AU1709" s="139"/>
      <c r="AV1709" s="139"/>
      <c r="AW1709" s="139"/>
      <c r="AX1709" s="139"/>
      <c r="AY1709" s="139"/>
    </row>
    <row r="1710" spans="1:51" ht="14.25" x14ac:dyDescent="0.2">
      <c r="A1710" s="139"/>
      <c r="B1710" s="139"/>
      <c r="C1710" s="139"/>
      <c r="D1710" s="139"/>
      <c r="E1710" s="139"/>
      <c r="F1710" s="139"/>
      <c r="G1710" s="139"/>
      <c r="H1710" s="139"/>
      <c r="I1710" s="139"/>
      <c r="J1710" s="139"/>
      <c r="K1710" s="139"/>
      <c r="L1710" s="139"/>
      <c r="M1710" s="139"/>
      <c r="N1710" s="139"/>
      <c r="O1710" s="139"/>
      <c r="P1710" s="139"/>
      <c r="Q1710" s="139"/>
      <c r="R1710" s="139"/>
      <c r="S1710" s="139"/>
      <c r="T1710" s="139"/>
      <c r="U1710" s="139"/>
      <c r="V1710" s="139"/>
      <c r="W1710" s="139"/>
      <c r="X1710" s="139"/>
      <c r="Y1710" s="139"/>
      <c r="Z1710" s="139"/>
      <c r="AA1710" s="139"/>
      <c r="AB1710" s="139"/>
      <c r="AC1710" s="139"/>
      <c r="AD1710" s="139"/>
      <c r="AE1710" s="139"/>
      <c r="AF1710" s="139"/>
      <c r="AG1710" s="139"/>
      <c r="AH1710" s="139"/>
      <c r="AI1710" s="139"/>
      <c r="AJ1710" s="139"/>
      <c r="AK1710" s="139"/>
      <c r="AL1710" s="139"/>
      <c r="AM1710" s="139"/>
      <c r="AN1710" s="139"/>
      <c r="AO1710" s="139"/>
      <c r="AP1710" s="139"/>
      <c r="AQ1710" s="139"/>
      <c r="AR1710" s="139"/>
      <c r="AS1710" s="139"/>
      <c r="AT1710" s="139"/>
      <c r="AU1710" s="139"/>
      <c r="AV1710" s="139"/>
      <c r="AW1710" s="139"/>
      <c r="AX1710" s="139"/>
      <c r="AY1710" s="139"/>
    </row>
    <row r="1711" spans="1:51" ht="14.25" x14ac:dyDescent="0.2">
      <c r="A1711" s="139"/>
      <c r="B1711" s="139"/>
      <c r="C1711" s="139"/>
      <c r="D1711" s="139"/>
      <c r="E1711" s="139"/>
      <c r="F1711" s="139"/>
      <c r="G1711" s="139"/>
      <c r="H1711" s="139"/>
      <c r="I1711" s="139"/>
      <c r="J1711" s="139"/>
      <c r="K1711" s="139"/>
      <c r="L1711" s="139"/>
      <c r="M1711" s="139"/>
      <c r="N1711" s="139"/>
      <c r="O1711" s="139"/>
      <c r="P1711" s="139"/>
      <c r="Q1711" s="139"/>
      <c r="R1711" s="139"/>
      <c r="S1711" s="139"/>
      <c r="T1711" s="139"/>
      <c r="U1711" s="139"/>
      <c r="V1711" s="139"/>
      <c r="W1711" s="139"/>
      <c r="X1711" s="139"/>
      <c r="Y1711" s="139"/>
      <c r="Z1711" s="139"/>
      <c r="AA1711" s="139"/>
      <c r="AB1711" s="139"/>
      <c r="AC1711" s="139"/>
      <c r="AD1711" s="139"/>
      <c r="AE1711" s="139"/>
      <c r="AF1711" s="139"/>
      <c r="AG1711" s="139"/>
      <c r="AH1711" s="139"/>
      <c r="AI1711" s="139"/>
      <c r="AJ1711" s="139"/>
      <c r="AK1711" s="139"/>
      <c r="AL1711" s="139"/>
      <c r="AM1711" s="139"/>
      <c r="AN1711" s="139"/>
      <c r="AO1711" s="139"/>
      <c r="AP1711" s="139"/>
      <c r="AQ1711" s="139"/>
      <c r="AR1711" s="139"/>
      <c r="AS1711" s="139"/>
      <c r="AT1711" s="139"/>
      <c r="AU1711" s="139"/>
      <c r="AV1711" s="139"/>
      <c r="AW1711" s="139"/>
      <c r="AX1711" s="139"/>
      <c r="AY1711" s="139"/>
    </row>
    <row r="1712" spans="1:51" ht="14.25" x14ac:dyDescent="0.2">
      <c r="A1712" s="139"/>
      <c r="B1712" s="139"/>
      <c r="C1712" s="139"/>
      <c r="D1712" s="139"/>
      <c r="E1712" s="139"/>
      <c r="F1712" s="139"/>
      <c r="G1712" s="139"/>
      <c r="H1712" s="139"/>
      <c r="I1712" s="139"/>
      <c r="J1712" s="139"/>
      <c r="K1712" s="139"/>
      <c r="L1712" s="139"/>
      <c r="M1712" s="139"/>
      <c r="N1712" s="139"/>
      <c r="O1712" s="139"/>
      <c r="P1712" s="139"/>
      <c r="Q1712" s="139"/>
      <c r="R1712" s="139"/>
      <c r="S1712" s="139"/>
      <c r="T1712" s="139"/>
      <c r="U1712" s="139"/>
      <c r="V1712" s="139"/>
      <c r="W1712" s="139"/>
      <c r="X1712" s="139"/>
      <c r="Y1712" s="139"/>
      <c r="Z1712" s="139"/>
      <c r="AA1712" s="139"/>
      <c r="AB1712" s="139"/>
      <c r="AC1712" s="139"/>
      <c r="AD1712" s="139"/>
      <c r="AE1712" s="139"/>
      <c r="AF1712" s="139"/>
      <c r="AG1712" s="139"/>
      <c r="AH1712" s="139"/>
      <c r="AI1712" s="139"/>
      <c r="AJ1712" s="139"/>
      <c r="AK1712" s="139"/>
      <c r="AL1712" s="139"/>
      <c r="AM1712" s="139"/>
      <c r="AN1712" s="139"/>
      <c r="AO1712" s="139"/>
      <c r="AP1712" s="139"/>
      <c r="AQ1712" s="139"/>
      <c r="AR1712" s="139"/>
      <c r="AS1712" s="139"/>
      <c r="AT1712" s="139"/>
      <c r="AU1712" s="139"/>
      <c r="AV1712" s="139"/>
      <c r="AW1712" s="139"/>
      <c r="AX1712" s="139"/>
      <c r="AY1712" s="139"/>
    </row>
    <row r="1713" spans="1:51" ht="14.25" x14ac:dyDescent="0.2">
      <c r="A1713" s="139"/>
      <c r="B1713" s="139"/>
      <c r="C1713" s="139"/>
      <c r="D1713" s="139"/>
      <c r="E1713" s="139"/>
      <c r="F1713" s="139"/>
      <c r="G1713" s="139"/>
      <c r="H1713" s="139"/>
      <c r="I1713" s="139"/>
      <c r="J1713" s="139"/>
      <c r="K1713" s="139"/>
      <c r="L1713" s="139"/>
      <c r="M1713" s="139"/>
      <c r="N1713" s="139"/>
      <c r="O1713" s="139"/>
      <c r="P1713" s="139"/>
      <c r="Q1713" s="139"/>
      <c r="R1713" s="139"/>
      <c r="S1713" s="139"/>
      <c r="T1713" s="139"/>
      <c r="U1713" s="139"/>
      <c r="V1713" s="139"/>
      <c r="W1713" s="139"/>
      <c r="X1713" s="139"/>
      <c r="Y1713" s="139"/>
      <c r="Z1713" s="139"/>
      <c r="AA1713" s="139"/>
      <c r="AB1713" s="139"/>
      <c r="AC1713" s="139"/>
      <c r="AD1713" s="139"/>
      <c r="AE1713" s="139"/>
      <c r="AF1713" s="139"/>
      <c r="AG1713" s="139"/>
      <c r="AH1713" s="139"/>
      <c r="AI1713" s="139"/>
      <c r="AJ1713" s="139"/>
      <c r="AK1713" s="139"/>
      <c r="AL1713" s="139"/>
      <c r="AM1713" s="139"/>
      <c r="AN1713" s="139"/>
      <c r="AO1713" s="139"/>
      <c r="AP1713" s="139"/>
      <c r="AQ1713" s="139"/>
      <c r="AR1713" s="139"/>
      <c r="AS1713" s="139"/>
      <c r="AT1713" s="139"/>
      <c r="AU1713" s="139"/>
      <c r="AV1713" s="139"/>
      <c r="AW1713" s="139"/>
      <c r="AX1713" s="139"/>
      <c r="AY1713" s="139"/>
    </row>
    <row r="1714" spans="1:51" ht="14.25" x14ac:dyDescent="0.2">
      <c r="A1714" s="139"/>
      <c r="B1714" s="139"/>
      <c r="C1714" s="139"/>
      <c r="D1714" s="139"/>
      <c r="E1714" s="139"/>
      <c r="F1714" s="139"/>
      <c r="G1714" s="139"/>
      <c r="H1714" s="139"/>
      <c r="I1714" s="139"/>
      <c r="J1714" s="139"/>
      <c r="K1714" s="139"/>
      <c r="L1714" s="139"/>
      <c r="M1714" s="139"/>
      <c r="N1714" s="139"/>
      <c r="O1714" s="139"/>
      <c r="P1714" s="139"/>
      <c r="Q1714" s="139"/>
      <c r="R1714" s="139"/>
      <c r="S1714" s="139"/>
      <c r="T1714" s="139"/>
      <c r="U1714" s="139"/>
      <c r="V1714" s="139"/>
      <c r="W1714" s="139"/>
      <c r="X1714" s="139"/>
      <c r="Y1714" s="139"/>
      <c r="Z1714" s="139"/>
      <c r="AA1714" s="139"/>
      <c r="AB1714" s="139"/>
      <c r="AC1714" s="139"/>
      <c r="AD1714" s="139"/>
      <c r="AE1714" s="139"/>
      <c r="AF1714" s="139"/>
      <c r="AG1714" s="139"/>
      <c r="AH1714" s="139"/>
      <c r="AI1714" s="139"/>
      <c r="AJ1714" s="139"/>
      <c r="AK1714" s="139"/>
      <c r="AL1714" s="139"/>
      <c r="AM1714" s="139"/>
      <c r="AN1714" s="139"/>
      <c r="AO1714" s="139"/>
      <c r="AP1714" s="139"/>
      <c r="AQ1714" s="139"/>
      <c r="AR1714" s="139"/>
      <c r="AS1714" s="139"/>
      <c r="AT1714" s="139"/>
      <c r="AU1714" s="139"/>
      <c r="AV1714" s="139"/>
      <c r="AW1714" s="139"/>
      <c r="AX1714" s="139"/>
      <c r="AY1714" s="139"/>
    </row>
    <row r="1715" spans="1:51" ht="14.25" x14ac:dyDescent="0.2">
      <c r="A1715" s="139"/>
      <c r="B1715" s="139"/>
      <c r="C1715" s="139"/>
      <c r="D1715" s="139"/>
      <c r="E1715" s="139"/>
      <c r="F1715" s="139"/>
      <c r="G1715" s="139"/>
      <c r="H1715" s="139"/>
      <c r="I1715" s="139"/>
      <c r="J1715" s="139"/>
      <c r="K1715" s="139"/>
      <c r="L1715" s="139"/>
      <c r="M1715" s="139"/>
      <c r="N1715" s="139"/>
      <c r="O1715" s="139"/>
      <c r="P1715" s="139"/>
      <c r="Q1715" s="139"/>
      <c r="R1715" s="139"/>
      <c r="S1715" s="139"/>
      <c r="T1715" s="139"/>
      <c r="U1715" s="139"/>
      <c r="V1715" s="139"/>
      <c r="W1715" s="139"/>
      <c r="X1715" s="139"/>
      <c r="Y1715" s="139"/>
      <c r="Z1715" s="139"/>
      <c r="AA1715" s="139"/>
      <c r="AB1715" s="139"/>
      <c r="AC1715" s="139"/>
      <c r="AD1715" s="139"/>
      <c r="AE1715" s="139"/>
      <c r="AF1715" s="139"/>
      <c r="AG1715" s="139"/>
      <c r="AH1715" s="139"/>
      <c r="AI1715" s="139"/>
      <c r="AJ1715" s="139"/>
      <c r="AK1715" s="139"/>
      <c r="AL1715" s="139"/>
      <c r="AM1715" s="139"/>
      <c r="AN1715" s="139"/>
      <c r="AO1715" s="139"/>
      <c r="AP1715" s="139"/>
      <c r="AQ1715" s="139"/>
      <c r="AR1715" s="139"/>
      <c r="AS1715" s="139"/>
      <c r="AT1715" s="139"/>
      <c r="AU1715" s="139"/>
      <c r="AV1715" s="139"/>
      <c r="AW1715" s="139"/>
      <c r="AX1715" s="139"/>
      <c r="AY1715" s="139"/>
    </row>
    <row r="1716" spans="1:51" ht="14.25" x14ac:dyDescent="0.2">
      <c r="A1716" s="139"/>
      <c r="B1716" s="139"/>
      <c r="C1716" s="139"/>
      <c r="D1716" s="139"/>
      <c r="E1716" s="139"/>
      <c r="F1716" s="139"/>
      <c r="G1716" s="139"/>
      <c r="H1716" s="139"/>
      <c r="I1716" s="139"/>
      <c r="J1716" s="139"/>
      <c r="K1716" s="139"/>
      <c r="L1716" s="139"/>
      <c r="M1716" s="139"/>
      <c r="N1716" s="139"/>
      <c r="O1716" s="139"/>
      <c r="P1716" s="139"/>
      <c r="Q1716" s="139"/>
      <c r="R1716" s="139"/>
      <c r="S1716" s="139"/>
      <c r="T1716" s="139"/>
      <c r="U1716" s="139"/>
      <c r="V1716" s="139"/>
      <c r="W1716" s="139"/>
      <c r="X1716" s="139"/>
      <c r="Y1716" s="139"/>
      <c r="Z1716" s="139"/>
      <c r="AA1716" s="139"/>
      <c r="AB1716" s="139"/>
      <c r="AC1716" s="139"/>
      <c r="AD1716" s="139"/>
      <c r="AE1716" s="139"/>
      <c r="AF1716" s="139"/>
      <c r="AG1716" s="139"/>
      <c r="AH1716" s="139"/>
      <c r="AI1716" s="139"/>
      <c r="AJ1716" s="139"/>
      <c r="AK1716" s="139"/>
      <c r="AL1716" s="139"/>
      <c r="AM1716" s="139"/>
      <c r="AN1716" s="139"/>
      <c r="AO1716" s="139"/>
      <c r="AP1716" s="139"/>
      <c r="AQ1716" s="139"/>
      <c r="AR1716" s="139"/>
      <c r="AS1716" s="139"/>
      <c r="AT1716" s="139"/>
      <c r="AU1716" s="139"/>
      <c r="AV1716" s="139"/>
      <c r="AW1716" s="139"/>
      <c r="AX1716" s="139"/>
      <c r="AY1716" s="139"/>
    </row>
    <row r="1717" spans="1:51" ht="14.25" x14ac:dyDescent="0.2">
      <c r="A1717" s="139"/>
      <c r="B1717" s="139"/>
      <c r="C1717" s="139"/>
      <c r="D1717" s="139"/>
      <c r="E1717" s="139"/>
      <c r="F1717" s="139"/>
      <c r="G1717" s="139"/>
      <c r="H1717" s="139"/>
      <c r="I1717" s="139"/>
      <c r="J1717" s="139"/>
      <c r="K1717" s="139"/>
      <c r="L1717" s="139"/>
      <c r="M1717" s="139"/>
      <c r="N1717" s="139"/>
      <c r="O1717" s="139"/>
      <c r="P1717" s="139"/>
      <c r="Q1717" s="139"/>
      <c r="R1717" s="139"/>
      <c r="S1717" s="139"/>
      <c r="T1717" s="139"/>
      <c r="U1717" s="139"/>
      <c r="V1717" s="139"/>
      <c r="W1717" s="139"/>
      <c r="X1717" s="139"/>
      <c r="Y1717" s="139"/>
      <c r="Z1717" s="139"/>
      <c r="AA1717" s="139"/>
      <c r="AB1717" s="139"/>
      <c r="AC1717" s="139"/>
      <c r="AD1717" s="139"/>
      <c r="AE1717" s="139"/>
      <c r="AF1717" s="139"/>
      <c r="AG1717" s="139"/>
      <c r="AH1717" s="139"/>
      <c r="AI1717" s="139"/>
      <c r="AJ1717" s="139"/>
      <c r="AK1717" s="139"/>
      <c r="AL1717" s="139"/>
      <c r="AM1717" s="139"/>
      <c r="AN1717" s="139"/>
      <c r="AO1717" s="139"/>
      <c r="AP1717" s="139"/>
      <c r="AQ1717" s="139"/>
      <c r="AR1717" s="139"/>
      <c r="AS1717" s="139"/>
      <c r="AT1717" s="139"/>
      <c r="AU1717" s="139"/>
      <c r="AV1717" s="139"/>
      <c r="AW1717" s="139"/>
      <c r="AX1717" s="139"/>
      <c r="AY1717" s="139"/>
    </row>
    <row r="1718" spans="1:51" ht="14.25" x14ac:dyDescent="0.2">
      <c r="A1718" s="139"/>
      <c r="B1718" s="139"/>
      <c r="C1718" s="139"/>
      <c r="D1718" s="139"/>
      <c r="E1718" s="139"/>
      <c r="F1718" s="139"/>
      <c r="G1718" s="139"/>
      <c r="H1718" s="139"/>
      <c r="I1718" s="139"/>
      <c r="J1718" s="139"/>
      <c r="K1718" s="139"/>
      <c r="L1718" s="139"/>
      <c r="M1718" s="139"/>
      <c r="N1718" s="139"/>
      <c r="O1718" s="139"/>
      <c r="P1718" s="139"/>
      <c r="Q1718" s="139"/>
      <c r="R1718" s="139"/>
      <c r="S1718" s="139"/>
      <c r="T1718" s="139"/>
      <c r="U1718" s="139"/>
      <c r="V1718" s="139"/>
      <c r="W1718" s="139"/>
      <c r="X1718" s="139"/>
      <c r="Y1718" s="139"/>
      <c r="Z1718" s="139"/>
      <c r="AA1718" s="139"/>
      <c r="AB1718" s="139"/>
      <c r="AC1718" s="139"/>
      <c r="AD1718" s="139"/>
      <c r="AE1718" s="139"/>
      <c r="AF1718" s="139"/>
      <c r="AG1718" s="139"/>
      <c r="AH1718" s="139"/>
      <c r="AI1718" s="139"/>
      <c r="AJ1718" s="139"/>
      <c r="AK1718" s="139"/>
      <c r="AL1718" s="139"/>
      <c r="AM1718" s="139"/>
      <c r="AN1718" s="139"/>
      <c r="AO1718" s="139"/>
      <c r="AP1718" s="139"/>
      <c r="AQ1718" s="139"/>
      <c r="AR1718" s="139"/>
      <c r="AS1718" s="139"/>
      <c r="AT1718" s="139"/>
      <c r="AU1718" s="139"/>
      <c r="AV1718" s="139"/>
      <c r="AW1718" s="139"/>
      <c r="AX1718" s="139"/>
      <c r="AY1718" s="139"/>
    </row>
    <row r="1719" spans="1:51" ht="14.25" x14ac:dyDescent="0.2">
      <c r="A1719" s="139"/>
      <c r="B1719" s="139"/>
      <c r="C1719" s="139"/>
      <c r="D1719" s="139"/>
      <c r="E1719" s="139"/>
      <c r="F1719" s="139"/>
      <c r="G1719" s="139"/>
      <c r="H1719" s="139"/>
      <c r="I1719" s="139"/>
      <c r="J1719" s="139"/>
      <c r="K1719" s="139"/>
      <c r="L1719" s="139"/>
      <c r="M1719" s="139"/>
      <c r="N1719" s="139"/>
      <c r="O1719" s="139"/>
      <c r="P1719" s="139"/>
      <c r="Q1719" s="139"/>
      <c r="R1719" s="139"/>
      <c r="S1719" s="139"/>
      <c r="T1719" s="139"/>
      <c r="U1719" s="139"/>
      <c r="V1719" s="139"/>
      <c r="W1719" s="139"/>
      <c r="X1719" s="139"/>
      <c r="Y1719" s="139"/>
      <c r="Z1719" s="139"/>
      <c r="AA1719" s="139"/>
      <c r="AB1719" s="139"/>
      <c r="AC1719" s="139"/>
      <c r="AD1719" s="139"/>
      <c r="AE1719" s="139"/>
      <c r="AF1719" s="139"/>
      <c r="AG1719" s="139"/>
      <c r="AH1719" s="139"/>
      <c r="AI1719" s="139"/>
      <c r="AJ1719" s="139"/>
      <c r="AK1719" s="139"/>
      <c r="AL1719" s="139"/>
      <c r="AM1719" s="139"/>
      <c r="AN1719" s="139"/>
      <c r="AO1719" s="139"/>
      <c r="AP1719" s="139"/>
      <c r="AQ1719" s="139"/>
      <c r="AR1719" s="139"/>
      <c r="AS1719" s="139"/>
      <c r="AT1719" s="139"/>
      <c r="AU1719" s="139"/>
      <c r="AV1719" s="139"/>
      <c r="AW1719" s="139"/>
      <c r="AX1719" s="139"/>
      <c r="AY1719" s="139"/>
    </row>
    <row r="1720" spans="1:51" ht="14.25" x14ac:dyDescent="0.2">
      <c r="A1720" s="139"/>
      <c r="B1720" s="139"/>
      <c r="C1720" s="139"/>
      <c r="D1720" s="139"/>
      <c r="E1720" s="139"/>
      <c r="F1720" s="139"/>
      <c r="G1720" s="139"/>
      <c r="H1720" s="139"/>
      <c r="I1720" s="139"/>
      <c r="J1720" s="139"/>
      <c r="K1720" s="139"/>
      <c r="L1720" s="139"/>
      <c r="M1720" s="139"/>
      <c r="N1720" s="139"/>
      <c r="O1720" s="139"/>
      <c r="P1720" s="139"/>
      <c r="Q1720" s="139"/>
      <c r="R1720" s="139"/>
      <c r="S1720" s="139"/>
      <c r="T1720" s="139"/>
      <c r="U1720" s="139"/>
      <c r="V1720" s="139"/>
      <c r="W1720" s="139"/>
      <c r="X1720" s="139"/>
      <c r="Y1720" s="139"/>
      <c r="Z1720" s="139"/>
      <c r="AA1720" s="139"/>
      <c r="AB1720" s="139"/>
      <c r="AC1720" s="139"/>
      <c r="AD1720" s="139"/>
      <c r="AE1720" s="139"/>
      <c r="AF1720" s="139"/>
      <c r="AG1720" s="139"/>
      <c r="AH1720" s="139"/>
      <c r="AI1720" s="139"/>
      <c r="AJ1720" s="139"/>
      <c r="AK1720" s="139"/>
      <c r="AL1720" s="139"/>
      <c r="AM1720" s="139"/>
      <c r="AN1720" s="139"/>
      <c r="AO1720" s="139"/>
      <c r="AP1720" s="139"/>
      <c r="AQ1720" s="139"/>
      <c r="AR1720" s="139"/>
      <c r="AS1720" s="139"/>
      <c r="AT1720" s="139"/>
      <c r="AU1720" s="139"/>
      <c r="AV1720" s="139"/>
      <c r="AW1720" s="139"/>
      <c r="AX1720" s="139"/>
      <c r="AY1720" s="139"/>
    </row>
    <row r="1721" spans="1:51" ht="14.25" x14ac:dyDescent="0.2">
      <c r="A1721" s="139"/>
      <c r="B1721" s="139"/>
      <c r="C1721" s="139"/>
      <c r="D1721" s="139"/>
      <c r="E1721" s="139"/>
      <c r="F1721" s="139"/>
      <c r="G1721" s="139"/>
      <c r="H1721" s="139"/>
      <c r="I1721" s="139"/>
      <c r="J1721" s="139"/>
      <c r="K1721" s="139"/>
      <c r="L1721" s="139"/>
      <c r="M1721" s="139"/>
      <c r="N1721" s="139"/>
      <c r="O1721" s="139"/>
      <c r="P1721" s="139"/>
      <c r="Q1721" s="139"/>
      <c r="R1721" s="139"/>
      <c r="S1721" s="139"/>
      <c r="T1721" s="139"/>
      <c r="U1721" s="139"/>
      <c r="V1721" s="139"/>
      <c r="W1721" s="139"/>
      <c r="X1721" s="139"/>
      <c r="Y1721" s="139"/>
      <c r="Z1721" s="139"/>
      <c r="AA1721" s="139"/>
      <c r="AB1721" s="139"/>
      <c r="AC1721" s="139"/>
      <c r="AD1721" s="139"/>
      <c r="AE1721" s="139"/>
      <c r="AF1721" s="139"/>
      <c r="AG1721" s="139"/>
      <c r="AH1721" s="139"/>
      <c r="AI1721" s="139"/>
      <c r="AJ1721" s="139"/>
      <c r="AK1721" s="139"/>
      <c r="AL1721" s="139"/>
      <c r="AM1721" s="139"/>
      <c r="AN1721" s="139"/>
      <c r="AO1721" s="139"/>
      <c r="AP1721" s="139"/>
      <c r="AQ1721" s="139"/>
      <c r="AR1721" s="139"/>
      <c r="AS1721" s="139"/>
      <c r="AT1721" s="139"/>
      <c r="AU1721" s="139"/>
      <c r="AV1721" s="139"/>
      <c r="AW1721" s="139"/>
      <c r="AX1721" s="139"/>
      <c r="AY1721" s="139"/>
    </row>
    <row r="1722" spans="1:51" ht="14.25" x14ac:dyDescent="0.2">
      <c r="A1722" s="139"/>
      <c r="B1722" s="139"/>
      <c r="C1722" s="139"/>
      <c r="D1722" s="139"/>
      <c r="E1722" s="139"/>
      <c r="F1722" s="139"/>
      <c r="G1722" s="139"/>
      <c r="H1722" s="139"/>
      <c r="I1722" s="139"/>
      <c r="J1722" s="139"/>
      <c r="K1722" s="139"/>
      <c r="L1722" s="139"/>
      <c r="M1722" s="139"/>
      <c r="N1722" s="139"/>
      <c r="O1722" s="139"/>
      <c r="P1722" s="139"/>
      <c r="Q1722" s="139"/>
      <c r="R1722" s="139"/>
      <c r="S1722" s="139"/>
      <c r="T1722" s="139"/>
      <c r="U1722" s="139"/>
      <c r="V1722" s="139"/>
      <c r="W1722" s="139"/>
      <c r="X1722" s="139"/>
      <c r="Y1722" s="139"/>
      <c r="Z1722" s="139"/>
      <c r="AA1722" s="139"/>
      <c r="AB1722" s="139"/>
      <c r="AC1722" s="139"/>
      <c r="AD1722" s="139"/>
      <c r="AE1722" s="139"/>
      <c r="AF1722" s="139"/>
      <c r="AG1722" s="139"/>
      <c r="AH1722" s="139"/>
      <c r="AI1722" s="139"/>
      <c r="AJ1722" s="139"/>
      <c r="AK1722" s="139"/>
      <c r="AL1722" s="139"/>
      <c r="AM1722" s="139"/>
      <c r="AN1722" s="139"/>
      <c r="AO1722" s="139"/>
      <c r="AP1722" s="139"/>
      <c r="AQ1722" s="139"/>
      <c r="AR1722" s="139"/>
      <c r="AS1722" s="139"/>
      <c r="AT1722" s="139"/>
      <c r="AU1722" s="139"/>
      <c r="AV1722" s="139"/>
      <c r="AW1722" s="139"/>
      <c r="AX1722" s="139"/>
      <c r="AY1722" s="139"/>
    </row>
    <row r="1723" spans="1:51" ht="14.25" x14ac:dyDescent="0.2">
      <c r="A1723" s="139"/>
      <c r="B1723" s="139"/>
      <c r="C1723" s="139"/>
      <c r="D1723" s="139"/>
      <c r="E1723" s="139"/>
      <c r="F1723" s="139"/>
      <c r="G1723" s="139"/>
      <c r="H1723" s="139"/>
      <c r="I1723" s="139"/>
      <c r="J1723" s="139"/>
      <c r="K1723" s="139"/>
      <c r="L1723" s="139"/>
      <c r="M1723" s="139"/>
      <c r="N1723" s="139"/>
      <c r="O1723" s="139"/>
      <c r="P1723" s="139"/>
      <c r="Q1723" s="139"/>
      <c r="R1723" s="139"/>
      <c r="S1723" s="139"/>
      <c r="T1723" s="139"/>
      <c r="U1723" s="139"/>
      <c r="V1723" s="139"/>
      <c r="W1723" s="139"/>
      <c r="X1723" s="139"/>
      <c r="Y1723" s="139"/>
      <c r="Z1723" s="139"/>
      <c r="AA1723" s="139"/>
      <c r="AB1723" s="139"/>
      <c r="AC1723" s="139"/>
      <c r="AD1723" s="139"/>
      <c r="AE1723" s="139"/>
      <c r="AF1723" s="139"/>
      <c r="AG1723" s="139"/>
      <c r="AH1723" s="139"/>
      <c r="AI1723" s="139"/>
      <c r="AJ1723" s="139"/>
      <c r="AK1723" s="139"/>
      <c r="AL1723" s="139"/>
      <c r="AM1723" s="139"/>
      <c r="AN1723" s="139"/>
      <c r="AO1723" s="139"/>
      <c r="AP1723" s="139"/>
      <c r="AQ1723" s="139"/>
      <c r="AR1723" s="139"/>
      <c r="AS1723" s="139"/>
      <c r="AT1723" s="139"/>
      <c r="AU1723" s="139"/>
      <c r="AV1723" s="139"/>
      <c r="AW1723" s="139"/>
      <c r="AX1723" s="139"/>
      <c r="AY1723" s="139"/>
    </row>
    <row r="1724" spans="1:51" ht="14.25" x14ac:dyDescent="0.2">
      <c r="A1724" s="139"/>
      <c r="B1724" s="139"/>
      <c r="C1724" s="139"/>
      <c r="D1724" s="139"/>
      <c r="E1724" s="139"/>
      <c r="F1724" s="139"/>
      <c r="G1724" s="139"/>
      <c r="H1724" s="139"/>
      <c r="I1724" s="139"/>
      <c r="J1724" s="139"/>
      <c r="K1724" s="139"/>
      <c r="L1724" s="139"/>
      <c r="M1724" s="139"/>
      <c r="N1724" s="139"/>
      <c r="O1724" s="139"/>
      <c r="P1724" s="139"/>
      <c r="Q1724" s="139"/>
      <c r="R1724" s="139"/>
      <c r="S1724" s="139"/>
      <c r="T1724" s="139"/>
      <c r="U1724" s="139"/>
      <c r="V1724" s="139"/>
      <c r="W1724" s="139"/>
      <c r="X1724" s="139"/>
      <c r="Y1724" s="139"/>
      <c r="Z1724" s="139"/>
      <c r="AA1724" s="139"/>
      <c r="AB1724" s="139"/>
      <c r="AC1724" s="139"/>
      <c r="AD1724" s="139"/>
      <c r="AE1724" s="139"/>
      <c r="AF1724" s="139"/>
      <c r="AG1724" s="139"/>
      <c r="AH1724" s="139"/>
      <c r="AI1724" s="139"/>
      <c r="AJ1724" s="139"/>
      <c r="AK1724" s="139"/>
      <c r="AL1724" s="139"/>
      <c r="AM1724" s="139"/>
      <c r="AN1724" s="139"/>
      <c r="AO1724" s="139"/>
      <c r="AP1724" s="139"/>
      <c r="AQ1724" s="139"/>
      <c r="AR1724" s="139"/>
      <c r="AS1724" s="139"/>
      <c r="AT1724" s="139"/>
      <c r="AU1724" s="139"/>
      <c r="AV1724" s="139"/>
      <c r="AW1724" s="139"/>
      <c r="AX1724" s="139"/>
      <c r="AY1724" s="139"/>
    </row>
    <row r="1725" spans="1:51" ht="14.25" x14ac:dyDescent="0.2">
      <c r="A1725" s="139"/>
      <c r="B1725" s="139"/>
      <c r="C1725" s="139"/>
      <c r="D1725" s="139"/>
      <c r="E1725" s="139"/>
      <c r="F1725" s="139"/>
      <c r="G1725" s="139"/>
      <c r="H1725" s="139"/>
      <c r="I1725" s="139"/>
      <c r="J1725" s="139"/>
      <c r="K1725" s="139"/>
      <c r="L1725" s="139"/>
      <c r="M1725" s="139"/>
      <c r="N1725" s="139"/>
      <c r="O1725" s="139"/>
      <c r="P1725" s="139"/>
      <c r="Q1725" s="139"/>
      <c r="R1725" s="139"/>
      <c r="S1725" s="139"/>
      <c r="T1725" s="139"/>
      <c r="U1725" s="139"/>
      <c r="V1725" s="139"/>
      <c r="W1725" s="139"/>
      <c r="X1725" s="139"/>
      <c r="Y1725" s="139"/>
      <c r="Z1725" s="139"/>
      <c r="AA1725" s="139"/>
      <c r="AB1725" s="139"/>
      <c r="AC1725" s="139"/>
      <c r="AD1725" s="139"/>
      <c r="AE1725" s="139"/>
      <c r="AF1725" s="139"/>
      <c r="AG1725" s="139"/>
      <c r="AH1725" s="139"/>
      <c r="AI1725" s="139"/>
      <c r="AJ1725" s="139"/>
      <c r="AK1725" s="139"/>
      <c r="AL1725" s="139"/>
      <c r="AM1725" s="139"/>
      <c r="AN1725" s="139"/>
      <c r="AO1725" s="139"/>
      <c r="AP1725" s="139"/>
      <c r="AQ1725" s="139"/>
      <c r="AR1725" s="139"/>
      <c r="AS1725" s="139"/>
      <c r="AT1725" s="139"/>
      <c r="AU1725" s="139"/>
      <c r="AV1725" s="139"/>
      <c r="AW1725" s="139"/>
      <c r="AX1725" s="139"/>
      <c r="AY1725" s="139"/>
    </row>
    <row r="1726" spans="1:51" ht="14.25" x14ac:dyDescent="0.2">
      <c r="A1726" s="139"/>
      <c r="B1726" s="139"/>
      <c r="C1726" s="139"/>
      <c r="D1726" s="139"/>
      <c r="E1726" s="139"/>
      <c r="F1726" s="139"/>
      <c r="G1726" s="139"/>
      <c r="H1726" s="139"/>
      <c r="I1726" s="139"/>
      <c r="J1726" s="139"/>
      <c r="K1726" s="139"/>
      <c r="L1726" s="139"/>
      <c r="M1726" s="139"/>
      <c r="N1726" s="139"/>
      <c r="O1726" s="139"/>
      <c r="P1726" s="139"/>
      <c r="Q1726" s="139"/>
      <c r="R1726" s="139"/>
      <c r="S1726" s="139"/>
      <c r="T1726" s="139"/>
      <c r="U1726" s="139"/>
      <c r="V1726" s="139"/>
      <c r="W1726" s="139"/>
      <c r="X1726" s="139"/>
      <c r="Y1726" s="139"/>
      <c r="Z1726" s="139"/>
      <c r="AA1726" s="139"/>
      <c r="AB1726" s="139"/>
      <c r="AC1726" s="139"/>
      <c r="AD1726" s="139"/>
      <c r="AE1726" s="139"/>
      <c r="AF1726" s="139"/>
      <c r="AG1726" s="139"/>
      <c r="AH1726" s="139"/>
      <c r="AI1726" s="139"/>
      <c r="AJ1726" s="139"/>
      <c r="AK1726" s="139"/>
      <c r="AL1726" s="139"/>
      <c r="AM1726" s="139"/>
      <c r="AN1726" s="139"/>
      <c r="AO1726" s="139"/>
      <c r="AP1726" s="139"/>
      <c r="AQ1726" s="139"/>
      <c r="AR1726" s="139"/>
      <c r="AS1726" s="139"/>
      <c r="AT1726" s="139"/>
      <c r="AU1726" s="139"/>
      <c r="AV1726" s="139"/>
      <c r="AW1726" s="139"/>
      <c r="AX1726" s="139"/>
      <c r="AY1726" s="139"/>
    </row>
    <row r="1727" spans="1:51" ht="14.25" x14ac:dyDescent="0.2">
      <c r="A1727" s="139"/>
      <c r="B1727" s="139"/>
      <c r="C1727" s="139"/>
      <c r="D1727" s="139"/>
      <c r="E1727" s="139"/>
      <c r="F1727" s="139"/>
      <c r="G1727" s="139"/>
      <c r="H1727" s="139"/>
      <c r="I1727" s="139"/>
      <c r="J1727" s="139"/>
      <c r="K1727" s="139"/>
      <c r="L1727" s="139"/>
      <c r="M1727" s="139"/>
      <c r="N1727" s="139"/>
      <c r="O1727" s="139"/>
      <c r="P1727" s="139"/>
      <c r="Q1727" s="139"/>
      <c r="R1727" s="139"/>
      <c r="S1727" s="139"/>
      <c r="T1727" s="139"/>
      <c r="U1727" s="139"/>
      <c r="V1727" s="139"/>
      <c r="W1727" s="139"/>
      <c r="X1727" s="139"/>
      <c r="Y1727" s="139"/>
      <c r="Z1727" s="139"/>
      <c r="AA1727" s="139"/>
      <c r="AB1727" s="139"/>
      <c r="AC1727" s="139"/>
      <c r="AD1727" s="139"/>
      <c r="AE1727" s="139"/>
      <c r="AF1727" s="139"/>
      <c r="AG1727" s="139"/>
      <c r="AH1727" s="139"/>
      <c r="AI1727" s="139"/>
      <c r="AJ1727" s="139"/>
      <c r="AK1727" s="139"/>
      <c r="AL1727" s="139"/>
      <c r="AM1727" s="139"/>
      <c r="AN1727" s="139"/>
      <c r="AO1727" s="139"/>
      <c r="AP1727" s="139"/>
      <c r="AQ1727" s="139"/>
      <c r="AR1727" s="139"/>
      <c r="AS1727" s="139"/>
      <c r="AT1727" s="139"/>
      <c r="AU1727" s="139"/>
      <c r="AV1727" s="139"/>
      <c r="AW1727" s="139"/>
      <c r="AX1727" s="139"/>
      <c r="AY1727" s="139"/>
    </row>
    <row r="1728" spans="1:51" ht="14.25" x14ac:dyDescent="0.2">
      <c r="A1728" s="139"/>
      <c r="B1728" s="139"/>
      <c r="C1728" s="139"/>
      <c r="D1728" s="139"/>
      <c r="E1728" s="139"/>
      <c r="F1728" s="139"/>
      <c r="G1728" s="139"/>
      <c r="H1728" s="139"/>
      <c r="I1728" s="139"/>
      <c r="J1728" s="139"/>
      <c r="K1728" s="139"/>
      <c r="L1728" s="139"/>
      <c r="M1728" s="139"/>
      <c r="N1728" s="139"/>
      <c r="O1728" s="139"/>
      <c r="P1728" s="139"/>
      <c r="Q1728" s="139"/>
      <c r="R1728" s="139"/>
      <c r="S1728" s="139"/>
      <c r="T1728" s="139"/>
      <c r="U1728" s="139"/>
      <c r="V1728" s="139"/>
      <c r="W1728" s="139"/>
      <c r="X1728" s="139"/>
      <c r="Y1728" s="139"/>
      <c r="Z1728" s="139"/>
      <c r="AA1728" s="139"/>
      <c r="AB1728" s="139"/>
      <c r="AC1728" s="139"/>
      <c r="AD1728" s="139"/>
      <c r="AE1728" s="139"/>
      <c r="AF1728" s="139"/>
      <c r="AG1728" s="139"/>
      <c r="AH1728" s="139"/>
      <c r="AI1728" s="139"/>
      <c r="AJ1728" s="139"/>
      <c r="AK1728" s="139"/>
      <c r="AL1728" s="139"/>
      <c r="AM1728" s="139"/>
      <c r="AN1728" s="139"/>
      <c r="AO1728" s="139"/>
      <c r="AP1728" s="139"/>
      <c r="AQ1728" s="139"/>
      <c r="AR1728" s="139"/>
      <c r="AS1728" s="139"/>
      <c r="AT1728" s="139"/>
      <c r="AU1728" s="139"/>
      <c r="AV1728" s="139"/>
      <c r="AW1728" s="139"/>
      <c r="AX1728" s="139"/>
      <c r="AY1728" s="139"/>
    </row>
    <row r="1729" spans="1:51" ht="14.25" x14ac:dyDescent="0.2">
      <c r="A1729" s="139"/>
      <c r="B1729" s="139"/>
      <c r="C1729" s="139"/>
      <c r="D1729" s="139"/>
      <c r="E1729" s="139"/>
      <c r="F1729" s="139"/>
      <c r="G1729" s="139"/>
      <c r="H1729" s="139"/>
      <c r="I1729" s="139"/>
      <c r="J1729" s="139"/>
      <c r="K1729" s="139"/>
      <c r="L1729" s="139"/>
      <c r="M1729" s="139"/>
      <c r="N1729" s="139"/>
      <c r="O1729" s="139"/>
      <c r="P1729" s="139"/>
      <c r="Q1729" s="139"/>
      <c r="R1729" s="139"/>
      <c r="S1729" s="139"/>
      <c r="T1729" s="139"/>
      <c r="U1729" s="139"/>
      <c r="V1729" s="139"/>
      <c r="W1729" s="139"/>
      <c r="X1729" s="139"/>
      <c r="Y1729" s="139"/>
      <c r="Z1729" s="139"/>
      <c r="AA1729" s="139"/>
      <c r="AB1729" s="139"/>
      <c r="AC1729" s="139"/>
      <c r="AD1729" s="139"/>
      <c r="AE1729" s="139"/>
      <c r="AF1729" s="139"/>
      <c r="AG1729" s="139"/>
      <c r="AH1729" s="139"/>
      <c r="AI1729" s="139"/>
      <c r="AJ1729" s="139"/>
      <c r="AK1729" s="139"/>
      <c r="AL1729" s="139"/>
      <c r="AM1729" s="139"/>
      <c r="AN1729" s="139"/>
      <c r="AO1729" s="139"/>
      <c r="AP1729" s="139"/>
      <c r="AQ1729" s="139"/>
      <c r="AR1729" s="139"/>
      <c r="AS1729" s="139"/>
      <c r="AT1729" s="139"/>
      <c r="AU1729" s="139"/>
      <c r="AV1729" s="139"/>
      <c r="AW1729" s="139"/>
      <c r="AX1729" s="139"/>
      <c r="AY1729" s="139"/>
    </row>
    <row r="1730" spans="1:51" ht="14.25" x14ac:dyDescent="0.2">
      <c r="A1730" s="139"/>
      <c r="B1730" s="139"/>
      <c r="C1730" s="139"/>
      <c r="D1730" s="139"/>
      <c r="E1730" s="139"/>
      <c r="F1730" s="139"/>
      <c r="G1730" s="139"/>
      <c r="H1730" s="139"/>
      <c r="I1730" s="139"/>
      <c r="J1730" s="139"/>
      <c r="K1730" s="139"/>
      <c r="L1730" s="139"/>
      <c r="M1730" s="139"/>
      <c r="N1730" s="139"/>
      <c r="O1730" s="139"/>
      <c r="P1730" s="139"/>
      <c r="Q1730" s="139"/>
      <c r="R1730" s="139"/>
      <c r="S1730" s="139"/>
      <c r="T1730" s="139"/>
      <c r="U1730" s="139"/>
      <c r="V1730" s="139"/>
      <c r="W1730" s="139"/>
      <c r="X1730" s="139"/>
      <c r="Y1730" s="139"/>
      <c r="Z1730" s="139"/>
      <c r="AA1730" s="139"/>
      <c r="AB1730" s="139"/>
      <c r="AC1730" s="139"/>
      <c r="AD1730" s="139"/>
      <c r="AE1730" s="139"/>
      <c r="AF1730" s="139"/>
      <c r="AG1730" s="139"/>
      <c r="AH1730" s="139"/>
      <c r="AI1730" s="139"/>
      <c r="AJ1730" s="139"/>
      <c r="AK1730" s="139"/>
      <c r="AL1730" s="139"/>
      <c r="AM1730" s="139"/>
      <c r="AN1730" s="139"/>
      <c r="AO1730" s="139"/>
      <c r="AP1730" s="139"/>
      <c r="AQ1730" s="139"/>
      <c r="AR1730" s="139"/>
      <c r="AS1730" s="139"/>
      <c r="AT1730" s="139"/>
      <c r="AU1730" s="139"/>
      <c r="AV1730" s="139"/>
      <c r="AW1730" s="139"/>
      <c r="AX1730" s="139"/>
      <c r="AY1730" s="139"/>
    </row>
    <row r="1731" spans="1:51" ht="14.25" x14ac:dyDescent="0.2">
      <c r="A1731" s="139"/>
      <c r="B1731" s="139"/>
      <c r="C1731" s="139"/>
      <c r="D1731" s="139"/>
      <c r="E1731" s="139"/>
      <c r="F1731" s="139"/>
      <c r="G1731" s="139"/>
      <c r="H1731" s="139"/>
      <c r="I1731" s="139"/>
      <c r="J1731" s="139"/>
      <c r="K1731" s="139"/>
      <c r="L1731" s="139"/>
      <c r="M1731" s="139"/>
      <c r="N1731" s="139"/>
      <c r="O1731" s="139"/>
      <c r="P1731" s="139"/>
      <c r="Q1731" s="139"/>
      <c r="R1731" s="139"/>
      <c r="S1731" s="139"/>
      <c r="T1731" s="139"/>
      <c r="U1731" s="139"/>
      <c r="V1731" s="139"/>
      <c r="W1731" s="139"/>
      <c r="X1731" s="139"/>
      <c r="Y1731" s="139"/>
      <c r="Z1731" s="139"/>
      <c r="AA1731" s="139"/>
      <c r="AB1731" s="139"/>
      <c r="AC1731" s="139"/>
      <c r="AD1731" s="139"/>
      <c r="AE1731" s="139"/>
      <c r="AF1731" s="139"/>
      <c r="AG1731" s="139"/>
      <c r="AH1731" s="139"/>
      <c r="AI1731" s="139"/>
      <c r="AJ1731" s="139"/>
      <c r="AK1731" s="139"/>
      <c r="AL1731" s="139"/>
      <c r="AM1731" s="139"/>
      <c r="AN1731" s="139"/>
      <c r="AO1731" s="139"/>
      <c r="AP1731" s="139"/>
      <c r="AQ1731" s="139"/>
      <c r="AR1731" s="139"/>
      <c r="AS1731" s="139"/>
      <c r="AT1731" s="139"/>
      <c r="AU1731" s="139"/>
      <c r="AV1731" s="139"/>
      <c r="AW1731" s="139"/>
      <c r="AX1731" s="139"/>
      <c r="AY1731" s="139"/>
    </row>
    <row r="1732" spans="1:51" ht="14.25" x14ac:dyDescent="0.2">
      <c r="A1732" s="139"/>
      <c r="B1732" s="139"/>
      <c r="C1732" s="139"/>
      <c r="D1732" s="139"/>
      <c r="E1732" s="139"/>
      <c r="F1732" s="139"/>
      <c r="G1732" s="139"/>
      <c r="H1732" s="139"/>
      <c r="I1732" s="139"/>
      <c r="J1732" s="139"/>
      <c r="K1732" s="139"/>
      <c r="L1732" s="139"/>
      <c r="M1732" s="139"/>
      <c r="N1732" s="139"/>
      <c r="O1732" s="139"/>
      <c r="P1732" s="139"/>
      <c r="Q1732" s="139"/>
      <c r="R1732" s="139"/>
      <c r="S1732" s="139"/>
      <c r="T1732" s="139"/>
      <c r="U1732" s="139"/>
      <c r="V1732" s="139"/>
      <c r="W1732" s="139"/>
      <c r="X1732" s="139"/>
      <c r="Y1732" s="139"/>
      <c r="Z1732" s="139"/>
      <c r="AA1732" s="139"/>
      <c r="AB1732" s="139"/>
      <c r="AC1732" s="139"/>
      <c r="AD1732" s="139"/>
      <c r="AE1732" s="139"/>
      <c r="AF1732" s="139"/>
      <c r="AG1732" s="139"/>
      <c r="AH1732" s="139"/>
      <c r="AI1732" s="139"/>
      <c r="AJ1732" s="139"/>
      <c r="AK1732" s="139"/>
      <c r="AL1732" s="139"/>
      <c r="AM1732" s="139"/>
      <c r="AN1732" s="139"/>
      <c r="AO1732" s="139"/>
      <c r="AP1732" s="139"/>
      <c r="AQ1732" s="139"/>
      <c r="AR1732" s="139"/>
      <c r="AS1732" s="139"/>
      <c r="AT1732" s="139"/>
      <c r="AU1732" s="139"/>
      <c r="AV1732" s="139"/>
      <c r="AW1732" s="139"/>
      <c r="AX1732" s="139"/>
      <c r="AY1732" s="139"/>
    </row>
    <row r="1733" spans="1:51" ht="14.25" x14ac:dyDescent="0.2">
      <c r="A1733" s="139"/>
      <c r="B1733" s="139"/>
      <c r="C1733" s="139"/>
      <c r="D1733" s="139"/>
      <c r="E1733" s="139"/>
      <c r="F1733" s="139"/>
      <c r="G1733" s="139"/>
      <c r="H1733" s="139"/>
      <c r="I1733" s="139"/>
      <c r="J1733" s="139"/>
      <c r="K1733" s="139"/>
      <c r="L1733" s="139"/>
      <c r="M1733" s="139"/>
      <c r="N1733" s="139"/>
      <c r="O1733" s="139"/>
      <c r="P1733" s="139"/>
      <c r="Q1733" s="139"/>
      <c r="R1733" s="139"/>
      <c r="S1733" s="139"/>
      <c r="T1733" s="139"/>
      <c r="U1733" s="139"/>
      <c r="V1733" s="139"/>
      <c r="W1733" s="139"/>
      <c r="X1733" s="139"/>
      <c r="Y1733" s="139"/>
      <c r="Z1733" s="139"/>
      <c r="AA1733" s="139"/>
      <c r="AB1733" s="139"/>
      <c r="AC1733" s="139"/>
      <c r="AD1733" s="139"/>
      <c r="AE1733" s="139"/>
      <c r="AF1733" s="139"/>
      <c r="AG1733" s="139"/>
      <c r="AH1733" s="139"/>
      <c r="AI1733" s="139"/>
      <c r="AJ1733" s="139"/>
      <c r="AK1733" s="139"/>
      <c r="AL1733" s="139"/>
      <c r="AM1733" s="139"/>
      <c r="AN1733" s="139"/>
      <c r="AO1733" s="139"/>
      <c r="AP1733" s="139"/>
      <c r="AQ1733" s="139"/>
      <c r="AR1733" s="139"/>
      <c r="AS1733" s="139"/>
      <c r="AT1733" s="139"/>
      <c r="AU1733" s="139"/>
      <c r="AV1733" s="139"/>
      <c r="AW1733" s="139"/>
      <c r="AX1733" s="139"/>
      <c r="AY1733" s="139"/>
    </row>
    <row r="1734" spans="1:51" ht="14.25" x14ac:dyDescent="0.2">
      <c r="A1734" s="139"/>
      <c r="B1734" s="139"/>
      <c r="C1734" s="139"/>
      <c r="D1734" s="139"/>
      <c r="E1734" s="139"/>
      <c r="F1734" s="139"/>
      <c r="G1734" s="139"/>
      <c r="H1734" s="139"/>
      <c r="I1734" s="139"/>
      <c r="J1734" s="139"/>
      <c r="K1734" s="139"/>
      <c r="L1734" s="139"/>
      <c r="M1734" s="139"/>
      <c r="N1734" s="139"/>
      <c r="O1734" s="139"/>
      <c r="P1734" s="139"/>
      <c r="Q1734" s="139"/>
      <c r="R1734" s="139"/>
      <c r="S1734" s="139"/>
      <c r="T1734" s="139"/>
      <c r="U1734" s="139"/>
      <c r="V1734" s="139"/>
      <c r="W1734" s="139"/>
      <c r="X1734" s="139"/>
      <c r="Y1734" s="139"/>
      <c r="Z1734" s="139"/>
      <c r="AA1734" s="139"/>
      <c r="AB1734" s="139"/>
      <c r="AC1734" s="139"/>
      <c r="AD1734" s="139"/>
      <c r="AE1734" s="139"/>
      <c r="AF1734" s="139"/>
      <c r="AG1734" s="139"/>
      <c r="AH1734" s="139"/>
      <c r="AI1734" s="139"/>
      <c r="AJ1734" s="139"/>
      <c r="AK1734" s="139"/>
      <c r="AL1734" s="139"/>
      <c r="AM1734" s="139"/>
      <c r="AN1734" s="139"/>
      <c r="AO1734" s="139"/>
      <c r="AP1734" s="139"/>
      <c r="AQ1734" s="139"/>
      <c r="AR1734" s="139"/>
      <c r="AS1734" s="139"/>
      <c r="AT1734" s="139"/>
      <c r="AU1734" s="139"/>
      <c r="AV1734" s="139"/>
      <c r="AW1734" s="139"/>
      <c r="AX1734" s="139"/>
      <c r="AY1734" s="139"/>
    </row>
    <row r="1735" spans="1:51" ht="14.25" x14ac:dyDescent="0.2">
      <c r="A1735" s="139"/>
      <c r="B1735" s="139"/>
      <c r="C1735" s="139"/>
      <c r="D1735" s="139"/>
      <c r="E1735" s="139"/>
      <c r="F1735" s="139"/>
      <c r="G1735" s="139"/>
      <c r="H1735" s="139"/>
      <c r="I1735" s="139"/>
      <c r="J1735" s="139"/>
      <c r="K1735" s="139"/>
      <c r="L1735" s="139"/>
      <c r="M1735" s="139"/>
      <c r="N1735" s="139"/>
      <c r="O1735" s="139"/>
      <c r="P1735" s="139"/>
      <c r="Q1735" s="139"/>
      <c r="R1735" s="139"/>
      <c r="S1735" s="139"/>
      <c r="T1735" s="139"/>
      <c r="U1735" s="139"/>
      <c r="V1735" s="139"/>
      <c r="W1735" s="139"/>
      <c r="X1735" s="139"/>
      <c r="Y1735" s="139"/>
      <c r="Z1735" s="139"/>
      <c r="AA1735" s="139"/>
      <c r="AB1735" s="139"/>
      <c r="AC1735" s="139"/>
      <c r="AD1735" s="139"/>
      <c r="AE1735" s="139"/>
      <c r="AF1735" s="139"/>
      <c r="AG1735" s="139"/>
      <c r="AH1735" s="139"/>
      <c r="AI1735" s="139"/>
      <c r="AJ1735" s="139"/>
      <c r="AK1735" s="139"/>
      <c r="AL1735" s="139"/>
      <c r="AM1735" s="139"/>
      <c r="AN1735" s="139"/>
      <c r="AO1735" s="139"/>
      <c r="AP1735" s="139"/>
      <c r="AQ1735" s="139"/>
      <c r="AR1735" s="139"/>
      <c r="AS1735" s="139"/>
      <c r="AT1735" s="139"/>
      <c r="AU1735" s="139"/>
      <c r="AV1735" s="139"/>
      <c r="AW1735" s="139"/>
      <c r="AX1735" s="139"/>
      <c r="AY1735" s="139"/>
    </row>
    <row r="1736" spans="1:51" ht="14.25" x14ac:dyDescent="0.2">
      <c r="A1736" s="139"/>
      <c r="B1736" s="139"/>
      <c r="C1736" s="139"/>
      <c r="D1736" s="139"/>
      <c r="E1736" s="139"/>
      <c r="F1736" s="139"/>
      <c r="G1736" s="139"/>
      <c r="H1736" s="139"/>
      <c r="I1736" s="139"/>
      <c r="J1736" s="139"/>
      <c r="K1736" s="139"/>
      <c r="L1736" s="139"/>
      <c r="M1736" s="139"/>
      <c r="N1736" s="139"/>
      <c r="O1736" s="139"/>
      <c r="P1736" s="139"/>
      <c r="Q1736" s="139"/>
      <c r="R1736" s="139"/>
      <c r="S1736" s="139"/>
      <c r="T1736" s="139"/>
      <c r="U1736" s="139"/>
      <c r="V1736" s="139"/>
      <c r="W1736" s="139"/>
      <c r="X1736" s="139"/>
      <c r="Y1736" s="139"/>
      <c r="Z1736" s="139"/>
      <c r="AA1736" s="139"/>
      <c r="AB1736" s="139"/>
      <c r="AC1736" s="139"/>
      <c r="AD1736" s="139"/>
      <c r="AE1736" s="139"/>
      <c r="AF1736" s="139"/>
      <c r="AG1736" s="139"/>
      <c r="AH1736" s="139"/>
      <c r="AI1736" s="139"/>
      <c r="AJ1736" s="139"/>
      <c r="AK1736" s="139"/>
      <c r="AL1736" s="139"/>
      <c r="AM1736" s="139"/>
      <c r="AN1736" s="139"/>
      <c r="AO1736" s="139"/>
      <c r="AP1736" s="139"/>
      <c r="AQ1736" s="139"/>
      <c r="AR1736" s="139"/>
      <c r="AS1736" s="139"/>
      <c r="AT1736" s="139"/>
      <c r="AU1736" s="139"/>
      <c r="AV1736" s="139"/>
      <c r="AW1736" s="139"/>
      <c r="AX1736" s="139"/>
      <c r="AY1736" s="139"/>
    </row>
    <row r="1737" spans="1:51" ht="14.25" x14ac:dyDescent="0.2">
      <c r="A1737" s="139"/>
      <c r="B1737" s="139"/>
      <c r="C1737" s="139"/>
      <c r="D1737" s="139"/>
      <c r="E1737" s="139"/>
      <c r="F1737" s="139"/>
      <c r="G1737" s="139"/>
      <c r="H1737" s="139"/>
      <c r="I1737" s="139"/>
      <c r="J1737" s="139"/>
      <c r="K1737" s="139"/>
      <c r="L1737" s="139"/>
      <c r="M1737" s="139"/>
      <c r="N1737" s="139"/>
      <c r="O1737" s="139"/>
      <c r="P1737" s="139"/>
      <c r="Q1737" s="139"/>
      <c r="R1737" s="139"/>
      <c r="S1737" s="139"/>
      <c r="T1737" s="139"/>
      <c r="U1737" s="139"/>
      <c r="V1737" s="139"/>
      <c r="W1737" s="139"/>
      <c r="X1737" s="139"/>
      <c r="Y1737" s="139"/>
      <c r="Z1737" s="139"/>
      <c r="AA1737" s="139"/>
      <c r="AB1737" s="139"/>
      <c r="AC1737" s="139"/>
      <c r="AD1737" s="139"/>
      <c r="AE1737" s="139"/>
      <c r="AF1737" s="139"/>
      <c r="AG1737" s="139"/>
      <c r="AH1737" s="139"/>
      <c r="AI1737" s="139"/>
      <c r="AJ1737" s="139"/>
      <c r="AK1737" s="139"/>
      <c r="AL1737" s="139"/>
      <c r="AM1737" s="139"/>
      <c r="AN1737" s="139"/>
      <c r="AO1737" s="139"/>
      <c r="AP1737" s="139"/>
      <c r="AQ1737" s="139"/>
      <c r="AR1737" s="139"/>
      <c r="AS1737" s="139"/>
      <c r="AT1737" s="139"/>
      <c r="AU1737" s="139"/>
      <c r="AV1737" s="139"/>
      <c r="AW1737" s="139"/>
      <c r="AX1737" s="139"/>
      <c r="AY1737" s="139"/>
    </row>
    <row r="1738" spans="1:51" ht="14.25" x14ac:dyDescent="0.2">
      <c r="A1738" s="139"/>
      <c r="B1738" s="139"/>
      <c r="C1738" s="139"/>
      <c r="D1738" s="139"/>
      <c r="E1738" s="139"/>
      <c r="F1738" s="139"/>
      <c r="G1738" s="139"/>
      <c r="H1738" s="139"/>
      <c r="I1738" s="139"/>
      <c r="J1738" s="139"/>
      <c r="K1738" s="139"/>
      <c r="L1738" s="139"/>
      <c r="M1738" s="139"/>
      <c r="N1738" s="139"/>
      <c r="O1738" s="139"/>
      <c r="P1738" s="139"/>
      <c r="Q1738" s="139"/>
      <c r="R1738" s="139"/>
      <c r="S1738" s="139"/>
      <c r="T1738" s="139"/>
      <c r="U1738" s="139"/>
      <c r="V1738" s="139"/>
      <c r="W1738" s="139"/>
      <c r="X1738" s="139"/>
      <c r="Y1738" s="139"/>
      <c r="Z1738" s="139"/>
      <c r="AA1738" s="139"/>
      <c r="AB1738" s="139"/>
      <c r="AC1738" s="139"/>
      <c r="AD1738" s="139"/>
      <c r="AE1738" s="139"/>
      <c r="AF1738" s="139"/>
      <c r="AG1738" s="139"/>
      <c r="AH1738" s="139"/>
      <c r="AI1738" s="139"/>
      <c r="AJ1738" s="139"/>
      <c r="AK1738" s="139"/>
      <c r="AL1738" s="139"/>
      <c r="AM1738" s="139"/>
      <c r="AN1738" s="139"/>
      <c r="AO1738" s="139"/>
      <c r="AP1738" s="139"/>
      <c r="AQ1738" s="139"/>
      <c r="AR1738" s="139"/>
      <c r="AS1738" s="139"/>
      <c r="AT1738" s="139"/>
      <c r="AU1738" s="139"/>
      <c r="AV1738" s="139"/>
      <c r="AW1738" s="139"/>
      <c r="AX1738" s="139"/>
      <c r="AY1738" s="139"/>
    </row>
    <row r="1739" spans="1:51" ht="14.25" x14ac:dyDescent="0.2">
      <c r="A1739" s="139"/>
      <c r="B1739" s="139"/>
      <c r="C1739" s="139"/>
      <c r="D1739" s="139"/>
      <c r="E1739" s="139"/>
      <c r="F1739" s="139"/>
      <c r="G1739" s="139"/>
      <c r="H1739" s="139"/>
      <c r="I1739" s="139"/>
      <c r="J1739" s="139"/>
      <c r="K1739" s="139"/>
      <c r="L1739" s="139"/>
      <c r="M1739" s="139"/>
      <c r="N1739" s="139"/>
      <c r="O1739" s="139"/>
      <c r="P1739" s="139"/>
      <c r="Q1739" s="139"/>
      <c r="R1739" s="139"/>
      <c r="S1739" s="139"/>
      <c r="T1739" s="139"/>
      <c r="U1739" s="139"/>
      <c r="V1739" s="139"/>
      <c r="W1739" s="139"/>
      <c r="X1739" s="139"/>
      <c r="Y1739" s="139"/>
      <c r="Z1739" s="139"/>
      <c r="AA1739" s="139"/>
      <c r="AB1739" s="139"/>
      <c r="AC1739" s="139"/>
      <c r="AD1739" s="139"/>
      <c r="AE1739" s="139"/>
      <c r="AF1739" s="139"/>
      <c r="AG1739" s="139"/>
      <c r="AH1739" s="139"/>
      <c r="AI1739" s="139"/>
      <c r="AJ1739" s="139"/>
      <c r="AK1739" s="139"/>
      <c r="AL1739" s="139"/>
      <c r="AM1739" s="139"/>
      <c r="AN1739" s="139"/>
      <c r="AO1739" s="139"/>
      <c r="AP1739" s="139"/>
      <c r="AQ1739" s="139"/>
      <c r="AR1739" s="139"/>
      <c r="AS1739" s="139"/>
      <c r="AT1739" s="139"/>
      <c r="AU1739" s="139"/>
      <c r="AV1739" s="139"/>
      <c r="AW1739" s="139"/>
      <c r="AX1739" s="139"/>
      <c r="AY1739" s="139"/>
    </row>
    <row r="1740" spans="1:51" ht="14.25" x14ac:dyDescent="0.2">
      <c r="A1740" s="139"/>
      <c r="B1740" s="139"/>
      <c r="C1740" s="139"/>
      <c r="D1740" s="139"/>
      <c r="E1740" s="139"/>
      <c r="F1740" s="139"/>
      <c r="G1740" s="139"/>
      <c r="H1740" s="139"/>
      <c r="I1740" s="139"/>
      <c r="J1740" s="139"/>
      <c r="K1740" s="139"/>
      <c r="L1740" s="139"/>
      <c r="M1740" s="139"/>
      <c r="N1740" s="139"/>
      <c r="O1740" s="139"/>
      <c r="P1740" s="139"/>
      <c r="Q1740" s="139"/>
      <c r="R1740" s="139"/>
      <c r="S1740" s="139"/>
      <c r="T1740" s="139"/>
      <c r="U1740" s="139"/>
      <c r="V1740" s="139"/>
      <c r="W1740" s="139"/>
      <c r="X1740" s="139"/>
      <c r="Y1740" s="139"/>
      <c r="Z1740" s="139"/>
      <c r="AA1740" s="139"/>
      <c r="AB1740" s="139"/>
      <c r="AC1740" s="139"/>
      <c r="AD1740" s="139"/>
      <c r="AE1740" s="139"/>
      <c r="AF1740" s="139"/>
      <c r="AG1740" s="139"/>
      <c r="AH1740" s="139"/>
      <c r="AI1740" s="139"/>
      <c r="AJ1740" s="139"/>
      <c r="AK1740" s="139"/>
      <c r="AL1740" s="139"/>
      <c r="AM1740" s="139"/>
      <c r="AN1740" s="139"/>
      <c r="AO1740" s="139"/>
      <c r="AP1740" s="139"/>
      <c r="AQ1740" s="139"/>
      <c r="AR1740" s="139"/>
      <c r="AS1740" s="139"/>
      <c r="AT1740" s="139"/>
      <c r="AU1740" s="139"/>
      <c r="AV1740" s="139"/>
      <c r="AW1740" s="139"/>
      <c r="AX1740" s="139"/>
      <c r="AY1740" s="139"/>
    </row>
    <row r="1741" spans="1:51" ht="14.25" x14ac:dyDescent="0.2">
      <c r="A1741" s="139"/>
      <c r="B1741" s="139"/>
      <c r="C1741" s="139"/>
      <c r="D1741" s="139"/>
      <c r="E1741" s="139"/>
      <c r="F1741" s="139"/>
      <c r="G1741" s="139"/>
      <c r="H1741" s="139"/>
      <c r="I1741" s="139"/>
      <c r="J1741" s="139"/>
      <c r="K1741" s="139"/>
      <c r="L1741" s="139"/>
      <c r="M1741" s="139"/>
      <c r="N1741" s="139"/>
      <c r="O1741" s="139"/>
      <c r="P1741" s="139"/>
      <c r="Q1741" s="139"/>
      <c r="R1741" s="139"/>
      <c r="S1741" s="139"/>
      <c r="T1741" s="139"/>
      <c r="U1741" s="139"/>
      <c r="V1741" s="139"/>
      <c r="W1741" s="139"/>
      <c r="X1741" s="139"/>
      <c r="Y1741" s="139"/>
      <c r="Z1741" s="139"/>
      <c r="AA1741" s="139"/>
      <c r="AB1741" s="139"/>
      <c r="AC1741" s="139"/>
      <c r="AD1741" s="139"/>
      <c r="AE1741" s="139"/>
      <c r="AF1741" s="139"/>
      <c r="AG1741" s="139"/>
      <c r="AH1741" s="139"/>
      <c r="AI1741" s="139"/>
      <c r="AJ1741" s="139"/>
      <c r="AK1741" s="139"/>
      <c r="AL1741" s="139"/>
      <c r="AM1741" s="139"/>
      <c r="AN1741" s="139"/>
      <c r="AO1741" s="139"/>
      <c r="AP1741" s="139"/>
      <c r="AQ1741" s="139"/>
      <c r="AR1741" s="139"/>
      <c r="AS1741" s="139"/>
      <c r="AT1741" s="139"/>
      <c r="AU1741" s="139"/>
      <c r="AV1741" s="139"/>
      <c r="AW1741" s="139"/>
      <c r="AX1741" s="139"/>
      <c r="AY1741" s="139"/>
    </row>
    <row r="1742" spans="1:51" ht="14.25" x14ac:dyDescent="0.2">
      <c r="A1742" s="139"/>
      <c r="B1742" s="139"/>
      <c r="C1742" s="139"/>
      <c r="D1742" s="139"/>
      <c r="E1742" s="139"/>
      <c r="F1742" s="139"/>
      <c r="G1742" s="139"/>
      <c r="H1742" s="139"/>
      <c r="I1742" s="139"/>
      <c r="J1742" s="139"/>
      <c r="K1742" s="139"/>
      <c r="L1742" s="139"/>
      <c r="M1742" s="139"/>
      <c r="N1742" s="139"/>
      <c r="O1742" s="139"/>
      <c r="P1742" s="139"/>
      <c r="Q1742" s="139"/>
      <c r="R1742" s="139"/>
      <c r="S1742" s="139"/>
      <c r="T1742" s="139"/>
      <c r="U1742" s="139"/>
      <c r="V1742" s="139"/>
      <c r="W1742" s="139"/>
      <c r="X1742" s="139"/>
      <c r="Y1742" s="139"/>
      <c r="Z1742" s="139"/>
      <c r="AA1742" s="139"/>
      <c r="AB1742" s="139"/>
      <c r="AC1742" s="139"/>
      <c r="AD1742" s="139"/>
      <c r="AE1742" s="139"/>
      <c r="AF1742" s="139"/>
      <c r="AG1742" s="139"/>
      <c r="AH1742" s="139"/>
      <c r="AI1742" s="139"/>
      <c r="AJ1742" s="139"/>
      <c r="AK1742" s="139"/>
      <c r="AL1742" s="139"/>
      <c r="AM1742" s="139"/>
      <c r="AN1742" s="139"/>
      <c r="AO1742" s="139"/>
      <c r="AP1742" s="139"/>
      <c r="AQ1742" s="139"/>
      <c r="AR1742" s="139"/>
      <c r="AS1742" s="139"/>
      <c r="AT1742" s="139"/>
      <c r="AU1742" s="139"/>
      <c r="AV1742" s="139"/>
      <c r="AW1742" s="139"/>
      <c r="AX1742" s="139"/>
      <c r="AY1742" s="139"/>
    </row>
    <row r="1743" spans="1:51" ht="14.25" x14ac:dyDescent="0.2">
      <c r="A1743" s="139"/>
      <c r="B1743" s="139"/>
      <c r="C1743" s="139"/>
      <c r="D1743" s="139"/>
      <c r="E1743" s="139"/>
      <c r="F1743" s="139"/>
      <c r="G1743" s="139"/>
      <c r="H1743" s="139"/>
      <c r="I1743" s="139"/>
      <c r="J1743" s="139"/>
      <c r="K1743" s="139"/>
      <c r="L1743" s="139"/>
      <c r="M1743" s="139"/>
      <c r="N1743" s="139"/>
      <c r="O1743" s="139"/>
      <c r="P1743" s="139"/>
      <c r="Q1743" s="139"/>
      <c r="R1743" s="139"/>
      <c r="S1743" s="139"/>
      <c r="T1743" s="139"/>
      <c r="U1743" s="139"/>
      <c r="V1743" s="139"/>
      <c r="W1743" s="139"/>
      <c r="X1743" s="139"/>
      <c r="Y1743" s="139"/>
      <c r="Z1743" s="139"/>
      <c r="AA1743" s="139"/>
      <c r="AB1743" s="139"/>
      <c r="AC1743" s="139"/>
      <c r="AD1743" s="139"/>
      <c r="AE1743" s="139"/>
      <c r="AF1743" s="139"/>
      <c r="AG1743" s="139"/>
      <c r="AH1743" s="139"/>
      <c r="AI1743" s="139"/>
      <c r="AJ1743" s="139"/>
      <c r="AK1743" s="139"/>
      <c r="AL1743" s="139"/>
      <c r="AM1743" s="139"/>
      <c r="AN1743" s="139"/>
      <c r="AO1743" s="139"/>
      <c r="AP1743" s="139"/>
      <c r="AQ1743" s="139"/>
      <c r="AR1743" s="139"/>
      <c r="AS1743" s="139"/>
      <c r="AT1743" s="139"/>
      <c r="AU1743" s="139"/>
      <c r="AV1743" s="139"/>
      <c r="AW1743" s="139"/>
      <c r="AX1743" s="139"/>
      <c r="AY1743" s="139"/>
    </row>
    <row r="1744" spans="1:51" ht="14.25" x14ac:dyDescent="0.2">
      <c r="A1744" s="139"/>
      <c r="B1744" s="139"/>
      <c r="C1744" s="139"/>
      <c r="D1744" s="139"/>
      <c r="E1744" s="139"/>
      <c r="F1744" s="139"/>
      <c r="G1744" s="139"/>
      <c r="H1744" s="139"/>
      <c r="I1744" s="139"/>
      <c r="J1744" s="139"/>
      <c r="K1744" s="139"/>
      <c r="L1744" s="139"/>
      <c r="M1744" s="139"/>
      <c r="N1744" s="139"/>
      <c r="O1744" s="139"/>
      <c r="P1744" s="139"/>
      <c r="Q1744" s="139"/>
      <c r="R1744" s="139"/>
      <c r="S1744" s="139"/>
      <c r="T1744" s="139"/>
      <c r="U1744" s="139"/>
      <c r="V1744" s="139"/>
      <c r="W1744" s="139"/>
      <c r="X1744" s="139"/>
      <c r="Y1744" s="139"/>
      <c r="Z1744" s="139"/>
      <c r="AA1744" s="139"/>
      <c r="AB1744" s="139"/>
      <c r="AC1744" s="139"/>
      <c r="AD1744" s="139"/>
      <c r="AE1744" s="139"/>
      <c r="AF1744" s="139"/>
      <c r="AG1744" s="139"/>
      <c r="AH1744" s="139"/>
      <c r="AI1744" s="139"/>
      <c r="AJ1744" s="139"/>
      <c r="AK1744" s="139"/>
      <c r="AL1744" s="139"/>
      <c r="AM1744" s="139"/>
      <c r="AN1744" s="139"/>
      <c r="AO1744" s="139"/>
      <c r="AP1744" s="139"/>
      <c r="AQ1744" s="139"/>
      <c r="AR1744" s="139"/>
      <c r="AS1744" s="139"/>
      <c r="AT1744" s="139"/>
      <c r="AU1744" s="139"/>
      <c r="AV1744" s="139"/>
      <c r="AW1744" s="139"/>
      <c r="AX1744" s="139"/>
      <c r="AY1744" s="139"/>
    </row>
    <row r="1745" spans="1:51" ht="14.25" x14ac:dyDescent="0.2">
      <c r="A1745" s="139"/>
      <c r="B1745" s="139"/>
      <c r="C1745" s="139"/>
      <c r="D1745" s="139"/>
      <c r="E1745" s="139"/>
      <c r="F1745" s="139"/>
      <c r="G1745" s="139"/>
      <c r="H1745" s="139"/>
      <c r="I1745" s="139"/>
      <c r="J1745" s="139"/>
      <c r="K1745" s="139"/>
      <c r="L1745" s="139"/>
      <c r="M1745" s="139"/>
      <c r="N1745" s="139"/>
      <c r="O1745" s="139"/>
      <c r="P1745" s="139"/>
      <c r="Q1745" s="139"/>
      <c r="R1745" s="139"/>
      <c r="S1745" s="139"/>
      <c r="T1745" s="139"/>
      <c r="U1745" s="139"/>
      <c r="V1745" s="139"/>
      <c r="W1745" s="139"/>
      <c r="X1745" s="139"/>
      <c r="Y1745" s="139"/>
      <c r="Z1745" s="139"/>
      <c r="AA1745" s="139"/>
      <c r="AB1745" s="139"/>
      <c r="AC1745" s="139"/>
      <c r="AD1745" s="139"/>
      <c r="AE1745" s="139"/>
      <c r="AF1745" s="139"/>
      <c r="AG1745" s="139"/>
      <c r="AH1745" s="139"/>
      <c r="AI1745" s="139"/>
      <c r="AJ1745" s="139"/>
      <c r="AK1745" s="139"/>
      <c r="AL1745" s="139"/>
      <c r="AM1745" s="139"/>
      <c r="AN1745" s="139"/>
      <c r="AO1745" s="139"/>
      <c r="AP1745" s="139"/>
      <c r="AQ1745" s="139"/>
      <c r="AR1745" s="139"/>
      <c r="AS1745" s="139"/>
      <c r="AT1745" s="139"/>
      <c r="AU1745" s="139"/>
      <c r="AV1745" s="139"/>
      <c r="AW1745" s="139"/>
      <c r="AX1745" s="139"/>
      <c r="AY1745" s="139"/>
    </row>
    <row r="1746" spans="1:51" ht="14.25" x14ac:dyDescent="0.2">
      <c r="A1746" s="139"/>
      <c r="B1746" s="139"/>
      <c r="C1746" s="139"/>
      <c r="D1746" s="139"/>
      <c r="E1746" s="139"/>
      <c r="F1746" s="139"/>
      <c r="G1746" s="139"/>
      <c r="H1746" s="139"/>
      <c r="I1746" s="139"/>
      <c r="J1746" s="139"/>
      <c r="K1746" s="139"/>
      <c r="L1746" s="139"/>
      <c r="M1746" s="139"/>
      <c r="N1746" s="139"/>
      <c r="O1746" s="139"/>
      <c r="P1746" s="139"/>
      <c r="Q1746" s="139"/>
      <c r="R1746" s="139"/>
      <c r="S1746" s="139"/>
      <c r="T1746" s="139"/>
      <c r="U1746" s="139"/>
      <c r="V1746" s="139"/>
      <c r="W1746" s="139"/>
      <c r="X1746" s="139"/>
      <c r="Y1746" s="139"/>
      <c r="Z1746" s="139"/>
      <c r="AA1746" s="139"/>
      <c r="AB1746" s="139"/>
      <c r="AC1746" s="139"/>
      <c r="AD1746" s="139"/>
      <c r="AE1746" s="139"/>
      <c r="AF1746" s="139"/>
      <c r="AG1746" s="139"/>
      <c r="AH1746" s="139"/>
      <c r="AI1746" s="139"/>
      <c r="AJ1746" s="139"/>
      <c r="AK1746" s="139"/>
      <c r="AL1746" s="139"/>
      <c r="AM1746" s="139"/>
      <c r="AN1746" s="139"/>
      <c r="AO1746" s="139"/>
      <c r="AP1746" s="139"/>
      <c r="AQ1746" s="139"/>
      <c r="AR1746" s="139"/>
      <c r="AS1746" s="139"/>
      <c r="AT1746" s="139"/>
      <c r="AU1746" s="139"/>
      <c r="AV1746" s="139"/>
      <c r="AW1746" s="139"/>
      <c r="AX1746" s="139"/>
      <c r="AY1746" s="139"/>
    </row>
    <row r="1747" spans="1:51" ht="14.25" x14ac:dyDescent="0.2">
      <c r="A1747" s="139"/>
      <c r="B1747" s="139"/>
      <c r="C1747" s="139"/>
      <c r="D1747" s="139"/>
      <c r="E1747" s="139"/>
      <c r="F1747" s="139"/>
      <c r="G1747" s="139"/>
      <c r="H1747" s="139"/>
      <c r="I1747" s="139"/>
      <c r="J1747" s="139"/>
      <c r="K1747" s="139"/>
      <c r="L1747" s="139"/>
      <c r="M1747" s="139"/>
      <c r="N1747" s="139"/>
      <c r="O1747" s="139"/>
      <c r="P1747" s="139"/>
      <c r="Q1747" s="139"/>
      <c r="R1747" s="139"/>
      <c r="S1747" s="139"/>
      <c r="T1747" s="139"/>
      <c r="U1747" s="139"/>
      <c r="V1747" s="139"/>
      <c r="W1747" s="139"/>
      <c r="X1747" s="139"/>
      <c r="Y1747" s="139"/>
      <c r="Z1747" s="139"/>
      <c r="AA1747" s="139"/>
      <c r="AB1747" s="139"/>
      <c r="AC1747" s="139"/>
      <c r="AD1747" s="139"/>
      <c r="AE1747" s="139"/>
      <c r="AF1747" s="139"/>
      <c r="AG1747" s="139"/>
      <c r="AH1747" s="139"/>
      <c r="AI1747" s="139"/>
      <c r="AJ1747" s="139"/>
      <c r="AK1747" s="139"/>
      <c r="AL1747" s="139"/>
      <c r="AM1747" s="139"/>
      <c r="AN1747" s="139"/>
      <c r="AO1747" s="139"/>
      <c r="AP1747" s="139"/>
      <c r="AQ1747" s="139"/>
      <c r="AR1747" s="139"/>
      <c r="AS1747" s="139"/>
      <c r="AT1747" s="139"/>
      <c r="AU1747" s="139"/>
      <c r="AV1747" s="139"/>
      <c r="AW1747" s="139"/>
      <c r="AX1747" s="139"/>
      <c r="AY1747" s="139"/>
    </row>
    <row r="1748" spans="1:51" ht="14.25" x14ac:dyDescent="0.2">
      <c r="A1748" s="139"/>
      <c r="B1748" s="139"/>
      <c r="C1748" s="139"/>
      <c r="D1748" s="139"/>
      <c r="E1748" s="139"/>
      <c r="F1748" s="139"/>
      <c r="G1748" s="139"/>
      <c r="H1748" s="139"/>
      <c r="I1748" s="139"/>
      <c r="J1748" s="139"/>
      <c r="K1748" s="139"/>
      <c r="L1748" s="139"/>
      <c r="M1748" s="139"/>
      <c r="N1748" s="139"/>
      <c r="O1748" s="139"/>
      <c r="P1748" s="139"/>
      <c r="Q1748" s="139"/>
      <c r="R1748" s="139"/>
      <c r="S1748" s="139"/>
      <c r="T1748" s="139"/>
      <c r="U1748" s="139"/>
      <c r="V1748" s="139"/>
      <c r="W1748" s="139"/>
      <c r="X1748" s="139"/>
      <c r="Y1748" s="139"/>
      <c r="Z1748" s="139"/>
      <c r="AA1748" s="139"/>
      <c r="AB1748" s="139"/>
      <c r="AC1748" s="139"/>
      <c r="AD1748" s="139"/>
      <c r="AE1748" s="139"/>
      <c r="AF1748" s="139"/>
      <c r="AG1748" s="139"/>
      <c r="AH1748" s="139"/>
      <c r="AI1748" s="139"/>
      <c r="AJ1748" s="139"/>
      <c r="AK1748" s="139"/>
      <c r="AL1748" s="139"/>
      <c r="AM1748" s="139"/>
      <c r="AN1748" s="139"/>
      <c r="AO1748" s="139"/>
      <c r="AP1748" s="139"/>
      <c r="AQ1748" s="139"/>
      <c r="AR1748" s="139"/>
      <c r="AS1748" s="139"/>
      <c r="AT1748" s="139"/>
      <c r="AU1748" s="139"/>
      <c r="AV1748" s="139"/>
      <c r="AW1748" s="139"/>
      <c r="AX1748" s="139"/>
      <c r="AY1748" s="139"/>
    </row>
    <row r="1749" spans="1:51" ht="14.25" x14ac:dyDescent="0.2">
      <c r="A1749" s="139"/>
      <c r="B1749" s="139"/>
      <c r="C1749" s="139"/>
      <c r="D1749" s="139"/>
      <c r="E1749" s="139"/>
      <c r="F1749" s="139"/>
      <c r="G1749" s="139"/>
      <c r="H1749" s="139"/>
      <c r="I1749" s="139"/>
      <c r="J1749" s="139"/>
      <c r="K1749" s="139"/>
      <c r="L1749" s="139"/>
      <c r="M1749" s="139"/>
      <c r="N1749" s="139"/>
      <c r="O1749" s="139"/>
      <c r="P1749" s="139"/>
      <c r="Q1749" s="139"/>
      <c r="R1749" s="139"/>
      <c r="S1749" s="139"/>
      <c r="T1749" s="139"/>
      <c r="U1749" s="139"/>
      <c r="V1749" s="139"/>
      <c r="W1749" s="139"/>
      <c r="X1749" s="139"/>
      <c r="Y1749" s="139"/>
      <c r="Z1749" s="139"/>
      <c r="AA1749" s="139"/>
      <c r="AB1749" s="139"/>
      <c r="AC1749" s="139"/>
      <c r="AD1749" s="139"/>
      <c r="AE1749" s="139"/>
      <c r="AF1749" s="139"/>
      <c r="AG1749" s="139"/>
      <c r="AH1749" s="139"/>
      <c r="AI1749" s="139"/>
      <c r="AJ1749" s="139"/>
      <c r="AK1749" s="139"/>
      <c r="AL1749" s="139"/>
      <c r="AM1749" s="139"/>
      <c r="AN1749" s="139"/>
      <c r="AO1749" s="139"/>
      <c r="AP1749" s="139"/>
      <c r="AQ1749" s="139"/>
      <c r="AR1749" s="139"/>
      <c r="AS1749" s="139"/>
      <c r="AT1749" s="139"/>
      <c r="AU1749" s="139"/>
      <c r="AV1749" s="139"/>
      <c r="AW1749" s="139"/>
      <c r="AX1749" s="139"/>
      <c r="AY1749" s="139"/>
    </row>
    <row r="1750" spans="1:51" ht="14.25" x14ac:dyDescent="0.2">
      <c r="A1750" s="139"/>
      <c r="B1750" s="139"/>
      <c r="C1750" s="139"/>
      <c r="D1750" s="139"/>
      <c r="E1750" s="139"/>
      <c r="F1750" s="139"/>
      <c r="G1750" s="139"/>
      <c r="H1750" s="139"/>
      <c r="I1750" s="139"/>
      <c r="J1750" s="139"/>
      <c r="K1750" s="139"/>
      <c r="L1750" s="139"/>
      <c r="M1750" s="139"/>
      <c r="N1750" s="139"/>
      <c r="O1750" s="139"/>
      <c r="P1750" s="139"/>
      <c r="Q1750" s="139"/>
      <c r="R1750" s="139"/>
      <c r="S1750" s="139"/>
      <c r="T1750" s="139"/>
      <c r="U1750" s="139"/>
      <c r="V1750" s="139"/>
      <c r="W1750" s="139"/>
      <c r="X1750" s="139"/>
      <c r="Y1750" s="139"/>
      <c r="Z1750" s="139"/>
      <c r="AA1750" s="139"/>
      <c r="AB1750" s="139"/>
      <c r="AC1750" s="139"/>
      <c r="AD1750" s="139"/>
      <c r="AE1750" s="139"/>
      <c r="AF1750" s="139"/>
      <c r="AG1750" s="139"/>
      <c r="AH1750" s="139"/>
      <c r="AI1750" s="139"/>
      <c r="AJ1750" s="139"/>
      <c r="AK1750" s="139"/>
      <c r="AL1750" s="139"/>
      <c r="AM1750" s="139"/>
      <c r="AN1750" s="139"/>
      <c r="AO1750" s="139"/>
      <c r="AP1750" s="139"/>
      <c r="AQ1750" s="139"/>
      <c r="AR1750" s="139"/>
      <c r="AS1750" s="139"/>
      <c r="AT1750" s="139"/>
      <c r="AU1750" s="139"/>
      <c r="AV1750" s="139"/>
      <c r="AW1750" s="139"/>
      <c r="AX1750" s="139"/>
      <c r="AY1750" s="139"/>
    </row>
    <row r="1751" spans="1:51" ht="14.25" x14ac:dyDescent="0.2">
      <c r="A1751" s="139"/>
      <c r="B1751" s="139"/>
      <c r="C1751" s="139"/>
      <c r="D1751" s="139"/>
      <c r="E1751" s="139"/>
      <c r="F1751" s="139"/>
      <c r="G1751" s="139"/>
      <c r="H1751" s="139"/>
      <c r="I1751" s="139"/>
      <c r="J1751" s="139"/>
      <c r="K1751" s="139"/>
      <c r="L1751" s="139"/>
      <c r="M1751" s="139"/>
      <c r="N1751" s="139"/>
      <c r="O1751" s="139"/>
      <c r="P1751" s="139"/>
      <c r="Q1751" s="139"/>
      <c r="R1751" s="139"/>
      <c r="S1751" s="139"/>
      <c r="T1751" s="139"/>
      <c r="U1751" s="139"/>
      <c r="V1751" s="139"/>
      <c r="W1751" s="139"/>
      <c r="X1751" s="139"/>
      <c r="Y1751" s="139"/>
      <c r="Z1751" s="139"/>
      <c r="AA1751" s="139"/>
      <c r="AB1751" s="139"/>
      <c r="AC1751" s="139"/>
      <c r="AD1751" s="139"/>
      <c r="AE1751" s="139"/>
      <c r="AF1751" s="139"/>
      <c r="AG1751" s="139"/>
      <c r="AH1751" s="139"/>
      <c r="AI1751" s="139"/>
      <c r="AJ1751" s="139"/>
      <c r="AK1751" s="139"/>
      <c r="AL1751" s="139"/>
      <c r="AM1751" s="139"/>
      <c r="AN1751" s="139"/>
      <c r="AO1751" s="139"/>
      <c r="AP1751" s="139"/>
      <c r="AQ1751" s="139"/>
      <c r="AR1751" s="139"/>
      <c r="AS1751" s="139"/>
      <c r="AT1751" s="139"/>
      <c r="AU1751" s="139"/>
      <c r="AV1751" s="139"/>
      <c r="AW1751" s="139"/>
      <c r="AX1751" s="139"/>
      <c r="AY1751" s="139"/>
    </row>
    <row r="1752" spans="1:51" ht="14.25" x14ac:dyDescent="0.2">
      <c r="A1752" s="139"/>
      <c r="B1752" s="139"/>
      <c r="C1752" s="139"/>
      <c r="D1752" s="139"/>
      <c r="E1752" s="139"/>
      <c r="F1752" s="139"/>
      <c r="G1752" s="139"/>
      <c r="H1752" s="139"/>
      <c r="I1752" s="139"/>
      <c r="J1752" s="139"/>
      <c r="K1752" s="139"/>
      <c r="L1752" s="139"/>
      <c r="M1752" s="139"/>
      <c r="N1752" s="139"/>
      <c r="O1752" s="139"/>
      <c r="P1752" s="139"/>
      <c r="Q1752" s="139"/>
      <c r="R1752" s="139"/>
      <c r="S1752" s="139"/>
      <c r="T1752" s="139"/>
      <c r="U1752" s="139"/>
      <c r="V1752" s="139"/>
      <c r="W1752" s="139"/>
      <c r="X1752" s="139"/>
      <c r="Y1752" s="139"/>
      <c r="Z1752" s="139"/>
      <c r="AA1752" s="139"/>
      <c r="AB1752" s="139"/>
      <c r="AC1752" s="139"/>
      <c r="AD1752" s="139"/>
      <c r="AE1752" s="139"/>
      <c r="AF1752" s="139"/>
      <c r="AG1752" s="139"/>
      <c r="AH1752" s="139"/>
      <c r="AI1752" s="139"/>
      <c r="AJ1752" s="139"/>
      <c r="AK1752" s="139"/>
      <c r="AL1752" s="139"/>
      <c r="AM1752" s="139"/>
      <c r="AN1752" s="139"/>
      <c r="AO1752" s="139"/>
      <c r="AP1752" s="139"/>
      <c r="AQ1752" s="139"/>
      <c r="AR1752" s="139"/>
      <c r="AS1752" s="139"/>
      <c r="AT1752" s="139"/>
      <c r="AU1752" s="139"/>
      <c r="AV1752" s="139"/>
      <c r="AW1752" s="139"/>
      <c r="AX1752" s="139"/>
      <c r="AY1752" s="139"/>
    </row>
    <row r="1753" spans="1:51" ht="14.25" x14ac:dyDescent="0.2">
      <c r="A1753" s="139"/>
      <c r="B1753" s="139"/>
      <c r="C1753" s="139"/>
      <c r="D1753" s="139"/>
      <c r="E1753" s="139"/>
      <c r="F1753" s="139"/>
      <c r="G1753" s="139"/>
      <c r="H1753" s="139"/>
      <c r="I1753" s="139"/>
      <c r="J1753" s="139"/>
      <c r="K1753" s="139"/>
      <c r="L1753" s="139"/>
      <c r="M1753" s="139"/>
      <c r="N1753" s="139"/>
      <c r="O1753" s="139"/>
      <c r="P1753" s="139"/>
      <c r="Q1753" s="139"/>
      <c r="R1753" s="139"/>
      <c r="S1753" s="139"/>
      <c r="T1753" s="139"/>
      <c r="U1753" s="139"/>
      <c r="V1753" s="139"/>
      <c r="W1753" s="139"/>
      <c r="X1753" s="139"/>
      <c r="Y1753" s="139"/>
      <c r="Z1753" s="139"/>
      <c r="AA1753" s="139"/>
      <c r="AB1753" s="139"/>
      <c r="AC1753" s="139"/>
      <c r="AD1753" s="139"/>
      <c r="AE1753" s="139"/>
      <c r="AF1753" s="139"/>
      <c r="AG1753" s="139"/>
      <c r="AH1753" s="139"/>
      <c r="AI1753" s="139"/>
      <c r="AJ1753" s="139"/>
      <c r="AK1753" s="139"/>
      <c r="AL1753" s="139"/>
      <c r="AM1753" s="139"/>
      <c r="AN1753" s="139"/>
      <c r="AO1753" s="139"/>
      <c r="AP1753" s="139"/>
      <c r="AQ1753" s="139"/>
      <c r="AR1753" s="139"/>
      <c r="AS1753" s="139"/>
      <c r="AT1753" s="139"/>
      <c r="AU1753" s="139"/>
      <c r="AV1753" s="139"/>
      <c r="AW1753" s="139"/>
      <c r="AX1753" s="139"/>
      <c r="AY1753" s="139"/>
    </row>
    <row r="1754" spans="1:51" ht="14.25" x14ac:dyDescent="0.2">
      <c r="A1754" s="139"/>
      <c r="B1754" s="139"/>
      <c r="C1754" s="139"/>
      <c r="D1754" s="139"/>
      <c r="E1754" s="139"/>
      <c r="F1754" s="139"/>
      <c r="G1754" s="139"/>
      <c r="H1754" s="139"/>
      <c r="I1754" s="139"/>
      <c r="J1754" s="139"/>
      <c r="K1754" s="139"/>
      <c r="L1754" s="139"/>
      <c r="M1754" s="139"/>
      <c r="N1754" s="139"/>
      <c r="O1754" s="139"/>
      <c r="P1754" s="139"/>
      <c r="Q1754" s="139"/>
      <c r="R1754" s="139"/>
      <c r="S1754" s="139"/>
      <c r="T1754" s="139"/>
      <c r="U1754" s="139"/>
      <c r="V1754" s="139"/>
      <c r="W1754" s="139"/>
      <c r="X1754" s="139"/>
      <c r="Y1754" s="139"/>
      <c r="Z1754" s="139"/>
      <c r="AA1754" s="139"/>
      <c r="AB1754" s="139"/>
      <c r="AC1754" s="139"/>
      <c r="AD1754" s="139"/>
      <c r="AE1754" s="139"/>
      <c r="AF1754" s="139"/>
      <c r="AG1754" s="139"/>
      <c r="AH1754" s="139"/>
      <c r="AI1754" s="139"/>
      <c r="AJ1754" s="139"/>
      <c r="AK1754" s="139"/>
      <c r="AL1754" s="139"/>
      <c r="AM1754" s="139"/>
      <c r="AN1754" s="139"/>
      <c r="AO1754" s="139"/>
      <c r="AP1754" s="139"/>
      <c r="AQ1754" s="139"/>
      <c r="AR1754" s="139"/>
      <c r="AS1754" s="139"/>
      <c r="AT1754" s="139"/>
      <c r="AU1754" s="139"/>
      <c r="AV1754" s="139"/>
      <c r="AW1754" s="139"/>
      <c r="AX1754" s="139"/>
      <c r="AY1754" s="139"/>
    </row>
    <row r="1755" spans="1:51" ht="14.25" x14ac:dyDescent="0.2">
      <c r="A1755" s="139"/>
      <c r="B1755" s="139"/>
      <c r="C1755" s="139"/>
      <c r="D1755" s="139"/>
      <c r="E1755" s="139"/>
      <c r="F1755" s="139"/>
      <c r="G1755" s="139"/>
      <c r="H1755" s="139"/>
      <c r="I1755" s="139"/>
      <c r="J1755" s="139"/>
      <c r="K1755" s="139"/>
      <c r="L1755" s="139"/>
      <c r="M1755" s="139"/>
      <c r="N1755" s="139"/>
      <c r="O1755" s="139"/>
      <c r="P1755" s="139"/>
      <c r="Q1755" s="139"/>
      <c r="R1755" s="139"/>
      <c r="S1755" s="139"/>
      <c r="T1755" s="139"/>
      <c r="U1755" s="139"/>
      <c r="V1755" s="139"/>
      <c r="W1755" s="139"/>
      <c r="X1755" s="139"/>
      <c r="Y1755" s="139"/>
      <c r="Z1755" s="139"/>
      <c r="AA1755" s="139"/>
      <c r="AB1755" s="139"/>
      <c r="AC1755" s="139"/>
      <c r="AD1755" s="139"/>
      <c r="AE1755" s="139"/>
      <c r="AF1755" s="139"/>
      <c r="AG1755" s="139"/>
      <c r="AH1755" s="139"/>
      <c r="AI1755" s="139"/>
      <c r="AJ1755" s="139"/>
      <c r="AK1755" s="139"/>
      <c r="AL1755" s="139"/>
      <c r="AM1755" s="139"/>
      <c r="AN1755" s="139"/>
      <c r="AO1755" s="139"/>
      <c r="AP1755" s="139"/>
      <c r="AQ1755" s="139"/>
      <c r="AR1755" s="139"/>
      <c r="AS1755" s="139"/>
      <c r="AT1755" s="139"/>
      <c r="AU1755" s="139"/>
      <c r="AV1755" s="139"/>
      <c r="AW1755" s="139"/>
      <c r="AX1755" s="139"/>
      <c r="AY1755" s="139"/>
    </row>
    <row r="1756" spans="1:51" ht="14.25" x14ac:dyDescent="0.2">
      <c r="A1756" s="139"/>
      <c r="B1756" s="139"/>
      <c r="C1756" s="139"/>
      <c r="D1756" s="139"/>
      <c r="E1756" s="139"/>
      <c r="F1756" s="139"/>
      <c r="G1756" s="139"/>
      <c r="H1756" s="139"/>
      <c r="I1756" s="139"/>
      <c r="J1756" s="139"/>
      <c r="K1756" s="139"/>
      <c r="L1756" s="139"/>
      <c r="M1756" s="139"/>
      <c r="N1756" s="139"/>
      <c r="O1756" s="139"/>
      <c r="P1756" s="139"/>
      <c r="Q1756" s="139"/>
      <c r="R1756" s="139"/>
      <c r="S1756" s="139"/>
      <c r="T1756" s="139"/>
      <c r="U1756" s="139"/>
      <c r="V1756" s="139"/>
      <c r="W1756" s="139"/>
      <c r="X1756" s="139"/>
      <c r="Y1756" s="139"/>
      <c r="Z1756" s="139"/>
      <c r="AA1756" s="139"/>
      <c r="AB1756" s="139"/>
      <c r="AC1756" s="139"/>
      <c r="AD1756" s="139"/>
      <c r="AE1756" s="139"/>
      <c r="AF1756" s="139"/>
      <c r="AG1756" s="139"/>
      <c r="AH1756" s="139"/>
      <c r="AI1756" s="139"/>
      <c r="AJ1756" s="139"/>
      <c r="AK1756" s="139"/>
      <c r="AL1756" s="139"/>
      <c r="AM1756" s="139"/>
      <c r="AN1756" s="139"/>
      <c r="AO1756" s="139"/>
      <c r="AP1756" s="139"/>
      <c r="AQ1756" s="139"/>
      <c r="AR1756" s="139"/>
      <c r="AS1756" s="139"/>
      <c r="AT1756" s="139"/>
      <c r="AU1756" s="139"/>
      <c r="AV1756" s="139"/>
      <c r="AW1756" s="139"/>
      <c r="AX1756" s="139"/>
      <c r="AY1756" s="139"/>
    </row>
    <row r="1757" spans="1:51" ht="14.25" x14ac:dyDescent="0.2">
      <c r="A1757" s="139"/>
      <c r="B1757" s="139"/>
      <c r="C1757" s="139"/>
      <c r="D1757" s="139"/>
      <c r="E1757" s="139"/>
      <c r="F1757" s="139"/>
      <c r="G1757" s="139"/>
      <c r="H1757" s="139"/>
      <c r="I1757" s="139"/>
      <c r="J1757" s="139"/>
      <c r="K1757" s="139"/>
      <c r="L1757" s="139"/>
      <c r="M1757" s="139"/>
      <c r="N1757" s="139"/>
      <c r="O1757" s="139"/>
      <c r="P1757" s="139"/>
      <c r="Q1757" s="139"/>
      <c r="R1757" s="139"/>
      <c r="S1757" s="139"/>
      <c r="T1757" s="139"/>
      <c r="U1757" s="139"/>
      <c r="V1757" s="139"/>
      <c r="W1757" s="139"/>
      <c r="X1757" s="139"/>
      <c r="Y1757" s="139"/>
      <c r="Z1757" s="139"/>
      <c r="AA1757" s="139"/>
      <c r="AB1757" s="139"/>
      <c r="AC1757" s="139"/>
      <c r="AD1757" s="139"/>
      <c r="AE1757" s="139"/>
      <c r="AF1757" s="139"/>
      <c r="AG1757" s="139"/>
      <c r="AH1757" s="139"/>
      <c r="AI1757" s="139"/>
      <c r="AJ1757" s="139"/>
      <c r="AK1757" s="139"/>
      <c r="AL1757" s="139"/>
      <c r="AM1757" s="139"/>
      <c r="AN1757" s="139"/>
      <c r="AO1757" s="139"/>
      <c r="AP1757" s="139"/>
      <c r="AQ1757" s="139"/>
      <c r="AR1757" s="139"/>
      <c r="AS1757" s="139"/>
      <c r="AT1757" s="139"/>
      <c r="AU1757" s="139"/>
      <c r="AV1757" s="139"/>
      <c r="AW1757" s="139"/>
      <c r="AX1757" s="139"/>
      <c r="AY1757" s="139"/>
    </row>
    <row r="1758" spans="1:51" ht="14.25" x14ac:dyDescent="0.2">
      <c r="A1758" s="139"/>
      <c r="B1758" s="139"/>
      <c r="C1758" s="139"/>
      <c r="D1758" s="139"/>
      <c r="E1758" s="139"/>
      <c r="F1758" s="139"/>
      <c r="G1758" s="139"/>
      <c r="H1758" s="139"/>
      <c r="I1758" s="139"/>
      <c r="J1758" s="139"/>
      <c r="K1758" s="139"/>
      <c r="L1758" s="139"/>
      <c r="M1758" s="139"/>
      <c r="N1758" s="139"/>
      <c r="O1758" s="139"/>
      <c r="P1758" s="139"/>
      <c r="Q1758" s="139"/>
      <c r="R1758" s="139"/>
      <c r="S1758" s="139"/>
      <c r="T1758" s="139"/>
      <c r="U1758" s="139"/>
      <c r="V1758" s="139"/>
      <c r="W1758" s="139"/>
      <c r="X1758" s="139"/>
      <c r="Y1758" s="139"/>
      <c r="Z1758" s="139"/>
      <c r="AA1758" s="139"/>
      <c r="AB1758" s="139"/>
      <c r="AC1758" s="139"/>
      <c r="AD1758" s="139"/>
      <c r="AE1758" s="139"/>
      <c r="AF1758" s="139"/>
      <c r="AG1758" s="139"/>
      <c r="AH1758" s="139"/>
      <c r="AI1758" s="139"/>
      <c r="AJ1758" s="139"/>
      <c r="AK1758" s="139"/>
      <c r="AL1758" s="139"/>
      <c r="AM1758" s="139"/>
      <c r="AN1758" s="139"/>
      <c r="AO1758" s="139"/>
      <c r="AP1758" s="139"/>
      <c r="AQ1758" s="139"/>
      <c r="AR1758" s="139"/>
      <c r="AS1758" s="139"/>
      <c r="AT1758" s="139"/>
      <c r="AU1758" s="139"/>
      <c r="AV1758" s="139"/>
      <c r="AW1758" s="139"/>
      <c r="AX1758" s="139"/>
      <c r="AY1758" s="139"/>
    </row>
    <row r="1759" spans="1:51" ht="14.25" x14ac:dyDescent="0.2">
      <c r="A1759" s="139"/>
      <c r="B1759" s="139"/>
      <c r="C1759" s="139"/>
      <c r="D1759" s="139"/>
      <c r="E1759" s="139"/>
      <c r="F1759" s="139"/>
      <c r="G1759" s="139"/>
      <c r="H1759" s="139"/>
      <c r="I1759" s="139"/>
      <c r="J1759" s="139"/>
      <c r="K1759" s="139"/>
      <c r="L1759" s="139"/>
      <c r="M1759" s="139"/>
      <c r="N1759" s="139"/>
      <c r="O1759" s="139"/>
      <c r="P1759" s="139"/>
      <c r="Q1759" s="139"/>
      <c r="R1759" s="139"/>
      <c r="S1759" s="139"/>
      <c r="T1759" s="139"/>
      <c r="U1759" s="139"/>
      <c r="V1759" s="139"/>
      <c r="W1759" s="139"/>
      <c r="X1759" s="139"/>
      <c r="Y1759" s="139"/>
      <c r="Z1759" s="139"/>
      <c r="AA1759" s="139"/>
      <c r="AB1759" s="139"/>
      <c r="AC1759" s="139"/>
      <c r="AD1759" s="139"/>
      <c r="AE1759" s="139"/>
      <c r="AF1759" s="139"/>
      <c r="AG1759" s="139"/>
      <c r="AH1759" s="139"/>
      <c r="AI1759" s="139"/>
      <c r="AJ1759" s="139"/>
      <c r="AK1759" s="139"/>
      <c r="AL1759" s="139"/>
      <c r="AM1759" s="139"/>
      <c r="AN1759" s="139"/>
      <c r="AO1759" s="139"/>
      <c r="AP1759" s="139"/>
      <c r="AQ1759" s="139"/>
      <c r="AR1759" s="139"/>
      <c r="AS1759" s="139"/>
      <c r="AT1759" s="139"/>
      <c r="AU1759" s="139"/>
      <c r="AV1759" s="139"/>
      <c r="AW1759" s="139"/>
      <c r="AX1759" s="139"/>
      <c r="AY1759" s="139"/>
    </row>
    <row r="1760" spans="1:51" ht="14.25" x14ac:dyDescent="0.2">
      <c r="A1760" s="139"/>
      <c r="B1760" s="139"/>
      <c r="C1760" s="139"/>
      <c r="D1760" s="139"/>
      <c r="E1760" s="139"/>
      <c r="F1760" s="139"/>
      <c r="G1760" s="139"/>
      <c r="H1760" s="139"/>
      <c r="I1760" s="139"/>
      <c r="J1760" s="139"/>
      <c r="K1760" s="139"/>
      <c r="L1760" s="139"/>
      <c r="M1760" s="139"/>
      <c r="N1760" s="139"/>
      <c r="O1760" s="139"/>
      <c r="P1760" s="139"/>
      <c r="Q1760" s="139"/>
      <c r="R1760" s="139"/>
      <c r="S1760" s="139"/>
      <c r="T1760" s="139"/>
      <c r="U1760" s="139"/>
      <c r="V1760" s="139"/>
      <c r="W1760" s="139"/>
      <c r="X1760" s="139"/>
      <c r="Y1760" s="139"/>
      <c r="Z1760" s="139"/>
      <c r="AA1760" s="139"/>
      <c r="AB1760" s="139"/>
      <c r="AC1760" s="139"/>
      <c r="AD1760" s="139"/>
      <c r="AE1760" s="139"/>
      <c r="AF1760" s="139"/>
      <c r="AG1760" s="139"/>
      <c r="AH1760" s="139"/>
      <c r="AI1760" s="139"/>
      <c r="AJ1760" s="139"/>
      <c r="AK1760" s="139"/>
      <c r="AL1760" s="139"/>
      <c r="AM1760" s="139"/>
      <c r="AN1760" s="139"/>
      <c r="AO1760" s="139"/>
      <c r="AP1760" s="139"/>
      <c r="AQ1760" s="139"/>
      <c r="AR1760" s="139"/>
      <c r="AS1760" s="139"/>
      <c r="AT1760" s="139"/>
      <c r="AU1760" s="139"/>
      <c r="AV1760" s="139"/>
      <c r="AW1760" s="139"/>
      <c r="AX1760" s="139"/>
      <c r="AY1760" s="139"/>
    </row>
    <row r="1761" spans="1:51" ht="14.25" x14ac:dyDescent="0.2">
      <c r="A1761" s="139"/>
      <c r="B1761" s="139"/>
      <c r="C1761" s="139"/>
      <c r="D1761" s="139"/>
      <c r="E1761" s="139"/>
      <c r="F1761" s="139"/>
      <c r="G1761" s="139"/>
      <c r="H1761" s="139"/>
      <c r="I1761" s="139"/>
      <c r="J1761" s="139"/>
      <c r="K1761" s="139"/>
      <c r="L1761" s="139"/>
      <c r="M1761" s="139"/>
      <c r="N1761" s="139"/>
      <c r="O1761" s="139"/>
      <c r="P1761" s="139"/>
      <c r="Q1761" s="139"/>
      <c r="R1761" s="139"/>
      <c r="S1761" s="139"/>
      <c r="T1761" s="139"/>
      <c r="U1761" s="139"/>
      <c r="V1761" s="139"/>
      <c r="W1761" s="139"/>
      <c r="X1761" s="139"/>
      <c r="Y1761" s="139"/>
      <c r="Z1761" s="139"/>
      <c r="AA1761" s="139"/>
      <c r="AB1761" s="139"/>
      <c r="AC1761" s="139"/>
      <c r="AD1761" s="139"/>
      <c r="AE1761" s="139"/>
      <c r="AF1761" s="139"/>
      <c r="AG1761" s="139"/>
      <c r="AH1761" s="139"/>
      <c r="AI1761" s="139"/>
      <c r="AJ1761" s="139"/>
      <c r="AK1761" s="139"/>
      <c r="AL1761" s="139"/>
      <c r="AM1761" s="139"/>
      <c r="AN1761" s="139"/>
      <c r="AO1761" s="139"/>
      <c r="AP1761" s="139"/>
      <c r="AQ1761" s="139"/>
      <c r="AR1761" s="139"/>
      <c r="AS1761" s="139"/>
      <c r="AT1761" s="139"/>
      <c r="AU1761" s="139"/>
      <c r="AV1761" s="139"/>
      <c r="AW1761" s="139"/>
      <c r="AX1761" s="139"/>
      <c r="AY1761" s="139"/>
    </row>
    <row r="1762" spans="1:51" ht="14.25" x14ac:dyDescent="0.2">
      <c r="A1762" s="139"/>
      <c r="B1762" s="139"/>
      <c r="C1762" s="139"/>
      <c r="D1762" s="139"/>
      <c r="E1762" s="139"/>
      <c r="F1762" s="139"/>
      <c r="G1762" s="139"/>
      <c r="H1762" s="139"/>
      <c r="I1762" s="139"/>
      <c r="J1762" s="139"/>
      <c r="K1762" s="139"/>
      <c r="L1762" s="139"/>
      <c r="M1762" s="139"/>
      <c r="N1762" s="139"/>
      <c r="O1762" s="139"/>
      <c r="P1762" s="139"/>
      <c r="Q1762" s="139"/>
      <c r="R1762" s="139"/>
      <c r="S1762" s="139"/>
      <c r="T1762" s="139"/>
      <c r="U1762" s="139"/>
      <c r="V1762" s="139"/>
      <c r="W1762" s="139"/>
      <c r="X1762" s="139"/>
      <c r="Y1762" s="139"/>
      <c r="Z1762" s="139"/>
      <c r="AA1762" s="139"/>
      <c r="AB1762" s="139"/>
      <c r="AC1762" s="139"/>
      <c r="AD1762" s="139"/>
      <c r="AE1762" s="139"/>
      <c r="AF1762" s="139"/>
      <c r="AG1762" s="139"/>
      <c r="AH1762" s="139"/>
      <c r="AI1762" s="139"/>
      <c r="AJ1762" s="139"/>
      <c r="AK1762" s="139"/>
      <c r="AL1762" s="139"/>
      <c r="AM1762" s="139"/>
      <c r="AN1762" s="139"/>
      <c r="AO1762" s="139"/>
      <c r="AP1762" s="139"/>
      <c r="AQ1762" s="139"/>
      <c r="AR1762" s="139"/>
      <c r="AS1762" s="139"/>
      <c r="AT1762" s="139"/>
      <c r="AU1762" s="139"/>
      <c r="AV1762" s="139"/>
      <c r="AW1762" s="139"/>
      <c r="AX1762" s="139"/>
      <c r="AY1762" s="139"/>
    </row>
    <row r="1763" spans="1:51" ht="14.25" x14ac:dyDescent="0.2">
      <c r="A1763" s="139"/>
      <c r="B1763" s="139"/>
      <c r="C1763" s="139"/>
      <c r="D1763" s="139"/>
      <c r="E1763" s="139"/>
      <c r="F1763" s="139"/>
      <c r="G1763" s="139"/>
      <c r="H1763" s="139"/>
      <c r="I1763" s="139"/>
      <c r="J1763" s="139"/>
      <c r="K1763" s="139"/>
      <c r="L1763" s="139"/>
      <c r="M1763" s="139"/>
      <c r="N1763" s="139"/>
      <c r="O1763" s="139"/>
      <c r="P1763" s="139"/>
      <c r="Q1763" s="139"/>
      <c r="R1763" s="139"/>
      <c r="S1763" s="139"/>
      <c r="T1763" s="139"/>
      <c r="U1763" s="139"/>
      <c r="V1763" s="139"/>
      <c r="W1763" s="139"/>
      <c r="X1763" s="139"/>
      <c r="Y1763" s="139"/>
      <c r="Z1763" s="139"/>
      <c r="AA1763" s="139"/>
      <c r="AB1763" s="139"/>
      <c r="AC1763" s="139"/>
      <c r="AD1763" s="139"/>
      <c r="AE1763" s="139"/>
      <c r="AF1763" s="139"/>
      <c r="AG1763" s="139"/>
      <c r="AH1763" s="139"/>
      <c r="AI1763" s="139"/>
      <c r="AJ1763" s="139"/>
      <c r="AK1763" s="139"/>
      <c r="AL1763" s="139"/>
      <c r="AM1763" s="139"/>
      <c r="AN1763" s="139"/>
      <c r="AO1763" s="139"/>
      <c r="AP1763" s="139"/>
      <c r="AQ1763" s="139"/>
      <c r="AR1763" s="139"/>
      <c r="AS1763" s="139"/>
      <c r="AT1763" s="139"/>
      <c r="AU1763" s="139"/>
      <c r="AV1763" s="139"/>
      <c r="AW1763" s="139"/>
      <c r="AX1763" s="139"/>
      <c r="AY1763" s="139"/>
    </row>
    <row r="1764" spans="1:51" ht="14.25" x14ac:dyDescent="0.2">
      <c r="A1764" s="139"/>
      <c r="B1764" s="139"/>
      <c r="C1764" s="139"/>
      <c r="D1764" s="139"/>
      <c r="E1764" s="139"/>
      <c r="F1764" s="139"/>
      <c r="G1764" s="139"/>
      <c r="H1764" s="139"/>
      <c r="I1764" s="139"/>
      <c r="J1764" s="139"/>
      <c r="K1764" s="139"/>
      <c r="L1764" s="139"/>
      <c r="M1764" s="139"/>
      <c r="N1764" s="139"/>
      <c r="O1764" s="139"/>
      <c r="P1764" s="139"/>
      <c r="Q1764" s="139"/>
      <c r="R1764" s="139"/>
      <c r="S1764" s="139"/>
      <c r="T1764" s="139"/>
      <c r="U1764" s="139"/>
      <c r="V1764" s="139"/>
      <c r="W1764" s="139"/>
      <c r="X1764" s="139"/>
      <c r="Y1764" s="139"/>
      <c r="Z1764" s="139"/>
      <c r="AA1764" s="139"/>
      <c r="AB1764" s="139"/>
      <c r="AC1764" s="139"/>
      <c r="AD1764" s="139"/>
      <c r="AE1764" s="139"/>
      <c r="AF1764" s="139"/>
      <c r="AG1764" s="139"/>
      <c r="AH1764" s="139"/>
      <c r="AI1764" s="139"/>
      <c r="AJ1764" s="139"/>
      <c r="AK1764" s="139"/>
      <c r="AL1764" s="139"/>
      <c r="AM1764" s="139"/>
      <c r="AN1764" s="139"/>
      <c r="AO1764" s="139"/>
      <c r="AP1764" s="139"/>
      <c r="AQ1764" s="139"/>
      <c r="AR1764" s="139"/>
      <c r="AS1764" s="139"/>
      <c r="AT1764" s="139"/>
      <c r="AU1764" s="139"/>
      <c r="AV1764" s="139"/>
      <c r="AW1764" s="139"/>
      <c r="AX1764" s="139"/>
      <c r="AY1764" s="139"/>
    </row>
    <row r="1765" spans="1:51" ht="14.25" x14ac:dyDescent="0.2">
      <c r="A1765" s="139"/>
      <c r="B1765" s="139"/>
      <c r="C1765" s="139"/>
      <c r="D1765" s="139"/>
      <c r="E1765" s="139"/>
      <c r="F1765" s="139"/>
      <c r="G1765" s="139"/>
      <c r="H1765" s="139"/>
      <c r="I1765" s="139"/>
      <c r="J1765" s="139"/>
      <c r="K1765" s="139"/>
      <c r="L1765" s="139"/>
      <c r="M1765" s="139"/>
      <c r="N1765" s="139"/>
      <c r="O1765" s="139"/>
      <c r="P1765" s="139"/>
      <c r="Q1765" s="139"/>
      <c r="R1765" s="139"/>
      <c r="S1765" s="139"/>
      <c r="T1765" s="139"/>
      <c r="U1765" s="139"/>
      <c r="V1765" s="139"/>
      <c r="W1765" s="139"/>
      <c r="X1765" s="139"/>
      <c r="Y1765" s="139"/>
      <c r="Z1765" s="139"/>
      <c r="AA1765" s="139"/>
      <c r="AB1765" s="139"/>
      <c r="AC1765" s="139"/>
      <c r="AD1765" s="139"/>
      <c r="AE1765" s="139"/>
      <c r="AF1765" s="139"/>
      <c r="AG1765" s="139"/>
      <c r="AH1765" s="139"/>
      <c r="AI1765" s="139"/>
      <c r="AJ1765" s="139"/>
      <c r="AK1765" s="139"/>
      <c r="AL1765" s="139"/>
      <c r="AM1765" s="139"/>
      <c r="AN1765" s="139"/>
      <c r="AO1765" s="139"/>
      <c r="AP1765" s="139"/>
      <c r="AQ1765" s="139"/>
      <c r="AR1765" s="139"/>
      <c r="AS1765" s="139"/>
      <c r="AT1765" s="139"/>
      <c r="AU1765" s="139"/>
      <c r="AV1765" s="139"/>
      <c r="AW1765" s="139"/>
      <c r="AX1765" s="139"/>
      <c r="AY1765" s="139"/>
    </row>
    <row r="1766" spans="1:51" ht="14.25" x14ac:dyDescent="0.2">
      <c r="A1766" s="139"/>
      <c r="B1766" s="139"/>
      <c r="C1766" s="139"/>
      <c r="D1766" s="139"/>
      <c r="E1766" s="139"/>
      <c r="F1766" s="139"/>
      <c r="G1766" s="139"/>
      <c r="H1766" s="139"/>
      <c r="I1766" s="139"/>
      <c r="J1766" s="139"/>
      <c r="K1766" s="139"/>
      <c r="L1766" s="139"/>
      <c r="M1766" s="139"/>
      <c r="N1766" s="139"/>
      <c r="O1766" s="139"/>
      <c r="P1766" s="139"/>
      <c r="Q1766" s="139"/>
      <c r="R1766" s="139"/>
      <c r="S1766" s="139"/>
      <c r="T1766" s="139"/>
      <c r="U1766" s="139"/>
      <c r="V1766" s="139"/>
      <c r="W1766" s="139"/>
      <c r="X1766" s="139"/>
      <c r="Y1766" s="139"/>
      <c r="Z1766" s="139"/>
      <c r="AA1766" s="139"/>
      <c r="AB1766" s="139"/>
      <c r="AC1766" s="139"/>
      <c r="AD1766" s="139"/>
      <c r="AE1766" s="139"/>
      <c r="AF1766" s="139"/>
      <c r="AG1766" s="139"/>
      <c r="AH1766" s="139"/>
      <c r="AI1766" s="139"/>
      <c r="AJ1766" s="139"/>
      <c r="AK1766" s="139"/>
      <c r="AL1766" s="139"/>
      <c r="AM1766" s="139"/>
      <c r="AN1766" s="139"/>
      <c r="AO1766" s="139"/>
      <c r="AP1766" s="139"/>
      <c r="AQ1766" s="139"/>
      <c r="AR1766" s="139"/>
      <c r="AS1766" s="139"/>
      <c r="AT1766" s="139"/>
      <c r="AU1766" s="139"/>
      <c r="AV1766" s="139"/>
      <c r="AW1766" s="139"/>
      <c r="AX1766" s="139"/>
      <c r="AY1766" s="139"/>
    </row>
    <row r="1767" spans="1:51" ht="14.25" x14ac:dyDescent="0.2">
      <c r="A1767" s="139"/>
      <c r="B1767" s="139"/>
      <c r="C1767" s="139"/>
      <c r="D1767" s="139"/>
      <c r="E1767" s="139"/>
      <c r="F1767" s="139"/>
      <c r="G1767" s="139"/>
      <c r="H1767" s="139"/>
      <c r="I1767" s="139"/>
      <c r="J1767" s="139"/>
      <c r="K1767" s="139"/>
      <c r="L1767" s="139"/>
      <c r="M1767" s="139"/>
      <c r="N1767" s="139"/>
      <c r="O1767" s="139"/>
      <c r="P1767" s="139"/>
      <c r="Q1767" s="139"/>
      <c r="R1767" s="139"/>
      <c r="S1767" s="139"/>
      <c r="T1767" s="139"/>
      <c r="U1767" s="139"/>
      <c r="V1767" s="139"/>
      <c r="W1767" s="139"/>
      <c r="X1767" s="139"/>
      <c r="Y1767" s="139"/>
      <c r="Z1767" s="139"/>
      <c r="AA1767" s="139"/>
      <c r="AB1767" s="139"/>
      <c r="AC1767" s="139"/>
      <c r="AD1767" s="139"/>
      <c r="AE1767" s="139"/>
      <c r="AF1767" s="139"/>
      <c r="AG1767" s="139"/>
      <c r="AH1767" s="139"/>
      <c r="AI1767" s="139"/>
      <c r="AJ1767" s="139"/>
      <c r="AK1767" s="139"/>
      <c r="AL1767" s="139"/>
      <c r="AM1767" s="139"/>
      <c r="AN1767" s="139"/>
      <c r="AO1767" s="139"/>
      <c r="AP1767" s="139"/>
      <c r="AQ1767" s="139"/>
      <c r="AR1767" s="139"/>
      <c r="AS1767" s="139"/>
      <c r="AT1767" s="139"/>
      <c r="AU1767" s="139"/>
      <c r="AV1767" s="139"/>
      <c r="AW1767" s="139"/>
      <c r="AX1767" s="139"/>
      <c r="AY1767" s="139"/>
    </row>
    <row r="1768" spans="1:51" ht="14.25" x14ac:dyDescent="0.2">
      <c r="A1768" s="139"/>
      <c r="B1768" s="139"/>
      <c r="C1768" s="139"/>
      <c r="D1768" s="139"/>
      <c r="E1768" s="139"/>
      <c r="F1768" s="139"/>
      <c r="G1768" s="139"/>
      <c r="H1768" s="139"/>
      <c r="I1768" s="139"/>
      <c r="J1768" s="139"/>
      <c r="K1768" s="139"/>
      <c r="L1768" s="139"/>
      <c r="M1768" s="139"/>
      <c r="N1768" s="139"/>
      <c r="O1768" s="139"/>
      <c r="P1768" s="139"/>
      <c r="Q1768" s="139"/>
      <c r="R1768" s="139"/>
      <c r="S1768" s="139"/>
      <c r="T1768" s="139"/>
      <c r="U1768" s="139"/>
      <c r="V1768" s="139"/>
      <c r="W1768" s="139"/>
      <c r="X1768" s="139"/>
      <c r="Y1768" s="139"/>
      <c r="Z1768" s="139"/>
      <c r="AA1768" s="139"/>
      <c r="AB1768" s="139"/>
      <c r="AC1768" s="139"/>
      <c r="AD1768" s="139"/>
      <c r="AE1768" s="139"/>
      <c r="AF1768" s="139"/>
      <c r="AG1768" s="139"/>
      <c r="AH1768" s="139"/>
      <c r="AI1768" s="139"/>
      <c r="AJ1768" s="139"/>
      <c r="AK1768" s="139"/>
      <c r="AL1768" s="139"/>
      <c r="AM1768" s="139"/>
      <c r="AN1768" s="139"/>
      <c r="AO1768" s="139"/>
      <c r="AP1768" s="139"/>
      <c r="AQ1768" s="139"/>
      <c r="AR1768" s="139"/>
      <c r="AS1768" s="139"/>
      <c r="AT1768" s="139"/>
      <c r="AU1768" s="139"/>
      <c r="AV1768" s="139"/>
      <c r="AW1768" s="139"/>
      <c r="AX1768" s="139"/>
      <c r="AY1768" s="139"/>
    </row>
    <row r="1769" spans="1:51" ht="14.25" x14ac:dyDescent="0.2">
      <c r="A1769" s="139"/>
      <c r="B1769" s="139"/>
      <c r="C1769" s="139"/>
      <c r="D1769" s="139"/>
      <c r="E1769" s="139"/>
      <c r="F1769" s="139"/>
      <c r="G1769" s="139"/>
      <c r="H1769" s="139"/>
      <c r="I1769" s="139"/>
      <c r="J1769" s="139"/>
      <c r="K1769" s="139"/>
      <c r="L1769" s="139"/>
      <c r="M1769" s="139"/>
      <c r="N1769" s="139"/>
      <c r="O1769" s="139"/>
      <c r="P1769" s="139"/>
      <c r="Q1769" s="139"/>
      <c r="R1769" s="139"/>
      <c r="S1769" s="139"/>
      <c r="T1769" s="139"/>
      <c r="U1769" s="139"/>
      <c r="V1769" s="139"/>
      <c r="W1769" s="139"/>
      <c r="X1769" s="139"/>
      <c r="Y1769" s="139"/>
      <c r="Z1769" s="139"/>
      <c r="AA1769" s="139"/>
      <c r="AB1769" s="139"/>
      <c r="AC1769" s="139"/>
      <c r="AD1769" s="139"/>
      <c r="AE1769" s="139"/>
      <c r="AF1769" s="139"/>
      <c r="AG1769" s="139"/>
      <c r="AH1769" s="139"/>
      <c r="AI1769" s="139"/>
      <c r="AJ1769" s="139"/>
      <c r="AK1769" s="139"/>
      <c r="AL1769" s="139"/>
      <c r="AM1769" s="139"/>
      <c r="AN1769" s="139"/>
      <c r="AO1769" s="139"/>
      <c r="AP1769" s="139"/>
      <c r="AQ1769" s="139"/>
      <c r="AR1769" s="139"/>
      <c r="AS1769" s="139"/>
      <c r="AT1769" s="139"/>
      <c r="AU1769" s="139"/>
      <c r="AV1769" s="139"/>
      <c r="AW1769" s="139"/>
      <c r="AX1769" s="139"/>
      <c r="AY1769" s="139"/>
    </row>
    <row r="1770" spans="1:51" ht="14.25" x14ac:dyDescent="0.2">
      <c r="A1770" s="139"/>
      <c r="B1770" s="139"/>
      <c r="C1770" s="139"/>
      <c r="D1770" s="139"/>
      <c r="E1770" s="139"/>
      <c r="F1770" s="139"/>
      <c r="G1770" s="139"/>
      <c r="H1770" s="139"/>
      <c r="I1770" s="139"/>
      <c r="J1770" s="139"/>
      <c r="K1770" s="139"/>
      <c r="L1770" s="139"/>
      <c r="M1770" s="139"/>
      <c r="N1770" s="139"/>
      <c r="O1770" s="139"/>
      <c r="P1770" s="139"/>
      <c r="Q1770" s="139"/>
      <c r="R1770" s="139"/>
      <c r="S1770" s="139"/>
      <c r="T1770" s="139"/>
      <c r="U1770" s="139"/>
      <c r="V1770" s="139"/>
      <c r="W1770" s="139"/>
      <c r="X1770" s="139"/>
      <c r="Y1770" s="139"/>
      <c r="Z1770" s="139"/>
      <c r="AA1770" s="139"/>
      <c r="AB1770" s="139"/>
      <c r="AC1770" s="139"/>
      <c r="AD1770" s="139"/>
      <c r="AE1770" s="139"/>
      <c r="AF1770" s="139"/>
      <c r="AG1770" s="139"/>
      <c r="AH1770" s="139"/>
      <c r="AI1770" s="139"/>
      <c r="AJ1770" s="139"/>
      <c r="AK1770" s="139"/>
      <c r="AL1770" s="139"/>
      <c r="AM1770" s="139"/>
      <c r="AN1770" s="139"/>
      <c r="AO1770" s="139"/>
      <c r="AP1770" s="139"/>
      <c r="AQ1770" s="139"/>
      <c r="AR1770" s="139"/>
      <c r="AS1770" s="139"/>
      <c r="AT1770" s="139"/>
      <c r="AU1770" s="139"/>
      <c r="AV1770" s="139"/>
      <c r="AW1770" s="139"/>
      <c r="AX1770" s="139"/>
      <c r="AY1770" s="139"/>
    </row>
    <row r="1771" spans="1:51" ht="14.25" x14ac:dyDescent="0.2">
      <c r="A1771" s="139"/>
      <c r="B1771" s="139"/>
      <c r="C1771" s="139"/>
      <c r="D1771" s="139"/>
      <c r="E1771" s="139"/>
      <c r="F1771" s="139"/>
      <c r="G1771" s="139"/>
      <c r="H1771" s="139"/>
      <c r="I1771" s="139"/>
      <c r="J1771" s="139"/>
      <c r="K1771" s="139"/>
      <c r="L1771" s="139"/>
      <c r="M1771" s="139"/>
      <c r="N1771" s="139"/>
      <c r="O1771" s="139"/>
      <c r="P1771" s="139"/>
      <c r="Q1771" s="139"/>
      <c r="R1771" s="139"/>
      <c r="S1771" s="139"/>
      <c r="T1771" s="139"/>
      <c r="U1771" s="139"/>
      <c r="V1771" s="139"/>
      <c r="W1771" s="139"/>
      <c r="X1771" s="139"/>
      <c r="Y1771" s="139"/>
      <c r="Z1771" s="139"/>
      <c r="AA1771" s="139"/>
      <c r="AB1771" s="139"/>
      <c r="AC1771" s="139"/>
      <c r="AD1771" s="139"/>
      <c r="AE1771" s="139"/>
      <c r="AF1771" s="139"/>
      <c r="AG1771" s="139"/>
      <c r="AH1771" s="139"/>
      <c r="AI1771" s="139"/>
      <c r="AJ1771" s="139"/>
      <c r="AK1771" s="139"/>
      <c r="AL1771" s="139"/>
      <c r="AM1771" s="139"/>
      <c r="AN1771" s="139"/>
      <c r="AO1771" s="139"/>
      <c r="AP1771" s="139"/>
      <c r="AQ1771" s="139"/>
      <c r="AR1771" s="139"/>
      <c r="AS1771" s="139"/>
      <c r="AT1771" s="139"/>
      <c r="AU1771" s="139"/>
      <c r="AV1771" s="139"/>
      <c r="AW1771" s="139"/>
      <c r="AX1771" s="139"/>
      <c r="AY1771" s="139"/>
    </row>
    <row r="1772" spans="1:51" ht="14.25" x14ac:dyDescent="0.2">
      <c r="A1772" s="139"/>
      <c r="B1772" s="139"/>
      <c r="C1772" s="139"/>
      <c r="D1772" s="139"/>
      <c r="E1772" s="139"/>
      <c r="F1772" s="139"/>
      <c r="G1772" s="139"/>
      <c r="H1772" s="139"/>
      <c r="I1772" s="139"/>
      <c r="J1772" s="139"/>
      <c r="K1772" s="139"/>
      <c r="L1772" s="139"/>
      <c r="M1772" s="139"/>
      <c r="N1772" s="139"/>
      <c r="O1772" s="139"/>
      <c r="P1772" s="139"/>
      <c r="Q1772" s="139"/>
      <c r="R1772" s="139"/>
      <c r="S1772" s="139"/>
      <c r="T1772" s="139"/>
      <c r="U1772" s="139"/>
      <c r="V1772" s="139"/>
      <c r="W1772" s="139"/>
      <c r="X1772" s="139"/>
      <c r="Y1772" s="139"/>
      <c r="Z1772" s="139"/>
      <c r="AA1772" s="139"/>
      <c r="AB1772" s="139"/>
      <c r="AC1772" s="139"/>
      <c r="AD1772" s="139"/>
      <c r="AE1772" s="139"/>
      <c r="AF1772" s="139"/>
      <c r="AG1772" s="139"/>
      <c r="AH1772" s="139"/>
      <c r="AI1772" s="139"/>
      <c r="AJ1772" s="139"/>
      <c r="AK1772" s="139"/>
      <c r="AL1772" s="139"/>
      <c r="AM1772" s="139"/>
      <c r="AN1772" s="139"/>
      <c r="AO1772" s="139"/>
      <c r="AP1772" s="139"/>
      <c r="AQ1772" s="139"/>
      <c r="AR1772" s="139"/>
      <c r="AS1772" s="139"/>
      <c r="AT1772" s="139"/>
      <c r="AU1772" s="139"/>
      <c r="AV1772" s="139"/>
      <c r="AW1772" s="139"/>
      <c r="AX1772" s="139"/>
      <c r="AY1772" s="139"/>
    </row>
    <row r="1773" spans="1:51" ht="14.25" x14ac:dyDescent="0.2">
      <c r="A1773" s="139"/>
      <c r="B1773" s="139"/>
      <c r="C1773" s="139"/>
      <c r="D1773" s="139"/>
      <c r="E1773" s="139"/>
      <c r="F1773" s="139"/>
      <c r="G1773" s="139"/>
      <c r="H1773" s="139"/>
      <c r="I1773" s="139"/>
      <c r="J1773" s="139"/>
      <c r="K1773" s="139"/>
      <c r="L1773" s="139"/>
      <c r="M1773" s="139"/>
      <c r="N1773" s="139"/>
      <c r="O1773" s="139"/>
      <c r="P1773" s="139"/>
      <c r="Q1773" s="139"/>
      <c r="R1773" s="139"/>
      <c r="S1773" s="139"/>
      <c r="T1773" s="139"/>
      <c r="U1773" s="139"/>
      <c r="V1773" s="139"/>
      <c r="W1773" s="139"/>
      <c r="X1773" s="139"/>
      <c r="Y1773" s="139"/>
      <c r="Z1773" s="139"/>
      <c r="AA1773" s="139"/>
      <c r="AB1773" s="139"/>
      <c r="AC1773" s="139"/>
      <c r="AD1773" s="139"/>
      <c r="AE1773" s="139"/>
      <c r="AF1773" s="139"/>
      <c r="AG1773" s="139"/>
      <c r="AH1773" s="139"/>
      <c r="AI1773" s="139"/>
      <c r="AJ1773" s="139"/>
      <c r="AK1773" s="139"/>
      <c r="AL1773" s="139"/>
      <c r="AM1773" s="139"/>
      <c r="AN1773" s="139"/>
      <c r="AO1773" s="139"/>
      <c r="AP1773" s="139"/>
      <c r="AQ1773" s="139"/>
      <c r="AR1773" s="139"/>
      <c r="AS1773" s="139"/>
      <c r="AT1773" s="139"/>
      <c r="AU1773" s="139"/>
      <c r="AV1773" s="139"/>
      <c r="AW1773" s="139"/>
      <c r="AX1773" s="139"/>
      <c r="AY1773" s="139"/>
    </row>
    <row r="1774" spans="1:51" ht="14.25" x14ac:dyDescent="0.2">
      <c r="A1774" s="139"/>
      <c r="B1774" s="139"/>
      <c r="C1774" s="139"/>
      <c r="D1774" s="139"/>
      <c r="E1774" s="139"/>
      <c r="F1774" s="139"/>
      <c r="G1774" s="139"/>
      <c r="H1774" s="139"/>
      <c r="I1774" s="139"/>
      <c r="J1774" s="139"/>
      <c r="K1774" s="139"/>
      <c r="L1774" s="139"/>
      <c r="M1774" s="139"/>
      <c r="N1774" s="139"/>
      <c r="O1774" s="139"/>
      <c r="P1774" s="139"/>
      <c r="Q1774" s="139"/>
      <c r="R1774" s="139"/>
      <c r="S1774" s="139"/>
      <c r="T1774" s="139"/>
      <c r="U1774" s="139"/>
      <c r="V1774" s="139"/>
      <c r="W1774" s="139"/>
      <c r="X1774" s="139"/>
      <c r="Y1774" s="139"/>
      <c r="Z1774" s="139"/>
      <c r="AA1774" s="139"/>
      <c r="AB1774" s="139"/>
      <c r="AC1774" s="139"/>
      <c r="AD1774" s="139"/>
      <c r="AE1774" s="139"/>
      <c r="AF1774" s="139"/>
      <c r="AG1774" s="139"/>
      <c r="AH1774" s="139"/>
      <c r="AI1774" s="139"/>
      <c r="AJ1774" s="139"/>
      <c r="AK1774" s="139"/>
      <c r="AL1774" s="139"/>
      <c r="AM1774" s="139"/>
      <c r="AN1774" s="139"/>
      <c r="AO1774" s="139"/>
      <c r="AP1774" s="139"/>
      <c r="AQ1774" s="139"/>
      <c r="AR1774" s="139"/>
      <c r="AS1774" s="139"/>
      <c r="AT1774" s="139"/>
      <c r="AU1774" s="139"/>
      <c r="AV1774" s="139"/>
      <c r="AW1774" s="139"/>
      <c r="AX1774" s="139"/>
      <c r="AY1774" s="139"/>
    </row>
    <row r="1775" spans="1:51" ht="14.25" x14ac:dyDescent="0.2">
      <c r="A1775" s="139"/>
      <c r="B1775" s="139"/>
      <c r="C1775" s="139"/>
      <c r="D1775" s="139"/>
      <c r="E1775" s="139"/>
      <c r="F1775" s="139"/>
      <c r="G1775" s="139"/>
      <c r="H1775" s="139"/>
      <c r="I1775" s="139"/>
      <c r="J1775" s="139"/>
      <c r="K1775" s="139"/>
      <c r="L1775" s="139"/>
      <c r="M1775" s="139"/>
      <c r="N1775" s="139"/>
      <c r="O1775" s="139"/>
      <c r="P1775" s="139"/>
      <c r="Q1775" s="139"/>
      <c r="R1775" s="139"/>
      <c r="S1775" s="139"/>
      <c r="T1775" s="139"/>
      <c r="U1775" s="139"/>
      <c r="V1775" s="139"/>
      <c r="W1775" s="139"/>
      <c r="X1775" s="139"/>
      <c r="Y1775" s="139"/>
      <c r="Z1775" s="139"/>
      <c r="AA1775" s="139"/>
      <c r="AB1775" s="139"/>
      <c r="AC1775" s="139"/>
      <c r="AD1775" s="139"/>
      <c r="AE1775" s="139"/>
      <c r="AF1775" s="139"/>
      <c r="AG1775" s="139"/>
      <c r="AH1775" s="139"/>
      <c r="AI1775" s="139"/>
      <c r="AJ1775" s="139"/>
      <c r="AK1775" s="139"/>
      <c r="AL1775" s="139"/>
      <c r="AM1775" s="139"/>
      <c r="AN1775" s="139"/>
      <c r="AO1775" s="139"/>
      <c r="AP1775" s="139"/>
      <c r="AQ1775" s="139"/>
      <c r="AR1775" s="139"/>
      <c r="AS1775" s="139"/>
      <c r="AT1775" s="139"/>
      <c r="AU1775" s="139"/>
      <c r="AV1775" s="139"/>
      <c r="AW1775" s="139"/>
      <c r="AX1775" s="139"/>
      <c r="AY1775" s="139"/>
    </row>
    <row r="1776" spans="1:51" ht="14.25" x14ac:dyDescent="0.2">
      <c r="A1776" s="139"/>
      <c r="B1776" s="139"/>
      <c r="C1776" s="139"/>
      <c r="D1776" s="139"/>
      <c r="E1776" s="139"/>
      <c r="F1776" s="139"/>
      <c r="G1776" s="139"/>
      <c r="H1776" s="139"/>
      <c r="I1776" s="139"/>
      <c r="J1776" s="139"/>
      <c r="K1776" s="139"/>
      <c r="L1776" s="139"/>
      <c r="M1776" s="139"/>
      <c r="N1776" s="139"/>
      <c r="O1776" s="139"/>
      <c r="P1776" s="139"/>
      <c r="Q1776" s="139"/>
      <c r="R1776" s="139"/>
      <c r="S1776" s="139"/>
      <c r="T1776" s="139"/>
      <c r="U1776" s="139"/>
      <c r="V1776" s="139"/>
      <c r="W1776" s="139"/>
      <c r="X1776" s="139"/>
      <c r="Y1776" s="139"/>
      <c r="Z1776" s="139"/>
      <c r="AA1776" s="139"/>
      <c r="AB1776" s="139"/>
      <c r="AC1776" s="139"/>
      <c r="AD1776" s="139"/>
      <c r="AE1776" s="139"/>
      <c r="AF1776" s="139"/>
      <c r="AG1776" s="139"/>
      <c r="AH1776" s="139"/>
      <c r="AI1776" s="139"/>
      <c r="AJ1776" s="139"/>
      <c r="AK1776" s="139"/>
      <c r="AL1776" s="139"/>
      <c r="AM1776" s="139"/>
      <c r="AN1776" s="139"/>
      <c r="AO1776" s="139"/>
      <c r="AP1776" s="139"/>
      <c r="AQ1776" s="139"/>
      <c r="AR1776" s="139"/>
      <c r="AS1776" s="139"/>
      <c r="AT1776" s="139"/>
      <c r="AU1776" s="139"/>
      <c r="AV1776" s="139"/>
      <c r="AW1776" s="139"/>
      <c r="AX1776" s="139"/>
      <c r="AY1776" s="139"/>
    </row>
    <row r="1777" spans="1:51" ht="14.25" x14ac:dyDescent="0.2">
      <c r="A1777" s="139"/>
      <c r="B1777" s="139"/>
      <c r="C1777" s="139"/>
      <c r="D1777" s="139"/>
      <c r="E1777" s="139"/>
      <c r="F1777" s="139"/>
      <c r="G1777" s="139"/>
      <c r="H1777" s="139"/>
      <c r="I1777" s="139"/>
      <c r="J1777" s="139"/>
      <c r="K1777" s="139"/>
      <c r="L1777" s="139"/>
      <c r="M1777" s="139"/>
      <c r="N1777" s="139"/>
      <c r="O1777" s="139"/>
      <c r="P1777" s="139"/>
      <c r="Q1777" s="139"/>
      <c r="R1777" s="139"/>
      <c r="S1777" s="139"/>
      <c r="T1777" s="139"/>
      <c r="U1777" s="139"/>
      <c r="V1777" s="139"/>
      <c r="W1777" s="139"/>
      <c r="X1777" s="139"/>
      <c r="Y1777" s="139"/>
      <c r="Z1777" s="139"/>
      <c r="AA1777" s="139"/>
      <c r="AB1777" s="139"/>
      <c r="AC1777" s="139"/>
      <c r="AD1777" s="139"/>
      <c r="AE1777" s="139"/>
      <c r="AF1777" s="139"/>
      <c r="AG1777" s="139"/>
      <c r="AH1777" s="139"/>
      <c r="AI1777" s="139"/>
      <c r="AJ1777" s="139"/>
      <c r="AK1777" s="139"/>
      <c r="AL1777" s="139"/>
      <c r="AM1777" s="139"/>
      <c r="AN1777" s="139"/>
      <c r="AO1777" s="139"/>
      <c r="AP1777" s="139"/>
      <c r="AQ1777" s="139"/>
      <c r="AR1777" s="139"/>
      <c r="AS1777" s="139"/>
      <c r="AT1777" s="139"/>
      <c r="AU1777" s="139"/>
      <c r="AV1777" s="139"/>
      <c r="AW1777" s="139"/>
      <c r="AX1777" s="139"/>
      <c r="AY1777" s="139"/>
    </row>
    <row r="1778" spans="1:51" ht="14.25" x14ac:dyDescent="0.2">
      <c r="A1778" s="139"/>
      <c r="B1778" s="139"/>
      <c r="C1778" s="139"/>
      <c r="D1778" s="139"/>
      <c r="E1778" s="139"/>
      <c r="F1778" s="139"/>
      <c r="G1778" s="139"/>
      <c r="H1778" s="139"/>
      <c r="I1778" s="139"/>
      <c r="J1778" s="139"/>
      <c r="K1778" s="139"/>
      <c r="L1778" s="139"/>
      <c r="M1778" s="139"/>
      <c r="N1778" s="139"/>
      <c r="O1778" s="139"/>
      <c r="P1778" s="139"/>
      <c r="Q1778" s="139"/>
      <c r="R1778" s="139"/>
      <c r="S1778" s="139"/>
      <c r="T1778" s="139"/>
      <c r="U1778" s="139"/>
      <c r="V1778" s="139"/>
      <c r="W1778" s="139"/>
      <c r="X1778" s="139"/>
      <c r="Y1778" s="139"/>
      <c r="Z1778" s="139"/>
      <c r="AA1778" s="139"/>
      <c r="AB1778" s="139"/>
      <c r="AC1778" s="139"/>
      <c r="AD1778" s="139"/>
      <c r="AE1778" s="139"/>
      <c r="AF1778" s="139"/>
      <c r="AG1778" s="139"/>
      <c r="AH1778" s="139"/>
      <c r="AI1778" s="139"/>
      <c r="AJ1778" s="139"/>
      <c r="AK1778" s="139"/>
      <c r="AL1778" s="139"/>
      <c r="AM1778" s="139"/>
      <c r="AN1778" s="139"/>
      <c r="AO1778" s="139"/>
      <c r="AP1778" s="139"/>
      <c r="AQ1778" s="139"/>
      <c r="AR1778" s="139"/>
      <c r="AS1778" s="139"/>
      <c r="AT1778" s="139"/>
      <c r="AU1778" s="139"/>
      <c r="AV1778" s="139"/>
      <c r="AW1778" s="139"/>
      <c r="AX1778" s="139"/>
      <c r="AY1778" s="139"/>
    </row>
    <row r="1779" spans="1:51" ht="14.25" x14ac:dyDescent="0.2">
      <c r="A1779" s="139"/>
      <c r="B1779" s="139"/>
      <c r="C1779" s="139"/>
      <c r="D1779" s="139"/>
      <c r="E1779" s="139"/>
      <c r="F1779" s="139"/>
      <c r="G1779" s="139"/>
      <c r="H1779" s="139"/>
      <c r="I1779" s="139"/>
      <c r="J1779" s="139"/>
      <c r="K1779" s="139"/>
      <c r="L1779" s="139"/>
      <c r="M1779" s="139"/>
      <c r="N1779" s="139"/>
      <c r="O1779" s="139"/>
      <c r="P1779" s="139"/>
      <c r="Q1779" s="139"/>
      <c r="R1779" s="139"/>
      <c r="S1779" s="139"/>
      <c r="T1779" s="139"/>
      <c r="U1779" s="139"/>
      <c r="V1779" s="139"/>
      <c r="W1779" s="139"/>
      <c r="X1779" s="139"/>
      <c r="Y1779" s="139"/>
      <c r="Z1779" s="139"/>
      <c r="AA1779" s="139"/>
      <c r="AB1779" s="139"/>
      <c r="AC1779" s="139"/>
      <c r="AD1779" s="139"/>
      <c r="AE1779" s="139"/>
      <c r="AF1779" s="139"/>
      <c r="AG1779" s="139"/>
      <c r="AH1779" s="139"/>
      <c r="AI1779" s="139"/>
      <c r="AJ1779" s="139"/>
      <c r="AK1779" s="139"/>
      <c r="AL1779" s="139"/>
      <c r="AM1779" s="139"/>
      <c r="AN1779" s="139"/>
      <c r="AO1779" s="139"/>
      <c r="AP1779" s="139"/>
      <c r="AQ1779" s="139"/>
      <c r="AR1779" s="139"/>
      <c r="AS1779" s="139"/>
      <c r="AT1779" s="139"/>
      <c r="AU1779" s="139"/>
      <c r="AV1779" s="139"/>
      <c r="AW1779" s="139"/>
      <c r="AX1779" s="139"/>
      <c r="AY1779" s="139"/>
    </row>
    <row r="1780" spans="1:51" ht="14.25" x14ac:dyDescent="0.2">
      <c r="A1780" s="139"/>
      <c r="B1780" s="139"/>
      <c r="C1780" s="139"/>
      <c r="D1780" s="139"/>
      <c r="E1780" s="139"/>
      <c r="F1780" s="139"/>
      <c r="G1780" s="139"/>
      <c r="H1780" s="139"/>
      <c r="I1780" s="139"/>
      <c r="J1780" s="139"/>
      <c r="K1780" s="139"/>
      <c r="L1780" s="139"/>
      <c r="M1780" s="139"/>
      <c r="N1780" s="139"/>
      <c r="O1780" s="139"/>
      <c r="P1780" s="139"/>
      <c r="Q1780" s="139"/>
      <c r="R1780" s="139"/>
      <c r="S1780" s="139"/>
      <c r="T1780" s="139"/>
      <c r="U1780" s="139"/>
      <c r="V1780" s="139"/>
      <c r="W1780" s="139"/>
      <c r="X1780" s="139"/>
      <c r="Y1780" s="139"/>
      <c r="Z1780" s="139"/>
      <c r="AA1780" s="139"/>
      <c r="AB1780" s="139"/>
      <c r="AC1780" s="139"/>
      <c r="AD1780" s="139"/>
      <c r="AE1780" s="139"/>
      <c r="AF1780" s="139"/>
      <c r="AG1780" s="139"/>
      <c r="AH1780" s="139"/>
      <c r="AI1780" s="139"/>
      <c r="AJ1780" s="139"/>
      <c r="AK1780" s="139"/>
      <c r="AL1780" s="139"/>
      <c r="AM1780" s="139"/>
      <c r="AN1780" s="139"/>
      <c r="AO1780" s="139"/>
      <c r="AP1780" s="139"/>
      <c r="AQ1780" s="139"/>
      <c r="AR1780" s="139"/>
      <c r="AS1780" s="139"/>
      <c r="AT1780" s="139"/>
      <c r="AU1780" s="139"/>
      <c r="AV1780" s="139"/>
      <c r="AW1780" s="139"/>
      <c r="AX1780" s="139"/>
      <c r="AY1780" s="139"/>
    </row>
    <row r="1781" spans="1:51" ht="14.25" x14ac:dyDescent="0.2">
      <c r="A1781" s="139"/>
      <c r="B1781" s="139"/>
      <c r="C1781" s="139"/>
      <c r="D1781" s="139"/>
      <c r="E1781" s="139"/>
      <c r="F1781" s="139"/>
      <c r="G1781" s="139"/>
      <c r="H1781" s="139"/>
      <c r="I1781" s="139"/>
      <c r="J1781" s="139"/>
      <c r="K1781" s="139"/>
      <c r="L1781" s="139"/>
      <c r="M1781" s="139"/>
      <c r="N1781" s="139"/>
      <c r="O1781" s="139"/>
      <c r="P1781" s="139"/>
      <c r="Q1781" s="139"/>
      <c r="R1781" s="139"/>
      <c r="S1781" s="139"/>
      <c r="T1781" s="139"/>
      <c r="U1781" s="139"/>
      <c r="V1781" s="139"/>
      <c r="W1781" s="139"/>
      <c r="X1781" s="139"/>
      <c r="Y1781" s="139"/>
      <c r="Z1781" s="139"/>
      <c r="AA1781" s="139"/>
      <c r="AB1781" s="139"/>
      <c r="AC1781" s="139"/>
      <c r="AD1781" s="139"/>
      <c r="AE1781" s="139"/>
      <c r="AF1781" s="139"/>
      <c r="AG1781" s="139"/>
      <c r="AH1781" s="139"/>
      <c r="AI1781" s="139"/>
      <c r="AJ1781" s="139"/>
      <c r="AK1781" s="139"/>
      <c r="AL1781" s="139"/>
      <c r="AM1781" s="139"/>
      <c r="AN1781" s="139"/>
      <c r="AO1781" s="139"/>
      <c r="AP1781" s="139"/>
      <c r="AQ1781" s="139"/>
      <c r="AR1781" s="139"/>
      <c r="AS1781" s="139"/>
      <c r="AT1781" s="139"/>
      <c r="AU1781" s="139"/>
      <c r="AV1781" s="139"/>
      <c r="AW1781" s="139"/>
      <c r="AX1781" s="139"/>
      <c r="AY1781" s="139"/>
    </row>
    <row r="1782" spans="1:51" ht="14.25" x14ac:dyDescent="0.2">
      <c r="A1782" s="139"/>
      <c r="B1782" s="139"/>
      <c r="C1782" s="139"/>
      <c r="D1782" s="139"/>
      <c r="E1782" s="139"/>
      <c r="F1782" s="139"/>
      <c r="G1782" s="139"/>
      <c r="H1782" s="139"/>
      <c r="I1782" s="139"/>
      <c r="J1782" s="139"/>
      <c r="K1782" s="139"/>
      <c r="L1782" s="139"/>
      <c r="M1782" s="139"/>
      <c r="N1782" s="139"/>
      <c r="O1782" s="139"/>
      <c r="P1782" s="139"/>
      <c r="Q1782" s="139"/>
      <c r="R1782" s="139"/>
      <c r="S1782" s="139"/>
      <c r="T1782" s="139"/>
      <c r="U1782" s="139"/>
      <c r="V1782" s="139"/>
      <c r="W1782" s="139"/>
      <c r="X1782" s="139"/>
      <c r="Y1782" s="139"/>
      <c r="Z1782" s="139"/>
      <c r="AA1782" s="139"/>
      <c r="AB1782" s="139"/>
      <c r="AC1782" s="139"/>
      <c r="AD1782" s="139"/>
      <c r="AE1782" s="139"/>
      <c r="AF1782" s="139"/>
      <c r="AG1782" s="139"/>
      <c r="AH1782" s="139"/>
      <c r="AI1782" s="139"/>
      <c r="AJ1782" s="139"/>
      <c r="AK1782" s="139"/>
      <c r="AL1782" s="139"/>
      <c r="AM1782" s="139"/>
      <c r="AN1782" s="139"/>
      <c r="AO1782" s="139"/>
      <c r="AP1782" s="139"/>
      <c r="AQ1782" s="139"/>
      <c r="AR1782" s="139"/>
      <c r="AS1782" s="139"/>
      <c r="AT1782" s="139"/>
      <c r="AU1782" s="139"/>
      <c r="AV1782" s="139"/>
      <c r="AW1782" s="139"/>
      <c r="AX1782" s="139"/>
      <c r="AY1782" s="139"/>
    </row>
    <row r="1783" spans="1:51" ht="14.25" x14ac:dyDescent="0.2">
      <c r="A1783" s="139"/>
      <c r="B1783" s="139"/>
      <c r="C1783" s="139"/>
      <c r="D1783" s="139"/>
      <c r="E1783" s="139"/>
      <c r="F1783" s="139"/>
      <c r="G1783" s="139"/>
      <c r="H1783" s="139"/>
      <c r="I1783" s="139"/>
      <c r="J1783" s="139"/>
      <c r="K1783" s="139"/>
      <c r="L1783" s="139"/>
      <c r="M1783" s="139"/>
      <c r="N1783" s="139"/>
      <c r="O1783" s="139"/>
      <c r="P1783" s="139"/>
      <c r="Q1783" s="139"/>
      <c r="R1783" s="139"/>
      <c r="S1783" s="139"/>
      <c r="T1783" s="139"/>
      <c r="U1783" s="139"/>
      <c r="V1783" s="139"/>
      <c r="W1783" s="139"/>
      <c r="X1783" s="139"/>
      <c r="Y1783" s="139"/>
      <c r="Z1783" s="139"/>
      <c r="AA1783" s="139"/>
      <c r="AB1783" s="139"/>
      <c r="AC1783" s="139"/>
      <c r="AD1783" s="139"/>
      <c r="AE1783" s="139"/>
      <c r="AF1783" s="139"/>
      <c r="AG1783" s="139"/>
      <c r="AH1783" s="139"/>
      <c r="AI1783" s="139"/>
      <c r="AJ1783" s="139"/>
      <c r="AK1783" s="139"/>
      <c r="AL1783" s="139"/>
      <c r="AM1783" s="139"/>
      <c r="AN1783" s="139"/>
      <c r="AO1783" s="139"/>
      <c r="AP1783" s="139"/>
      <c r="AQ1783" s="139"/>
      <c r="AR1783" s="139"/>
      <c r="AS1783" s="139"/>
      <c r="AT1783" s="139"/>
      <c r="AU1783" s="139"/>
      <c r="AV1783" s="139"/>
      <c r="AW1783" s="139"/>
      <c r="AX1783" s="139"/>
      <c r="AY1783" s="139"/>
    </row>
    <row r="1784" spans="1:51" ht="14.25" x14ac:dyDescent="0.2">
      <c r="A1784" s="139"/>
      <c r="B1784" s="139"/>
      <c r="C1784" s="139"/>
      <c r="D1784" s="139"/>
      <c r="E1784" s="139"/>
      <c r="F1784" s="139"/>
      <c r="G1784" s="139"/>
      <c r="H1784" s="139"/>
      <c r="I1784" s="139"/>
      <c r="J1784" s="139"/>
      <c r="K1784" s="139"/>
      <c r="L1784" s="139"/>
      <c r="M1784" s="139"/>
      <c r="N1784" s="139"/>
      <c r="O1784" s="139"/>
      <c r="P1784" s="139"/>
      <c r="Q1784" s="139"/>
      <c r="R1784" s="139"/>
      <c r="S1784" s="139"/>
      <c r="T1784" s="139"/>
      <c r="U1784" s="139"/>
      <c r="V1784" s="139"/>
      <c r="W1784" s="139"/>
      <c r="X1784" s="139"/>
      <c r="Y1784" s="139"/>
      <c r="Z1784" s="139"/>
      <c r="AA1784" s="139"/>
      <c r="AB1784" s="139"/>
      <c r="AC1784" s="139"/>
      <c r="AD1784" s="139"/>
      <c r="AE1784" s="139"/>
      <c r="AF1784" s="139"/>
      <c r="AG1784" s="139"/>
      <c r="AH1784" s="139"/>
      <c r="AI1784" s="139"/>
      <c r="AJ1784" s="139"/>
      <c r="AK1784" s="139"/>
      <c r="AL1784" s="139"/>
      <c r="AM1784" s="139"/>
      <c r="AN1784" s="139"/>
      <c r="AO1784" s="139"/>
      <c r="AP1784" s="139"/>
      <c r="AQ1784" s="139"/>
      <c r="AR1784" s="139"/>
      <c r="AS1784" s="139"/>
      <c r="AT1784" s="139"/>
      <c r="AU1784" s="139"/>
      <c r="AV1784" s="139"/>
      <c r="AW1784" s="139"/>
      <c r="AX1784" s="139"/>
      <c r="AY1784" s="139"/>
    </row>
    <row r="1785" spans="1:51" ht="14.25" x14ac:dyDescent="0.2">
      <c r="A1785" s="139"/>
      <c r="B1785" s="139"/>
      <c r="C1785" s="139"/>
      <c r="D1785" s="139"/>
      <c r="E1785" s="139"/>
      <c r="F1785" s="139"/>
      <c r="G1785" s="139"/>
      <c r="H1785" s="139"/>
      <c r="I1785" s="139"/>
      <c r="J1785" s="139"/>
      <c r="K1785" s="139"/>
      <c r="L1785" s="139"/>
      <c r="M1785" s="139"/>
      <c r="N1785" s="139"/>
      <c r="O1785" s="139"/>
      <c r="P1785" s="139"/>
      <c r="Q1785" s="139"/>
      <c r="R1785" s="139"/>
      <c r="S1785" s="139"/>
      <c r="T1785" s="139"/>
      <c r="U1785" s="139"/>
      <c r="V1785" s="139"/>
      <c r="W1785" s="139"/>
      <c r="X1785" s="139"/>
      <c r="Y1785" s="139"/>
      <c r="Z1785" s="139"/>
      <c r="AA1785" s="139"/>
      <c r="AB1785" s="139"/>
      <c r="AC1785" s="139"/>
      <c r="AD1785" s="139"/>
      <c r="AE1785" s="139"/>
      <c r="AF1785" s="139"/>
      <c r="AG1785" s="139"/>
      <c r="AH1785" s="139"/>
      <c r="AI1785" s="139"/>
      <c r="AJ1785" s="139"/>
      <c r="AK1785" s="139"/>
      <c r="AL1785" s="139"/>
      <c r="AM1785" s="139"/>
      <c r="AN1785" s="139"/>
      <c r="AO1785" s="139"/>
      <c r="AP1785" s="139"/>
      <c r="AQ1785" s="139"/>
      <c r="AR1785" s="139"/>
      <c r="AS1785" s="139"/>
      <c r="AT1785" s="139"/>
      <c r="AU1785" s="139"/>
      <c r="AV1785" s="139"/>
      <c r="AW1785" s="139"/>
      <c r="AX1785" s="139"/>
      <c r="AY1785" s="139"/>
    </row>
    <row r="1786" spans="1:51" ht="14.25" x14ac:dyDescent="0.2">
      <c r="A1786" s="139"/>
      <c r="B1786" s="139"/>
      <c r="C1786" s="139"/>
      <c r="D1786" s="139"/>
      <c r="E1786" s="139"/>
      <c r="F1786" s="139"/>
      <c r="G1786" s="139"/>
      <c r="H1786" s="139"/>
      <c r="I1786" s="139"/>
      <c r="J1786" s="139"/>
      <c r="K1786" s="139"/>
      <c r="L1786" s="139"/>
      <c r="M1786" s="139"/>
      <c r="N1786" s="139"/>
      <c r="O1786" s="139"/>
      <c r="P1786" s="139"/>
      <c r="Q1786" s="139"/>
      <c r="R1786" s="139"/>
      <c r="S1786" s="139"/>
      <c r="T1786" s="139"/>
      <c r="U1786" s="139"/>
      <c r="V1786" s="139"/>
      <c r="W1786" s="139"/>
      <c r="X1786" s="139"/>
      <c r="Y1786" s="139"/>
      <c r="Z1786" s="139"/>
      <c r="AA1786" s="139"/>
      <c r="AB1786" s="139"/>
      <c r="AC1786" s="139"/>
      <c r="AD1786" s="139"/>
      <c r="AE1786" s="139"/>
      <c r="AF1786" s="139"/>
      <c r="AG1786" s="139"/>
      <c r="AH1786" s="139"/>
      <c r="AI1786" s="139"/>
      <c r="AJ1786" s="139"/>
      <c r="AK1786" s="139"/>
      <c r="AL1786" s="139"/>
      <c r="AM1786" s="139"/>
      <c r="AN1786" s="139"/>
      <c r="AO1786" s="139"/>
      <c r="AP1786" s="139"/>
      <c r="AQ1786" s="139"/>
      <c r="AR1786" s="139"/>
      <c r="AS1786" s="139"/>
      <c r="AT1786" s="139"/>
      <c r="AU1786" s="139"/>
      <c r="AV1786" s="139"/>
      <c r="AW1786" s="139"/>
      <c r="AX1786" s="139"/>
      <c r="AY1786" s="139"/>
    </row>
    <row r="1787" spans="1:51" ht="14.25" x14ac:dyDescent="0.2">
      <c r="A1787" s="139"/>
      <c r="B1787" s="139"/>
      <c r="C1787" s="139"/>
      <c r="D1787" s="139"/>
      <c r="E1787" s="139"/>
      <c r="F1787" s="139"/>
      <c r="G1787" s="139"/>
      <c r="H1787" s="139"/>
      <c r="I1787" s="139"/>
      <c r="J1787" s="139"/>
      <c r="K1787" s="139"/>
      <c r="L1787" s="139"/>
      <c r="M1787" s="139"/>
      <c r="N1787" s="139"/>
      <c r="O1787" s="139"/>
      <c r="P1787" s="139"/>
      <c r="Q1787" s="139"/>
      <c r="R1787" s="139"/>
      <c r="S1787" s="139"/>
      <c r="T1787" s="139"/>
      <c r="U1787" s="139"/>
      <c r="V1787" s="139"/>
      <c r="W1787" s="139"/>
      <c r="X1787" s="139"/>
      <c r="Y1787" s="139"/>
      <c r="Z1787" s="139"/>
      <c r="AA1787" s="139"/>
      <c r="AB1787" s="139"/>
      <c r="AC1787" s="139"/>
      <c r="AD1787" s="139"/>
      <c r="AE1787" s="139"/>
      <c r="AF1787" s="139"/>
      <c r="AG1787" s="139"/>
      <c r="AH1787" s="139"/>
      <c r="AI1787" s="139"/>
      <c r="AJ1787" s="139"/>
      <c r="AK1787" s="139"/>
      <c r="AL1787" s="139"/>
      <c r="AM1787" s="139"/>
      <c r="AN1787" s="139"/>
      <c r="AO1787" s="139"/>
      <c r="AP1787" s="139"/>
      <c r="AQ1787" s="139"/>
      <c r="AR1787" s="139"/>
      <c r="AS1787" s="139"/>
      <c r="AT1787" s="139"/>
      <c r="AU1787" s="139"/>
      <c r="AV1787" s="139"/>
      <c r="AW1787" s="139"/>
      <c r="AX1787" s="139"/>
      <c r="AY1787" s="139"/>
    </row>
    <row r="1788" spans="1:51" ht="14.25" x14ac:dyDescent="0.2">
      <c r="A1788" s="139"/>
      <c r="B1788" s="139"/>
      <c r="C1788" s="139"/>
      <c r="D1788" s="139"/>
      <c r="E1788" s="139"/>
      <c r="F1788" s="139"/>
      <c r="G1788" s="139"/>
      <c r="H1788" s="139"/>
      <c r="I1788" s="139"/>
      <c r="J1788" s="139"/>
      <c r="K1788" s="139"/>
      <c r="L1788" s="139"/>
      <c r="M1788" s="139"/>
      <c r="N1788" s="139"/>
      <c r="O1788" s="139"/>
      <c r="P1788" s="139"/>
      <c r="Q1788" s="139"/>
      <c r="R1788" s="139"/>
      <c r="S1788" s="139"/>
      <c r="T1788" s="139"/>
      <c r="U1788" s="139"/>
      <c r="V1788" s="139"/>
      <c r="W1788" s="139"/>
      <c r="X1788" s="139"/>
      <c r="Y1788" s="139"/>
      <c r="Z1788" s="139"/>
      <c r="AA1788" s="139"/>
      <c r="AB1788" s="139"/>
      <c r="AC1788" s="139"/>
      <c r="AD1788" s="139"/>
      <c r="AE1788" s="139"/>
      <c r="AF1788" s="139"/>
      <c r="AG1788" s="139"/>
      <c r="AH1788" s="139"/>
      <c r="AI1788" s="139"/>
      <c r="AJ1788" s="139"/>
      <c r="AK1788" s="139"/>
      <c r="AL1788" s="139"/>
      <c r="AM1788" s="139"/>
      <c r="AN1788" s="139"/>
      <c r="AO1788" s="139"/>
      <c r="AP1788" s="139"/>
      <c r="AQ1788" s="139"/>
      <c r="AR1788" s="139"/>
      <c r="AS1788" s="139"/>
      <c r="AT1788" s="139"/>
      <c r="AU1788" s="139"/>
      <c r="AV1788" s="139"/>
      <c r="AW1788" s="139"/>
      <c r="AX1788" s="139"/>
      <c r="AY1788" s="139"/>
    </row>
    <row r="1789" spans="1:51" ht="14.25" x14ac:dyDescent="0.2">
      <c r="A1789" s="139"/>
      <c r="B1789" s="139"/>
      <c r="C1789" s="139"/>
      <c r="D1789" s="139"/>
      <c r="E1789" s="139"/>
      <c r="F1789" s="139"/>
      <c r="G1789" s="139"/>
      <c r="H1789" s="139"/>
      <c r="I1789" s="139"/>
      <c r="J1789" s="139"/>
      <c r="K1789" s="139"/>
      <c r="L1789" s="139"/>
      <c r="M1789" s="139"/>
      <c r="N1789" s="139"/>
      <c r="O1789" s="139"/>
      <c r="P1789" s="139"/>
      <c r="Q1789" s="139"/>
      <c r="R1789" s="139"/>
      <c r="S1789" s="139"/>
      <c r="T1789" s="139"/>
      <c r="U1789" s="139"/>
      <c r="V1789" s="139"/>
      <c r="W1789" s="139"/>
      <c r="X1789" s="139"/>
      <c r="Y1789" s="139"/>
      <c r="Z1789" s="139"/>
      <c r="AA1789" s="139"/>
      <c r="AB1789" s="139"/>
      <c r="AC1789" s="139"/>
      <c r="AD1789" s="139"/>
      <c r="AE1789" s="139"/>
      <c r="AF1789" s="139"/>
      <c r="AG1789" s="139"/>
      <c r="AH1789" s="139"/>
      <c r="AI1789" s="139"/>
      <c r="AJ1789" s="139"/>
      <c r="AK1789" s="139"/>
      <c r="AL1789" s="139"/>
      <c r="AM1789" s="139"/>
      <c r="AN1789" s="139"/>
      <c r="AO1789" s="139"/>
      <c r="AP1789" s="139"/>
      <c r="AQ1789" s="139"/>
      <c r="AR1789" s="139"/>
      <c r="AS1789" s="139"/>
      <c r="AT1789" s="139"/>
      <c r="AU1789" s="139"/>
      <c r="AV1789" s="139"/>
      <c r="AW1789" s="139"/>
      <c r="AX1789" s="139"/>
      <c r="AY1789" s="139"/>
    </row>
    <row r="1790" spans="1:51" ht="14.25" x14ac:dyDescent="0.2">
      <c r="A1790" s="139"/>
      <c r="B1790" s="139"/>
      <c r="C1790" s="139"/>
      <c r="D1790" s="139"/>
      <c r="E1790" s="139"/>
      <c r="F1790" s="139"/>
      <c r="G1790" s="139"/>
      <c r="H1790" s="139"/>
      <c r="I1790" s="139"/>
      <c r="J1790" s="139"/>
      <c r="K1790" s="139"/>
      <c r="L1790" s="139"/>
      <c r="M1790" s="139"/>
      <c r="N1790" s="139"/>
      <c r="O1790" s="139"/>
      <c r="P1790" s="139"/>
      <c r="Q1790" s="139"/>
      <c r="R1790" s="139"/>
      <c r="S1790" s="139"/>
      <c r="T1790" s="139"/>
      <c r="U1790" s="139"/>
      <c r="V1790" s="139"/>
      <c r="W1790" s="139"/>
      <c r="X1790" s="139"/>
      <c r="Y1790" s="139"/>
      <c r="Z1790" s="139"/>
      <c r="AA1790" s="139"/>
      <c r="AB1790" s="139"/>
      <c r="AC1790" s="139"/>
      <c r="AD1790" s="139"/>
      <c r="AE1790" s="139"/>
      <c r="AF1790" s="139"/>
      <c r="AG1790" s="139"/>
      <c r="AH1790" s="139"/>
      <c r="AI1790" s="139"/>
      <c r="AJ1790" s="139"/>
      <c r="AK1790" s="139"/>
      <c r="AL1790" s="139"/>
      <c r="AM1790" s="139"/>
      <c r="AN1790" s="139"/>
      <c r="AO1790" s="139"/>
      <c r="AP1790" s="139"/>
      <c r="AQ1790" s="139"/>
      <c r="AR1790" s="139"/>
      <c r="AS1790" s="139"/>
      <c r="AT1790" s="139"/>
      <c r="AU1790" s="139"/>
      <c r="AV1790" s="139"/>
      <c r="AW1790" s="139"/>
      <c r="AX1790" s="139"/>
      <c r="AY1790" s="139"/>
    </row>
    <row r="1791" spans="1:51" ht="14.25" x14ac:dyDescent="0.2">
      <c r="A1791" s="139"/>
      <c r="B1791" s="139"/>
      <c r="C1791" s="139"/>
      <c r="D1791" s="139"/>
      <c r="E1791" s="139"/>
      <c r="F1791" s="139"/>
      <c r="G1791" s="139"/>
      <c r="H1791" s="139"/>
      <c r="I1791" s="139"/>
      <c r="J1791" s="139"/>
      <c r="K1791" s="139"/>
      <c r="L1791" s="139"/>
      <c r="M1791" s="139"/>
      <c r="N1791" s="139"/>
      <c r="O1791" s="139"/>
      <c r="P1791" s="139"/>
      <c r="Q1791" s="139"/>
      <c r="R1791" s="139"/>
      <c r="S1791" s="139"/>
      <c r="T1791" s="139"/>
      <c r="U1791" s="139"/>
      <c r="V1791" s="139"/>
      <c r="W1791" s="139"/>
      <c r="X1791" s="139"/>
      <c r="Y1791" s="139"/>
      <c r="Z1791" s="139"/>
      <c r="AA1791" s="139"/>
      <c r="AB1791" s="139"/>
      <c r="AC1791" s="139"/>
      <c r="AD1791" s="139"/>
      <c r="AE1791" s="139"/>
      <c r="AF1791" s="139"/>
      <c r="AG1791" s="139"/>
      <c r="AH1791" s="139"/>
      <c r="AI1791" s="139"/>
      <c r="AJ1791" s="139"/>
      <c r="AK1791" s="139"/>
      <c r="AL1791" s="139"/>
      <c r="AM1791" s="139"/>
      <c r="AN1791" s="139"/>
      <c r="AO1791" s="139"/>
      <c r="AP1791" s="139"/>
      <c r="AQ1791" s="139"/>
      <c r="AR1791" s="139"/>
      <c r="AS1791" s="139"/>
      <c r="AT1791" s="139"/>
      <c r="AU1791" s="139"/>
      <c r="AV1791" s="139"/>
      <c r="AW1791" s="139"/>
      <c r="AX1791" s="139"/>
      <c r="AY1791" s="139"/>
    </row>
    <row r="1792" spans="1:51" ht="14.25" x14ac:dyDescent="0.2">
      <c r="A1792" s="139"/>
      <c r="B1792" s="139"/>
      <c r="C1792" s="139"/>
      <c r="D1792" s="139"/>
      <c r="E1792" s="139"/>
      <c r="F1792" s="139"/>
      <c r="G1792" s="139"/>
      <c r="H1792" s="139"/>
      <c r="I1792" s="139"/>
      <c r="J1792" s="139"/>
      <c r="K1792" s="139"/>
      <c r="L1792" s="139"/>
      <c r="M1792" s="139"/>
      <c r="N1792" s="139"/>
      <c r="O1792" s="139"/>
      <c r="P1792" s="139"/>
      <c r="Q1792" s="139"/>
      <c r="R1792" s="139"/>
      <c r="S1792" s="139"/>
      <c r="T1792" s="139"/>
      <c r="U1792" s="139"/>
      <c r="V1792" s="139"/>
      <c r="W1792" s="139"/>
      <c r="X1792" s="139"/>
      <c r="Y1792" s="139"/>
      <c r="Z1792" s="139"/>
      <c r="AA1792" s="139"/>
      <c r="AB1792" s="139"/>
      <c r="AC1792" s="139"/>
      <c r="AD1792" s="139"/>
      <c r="AE1792" s="139"/>
      <c r="AF1792" s="139"/>
      <c r="AG1792" s="139"/>
      <c r="AH1792" s="139"/>
      <c r="AI1792" s="139"/>
      <c r="AJ1792" s="139"/>
      <c r="AK1792" s="139"/>
      <c r="AL1792" s="139"/>
      <c r="AM1792" s="139"/>
      <c r="AN1792" s="139"/>
      <c r="AO1792" s="139"/>
      <c r="AP1792" s="139"/>
      <c r="AQ1792" s="139"/>
      <c r="AR1792" s="139"/>
      <c r="AS1792" s="139"/>
      <c r="AT1792" s="139"/>
      <c r="AU1792" s="139"/>
      <c r="AV1792" s="139"/>
      <c r="AW1792" s="139"/>
      <c r="AX1792" s="139"/>
      <c r="AY1792" s="139"/>
    </row>
    <row r="1793" spans="1:51" ht="14.25" x14ac:dyDescent="0.2">
      <c r="A1793" s="139"/>
      <c r="B1793" s="139"/>
      <c r="C1793" s="139"/>
      <c r="D1793" s="139"/>
      <c r="E1793" s="139"/>
      <c r="F1793" s="139"/>
      <c r="G1793" s="139"/>
      <c r="H1793" s="139"/>
      <c r="I1793" s="139"/>
      <c r="J1793" s="139"/>
      <c r="K1793" s="139"/>
      <c r="L1793" s="139"/>
      <c r="M1793" s="139"/>
      <c r="N1793" s="139"/>
      <c r="O1793" s="139"/>
      <c r="P1793" s="139"/>
      <c r="Q1793" s="139"/>
      <c r="R1793" s="139"/>
      <c r="S1793" s="139"/>
      <c r="T1793" s="139"/>
      <c r="U1793" s="139"/>
      <c r="V1793" s="139"/>
      <c r="W1793" s="139"/>
      <c r="X1793" s="139"/>
      <c r="Y1793" s="139"/>
      <c r="Z1793" s="139"/>
      <c r="AA1793" s="139"/>
      <c r="AB1793" s="139"/>
      <c r="AC1793" s="139"/>
      <c r="AD1793" s="139"/>
      <c r="AE1793" s="139"/>
      <c r="AF1793" s="139"/>
      <c r="AG1793" s="139"/>
      <c r="AH1793" s="139"/>
      <c r="AI1793" s="139"/>
      <c r="AJ1793" s="139"/>
      <c r="AK1793" s="139"/>
      <c r="AL1793" s="139"/>
      <c r="AM1793" s="139"/>
      <c r="AN1793" s="139"/>
      <c r="AO1793" s="139"/>
      <c r="AP1793" s="139"/>
      <c r="AQ1793" s="139"/>
      <c r="AR1793" s="139"/>
      <c r="AS1793" s="139"/>
      <c r="AT1793" s="139"/>
      <c r="AU1793" s="139"/>
      <c r="AV1793" s="139"/>
      <c r="AW1793" s="139"/>
      <c r="AX1793" s="139"/>
      <c r="AY1793" s="139"/>
    </row>
    <row r="1794" spans="1:51" ht="14.25" x14ac:dyDescent="0.2">
      <c r="A1794" s="139"/>
      <c r="B1794" s="139"/>
      <c r="C1794" s="139"/>
      <c r="D1794" s="139"/>
      <c r="E1794" s="139"/>
      <c r="F1794" s="139"/>
      <c r="G1794" s="139"/>
      <c r="H1794" s="139"/>
      <c r="I1794" s="139"/>
      <c r="J1794" s="139"/>
      <c r="K1794" s="139"/>
      <c r="L1794" s="139"/>
      <c r="M1794" s="139"/>
      <c r="N1794" s="139"/>
      <c r="O1794" s="139"/>
      <c r="P1794" s="139"/>
      <c r="Q1794" s="139"/>
      <c r="R1794" s="139"/>
      <c r="S1794" s="139"/>
      <c r="T1794" s="139"/>
      <c r="U1794" s="139"/>
      <c r="V1794" s="139"/>
      <c r="W1794" s="139"/>
      <c r="X1794" s="139"/>
      <c r="Y1794" s="139"/>
      <c r="Z1794" s="139"/>
      <c r="AA1794" s="139"/>
      <c r="AB1794" s="139"/>
      <c r="AC1794" s="139"/>
      <c r="AD1794" s="139"/>
      <c r="AE1794" s="139"/>
      <c r="AF1794" s="139"/>
      <c r="AG1794" s="139"/>
      <c r="AH1794" s="139"/>
      <c r="AI1794" s="139"/>
      <c r="AJ1794" s="139"/>
      <c r="AK1794" s="139"/>
      <c r="AL1794" s="139"/>
      <c r="AM1794" s="139"/>
      <c r="AN1794" s="139"/>
      <c r="AO1794" s="139"/>
      <c r="AP1794" s="139"/>
      <c r="AQ1794" s="139"/>
      <c r="AR1794" s="139"/>
      <c r="AS1794" s="139"/>
      <c r="AT1794" s="139"/>
      <c r="AU1794" s="139"/>
      <c r="AV1794" s="139"/>
      <c r="AW1794" s="139"/>
      <c r="AX1794" s="139"/>
      <c r="AY1794" s="139"/>
    </row>
    <row r="1795" spans="1:51" ht="14.25" x14ac:dyDescent="0.2">
      <c r="A1795" s="139"/>
      <c r="B1795" s="139"/>
      <c r="C1795" s="139"/>
      <c r="D1795" s="139"/>
      <c r="E1795" s="139"/>
      <c r="F1795" s="139"/>
      <c r="G1795" s="139"/>
      <c r="H1795" s="139"/>
      <c r="I1795" s="139"/>
      <c r="J1795" s="139"/>
      <c r="K1795" s="139"/>
      <c r="L1795" s="139"/>
      <c r="M1795" s="139"/>
      <c r="N1795" s="139"/>
      <c r="O1795" s="139"/>
      <c r="P1795" s="139"/>
      <c r="Q1795" s="139"/>
      <c r="R1795" s="139"/>
      <c r="S1795" s="139"/>
      <c r="T1795" s="139"/>
      <c r="U1795" s="139"/>
      <c r="V1795" s="139"/>
      <c r="W1795" s="139"/>
      <c r="X1795" s="139"/>
      <c r="Y1795" s="139"/>
      <c r="Z1795" s="139"/>
      <c r="AA1795" s="139"/>
      <c r="AB1795" s="139"/>
      <c r="AC1795" s="139"/>
      <c r="AD1795" s="139"/>
      <c r="AE1795" s="139"/>
      <c r="AF1795" s="139"/>
      <c r="AG1795" s="139"/>
      <c r="AH1795" s="139"/>
      <c r="AI1795" s="139"/>
      <c r="AJ1795" s="139"/>
      <c r="AK1795" s="139"/>
      <c r="AL1795" s="139"/>
      <c r="AM1795" s="139"/>
      <c r="AN1795" s="139"/>
      <c r="AO1795" s="139"/>
      <c r="AP1795" s="139"/>
      <c r="AQ1795" s="139"/>
      <c r="AR1795" s="139"/>
      <c r="AS1795" s="139"/>
      <c r="AT1795" s="139"/>
      <c r="AU1795" s="139"/>
      <c r="AV1795" s="139"/>
      <c r="AW1795" s="139"/>
      <c r="AX1795" s="139"/>
      <c r="AY1795" s="139"/>
    </row>
    <row r="1796" spans="1:51" ht="14.25" x14ac:dyDescent="0.2">
      <c r="A1796" s="139"/>
      <c r="B1796" s="139"/>
      <c r="C1796" s="139"/>
      <c r="D1796" s="139"/>
      <c r="E1796" s="139"/>
      <c r="F1796" s="139"/>
      <c r="G1796" s="139"/>
      <c r="H1796" s="139"/>
      <c r="I1796" s="139"/>
      <c r="J1796" s="139"/>
      <c r="K1796" s="139"/>
      <c r="L1796" s="139"/>
      <c r="M1796" s="139"/>
      <c r="N1796" s="139"/>
      <c r="O1796" s="139"/>
      <c r="P1796" s="139"/>
      <c r="Q1796" s="139"/>
      <c r="R1796" s="139"/>
      <c r="S1796" s="139"/>
      <c r="T1796" s="139"/>
      <c r="U1796" s="139"/>
      <c r="V1796" s="139"/>
      <c r="W1796" s="139"/>
      <c r="X1796" s="139"/>
      <c r="Y1796" s="139"/>
      <c r="Z1796" s="139"/>
      <c r="AA1796" s="139"/>
      <c r="AB1796" s="139"/>
      <c r="AC1796" s="139"/>
      <c r="AD1796" s="139"/>
      <c r="AE1796" s="139"/>
      <c r="AF1796" s="139"/>
      <c r="AG1796" s="139"/>
      <c r="AH1796" s="139"/>
      <c r="AI1796" s="139"/>
      <c r="AJ1796" s="139"/>
      <c r="AK1796" s="139"/>
      <c r="AL1796" s="139"/>
      <c r="AM1796" s="139"/>
      <c r="AN1796" s="139"/>
      <c r="AO1796" s="139"/>
      <c r="AP1796" s="139"/>
      <c r="AQ1796" s="139"/>
      <c r="AR1796" s="139"/>
      <c r="AS1796" s="139"/>
      <c r="AT1796" s="139"/>
      <c r="AU1796" s="139"/>
      <c r="AV1796" s="139"/>
      <c r="AW1796" s="139"/>
      <c r="AX1796" s="139"/>
      <c r="AY1796" s="139"/>
    </row>
    <row r="1797" spans="1:51" ht="14.25" x14ac:dyDescent="0.2">
      <c r="A1797" s="139"/>
      <c r="B1797" s="139"/>
      <c r="C1797" s="139"/>
      <c r="D1797" s="139"/>
      <c r="E1797" s="139"/>
      <c r="F1797" s="139"/>
      <c r="G1797" s="139"/>
      <c r="H1797" s="139"/>
      <c r="I1797" s="139"/>
      <c r="J1797" s="139"/>
      <c r="K1797" s="139"/>
      <c r="L1797" s="139"/>
      <c r="M1797" s="139"/>
      <c r="N1797" s="139"/>
      <c r="O1797" s="139"/>
      <c r="P1797" s="139"/>
      <c r="Q1797" s="139"/>
      <c r="R1797" s="139"/>
      <c r="S1797" s="139"/>
      <c r="T1797" s="139"/>
      <c r="U1797" s="139"/>
      <c r="V1797" s="139"/>
      <c r="W1797" s="139"/>
      <c r="X1797" s="139"/>
      <c r="Y1797" s="139"/>
      <c r="Z1797" s="139"/>
      <c r="AA1797" s="139"/>
      <c r="AB1797" s="139"/>
      <c r="AC1797" s="139"/>
      <c r="AD1797" s="139"/>
      <c r="AE1797" s="139"/>
      <c r="AF1797" s="139"/>
      <c r="AG1797" s="139"/>
      <c r="AH1797" s="139"/>
      <c r="AI1797" s="139"/>
      <c r="AJ1797" s="139"/>
      <c r="AK1797" s="139"/>
      <c r="AL1797" s="139"/>
      <c r="AM1797" s="139"/>
      <c r="AN1797" s="139"/>
      <c r="AO1797" s="139"/>
      <c r="AP1797" s="139"/>
      <c r="AQ1797" s="139"/>
      <c r="AR1797" s="139"/>
      <c r="AS1797" s="139"/>
      <c r="AT1797" s="139"/>
      <c r="AU1797" s="139"/>
      <c r="AV1797" s="139"/>
      <c r="AW1797" s="139"/>
      <c r="AX1797" s="139"/>
      <c r="AY1797" s="139"/>
    </row>
    <row r="1798" spans="1:51" ht="14.25" x14ac:dyDescent="0.2">
      <c r="A1798" s="139"/>
      <c r="B1798" s="139"/>
      <c r="C1798" s="139"/>
      <c r="D1798" s="139"/>
      <c r="E1798" s="139"/>
      <c r="F1798" s="139"/>
      <c r="G1798" s="139"/>
      <c r="H1798" s="139"/>
      <c r="I1798" s="139"/>
      <c r="J1798" s="139"/>
      <c r="K1798" s="139"/>
      <c r="L1798" s="139"/>
      <c r="M1798" s="139"/>
      <c r="N1798" s="139"/>
      <c r="O1798" s="139"/>
      <c r="P1798" s="139"/>
      <c r="Q1798" s="139"/>
      <c r="R1798" s="139"/>
      <c r="S1798" s="139"/>
      <c r="T1798" s="139"/>
      <c r="U1798" s="139"/>
      <c r="V1798" s="139"/>
      <c r="W1798" s="139"/>
      <c r="X1798" s="139"/>
      <c r="Y1798" s="139"/>
      <c r="Z1798" s="139"/>
      <c r="AA1798" s="139"/>
      <c r="AB1798" s="139"/>
      <c r="AC1798" s="139"/>
      <c r="AD1798" s="139"/>
      <c r="AE1798" s="139"/>
      <c r="AF1798" s="139"/>
      <c r="AG1798" s="139"/>
      <c r="AH1798" s="139"/>
      <c r="AI1798" s="139"/>
      <c r="AJ1798" s="139"/>
      <c r="AK1798" s="139"/>
      <c r="AL1798" s="139"/>
      <c r="AM1798" s="139"/>
      <c r="AN1798" s="139"/>
      <c r="AO1798" s="139"/>
      <c r="AP1798" s="139"/>
      <c r="AQ1798" s="139"/>
      <c r="AR1798" s="139"/>
      <c r="AS1798" s="139"/>
      <c r="AT1798" s="139"/>
      <c r="AU1798" s="139"/>
      <c r="AV1798" s="139"/>
      <c r="AW1798" s="139"/>
      <c r="AX1798" s="139"/>
      <c r="AY1798" s="139"/>
    </row>
    <row r="1799" spans="1:51" ht="14.25" x14ac:dyDescent="0.2">
      <c r="A1799" s="139"/>
      <c r="B1799" s="139"/>
      <c r="C1799" s="139"/>
      <c r="D1799" s="139"/>
      <c r="E1799" s="139"/>
      <c r="F1799" s="139"/>
      <c r="G1799" s="139"/>
      <c r="H1799" s="139"/>
      <c r="I1799" s="139"/>
      <c r="J1799" s="139"/>
      <c r="K1799" s="139"/>
      <c r="L1799" s="139"/>
      <c r="M1799" s="139"/>
      <c r="N1799" s="139"/>
      <c r="O1799" s="139"/>
      <c r="P1799" s="139"/>
      <c r="Q1799" s="139"/>
      <c r="R1799" s="139"/>
      <c r="S1799" s="139"/>
      <c r="T1799" s="139"/>
      <c r="U1799" s="139"/>
      <c r="V1799" s="139"/>
      <c r="W1799" s="139"/>
      <c r="X1799" s="139"/>
      <c r="Y1799" s="139"/>
      <c r="Z1799" s="139"/>
      <c r="AA1799" s="139"/>
      <c r="AB1799" s="139"/>
      <c r="AC1799" s="139"/>
      <c r="AD1799" s="139"/>
      <c r="AE1799" s="139"/>
      <c r="AF1799" s="139"/>
      <c r="AG1799" s="139"/>
      <c r="AH1799" s="139"/>
      <c r="AI1799" s="139"/>
      <c r="AJ1799" s="139"/>
      <c r="AK1799" s="139"/>
      <c r="AL1799" s="139"/>
      <c r="AM1799" s="139"/>
      <c r="AN1799" s="139"/>
      <c r="AO1799" s="139"/>
      <c r="AP1799" s="139"/>
      <c r="AQ1799" s="139"/>
      <c r="AR1799" s="139"/>
      <c r="AS1799" s="139"/>
      <c r="AT1799" s="139"/>
      <c r="AU1799" s="139"/>
      <c r="AV1799" s="139"/>
      <c r="AW1799" s="139"/>
      <c r="AX1799" s="139"/>
      <c r="AY1799" s="139"/>
    </row>
    <row r="1800" spans="1:51" ht="14.25" x14ac:dyDescent="0.2">
      <c r="A1800" s="139"/>
      <c r="B1800" s="139"/>
      <c r="C1800" s="139"/>
      <c r="D1800" s="139"/>
      <c r="E1800" s="139"/>
      <c r="F1800" s="139"/>
      <c r="G1800" s="139"/>
      <c r="H1800" s="139"/>
      <c r="I1800" s="139"/>
      <c r="J1800" s="139"/>
      <c r="K1800" s="139"/>
      <c r="L1800" s="139"/>
      <c r="M1800" s="139"/>
      <c r="N1800" s="139"/>
      <c r="O1800" s="139"/>
      <c r="P1800" s="139"/>
      <c r="Q1800" s="139"/>
      <c r="R1800" s="139"/>
      <c r="S1800" s="139"/>
      <c r="T1800" s="139"/>
      <c r="U1800" s="139"/>
      <c r="V1800" s="139"/>
      <c r="W1800" s="139"/>
      <c r="X1800" s="139"/>
      <c r="Y1800" s="139"/>
      <c r="Z1800" s="139"/>
      <c r="AA1800" s="139"/>
      <c r="AB1800" s="139"/>
      <c r="AC1800" s="139"/>
      <c r="AD1800" s="139"/>
      <c r="AE1800" s="139"/>
      <c r="AF1800" s="139"/>
      <c r="AG1800" s="139"/>
      <c r="AH1800" s="139"/>
      <c r="AI1800" s="139"/>
      <c r="AJ1800" s="139"/>
      <c r="AK1800" s="139"/>
      <c r="AL1800" s="139"/>
      <c r="AM1800" s="139"/>
      <c r="AN1800" s="139"/>
      <c r="AO1800" s="139"/>
      <c r="AP1800" s="139"/>
      <c r="AQ1800" s="139"/>
      <c r="AR1800" s="139"/>
      <c r="AS1800" s="139"/>
      <c r="AT1800" s="139"/>
      <c r="AU1800" s="139"/>
      <c r="AV1800" s="139"/>
      <c r="AW1800" s="139"/>
      <c r="AX1800" s="139"/>
      <c r="AY1800" s="139"/>
    </row>
    <row r="1801" spans="1:51" ht="14.25" x14ac:dyDescent="0.2">
      <c r="A1801" s="139"/>
      <c r="B1801" s="139"/>
      <c r="C1801" s="139"/>
      <c r="D1801" s="139"/>
      <c r="E1801" s="139"/>
      <c r="F1801" s="139"/>
      <c r="G1801" s="139"/>
      <c r="H1801" s="139"/>
      <c r="I1801" s="139"/>
      <c r="J1801" s="139"/>
      <c r="K1801" s="139"/>
      <c r="L1801" s="139"/>
      <c r="M1801" s="139"/>
      <c r="N1801" s="139"/>
      <c r="O1801" s="139"/>
      <c r="P1801" s="139"/>
      <c r="Q1801" s="139"/>
      <c r="R1801" s="139"/>
      <c r="S1801" s="139"/>
      <c r="T1801" s="139"/>
      <c r="U1801" s="139"/>
      <c r="V1801" s="139"/>
      <c r="W1801" s="139"/>
      <c r="X1801" s="139"/>
      <c r="Y1801" s="139"/>
      <c r="Z1801" s="139"/>
      <c r="AA1801" s="139"/>
      <c r="AB1801" s="139"/>
      <c r="AC1801" s="139"/>
      <c r="AD1801" s="139"/>
      <c r="AE1801" s="139"/>
      <c r="AF1801" s="139"/>
      <c r="AG1801" s="139"/>
      <c r="AH1801" s="139"/>
      <c r="AI1801" s="139"/>
      <c r="AJ1801" s="139"/>
      <c r="AK1801" s="139"/>
      <c r="AL1801" s="139"/>
      <c r="AM1801" s="139"/>
      <c r="AN1801" s="139"/>
      <c r="AO1801" s="139"/>
      <c r="AP1801" s="139"/>
      <c r="AQ1801" s="139"/>
      <c r="AR1801" s="139"/>
      <c r="AS1801" s="139"/>
      <c r="AT1801" s="139"/>
      <c r="AU1801" s="139"/>
      <c r="AV1801" s="139"/>
      <c r="AW1801" s="139"/>
      <c r="AX1801" s="139"/>
      <c r="AY1801" s="139"/>
    </row>
    <row r="1802" spans="1:51" ht="14.25" x14ac:dyDescent="0.2">
      <c r="A1802" s="139"/>
      <c r="B1802" s="139"/>
      <c r="C1802" s="139"/>
      <c r="D1802" s="139"/>
      <c r="E1802" s="139"/>
      <c r="F1802" s="139"/>
      <c r="G1802" s="139"/>
      <c r="H1802" s="139"/>
      <c r="I1802" s="139"/>
      <c r="J1802" s="139"/>
      <c r="K1802" s="139"/>
      <c r="L1802" s="139"/>
      <c r="M1802" s="139"/>
      <c r="N1802" s="139"/>
      <c r="O1802" s="139"/>
      <c r="P1802" s="139"/>
      <c r="Q1802" s="139"/>
      <c r="R1802" s="139"/>
      <c r="S1802" s="139"/>
      <c r="T1802" s="139"/>
      <c r="U1802" s="139"/>
      <c r="V1802" s="139"/>
      <c r="W1802" s="139"/>
      <c r="X1802" s="139"/>
      <c r="Y1802" s="139"/>
      <c r="Z1802" s="139"/>
      <c r="AA1802" s="139"/>
      <c r="AB1802" s="139"/>
      <c r="AC1802" s="139"/>
      <c r="AD1802" s="139"/>
      <c r="AE1802" s="139"/>
      <c r="AF1802" s="139"/>
      <c r="AG1802" s="139"/>
      <c r="AH1802" s="139"/>
      <c r="AI1802" s="139"/>
      <c r="AJ1802" s="139"/>
      <c r="AK1802" s="139"/>
      <c r="AL1802" s="139"/>
      <c r="AM1802" s="139"/>
      <c r="AN1802" s="139"/>
      <c r="AO1802" s="139"/>
      <c r="AP1802" s="139"/>
      <c r="AQ1802" s="139"/>
      <c r="AR1802" s="139"/>
      <c r="AS1802" s="139"/>
      <c r="AT1802" s="139"/>
      <c r="AU1802" s="139"/>
      <c r="AV1802" s="139"/>
      <c r="AW1802" s="139"/>
      <c r="AX1802" s="139"/>
      <c r="AY1802" s="139"/>
    </row>
    <row r="1803" spans="1:51" ht="14.25" x14ac:dyDescent="0.2">
      <c r="A1803" s="139"/>
      <c r="B1803" s="139"/>
      <c r="C1803" s="139"/>
      <c r="D1803" s="139"/>
      <c r="E1803" s="139"/>
      <c r="F1803" s="139"/>
      <c r="G1803" s="139"/>
      <c r="H1803" s="139"/>
      <c r="I1803" s="139"/>
      <c r="J1803" s="139"/>
      <c r="K1803" s="139"/>
      <c r="L1803" s="139"/>
      <c r="M1803" s="139"/>
      <c r="N1803" s="139"/>
      <c r="O1803" s="139"/>
      <c r="P1803" s="139"/>
      <c r="Q1803" s="139"/>
      <c r="R1803" s="139"/>
      <c r="S1803" s="139"/>
      <c r="T1803" s="139"/>
      <c r="U1803" s="139"/>
      <c r="V1803" s="139"/>
      <c r="W1803" s="139"/>
      <c r="X1803" s="139"/>
      <c r="Y1803" s="139"/>
      <c r="Z1803" s="139"/>
      <c r="AA1803" s="139"/>
      <c r="AB1803" s="139"/>
      <c r="AC1803" s="139"/>
      <c r="AD1803" s="139"/>
      <c r="AE1803" s="139"/>
      <c r="AF1803" s="139"/>
      <c r="AG1803" s="139"/>
      <c r="AH1803" s="139"/>
      <c r="AI1803" s="139"/>
      <c r="AJ1803" s="139"/>
      <c r="AK1803" s="139"/>
      <c r="AL1803" s="139"/>
      <c r="AM1803" s="139"/>
      <c r="AN1803" s="139"/>
      <c r="AO1803" s="139"/>
      <c r="AP1803" s="139"/>
      <c r="AQ1803" s="139"/>
      <c r="AR1803" s="139"/>
      <c r="AS1803" s="139"/>
      <c r="AT1803" s="139"/>
      <c r="AU1803" s="139"/>
      <c r="AV1803" s="139"/>
      <c r="AW1803" s="139"/>
      <c r="AX1803" s="139"/>
      <c r="AY1803" s="139"/>
    </row>
    <row r="1804" spans="1:51" ht="14.25" x14ac:dyDescent="0.2">
      <c r="A1804" s="139"/>
      <c r="B1804" s="139"/>
      <c r="C1804" s="139"/>
      <c r="D1804" s="139"/>
      <c r="E1804" s="139"/>
      <c r="F1804" s="139"/>
      <c r="G1804" s="139"/>
      <c r="H1804" s="139"/>
      <c r="I1804" s="139"/>
      <c r="J1804" s="139"/>
      <c r="K1804" s="139"/>
      <c r="L1804" s="139"/>
      <c r="M1804" s="139"/>
      <c r="N1804" s="139"/>
      <c r="O1804" s="139"/>
      <c r="P1804" s="139"/>
      <c r="Q1804" s="139"/>
      <c r="R1804" s="139"/>
      <c r="S1804" s="139"/>
      <c r="T1804" s="139"/>
      <c r="U1804" s="139"/>
      <c r="V1804" s="139"/>
      <c r="W1804" s="139"/>
      <c r="X1804" s="139"/>
      <c r="Y1804" s="139"/>
      <c r="Z1804" s="139"/>
      <c r="AA1804" s="139"/>
      <c r="AB1804" s="139"/>
      <c r="AC1804" s="139"/>
      <c r="AD1804" s="139"/>
      <c r="AE1804" s="139"/>
      <c r="AF1804" s="139"/>
      <c r="AG1804" s="139"/>
      <c r="AH1804" s="139"/>
      <c r="AI1804" s="139"/>
      <c r="AJ1804" s="139"/>
      <c r="AK1804" s="139"/>
      <c r="AL1804" s="139"/>
      <c r="AM1804" s="139"/>
      <c r="AN1804" s="139"/>
      <c r="AO1804" s="139"/>
      <c r="AP1804" s="139"/>
      <c r="AQ1804" s="139"/>
      <c r="AR1804" s="139"/>
      <c r="AS1804" s="139"/>
      <c r="AT1804" s="139"/>
      <c r="AU1804" s="139"/>
      <c r="AV1804" s="139"/>
      <c r="AW1804" s="139"/>
      <c r="AX1804" s="139"/>
      <c r="AY1804" s="139"/>
    </row>
    <row r="1805" spans="1:51" ht="14.25" x14ac:dyDescent="0.2">
      <c r="A1805" s="139"/>
      <c r="B1805" s="139"/>
      <c r="C1805" s="139"/>
      <c r="D1805" s="139"/>
      <c r="E1805" s="139"/>
      <c r="F1805" s="139"/>
      <c r="G1805" s="139"/>
      <c r="H1805" s="139"/>
      <c r="I1805" s="139"/>
      <c r="J1805" s="139"/>
      <c r="K1805" s="139"/>
      <c r="L1805" s="139"/>
      <c r="M1805" s="139"/>
      <c r="N1805" s="139"/>
      <c r="O1805" s="139"/>
      <c r="P1805" s="139"/>
      <c r="Q1805" s="139"/>
      <c r="R1805" s="139"/>
      <c r="S1805" s="139"/>
      <c r="T1805" s="139"/>
      <c r="U1805" s="139"/>
      <c r="V1805" s="139"/>
      <c r="W1805" s="139"/>
      <c r="X1805" s="139"/>
      <c r="Y1805" s="139"/>
      <c r="Z1805" s="139"/>
      <c r="AA1805" s="139"/>
      <c r="AB1805" s="139"/>
      <c r="AC1805" s="139"/>
      <c r="AD1805" s="139"/>
      <c r="AE1805" s="139"/>
      <c r="AF1805" s="139"/>
      <c r="AG1805" s="139"/>
      <c r="AH1805" s="139"/>
      <c r="AI1805" s="139"/>
      <c r="AJ1805" s="139"/>
      <c r="AK1805" s="139"/>
      <c r="AL1805" s="139"/>
      <c r="AM1805" s="139"/>
      <c r="AN1805" s="139"/>
      <c r="AO1805" s="139"/>
      <c r="AP1805" s="139"/>
      <c r="AQ1805" s="139"/>
      <c r="AR1805" s="139"/>
      <c r="AS1805" s="139"/>
      <c r="AT1805" s="139"/>
      <c r="AU1805" s="139"/>
      <c r="AV1805" s="139"/>
      <c r="AW1805" s="139"/>
      <c r="AX1805" s="139"/>
      <c r="AY1805" s="139"/>
    </row>
    <row r="1806" spans="1:51" ht="14.25" x14ac:dyDescent="0.2">
      <c r="A1806" s="139"/>
      <c r="B1806" s="139"/>
      <c r="C1806" s="139"/>
      <c r="D1806" s="139"/>
      <c r="E1806" s="139"/>
      <c r="F1806" s="139"/>
      <c r="G1806" s="139"/>
      <c r="H1806" s="139"/>
      <c r="I1806" s="139"/>
      <c r="J1806" s="139"/>
      <c r="K1806" s="139"/>
      <c r="L1806" s="139"/>
      <c r="M1806" s="139"/>
      <c r="N1806" s="139"/>
      <c r="O1806" s="139"/>
      <c r="P1806" s="139"/>
      <c r="Q1806" s="139"/>
      <c r="R1806" s="139"/>
      <c r="S1806" s="139"/>
      <c r="T1806" s="139"/>
      <c r="U1806" s="139"/>
      <c r="V1806" s="139"/>
      <c r="W1806" s="139"/>
      <c r="X1806" s="139"/>
      <c r="Y1806" s="139"/>
      <c r="Z1806" s="139"/>
      <c r="AA1806" s="139"/>
      <c r="AB1806" s="139"/>
      <c r="AC1806" s="139"/>
      <c r="AD1806" s="139"/>
      <c r="AE1806" s="139"/>
      <c r="AF1806" s="139"/>
      <c r="AG1806" s="139"/>
      <c r="AH1806" s="139"/>
      <c r="AI1806" s="139"/>
      <c r="AJ1806" s="139"/>
      <c r="AK1806" s="139"/>
      <c r="AL1806" s="139"/>
      <c r="AM1806" s="139"/>
      <c r="AN1806" s="139"/>
      <c r="AO1806" s="139"/>
      <c r="AP1806" s="139"/>
      <c r="AQ1806" s="139"/>
      <c r="AR1806" s="139"/>
      <c r="AS1806" s="139"/>
      <c r="AT1806" s="139"/>
      <c r="AU1806" s="139"/>
      <c r="AV1806" s="139"/>
      <c r="AW1806" s="139"/>
      <c r="AX1806" s="139"/>
      <c r="AY1806" s="139"/>
    </row>
    <row r="1807" spans="1:51" ht="14.25" x14ac:dyDescent="0.2">
      <c r="A1807" s="139"/>
      <c r="B1807" s="139"/>
      <c r="C1807" s="139"/>
      <c r="D1807" s="139"/>
      <c r="E1807" s="139"/>
      <c r="F1807" s="139"/>
      <c r="G1807" s="139"/>
      <c r="H1807" s="139"/>
      <c r="I1807" s="139"/>
      <c r="J1807" s="139"/>
      <c r="K1807" s="139"/>
      <c r="L1807" s="139"/>
      <c r="M1807" s="139"/>
      <c r="N1807" s="139"/>
      <c r="O1807" s="139"/>
      <c r="P1807" s="139"/>
      <c r="Q1807" s="139"/>
      <c r="R1807" s="139"/>
      <c r="S1807" s="139"/>
      <c r="T1807" s="139"/>
      <c r="U1807" s="139"/>
      <c r="V1807" s="139"/>
      <c r="W1807" s="139"/>
      <c r="X1807" s="139"/>
      <c r="Y1807" s="139"/>
      <c r="Z1807" s="139"/>
      <c r="AA1807" s="139"/>
      <c r="AB1807" s="139"/>
      <c r="AC1807" s="139"/>
      <c r="AD1807" s="139"/>
      <c r="AE1807" s="139"/>
      <c r="AF1807" s="139"/>
      <c r="AG1807" s="139"/>
      <c r="AH1807" s="139"/>
      <c r="AI1807" s="139"/>
      <c r="AJ1807" s="139"/>
      <c r="AK1807" s="139"/>
      <c r="AL1807" s="139"/>
      <c r="AM1807" s="139"/>
      <c r="AN1807" s="139"/>
      <c r="AO1807" s="139"/>
      <c r="AP1807" s="139"/>
      <c r="AQ1807" s="139"/>
      <c r="AR1807" s="139"/>
      <c r="AS1807" s="139"/>
      <c r="AT1807" s="139"/>
      <c r="AU1807" s="139"/>
      <c r="AV1807" s="139"/>
      <c r="AW1807" s="139"/>
      <c r="AX1807" s="139"/>
      <c r="AY1807" s="139"/>
    </row>
    <row r="1808" spans="1:51" ht="14.25" x14ac:dyDescent="0.2">
      <c r="A1808" s="139"/>
      <c r="B1808" s="139"/>
      <c r="C1808" s="139"/>
      <c r="D1808" s="139"/>
      <c r="E1808" s="139"/>
      <c r="F1808" s="139"/>
      <c r="G1808" s="139"/>
      <c r="H1808" s="139"/>
      <c r="I1808" s="139"/>
      <c r="J1808" s="139"/>
      <c r="K1808" s="139"/>
      <c r="L1808" s="139"/>
      <c r="M1808" s="139"/>
      <c r="N1808" s="139"/>
      <c r="O1808" s="139"/>
      <c r="P1808" s="139"/>
      <c r="Q1808" s="139"/>
      <c r="R1808" s="139"/>
      <c r="S1808" s="139"/>
      <c r="T1808" s="139"/>
      <c r="U1808" s="139"/>
      <c r="V1808" s="139"/>
      <c r="W1808" s="139"/>
      <c r="X1808" s="139"/>
      <c r="Y1808" s="139"/>
      <c r="Z1808" s="139"/>
      <c r="AA1808" s="139"/>
      <c r="AB1808" s="139"/>
      <c r="AC1808" s="139"/>
      <c r="AD1808" s="139"/>
      <c r="AE1808" s="139"/>
      <c r="AF1808" s="139"/>
      <c r="AG1808" s="139"/>
      <c r="AH1808" s="139"/>
      <c r="AI1808" s="139"/>
      <c r="AJ1808" s="139"/>
      <c r="AK1808" s="139"/>
      <c r="AL1808" s="139"/>
      <c r="AM1808" s="139"/>
      <c r="AN1808" s="139"/>
      <c r="AO1808" s="139"/>
      <c r="AP1808" s="139"/>
      <c r="AQ1808" s="139"/>
      <c r="AR1808" s="139"/>
      <c r="AS1808" s="139"/>
      <c r="AT1808" s="139"/>
      <c r="AU1808" s="139"/>
      <c r="AV1808" s="139"/>
      <c r="AW1808" s="139"/>
      <c r="AX1808" s="139"/>
      <c r="AY1808" s="139"/>
    </row>
    <row r="1809" spans="1:51" ht="14.25" x14ac:dyDescent="0.2">
      <c r="A1809" s="139"/>
      <c r="B1809" s="139"/>
      <c r="C1809" s="139"/>
      <c r="D1809" s="139"/>
      <c r="E1809" s="139"/>
      <c r="F1809" s="139"/>
      <c r="G1809" s="139"/>
      <c r="H1809" s="139"/>
      <c r="I1809" s="139"/>
      <c r="J1809" s="139"/>
      <c r="K1809" s="139"/>
      <c r="L1809" s="139"/>
      <c r="M1809" s="139"/>
      <c r="N1809" s="139"/>
      <c r="O1809" s="139"/>
      <c r="P1809" s="139"/>
      <c r="Q1809" s="139"/>
      <c r="R1809" s="139"/>
      <c r="S1809" s="139"/>
      <c r="T1809" s="139"/>
      <c r="U1809" s="139"/>
      <c r="V1809" s="139"/>
      <c r="W1809" s="139"/>
      <c r="X1809" s="139"/>
      <c r="Y1809" s="139"/>
      <c r="Z1809" s="139"/>
      <c r="AA1809" s="139"/>
      <c r="AB1809" s="139"/>
      <c r="AC1809" s="139"/>
      <c r="AD1809" s="139"/>
      <c r="AE1809" s="139"/>
      <c r="AF1809" s="139"/>
      <c r="AG1809" s="139"/>
      <c r="AH1809" s="139"/>
      <c r="AI1809" s="139"/>
      <c r="AJ1809" s="139"/>
      <c r="AK1809" s="139"/>
      <c r="AL1809" s="139"/>
      <c r="AM1809" s="139"/>
      <c r="AN1809" s="139"/>
      <c r="AO1809" s="139"/>
      <c r="AP1809" s="139"/>
      <c r="AQ1809" s="139"/>
      <c r="AR1809" s="139"/>
      <c r="AS1809" s="139"/>
      <c r="AT1809" s="139"/>
      <c r="AU1809" s="139"/>
      <c r="AV1809" s="139"/>
      <c r="AW1809" s="139"/>
      <c r="AX1809" s="139"/>
      <c r="AY1809" s="139"/>
    </row>
    <row r="1810" spans="1:51" ht="14.25" x14ac:dyDescent="0.2">
      <c r="A1810" s="139"/>
      <c r="B1810" s="139"/>
      <c r="C1810" s="139"/>
      <c r="D1810" s="139"/>
      <c r="E1810" s="139"/>
      <c r="F1810" s="139"/>
      <c r="G1810" s="139"/>
      <c r="H1810" s="139"/>
      <c r="I1810" s="139"/>
      <c r="J1810" s="139"/>
      <c r="K1810" s="139"/>
      <c r="L1810" s="139"/>
      <c r="M1810" s="139"/>
      <c r="N1810" s="139"/>
      <c r="O1810" s="139"/>
      <c r="P1810" s="139"/>
      <c r="Q1810" s="139"/>
      <c r="R1810" s="139"/>
      <c r="S1810" s="139"/>
      <c r="T1810" s="139"/>
      <c r="U1810" s="139"/>
      <c r="V1810" s="139"/>
      <c r="W1810" s="139"/>
      <c r="X1810" s="139"/>
      <c r="Y1810" s="139"/>
      <c r="Z1810" s="139"/>
      <c r="AA1810" s="139"/>
      <c r="AB1810" s="139"/>
      <c r="AC1810" s="139"/>
      <c r="AD1810" s="139"/>
      <c r="AE1810" s="139"/>
      <c r="AF1810" s="139"/>
      <c r="AG1810" s="139"/>
      <c r="AH1810" s="139"/>
      <c r="AI1810" s="139"/>
      <c r="AJ1810" s="139"/>
      <c r="AK1810" s="139"/>
      <c r="AL1810" s="139"/>
      <c r="AM1810" s="139"/>
      <c r="AN1810" s="139"/>
      <c r="AO1810" s="139"/>
      <c r="AP1810" s="139"/>
      <c r="AQ1810" s="139"/>
      <c r="AR1810" s="139"/>
      <c r="AS1810" s="139"/>
      <c r="AT1810" s="139"/>
      <c r="AU1810" s="139"/>
      <c r="AV1810" s="139"/>
      <c r="AW1810" s="139"/>
      <c r="AX1810" s="139"/>
      <c r="AY1810" s="139"/>
    </row>
    <row r="1811" spans="1:51" ht="14.25" x14ac:dyDescent="0.2">
      <c r="A1811" s="139"/>
      <c r="B1811" s="139"/>
      <c r="C1811" s="139"/>
      <c r="D1811" s="139"/>
      <c r="E1811" s="139"/>
      <c r="F1811" s="139"/>
      <c r="G1811" s="139"/>
      <c r="H1811" s="139"/>
      <c r="I1811" s="139"/>
      <c r="J1811" s="139"/>
      <c r="K1811" s="139"/>
      <c r="L1811" s="139"/>
      <c r="M1811" s="139"/>
      <c r="N1811" s="139"/>
      <c r="O1811" s="139"/>
      <c r="P1811" s="139"/>
      <c r="Q1811" s="139"/>
      <c r="R1811" s="139"/>
      <c r="S1811" s="139"/>
      <c r="T1811" s="139"/>
      <c r="U1811" s="139"/>
      <c r="V1811" s="139"/>
      <c r="W1811" s="139"/>
      <c r="X1811" s="139"/>
      <c r="Y1811" s="139"/>
      <c r="Z1811" s="139"/>
      <c r="AA1811" s="139"/>
      <c r="AB1811" s="139"/>
      <c r="AC1811" s="139"/>
      <c r="AD1811" s="139"/>
      <c r="AE1811" s="139"/>
      <c r="AF1811" s="139"/>
      <c r="AG1811" s="139"/>
      <c r="AH1811" s="139"/>
      <c r="AI1811" s="139"/>
      <c r="AJ1811" s="139"/>
      <c r="AK1811" s="139"/>
      <c r="AL1811" s="139"/>
      <c r="AM1811" s="139"/>
      <c r="AN1811" s="139"/>
      <c r="AO1811" s="139"/>
      <c r="AP1811" s="139"/>
      <c r="AQ1811" s="139"/>
      <c r="AR1811" s="139"/>
      <c r="AS1811" s="139"/>
      <c r="AT1811" s="139"/>
      <c r="AU1811" s="139"/>
      <c r="AV1811" s="139"/>
      <c r="AW1811" s="139"/>
      <c r="AX1811" s="139"/>
      <c r="AY1811" s="139"/>
    </row>
    <row r="1812" spans="1:51" ht="14.25" x14ac:dyDescent="0.2">
      <c r="A1812" s="139"/>
      <c r="B1812" s="139"/>
      <c r="C1812" s="139"/>
      <c r="D1812" s="139"/>
      <c r="E1812" s="139"/>
      <c r="F1812" s="139"/>
      <c r="G1812" s="139"/>
      <c r="H1812" s="139"/>
      <c r="I1812" s="139"/>
      <c r="J1812" s="139"/>
      <c r="K1812" s="139"/>
      <c r="L1812" s="139"/>
      <c r="M1812" s="139"/>
      <c r="N1812" s="139"/>
      <c r="O1812" s="139"/>
      <c r="P1812" s="139"/>
      <c r="Q1812" s="139"/>
      <c r="R1812" s="139"/>
      <c r="S1812" s="139"/>
      <c r="T1812" s="139"/>
      <c r="U1812" s="139"/>
      <c r="V1812" s="139"/>
      <c r="W1812" s="139"/>
      <c r="X1812" s="139"/>
      <c r="Y1812" s="139"/>
      <c r="Z1812" s="139"/>
      <c r="AA1812" s="139"/>
      <c r="AB1812" s="139"/>
      <c r="AC1812" s="139"/>
      <c r="AD1812" s="139"/>
      <c r="AE1812" s="139"/>
      <c r="AF1812" s="139"/>
      <c r="AG1812" s="139"/>
      <c r="AH1812" s="139"/>
      <c r="AI1812" s="139"/>
      <c r="AJ1812" s="139"/>
      <c r="AK1812" s="139"/>
      <c r="AL1812" s="139"/>
      <c r="AM1812" s="139"/>
      <c r="AN1812" s="139"/>
      <c r="AO1812" s="139"/>
      <c r="AP1812" s="139"/>
      <c r="AQ1812" s="139"/>
      <c r="AR1812" s="139"/>
      <c r="AS1812" s="139"/>
      <c r="AT1812" s="139"/>
      <c r="AU1812" s="139"/>
      <c r="AV1812" s="139"/>
      <c r="AW1812" s="139"/>
      <c r="AX1812" s="139"/>
      <c r="AY1812" s="139"/>
    </row>
    <row r="1813" spans="1:51" ht="14.25" x14ac:dyDescent="0.2">
      <c r="A1813" s="139"/>
      <c r="B1813" s="139"/>
      <c r="C1813" s="139"/>
      <c r="D1813" s="139"/>
      <c r="E1813" s="139"/>
      <c r="F1813" s="139"/>
      <c r="G1813" s="139"/>
      <c r="H1813" s="139"/>
      <c r="I1813" s="139"/>
      <c r="J1813" s="139"/>
      <c r="K1813" s="139"/>
      <c r="L1813" s="139"/>
      <c r="M1813" s="139"/>
      <c r="N1813" s="139"/>
      <c r="O1813" s="139"/>
      <c r="P1813" s="139"/>
      <c r="Q1813" s="139"/>
      <c r="R1813" s="139"/>
      <c r="S1813" s="139"/>
      <c r="T1813" s="139"/>
      <c r="U1813" s="139"/>
      <c r="V1813" s="139"/>
      <c r="W1813" s="139"/>
      <c r="X1813" s="139"/>
      <c r="Y1813" s="139"/>
      <c r="Z1813" s="139"/>
      <c r="AA1813" s="139"/>
      <c r="AB1813" s="139"/>
      <c r="AC1813" s="139"/>
      <c r="AD1813" s="139"/>
      <c r="AE1813" s="139"/>
      <c r="AF1813" s="139"/>
      <c r="AG1813" s="139"/>
      <c r="AH1813" s="139"/>
      <c r="AI1813" s="139"/>
      <c r="AJ1813" s="139"/>
      <c r="AK1813" s="139"/>
      <c r="AL1813" s="139"/>
      <c r="AM1813" s="139"/>
      <c r="AN1813" s="139"/>
      <c r="AO1813" s="139"/>
      <c r="AP1813" s="139"/>
      <c r="AQ1813" s="139"/>
      <c r="AR1813" s="139"/>
      <c r="AS1813" s="139"/>
      <c r="AT1813" s="139"/>
      <c r="AU1813" s="139"/>
      <c r="AV1813" s="139"/>
      <c r="AW1813" s="139"/>
      <c r="AX1813" s="139"/>
      <c r="AY1813" s="139"/>
    </row>
    <row r="1814" spans="1:51" ht="14.25" x14ac:dyDescent="0.2">
      <c r="A1814" s="139"/>
      <c r="B1814" s="139"/>
      <c r="C1814" s="139"/>
      <c r="D1814" s="139"/>
      <c r="E1814" s="139"/>
      <c r="F1814" s="139"/>
      <c r="G1814" s="139"/>
      <c r="H1814" s="139"/>
      <c r="I1814" s="139"/>
      <c r="J1814" s="139"/>
      <c r="K1814" s="139"/>
      <c r="L1814" s="139"/>
      <c r="M1814" s="139"/>
      <c r="N1814" s="139"/>
      <c r="O1814" s="139"/>
      <c r="P1814" s="139"/>
      <c r="Q1814" s="139"/>
      <c r="R1814" s="139"/>
      <c r="S1814" s="139"/>
      <c r="T1814" s="139"/>
      <c r="U1814" s="139"/>
      <c r="V1814" s="139"/>
      <c r="W1814" s="139"/>
      <c r="X1814" s="139"/>
      <c r="Y1814" s="139"/>
      <c r="Z1814" s="139"/>
      <c r="AA1814" s="139"/>
      <c r="AB1814" s="139"/>
      <c r="AC1814" s="139"/>
      <c r="AD1814" s="139"/>
      <c r="AE1814" s="139"/>
      <c r="AF1814" s="139"/>
      <c r="AG1814" s="139"/>
      <c r="AH1814" s="139"/>
      <c r="AI1814" s="139"/>
      <c r="AJ1814" s="139"/>
      <c r="AK1814" s="139"/>
      <c r="AL1814" s="139"/>
      <c r="AM1814" s="139"/>
      <c r="AN1814" s="139"/>
      <c r="AO1814" s="139"/>
      <c r="AP1814" s="139"/>
      <c r="AQ1814" s="139"/>
      <c r="AR1814" s="139"/>
      <c r="AS1814" s="139"/>
      <c r="AT1814" s="139"/>
      <c r="AU1814" s="139"/>
      <c r="AV1814" s="139"/>
      <c r="AW1814" s="139"/>
      <c r="AX1814" s="139"/>
      <c r="AY1814" s="139"/>
    </row>
    <row r="1815" spans="1:51" ht="14.25" x14ac:dyDescent="0.2">
      <c r="A1815" s="139"/>
      <c r="B1815" s="139"/>
      <c r="C1815" s="139"/>
      <c r="D1815" s="139"/>
      <c r="E1815" s="139"/>
      <c r="F1815" s="139"/>
      <c r="G1815" s="139"/>
      <c r="H1815" s="139"/>
      <c r="I1815" s="139"/>
      <c r="J1815" s="139"/>
      <c r="K1815" s="139"/>
      <c r="L1815" s="139"/>
      <c r="M1815" s="139"/>
      <c r="N1815" s="139"/>
      <c r="O1815" s="139"/>
      <c r="P1815" s="139"/>
      <c r="Q1815" s="139"/>
      <c r="R1815" s="139"/>
      <c r="S1815" s="139"/>
      <c r="T1815" s="139"/>
      <c r="U1815" s="139"/>
      <c r="V1815" s="139"/>
      <c r="W1815" s="139"/>
      <c r="X1815" s="139"/>
      <c r="Y1815" s="139"/>
      <c r="Z1815" s="139"/>
      <c r="AA1815" s="139"/>
      <c r="AB1815" s="139"/>
      <c r="AC1815" s="139"/>
      <c r="AD1815" s="139"/>
      <c r="AE1815" s="139"/>
      <c r="AF1815" s="139"/>
      <c r="AG1815" s="139"/>
      <c r="AH1815" s="139"/>
      <c r="AI1815" s="139"/>
      <c r="AJ1815" s="139"/>
      <c r="AK1815" s="139"/>
      <c r="AL1815" s="139"/>
      <c r="AM1815" s="139"/>
      <c r="AN1815" s="139"/>
      <c r="AO1815" s="139"/>
      <c r="AP1815" s="139"/>
      <c r="AQ1815" s="139"/>
      <c r="AR1815" s="139"/>
      <c r="AS1815" s="139"/>
      <c r="AT1815" s="139"/>
      <c r="AU1815" s="139"/>
      <c r="AV1815" s="139"/>
      <c r="AW1815" s="139"/>
      <c r="AX1815" s="139"/>
      <c r="AY1815" s="139"/>
    </row>
    <row r="1816" spans="1:51" ht="14.25" x14ac:dyDescent="0.2">
      <c r="A1816" s="139"/>
      <c r="B1816" s="139"/>
      <c r="C1816" s="139"/>
      <c r="D1816" s="139"/>
      <c r="E1816" s="139"/>
      <c r="F1816" s="139"/>
      <c r="G1816" s="139"/>
      <c r="H1816" s="139"/>
      <c r="I1816" s="139"/>
      <c r="J1816" s="139"/>
      <c r="K1816" s="139"/>
      <c r="L1816" s="139"/>
      <c r="M1816" s="139"/>
      <c r="N1816" s="139"/>
      <c r="O1816" s="139"/>
      <c r="P1816" s="139"/>
      <c r="Q1816" s="139"/>
      <c r="R1816" s="139"/>
      <c r="S1816" s="139"/>
      <c r="T1816" s="139"/>
      <c r="U1816" s="139"/>
      <c r="V1816" s="139"/>
      <c r="W1816" s="139"/>
      <c r="X1816" s="139"/>
      <c r="Y1816" s="139"/>
      <c r="Z1816" s="139"/>
      <c r="AA1816" s="139"/>
      <c r="AB1816" s="139"/>
      <c r="AC1816" s="139"/>
      <c r="AD1816" s="139"/>
      <c r="AE1816" s="139"/>
      <c r="AF1816" s="139"/>
      <c r="AG1816" s="139"/>
      <c r="AH1816" s="139"/>
      <c r="AI1816" s="139"/>
      <c r="AJ1816" s="139"/>
      <c r="AK1816" s="139"/>
      <c r="AL1816" s="139"/>
      <c r="AM1816" s="139"/>
      <c r="AN1816" s="139"/>
      <c r="AO1816" s="139"/>
      <c r="AP1816" s="139"/>
      <c r="AQ1816" s="139"/>
      <c r="AR1816" s="139"/>
      <c r="AS1816" s="139"/>
      <c r="AT1816" s="139"/>
      <c r="AU1816" s="139"/>
      <c r="AV1816" s="139"/>
      <c r="AW1816" s="139"/>
      <c r="AX1816" s="139"/>
      <c r="AY1816" s="139"/>
    </row>
    <row r="1817" spans="1:51" ht="14.25" x14ac:dyDescent="0.2">
      <c r="A1817" s="139"/>
      <c r="B1817" s="139"/>
      <c r="C1817" s="139"/>
      <c r="D1817" s="139"/>
      <c r="E1817" s="139"/>
      <c r="F1817" s="139"/>
      <c r="G1817" s="139"/>
      <c r="H1817" s="139"/>
      <c r="I1817" s="139"/>
      <c r="J1817" s="139"/>
      <c r="K1817" s="139"/>
      <c r="L1817" s="139"/>
      <c r="M1817" s="139"/>
      <c r="N1817" s="139"/>
      <c r="O1817" s="139"/>
      <c r="P1817" s="139"/>
      <c r="Q1817" s="139"/>
      <c r="R1817" s="139"/>
      <c r="S1817" s="139"/>
      <c r="T1817" s="139"/>
      <c r="U1817" s="139"/>
      <c r="V1817" s="139"/>
      <c r="W1817" s="139"/>
      <c r="X1817" s="139"/>
      <c r="Y1817" s="139"/>
      <c r="Z1817" s="139"/>
      <c r="AA1817" s="139"/>
      <c r="AB1817" s="139"/>
      <c r="AC1817" s="139"/>
      <c r="AD1817" s="139"/>
      <c r="AE1817" s="139"/>
      <c r="AF1817" s="139"/>
      <c r="AG1817" s="139"/>
      <c r="AH1817" s="139"/>
      <c r="AI1817" s="139"/>
      <c r="AJ1817" s="139"/>
      <c r="AK1817" s="139"/>
      <c r="AL1817" s="139"/>
      <c r="AM1817" s="139"/>
      <c r="AN1817" s="139"/>
      <c r="AO1817" s="139"/>
      <c r="AP1817" s="139"/>
      <c r="AQ1817" s="139"/>
      <c r="AR1817" s="139"/>
      <c r="AS1817" s="139"/>
      <c r="AT1817" s="139"/>
      <c r="AU1817" s="139"/>
      <c r="AV1817" s="139"/>
      <c r="AW1817" s="139"/>
      <c r="AX1817" s="139"/>
      <c r="AY1817" s="139"/>
    </row>
    <row r="1818" spans="1:51" ht="14.25" x14ac:dyDescent="0.2">
      <c r="A1818" s="139"/>
      <c r="B1818" s="139"/>
      <c r="C1818" s="139"/>
      <c r="D1818" s="139"/>
      <c r="E1818" s="139"/>
      <c r="F1818" s="139"/>
      <c r="G1818" s="139"/>
      <c r="H1818" s="139"/>
      <c r="I1818" s="139"/>
      <c r="J1818" s="139"/>
      <c r="K1818" s="139"/>
      <c r="L1818" s="139"/>
      <c r="M1818" s="139"/>
      <c r="N1818" s="139"/>
      <c r="O1818" s="139"/>
      <c r="P1818" s="139"/>
      <c r="Q1818" s="139"/>
      <c r="R1818" s="139"/>
      <c r="S1818" s="139"/>
      <c r="T1818" s="139"/>
      <c r="U1818" s="139"/>
      <c r="V1818" s="139"/>
      <c r="W1818" s="139"/>
      <c r="X1818" s="139"/>
      <c r="Y1818" s="139"/>
      <c r="Z1818" s="139"/>
      <c r="AA1818" s="139"/>
      <c r="AB1818" s="139"/>
      <c r="AC1818" s="139"/>
      <c r="AD1818" s="139"/>
      <c r="AE1818" s="139"/>
      <c r="AF1818" s="139"/>
      <c r="AG1818" s="139"/>
      <c r="AH1818" s="139"/>
      <c r="AI1818" s="139"/>
      <c r="AJ1818" s="139"/>
      <c r="AK1818" s="139"/>
      <c r="AL1818" s="139"/>
      <c r="AM1818" s="139"/>
      <c r="AN1818" s="139"/>
      <c r="AO1818" s="139"/>
      <c r="AP1818" s="139"/>
      <c r="AQ1818" s="139"/>
      <c r="AR1818" s="139"/>
      <c r="AS1818" s="139"/>
      <c r="AT1818" s="139"/>
      <c r="AU1818" s="139"/>
      <c r="AV1818" s="139"/>
      <c r="AW1818" s="139"/>
      <c r="AX1818" s="139"/>
      <c r="AY1818" s="139"/>
    </row>
    <row r="1819" spans="1:51" ht="14.25" x14ac:dyDescent="0.2">
      <c r="A1819" s="139"/>
      <c r="B1819" s="139"/>
      <c r="C1819" s="139"/>
      <c r="D1819" s="139"/>
      <c r="E1819" s="139"/>
      <c r="F1819" s="139"/>
      <c r="G1819" s="139"/>
      <c r="H1819" s="139"/>
      <c r="I1819" s="139"/>
      <c r="J1819" s="139"/>
      <c r="K1819" s="139"/>
      <c r="L1819" s="139"/>
      <c r="M1819" s="139"/>
      <c r="N1819" s="139"/>
      <c r="O1819" s="139"/>
      <c r="P1819" s="139"/>
      <c r="Q1819" s="139"/>
      <c r="R1819" s="139"/>
      <c r="S1819" s="139"/>
      <c r="T1819" s="139"/>
      <c r="U1819" s="139"/>
      <c r="V1819" s="139"/>
      <c r="W1819" s="139"/>
      <c r="X1819" s="139"/>
      <c r="Y1819" s="139"/>
      <c r="Z1819" s="139"/>
      <c r="AA1819" s="139"/>
      <c r="AB1819" s="139"/>
      <c r="AC1819" s="139"/>
      <c r="AD1819" s="139"/>
      <c r="AE1819" s="139"/>
      <c r="AF1819" s="139"/>
      <c r="AG1819" s="139"/>
      <c r="AH1819" s="139"/>
      <c r="AI1819" s="139"/>
      <c r="AJ1819" s="139"/>
      <c r="AK1819" s="139"/>
      <c r="AL1819" s="139"/>
      <c r="AM1819" s="139"/>
      <c r="AN1819" s="139"/>
      <c r="AO1819" s="139"/>
      <c r="AP1819" s="139"/>
      <c r="AQ1819" s="139"/>
      <c r="AR1819" s="139"/>
      <c r="AS1819" s="139"/>
      <c r="AT1819" s="139"/>
      <c r="AU1819" s="139"/>
      <c r="AV1819" s="139"/>
      <c r="AW1819" s="139"/>
      <c r="AX1819" s="139"/>
      <c r="AY1819" s="139"/>
    </row>
    <row r="1820" spans="1:51" ht="14.25" x14ac:dyDescent="0.2">
      <c r="A1820" s="139"/>
      <c r="B1820" s="139"/>
      <c r="C1820" s="139"/>
      <c r="D1820" s="139"/>
      <c r="E1820" s="139"/>
      <c r="F1820" s="139"/>
      <c r="G1820" s="139"/>
      <c r="H1820" s="139"/>
      <c r="I1820" s="139"/>
      <c r="J1820" s="139"/>
      <c r="K1820" s="139"/>
      <c r="L1820" s="139"/>
      <c r="M1820" s="139"/>
      <c r="N1820" s="139"/>
      <c r="O1820" s="139"/>
      <c r="P1820" s="139"/>
      <c r="Q1820" s="139"/>
      <c r="R1820" s="139"/>
      <c r="S1820" s="139"/>
      <c r="T1820" s="139"/>
      <c r="U1820" s="139"/>
      <c r="V1820" s="139"/>
      <c r="W1820" s="139"/>
      <c r="X1820" s="139"/>
      <c r="Y1820" s="139"/>
      <c r="Z1820" s="139"/>
      <c r="AA1820" s="139"/>
      <c r="AB1820" s="139"/>
      <c r="AC1820" s="139"/>
      <c r="AD1820" s="139"/>
      <c r="AE1820" s="139"/>
      <c r="AF1820" s="139"/>
      <c r="AG1820" s="139"/>
      <c r="AH1820" s="139"/>
      <c r="AI1820" s="139"/>
      <c r="AJ1820" s="139"/>
      <c r="AK1820" s="139"/>
      <c r="AL1820" s="139"/>
      <c r="AM1820" s="139"/>
      <c r="AN1820" s="139"/>
      <c r="AO1820" s="139"/>
      <c r="AP1820" s="139"/>
      <c r="AQ1820" s="139"/>
      <c r="AR1820" s="139"/>
      <c r="AS1820" s="139"/>
      <c r="AT1820" s="139"/>
      <c r="AU1820" s="139"/>
      <c r="AV1820" s="139"/>
      <c r="AW1820" s="139"/>
      <c r="AX1820" s="139"/>
      <c r="AY1820" s="139"/>
    </row>
    <row r="1821" spans="1:51" ht="14.25" x14ac:dyDescent="0.2">
      <c r="A1821" s="139"/>
      <c r="B1821" s="139"/>
      <c r="C1821" s="139"/>
      <c r="D1821" s="139"/>
      <c r="E1821" s="139"/>
      <c r="F1821" s="139"/>
      <c r="G1821" s="139"/>
      <c r="H1821" s="139"/>
      <c r="I1821" s="139"/>
      <c r="J1821" s="139"/>
      <c r="K1821" s="139"/>
      <c r="L1821" s="139"/>
      <c r="M1821" s="139"/>
      <c r="N1821" s="139"/>
      <c r="O1821" s="139"/>
      <c r="P1821" s="139"/>
      <c r="Q1821" s="139"/>
      <c r="R1821" s="139"/>
      <c r="S1821" s="139"/>
      <c r="T1821" s="139"/>
      <c r="U1821" s="139"/>
      <c r="V1821" s="139"/>
      <c r="W1821" s="139"/>
      <c r="X1821" s="139"/>
      <c r="Y1821" s="139"/>
      <c r="Z1821" s="139"/>
      <c r="AA1821" s="139"/>
      <c r="AB1821" s="139"/>
      <c r="AC1821" s="139"/>
      <c r="AD1821" s="139"/>
      <c r="AE1821" s="139"/>
      <c r="AF1821" s="139"/>
      <c r="AG1821" s="139"/>
      <c r="AH1821" s="139"/>
      <c r="AI1821" s="139"/>
      <c r="AJ1821" s="139"/>
      <c r="AK1821" s="139"/>
      <c r="AL1821" s="139"/>
      <c r="AM1821" s="139"/>
      <c r="AN1821" s="139"/>
      <c r="AO1821" s="139"/>
      <c r="AP1821" s="139"/>
      <c r="AQ1821" s="139"/>
      <c r="AR1821" s="139"/>
      <c r="AS1821" s="139"/>
      <c r="AT1821" s="139"/>
      <c r="AU1821" s="139"/>
      <c r="AV1821" s="139"/>
      <c r="AW1821" s="139"/>
      <c r="AX1821" s="139"/>
      <c r="AY1821" s="139"/>
    </row>
    <row r="1822" spans="1:51" ht="14.25" x14ac:dyDescent="0.2">
      <c r="A1822" s="139"/>
      <c r="B1822" s="139"/>
      <c r="C1822" s="139"/>
      <c r="D1822" s="139"/>
      <c r="E1822" s="139"/>
      <c r="F1822" s="139"/>
      <c r="G1822" s="139"/>
      <c r="H1822" s="139"/>
      <c r="I1822" s="139"/>
      <c r="J1822" s="139"/>
      <c r="K1822" s="139"/>
      <c r="L1822" s="139"/>
      <c r="M1822" s="139"/>
      <c r="N1822" s="139"/>
      <c r="O1822" s="139"/>
      <c r="P1822" s="139"/>
      <c r="Q1822" s="139"/>
      <c r="R1822" s="139"/>
      <c r="S1822" s="139"/>
      <c r="T1822" s="139"/>
      <c r="U1822" s="139"/>
      <c r="V1822" s="139"/>
      <c r="W1822" s="139"/>
      <c r="X1822" s="139"/>
      <c r="Y1822" s="139"/>
      <c r="Z1822" s="139"/>
      <c r="AA1822" s="139"/>
      <c r="AB1822" s="139"/>
      <c r="AC1822" s="139"/>
      <c r="AD1822" s="139"/>
      <c r="AE1822" s="139"/>
      <c r="AF1822" s="139"/>
      <c r="AG1822" s="139"/>
      <c r="AH1822" s="139"/>
      <c r="AI1822" s="139"/>
      <c r="AJ1822" s="139"/>
      <c r="AK1822" s="139"/>
      <c r="AL1822" s="139"/>
      <c r="AM1822" s="139"/>
      <c r="AN1822" s="139"/>
      <c r="AO1822" s="139"/>
      <c r="AP1822" s="139"/>
      <c r="AQ1822" s="139"/>
      <c r="AR1822" s="139"/>
      <c r="AS1822" s="139"/>
      <c r="AT1822" s="139"/>
      <c r="AU1822" s="139"/>
      <c r="AV1822" s="139"/>
      <c r="AW1822" s="139"/>
      <c r="AX1822" s="139"/>
      <c r="AY1822" s="139"/>
    </row>
    <row r="1823" spans="1:51" ht="14.25" x14ac:dyDescent="0.2">
      <c r="A1823" s="139"/>
      <c r="B1823" s="139"/>
      <c r="C1823" s="139"/>
      <c r="D1823" s="139"/>
      <c r="E1823" s="139"/>
      <c r="F1823" s="139"/>
      <c r="G1823" s="139"/>
      <c r="H1823" s="139"/>
      <c r="I1823" s="139"/>
      <c r="J1823" s="139"/>
      <c r="K1823" s="139"/>
      <c r="L1823" s="139"/>
      <c r="M1823" s="139"/>
      <c r="N1823" s="139"/>
      <c r="O1823" s="139"/>
      <c r="P1823" s="139"/>
      <c r="Q1823" s="139"/>
      <c r="R1823" s="139"/>
      <c r="S1823" s="139"/>
      <c r="T1823" s="139"/>
      <c r="U1823" s="139"/>
      <c r="V1823" s="139"/>
      <c r="W1823" s="139"/>
      <c r="X1823" s="139"/>
      <c r="Y1823" s="139"/>
      <c r="Z1823" s="139"/>
      <c r="AA1823" s="139"/>
      <c r="AB1823" s="139"/>
      <c r="AC1823" s="139"/>
      <c r="AD1823" s="139"/>
      <c r="AE1823" s="139"/>
      <c r="AF1823" s="139"/>
      <c r="AG1823" s="139"/>
      <c r="AH1823" s="139"/>
      <c r="AI1823" s="139"/>
      <c r="AJ1823" s="139"/>
      <c r="AK1823" s="139"/>
      <c r="AL1823" s="139"/>
      <c r="AM1823" s="139"/>
      <c r="AN1823" s="139"/>
      <c r="AO1823" s="139"/>
      <c r="AP1823" s="139"/>
      <c r="AQ1823" s="139"/>
      <c r="AR1823" s="139"/>
      <c r="AS1823" s="139"/>
      <c r="AT1823" s="139"/>
      <c r="AU1823" s="139"/>
      <c r="AV1823" s="139"/>
      <c r="AW1823" s="139"/>
      <c r="AX1823" s="139"/>
      <c r="AY1823" s="139"/>
    </row>
    <row r="1824" spans="1:51" ht="14.25" x14ac:dyDescent="0.2">
      <c r="A1824" s="139"/>
      <c r="B1824" s="139"/>
      <c r="C1824" s="139"/>
      <c r="D1824" s="139"/>
      <c r="E1824" s="139"/>
      <c r="F1824" s="139"/>
      <c r="G1824" s="139"/>
      <c r="H1824" s="139"/>
      <c r="I1824" s="139"/>
      <c r="J1824" s="139"/>
      <c r="K1824" s="139"/>
      <c r="L1824" s="139"/>
      <c r="M1824" s="139"/>
      <c r="N1824" s="139"/>
      <c r="O1824" s="139"/>
      <c r="P1824" s="139"/>
      <c r="Q1824" s="139"/>
      <c r="R1824" s="139"/>
      <c r="S1824" s="139"/>
      <c r="T1824" s="139"/>
      <c r="U1824" s="139"/>
      <c r="V1824" s="139"/>
      <c r="W1824" s="139"/>
      <c r="X1824" s="139"/>
      <c r="Y1824" s="139"/>
      <c r="Z1824" s="139"/>
      <c r="AA1824" s="139"/>
      <c r="AB1824" s="139"/>
      <c r="AC1824" s="139"/>
      <c r="AD1824" s="139"/>
      <c r="AE1824" s="139"/>
      <c r="AF1824" s="139"/>
      <c r="AG1824" s="139"/>
      <c r="AH1824" s="139"/>
      <c r="AI1824" s="139"/>
      <c r="AJ1824" s="139"/>
      <c r="AK1824" s="139"/>
      <c r="AL1824" s="139"/>
      <c r="AM1824" s="139"/>
      <c r="AN1824" s="139"/>
      <c r="AO1824" s="139"/>
      <c r="AP1824" s="139"/>
      <c r="AQ1824" s="139"/>
      <c r="AR1824" s="139"/>
      <c r="AS1824" s="139"/>
      <c r="AT1824" s="139"/>
      <c r="AU1824" s="139"/>
      <c r="AV1824" s="139"/>
      <c r="AW1824" s="139"/>
      <c r="AX1824" s="139"/>
      <c r="AY1824" s="139"/>
    </row>
    <row r="1825" spans="1:51" ht="14.25" x14ac:dyDescent="0.2">
      <c r="A1825" s="139"/>
      <c r="B1825" s="139"/>
      <c r="C1825" s="139"/>
      <c r="D1825" s="139"/>
      <c r="E1825" s="139"/>
      <c r="F1825" s="139"/>
      <c r="G1825" s="139"/>
      <c r="H1825" s="139"/>
      <c r="I1825" s="139"/>
      <c r="J1825" s="139"/>
      <c r="K1825" s="139"/>
      <c r="L1825" s="139"/>
      <c r="M1825" s="139"/>
      <c r="N1825" s="139"/>
      <c r="O1825" s="139"/>
      <c r="P1825" s="139"/>
      <c r="Q1825" s="139"/>
      <c r="R1825" s="139"/>
      <c r="S1825" s="139"/>
      <c r="T1825" s="139"/>
      <c r="U1825" s="139"/>
      <c r="V1825" s="139"/>
      <c r="W1825" s="139"/>
      <c r="X1825" s="139"/>
      <c r="Y1825" s="139"/>
      <c r="Z1825" s="139"/>
      <c r="AA1825" s="139"/>
      <c r="AB1825" s="139"/>
      <c r="AC1825" s="139"/>
      <c r="AD1825" s="139"/>
      <c r="AE1825" s="139"/>
      <c r="AF1825" s="139"/>
      <c r="AG1825" s="139"/>
      <c r="AH1825" s="139"/>
      <c r="AI1825" s="139"/>
      <c r="AJ1825" s="139"/>
      <c r="AK1825" s="139"/>
      <c r="AL1825" s="139"/>
      <c r="AM1825" s="139"/>
      <c r="AN1825" s="139"/>
      <c r="AO1825" s="139"/>
      <c r="AP1825" s="139"/>
      <c r="AQ1825" s="139"/>
      <c r="AR1825" s="139"/>
      <c r="AS1825" s="139"/>
      <c r="AT1825" s="139"/>
      <c r="AU1825" s="139"/>
      <c r="AV1825" s="139"/>
      <c r="AW1825" s="139"/>
      <c r="AX1825" s="139"/>
      <c r="AY1825" s="139"/>
    </row>
    <row r="1826" spans="1:51" ht="14.25" x14ac:dyDescent="0.2">
      <c r="A1826" s="139"/>
      <c r="B1826" s="139"/>
      <c r="C1826" s="139"/>
      <c r="D1826" s="139"/>
      <c r="E1826" s="139"/>
      <c r="F1826" s="139"/>
      <c r="G1826" s="139"/>
      <c r="H1826" s="139"/>
      <c r="I1826" s="139"/>
      <c r="J1826" s="139"/>
      <c r="K1826" s="139"/>
      <c r="L1826" s="139"/>
      <c r="M1826" s="139"/>
      <c r="N1826" s="139"/>
      <c r="O1826" s="139"/>
      <c r="P1826" s="139"/>
      <c r="Q1826" s="139"/>
      <c r="R1826" s="139"/>
      <c r="S1826" s="139"/>
      <c r="T1826" s="139"/>
      <c r="U1826" s="139"/>
      <c r="V1826" s="139"/>
      <c r="W1826" s="139"/>
      <c r="X1826" s="139"/>
      <c r="Y1826" s="139"/>
      <c r="Z1826" s="139"/>
      <c r="AA1826" s="139"/>
      <c r="AB1826" s="139"/>
      <c r="AC1826" s="139"/>
      <c r="AD1826" s="139"/>
      <c r="AE1826" s="139"/>
      <c r="AF1826" s="139"/>
      <c r="AG1826" s="139"/>
      <c r="AH1826" s="139"/>
      <c r="AI1826" s="139"/>
      <c r="AJ1826" s="139"/>
      <c r="AK1826" s="139"/>
      <c r="AL1826" s="139"/>
      <c r="AM1826" s="139"/>
      <c r="AN1826" s="139"/>
      <c r="AO1826" s="139"/>
      <c r="AP1826" s="139"/>
      <c r="AQ1826" s="139"/>
      <c r="AR1826" s="139"/>
      <c r="AS1826" s="139"/>
      <c r="AT1826" s="139"/>
      <c r="AU1826" s="139"/>
      <c r="AV1826" s="139"/>
      <c r="AW1826" s="139"/>
      <c r="AX1826" s="139"/>
      <c r="AY1826" s="139"/>
    </row>
    <row r="1827" spans="1:51" ht="14.25" x14ac:dyDescent="0.2">
      <c r="A1827" s="139"/>
      <c r="B1827" s="139"/>
      <c r="C1827" s="139"/>
      <c r="D1827" s="139"/>
      <c r="E1827" s="139"/>
      <c r="F1827" s="139"/>
      <c r="G1827" s="139"/>
      <c r="H1827" s="139"/>
      <c r="I1827" s="139"/>
      <c r="J1827" s="139"/>
      <c r="K1827" s="139"/>
      <c r="L1827" s="139"/>
      <c r="M1827" s="139"/>
      <c r="N1827" s="139"/>
      <c r="O1827" s="139"/>
      <c r="P1827" s="139"/>
      <c r="Q1827" s="139"/>
      <c r="R1827" s="139"/>
      <c r="S1827" s="139"/>
      <c r="T1827" s="139"/>
      <c r="U1827" s="139"/>
      <c r="V1827" s="139"/>
      <c r="W1827" s="139"/>
      <c r="X1827" s="139"/>
      <c r="Y1827" s="139"/>
      <c r="Z1827" s="139"/>
      <c r="AA1827" s="139"/>
      <c r="AB1827" s="139"/>
      <c r="AC1827" s="139"/>
      <c r="AD1827" s="139"/>
      <c r="AE1827" s="139"/>
      <c r="AF1827" s="139"/>
      <c r="AG1827" s="139"/>
      <c r="AH1827" s="139"/>
      <c r="AI1827" s="139"/>
      <c r="AJ1827" s="139"/>
      <c r="AK1827" s="139"/>
      <c r="AL1827" s="139"/>
      <c r="AM1827" s="139"/>
      <c r="AN1827" s="139"/>
      <c r="AO1827" s="139"/>
      <c r="AP1827" s="139"/>
      <c r="AQ1827" s="139"/>
      <c r="AR1827" s="139"/>
      <c r="AS1827" s="139"/>
      <c r="AT1827" s="139"/>
      <c r="AU1827" s="139"/>
      <c r="AV1827" s="139"/>
      <c r="AW1827" s="139"/>
      <c r="AX1827" s="139"/>
      <c r="AY1827" s="139"/>
    </row>
    <row r="1828" spans="1:51" ht="14.25" x14ac:dyDescent="0.2">
      <c r="A1828" s="139"/>
      <c r="B1828" s="139"/>
      <c r="C1828" s="139"/>
      <c r="D1828" s="139"/>
      <c r="E1828" s="139"/>
      <c r="F1828" s="139"/>
      <c r="G1828" s="139"/>
      <c r="H1828" s="139"/>
      <c r="I1828" s="139"/>
      <c r="J1828" s="139"/>
      <c r="K1828" s="139"/>
      <c r="L1828" s="139"/>
      <c r="M1828" s="139"/>
      <c r="N1828" s="139"/>
      <c r="O1828" s="139"/>
      <c r="P1828" s="139"/>
      <c r="Q1828" s="139"/>
      <c r="R1828" s="139"/>
      <c r="S1828" s="139"/>
      <c r="T1828" s="139"/>
      <c r="U1828" s="139"/>
      <c r="V1828" s="139"/>
      <c r="W1828" s="139"/>
      <c r="X1828" s="139"/>
      <c r="Y1828" s="139"/>
      <c r="Z1828" s="139"/>
      <c r="AA1828" s="139"/>
      <c r="AB1828" s="139"/>
      <c r="AC1828" s="139"/>
      <c r="AD1828" s="139"/>
      <c r="AE1828" s="139"/>
      <c r="AF1828" s="139"/>
      <c r="AG1828" s="139"/>
      <c r="AH1828" s="139"/>
      <c r="AI1828" s="139"/>
      <c r="AJ1828" s="139"/>
      <c r="AK1828" s="139"/>
      <c r="AL1828" s="139"/>
      <c r="AM1828" s="139"/>
      <c r="AN1828" s="139"/>
      <c r="AO1828" s="139"/>
      <c r="AP1828" s="139"/>
      <c r="AQ1828" s="139"/>
      <c r="AR1828" s="139"/>
      <c r="AS1828" s="139"/>
      <c r="AT1828" s="139"/>
      <c r="AU1828" s="139"/>
      <c r="AV1828" s="139"/>
      <c r="AW1828" s="139"/>
      <c r="AX1828" s="139"/>
      <c r="AY1828" s="139"/>
    </row>
    <row r="1829" spans="1:51" ht="14.25" x14ac:dyDescent="0.2">
      <c r="A1829" s="139"/>
      <c r="B1829" s="139"/>
      <c r="C1829" s="139"/>
      <c r="D1829" s="139"/>
      <c r="E1829" s="139"/>
      <c r="F1829" s="139"/>
      <c r="G1829" s="139"/>
      <c r="H1829" s="139"/>
      <c r="I1829" s="139"/>
      <c r="J1829" s="139"/>
      <c r="K1829" s="139"/>
      <c r="L1829" s="139"/>
      <c r="M1829" s="139"/>
      <c r="N1829" s="139"/>
      <c r="O1829" s="139"/>
      <c r="P1829" s="139"/>
      <c r="Q1829" s="139"/>
      <c r="R1829" s="139"/>
      <c r="S1829" s="139"/>
      <c r="T1829" s="139"/>
      <c r="U1829" s="139"/>
      <c r="V1829" s="139"/>
      <c r="W1829" s="139"/>
      <c r="X1829" s="139"/>
      <c r="Y1829" s="139"/>
      <c r="Z1829" s="139"/>
      <c r="AA1829" s="139"/>
      <c r="AB1829" s="139"/>
      <c r="AC1829" s="139"/>
      <c r="AD1829" s="139"/>
      <c r="AE1829" s="139"/>
      <c r="AF1829" s="139"/>
      <c r="AG1829" s="139"/>
      <c r="AH1829" s="139"/>
      <c r="AI1829" s="139"/>
      <c r="AJ1829" s="139"/>
      <c r="AK1829" s="139"/>
      <c r="AL1829" s="139"/>
      <c r="AM1829" s="139"/>
      <c r="AN1829" s="139"/>
      <c r="AO1829" s="139"/>
      <c r="AP1829" s="139"/>
      <c r="AQ1829" s="139"/>
      <c r="AR1829" s="139"/>
      <c r="AS1829" s="139"/>
      <c r="AT1829" s="139"/>
      <c r="AU1829" s="139"/>
      <c r="AV1829" s="139"/>
      <c r="AW1829" s="139"/>
      <c r="AX1829" s="139"/>
      <c r="AY1829" s="139"/>
    </row>
    <row r="1830" spans="1:51" ht="14.25" x14ac:dyDescent="0.2">
      <c r="A1830" s="139"/>
      <c r="B1830" s="139"/>
      <c r="C1830" s="139"/>
      <c r="D1830" s="139"/>
      <c r="E1830" s="139"/>
      <c r="F1830" s="139"/>
      <c r="G1830" s="139"/>
      <c r="H1830" s="139"/>
      <c r="I1830" s="139"/>
      <c r="J1830" s="139"/>
      <c r="K1830" s="139"/>
      <c r="L1830" s="139"/>
      <c r="M1830" s="139"/>
      <c r="N1830" s="139"/>
      <c r="O1830" s="139"/>
      <c r="P1830" s="139"/>
      <c r="Q1830" s="139"/>
      <c r="R1830" s="139"/>
      <c r="S1830" s="139"/>
      <c r="T1830" s="139"/>
      <c r="U1830" s="139"/>
      <c r="V1830" s="139"/>
      <c r="W1830" s="139"/>
      <c r="X1830" s="139"/>
      <c r="Y1830" s="139"/>
      <c r="Z1830" s="139"/>
      <c r="AA1830" s="139"/>
      <c r="AB1830" s="139"/>
      <c r="AC1830" s="139"/>
      <c r="AD1830" s="139"/>
      <c r="AE1830" s="139"/>
      <c r="AF1830" s="139"/>
      <c r="AG1830" s="139"/>
      <c r="AH1830" s="139"/>
      <c r="AI1830" s="139"/>
      <c r="AJ1830" s="139"/>
      <c r="AK1830" s="139"/>
      <c r="AL1830" s="139"/>
      <c r="AM1830" s="139"/>
      <c r="AN1830" s="139"/>
      <c r="AO1830" s="139"/>
      <c r="AP1830" s="139"/>
      <c r="AQ1830" s="139"/>
      <c r="AR1830" s="139"/>
      <c r="AS1830" s="139"/>
      <c r="AT1830" s="139"/>
      <c r="AU1830" s="139"/>
      <c r="AV1830" s="139"/>
      <c r="AW1830" s="139"/>
      <c r="AX1830" s="139"/>
      <c r="AY1830" s="139"/>
    </row>
    <row r="1831" spans="1:51" ht="14.25" x14ac:dyDescent="0.2">
      <c r="A1831" s="139"/>
      <c r="B1831" s="139"/>
      <c r="C1831" s="139"/>
      <c r="D1831" s="139"/>
      <c r="E1831" s="139"/>
      <c r="F1831" s="139"/>
      <c r="G1831" s="139"/>
      <c r="H1831" s="139"/>
      <c r="I1831" s="139"/>
      <c r="J1831" s="139"/>
      <c r="K1831" s="139"/>
      <c r="L1831" s="139"/>
      <c r="M1831" s="139"/>
      <c r="N1831" s="139"/>
      <c r="O1831" s="139"/>
      <c r="P1831" s="139"/>
      <c r="Q1831" s="139"/>
      <c r="R1831" s="139"/>
      <c r="S1831" s="139"/>
      <c r="T1831" s="139"/>
      <c r="U1831" s="139"/>
      <c r="V1831" s="139"/>
      <c r="W1831" s="139"/>
      <c r="X1831" s="139"/>
      <c r="Y1831" s="139"/>
      <c r="Z1831" s="139"/>
      <c r="AA1831" s="139"/>
      <c r="AB1831" s="139"/>
      <c r="AC1831" s="139"/>
      <c r="AD1831" s="139"/>
      <c r="AE1831" s="139"/>
      <c r="AF1831" s="139"/>
      <c r="AG1831" s="139"/>
      <c r="AH1831" s="139"/>
      <c r="AI1831" s="139"/>
      <c r="AJ1831" s="139"/>
      <c r="AK1831" s="139"/>
      <c r="AL1831" s="139"/>
      <c r="AM1831" s="139"/>
      <c r="AN1831" s="139"/>
      <c r="AO1831" s="139"/>
      <c r="AP1831" s="139"/>
      <c r="AQ1831" s="139"/>
      <c r="AR1831" s="139"/>
      <c r="AS1831" s="139"/>
      <c r="AT1831" s="139"/>
      <c r="AU1831" s="139"/>
      <c r="AV1831" s="139"/>
      <c r="AW1831" s="139"/>
      <c r="AX1831" s="139"/>
      <c r="AY1831" s="139"/>
    </row>
    <row r="1832" spans="1:51" ht="14.25" x14ac:dyDescent="0.2">
      <c r="A1832" s="139"/>
      <c r="B1832" s="139"/>
      <c r="C1832" s="139"/>
      <c r="D1832" s="139"/>
      <c r="E1832" s="139"/>
      <c r="F1832" s="139"/>
      <c r="G1832" s="139"/>
      <c r="H1832" s="139"/>
      <c r="I1832" s="139"/>
      <c r="J1832" s="139"/>
      <c r="K1832" s="139"/>
      <c r="L1832" s="139"/>
      <c r="M1832" s="139"/>
      <c r="N1832" s="139"/>
      <c r="O1832" s="139"/>
      <c r="P1832" s="139"/>
      <c r="Q1832" s="139"/>
      <c r="R1832" s="139"/>
      <c r="S1832" s="139"/>
      <c r="T1832" s="139"/>
      <c r="U1832" s="139"/>
      <c r="V1832" s="139"/>
      <c r="W1832" s="139"/>
      <c r="X1832" s="139"/>
      <c r="Y1832" s="139"/>
      <c r="Z1832" s="139"/>
      <c r="AA1832" s="139"/>
      <c r="AB1832" s="139"/>
      <c r="AC1832" s="139"/>
      <c r="AD1832" s="139"/>
      <c r="AE1832" s="139"/>
      <c r="AF1832" s="139"/>
      <c r="AG1832" s="139"/>
      <c r="AH1832" s="139"/>
      <c r="AI1832" s="139"/>
      <c r="AJ1832" s="139"/>
      <c r="AK1832" s="139"/>
      <c r="AL1832" s="139"/>
      <c r="AM1832" s="139"/>
      <c r="AN1832" s="139"/>
      <c r="AO1832" s="139"/>
      <c r="AP1832" s="139"/>
      <c r="AQ1832" s="139"/>
      <c r="AR1832" s="139"/>
      <c r="AS1832" s="139"/>
      <c r="AT1832" s="139"/>
      <c r="AU1832" s="139"/>
      <c r="AV1832" s="139"/>
      <c r="AW1832" s="139"/>
      <c r="AX1832" s="139"/>
      <c r="AY1832" s="139"/>
    </row>
    <row r="1833" spans="1:51" ht="14.25" x14ac:dyDescent="0.2">
      <c r="A1833" s="139"/>
      <c r="B1833" s="139"/>
      <c r="C1833" s="139"/>
      <c r="D1833" s="139"/>
      <c r="E1833" s="139"/>
      <c r="F1833" s="139"/>
      <c r="G1833" s="139"/>
      <c r="H1833" s="139"/>
      <c r="I1833" s="139"/>
      <c r="J1833" s="139"/>
      <c r="K1833" s="139"/>
      <c r="L1833" s="139"/>
      <c r="M1833" s="139"/>
      <c r="N1833" s="139"/>
      <c r="O1833" s="139"/>
      <c r="P1833" s="139"/>
      <c r="Q1833" s="139"/>
      <c r="R1833" s="139"/>
      <c r="S1833" s="139"/>
      <c r="T1833" s="139"/>
      <c r="U1833" s="139"/>
      <c r="V1833" s="139"/>
      <c r="W1833" s="139"/>
      <c r="X1833" s="139"/>
      <c r="Y1833" s="139"/>
      <c r="Z1833" s="139"/>
      <c r="AA1833" s="139"/>
      <c r="AB1833" s="139"/>
      <c r="AC1833" s="139"/>
      <c r="AD1833" s="139"/>
      <c r="AE1833" s="139"/>
      <c r="AF1833" s="139"/>
      <c r="AG1833" s="139"/>
      <c r="AH1833" s="139"/>
      <c r="AI1833" s="139"/>
      <c r="AJ1833" s="139"/>
      <c r="AK1833" s="139"/>
      <c r="AL1833" s="139"/>
      <c r="AM1833" s="139"/>
      <c r="AN1833" s="139"/>
      <c r="AO1833" s="139"/>
      <c r="AP1833" s="139"/>
      <c r="AQ1833" s="139"/>
      <c r="AR1833" s="139"/>
      <c r="AS1833" s="139"/>
      <c r="AT1833" s="139"/>
      <c r="AU1833" s="139"/>
      <c r="AV1833" s="139"/>
      <c r="AW1833" s="139"/>
      <c r="AX1833" s="139"/>
      <c r="AY1833" s="139"/>
    </row>
    <row r="1834" spans="1:51" ht="14.25" x14ac:dyDescent="0.2">
      <c r="A1834" s="139"/>
      <c r="B1834" s="139"/>
      <c r="C1834" s="139"/>
      <c r="D1834" s="139"/>
      <c r="E1834" s="139"/>
      <c r="F1834" s="139"/>
      <c r="G1834" s="139"/>
      <c r="H1834" s="139"/>
      <c r="I1834" s="139"/>
      <c r="J1834" s="139"/>
      <c r="K1834" s="139"/>
      <c r="L1834" s="139"/>
      <c r="M1834" s="139"/>
      <c r="N1834" s="139"/>
      <c r="O1834" s="139"/>
      <c r="P1834" s="139"/>
      <c r="Q1834" s="139"/>
      <c r="R1834" s="139"/>
      <c r="S1834" s="139"/>
      <c r="T1834" s="139"/>
      <c r="U1834" s="139"/>
      <c r="V1834" s="139"/>
      <c r="W1834" s="139"/>
      <c r="X1834" s="139"/>
      <c r="Y1834" s="139"/>
      <c r="Z1834" s="139"/>
      <c r="AA1834" s="139"/>
      <c r="AB1834" s="139"/>
      <c r="AC1834" s="139"/>
      <c r="AD1834" s="139"/>
      <c r="AE1834" s="139"/>
      <c r="AF1834" s="139"/>
      <c r="AG1834" s="139"/>
      <c r="AH1834" s="139"/>
      <c r="AI1834" s="139"/>
      <c r="AJ1834" s="139"/>
      <c r="AK1834" s="139"/>
      <c r="AL1834" s="139"/>
      <c r="AM1834" s="139"/>
      <c r="AN1834" s="139"/>
      <c r="AO1834" s="139"/>
      <c r="AP1834" s="139"/>
      <c r="AQ1834" s="139"/>
      <c r="AR1834" s="139"/>
      <c r="AS1834" s="139"/>
      <c r="AT1834" s="139"/>
      <c r="AU1834" s="139"/>
      <c r="AV1834" s="139"/>
      <c r="AW1834" s="139"/>
      <c r="AX1834" s="139"/>
      <c r="AY1834" s="139"/>
    </row>
    <row r="1835" spans="1:51" ht="14.25" x14ac:dyDescent="0.2">
      <c r="A1835" s="139"/>
      <c r="B1835" s="139"/>
      <c r="C1835" s="139"/>
      <c r="D1835" s="139"/>
      <c r="E1835" s="139"/>
      <c r="F1835" s="139"/>
      <c r="G1835" s="139"/>
      <c r="H1835" s="139"/>
      <c r="I1835" s="139"/>
      <c r="J1835" s="139"/>
      <c r="K1835" s="139"/>
      <c r="L1835" s="139"/>
      <c r="M1835" s="139"/>
      <c r="N1835" s="139"/>
      <c r="O1835" s="139"/>
      <c r="P1835" s="139"/>
      <c r="Q1835" s="139"/>
      <c r="R1835" s="139"/>
      <c r="S1835" s="139"/>
      <c r="T1835" s="139"/>
      <c r="U1835" s="139"/>
      <c r="V1835" s="139"/>
      <c r="W1835" s="139"/>
      <c r="X1835" s="139"/>
      <c r="Y1835" s="139"/>
      <c r="Z1835" s="139"/>
      <c r="AA1835" s="139"/>
      <c r="AB1835" s="139"/>
      <c r="AC1835" s="139"/>
      <c r="AD1835" s="139"/>
      <c r="AE1835" s="139"/>
      <c r="AF1835" s="139"/>
      <c r="AG1835" s="139"/>
      <c r="AH1835" s="139"/>
      <c r="AI1835" s="139"/>
      <c r="AJ1835" s="139"/>
      <c r="AK1835" s="139"/>
      <c r="AL1835" s="139"/>
      <c r="AM1835" s="139"/>
      <c r="AN1835" s="139"/>
      <c r="AO1835" s="139"/>
      <c r="AP1835" s="139"/>
      <c r="AQ1835" s="139"/>
      <c r="AR1835" s="139"/>
      <c r="AS1835" s="139"/>
      <c r="AT1835" s="139"/>
      <c r="AU1835" s="139"/>
      <c r="AV1835" s="139"/>
      <c r="AW1835" s="139"/>
      <c r="AX1835" s="139"/>
      <c r="AY1835" s="139"/>
    </row>
    <row r="1836" spans="1:51" ht="14.25" x14ac:dyDescent="0.2">
      <c r="A1836" s="139"/>
      <c r="B1836" s="139"/>
      <c r="C1836" s="139"/>
      <c r="D1836" s="139"/>
      <c r="E1836" s="139"/>
      <c r="F1836" s="139"/>
      <c r="G1836" s="139"/>
      <c r="H1836" s="139"/>
      <c r="I1836" s="139"/>
      <c r="J1836" s="139"/>
      <c r="K1836" s="139"/>
      <c r="L1836" s="139"/>
      <c r="M1836" s="139"/>
      <c r="N1836" s="139"/>
      <c r="O1836" s="139"/>
      <c r="P1836" s="139"/>
      <c r="Q1836" s="139"/>
      <c r="R1836" s="139"/>
      <c r="S1836" s="139"/>
      <c r="T1836" s="139"/>
      <c r="U1836" s="139"/>
      <c r="V1836" s="139"/>
      <c r="W1836" s="139"/>
      <c r="X1836" s="139"/>
      <c r="Y1836" s="139"/>
      <c r="Z1836" s="139"/>
      <c r="AA1836" s="139"/>
      <c r="AB1836" s="139"/>
      <c r="AC1836" s="139"/>
      <c r="AD1836" s="139"/>
      <c r="AE1836" s="139"/>
      <c r="AF1836" s="139"/>
      <c r="AG1836" s="139"/>
      <c r="AH1836" s="139"/>
      <c r="AI1836" s="139"/>
      <c r="AJ1836" s="139"/>
      <c r="AK1836" s="139"/>
      <c r="AL1836" s="139"/>
      <c r="AM1836" s="139"/>
      <c r="AN1836" s="139"/>
      <c r="AO1836" s="139"/>
      <c r="AP1836" s="139"/>
      <c r="AQ1836" s="139"/>
      <c r="AR1836" s="139"/>
      <c r="AS1836" s="139"/>
      <c r="AT1836" s="139"/>
      <c r="AU1836" s="139"/>
      <c r="AV1836" s="139"/>
      <c r="AW1836" s="139"/>
      <c r="AX1836" s="139"/>
      <c r="AY1836" s="139"/>
    </row>
    <row r="1837" spans="1:51" ht="14.25" x14ac:dyDescent="0.2">
      <c r="A1837" s="139"/>
      <c r="B1837" s="139"/>
      <c r="C1837" s="139"/>
      <c r="D1837" s="139"/>
      <c r="E1837" s="139"/>
      <c r="F1837" s="139"/>
      <c r="G1837" s="139"/>
      <c r="H1837" s="139"/>
      <c r="I1837" s="139"/>
      <c r="J1837" s="139"/>
      <c r="K1837" s="139"/>
      <c r="L1837" s="139"/>
      <c r="M1837" s="139"/>
      <c r="N1837" s="139"/>
      <c r="O1837" s="139"/>
      <c r="P1837" s="139"/>
      <c r="Q1837" s="139"/>
      <c r="R1837" s="139"/>
      <c r="S1837" s="139"/>
      <c r="T1837" s="139"/>
      <c r="U1837" s="139"/>
      <c r="V1837" s="139"/>
      <c r="W1837" s="139"/>
      <c r="X1837" s="139"/>
      <c r="Y1837" s="139"/>
      <c r="Z1837" s="139"/>
      <c r="AA1837" s="139"/>
      <c r="AB1837" s="139"/>
      <c r="AC1837" s="139"/>
      <c r="AD1837" s="139"/>
      <c r="AE1837" s="139"/>
      <c r="AF1837" s="139"/>
      <c r="AG1837" s="139"/>
      <c r="AH1837" s="139"/>
      <c r="AI1837" s="139"/>
      <c r="AJ1837" s="139"/>
      <c r="AK1837" s="139"/>
      <c r="AL1837" s="139"/>
      <c r="AM1837" s="139"/>
      <c r="AN1837" s="139"/>
      <c r="AO1837" s="139"/>
      <c r="AP1837" s="139"/>
      <c r="AQ1837" s="139"/>
      <c r="AR1837" s="139"/>
      <c r="AS1837" s="139"/>
      <c r="AT1837" s="139"/>
      <c r="AU1837" s="139"/>
      <c r="AV1837" s="139"/>
      <c r="AW1837" s="139"/>
      <c r="AX1837" s="139"/>
      <c r="AY1837" s="139"/>
    </row>
    <row r="1838" spans="1:51" ht="14.25" x14ac:dyDescent="0.2">
      <c r="A1838" s="139"/>
      <c r="B1838" s="139"/>
      <c r="C1838" s="139"/>
      <c r="D1838" s="139"/>
      <c r="E1838" s="139"/>
      <c r="F1838" s="139"/>
      <c r="G1838" s="139"/>
      <c r="H1838" s="139"/>
      <c r="I1838" s="139"/>
      <c r="J1838" s="139"/>
      <c r="K1838" s="139"/>
      <c r="L1838" s="139"/>
      <c r="M1838" s="139"/>
      <c r="N1838" s="139"/>
      <c r="O1838" s="139"/>
      <c r="P1838" s="139"/>
      <c r="Q1838" s="139"/>
      <c r="R1838" s="139"/>
      <c r="S1838" s="139"/>
      <c r="T1838" s="139"/>
      <c r="U1838" s="139"/>
      <c r="V1838" s="139"/>
      <c r="W1838" s="139"/>
      <c r="X1838" s="139"/>
      <c r="Y1838" s="139"/>
      <c r="Z1838" s="139"/>
      <c r="AA1838" s="139"/>
      <c r="AB1838" s="139"/>
      <c r="AC1838" s="139"/>
      <c r="AD1838" s="139"/>
      <c r="AE1838" s="139"/>
      <c r="AF1838" s="139"/>
      <c r="AG1838" s="139"/>
      <c r="AH1838" s="139"/>
      <c r="AI1838" s="139"/>
      <c r="AJ1838" s="139"/>
      <c r="AK1838" s="139"/>
      <c r="AL1838" s="139"/>
      <c r="AM1838" s="139"/>
      <c r="AN1838" s="139"/>
      <c r="AO1838" s="139"/>
      <c r="AP1838" s="139"/>
      <c r="AQ1838" s="139"/>
      <c r="AR1838" s="139"/>
      <c r="AS1838" s="139"/>
      <c r="AT1838" s="139"/>
      <c r="AU1838" s="139"/>
      <c r="AV1838" s="139"/>
      <c r="AW1838" s="139"/>
      <c r="AX1838" s="139"/>
      <c r="AY1838" s="139"/>
    </row>
    <row r="1839" spans="1:51" ht="14.25" x14ac:dyDescent="0.2">
      <c r="A1839" s="139"/>
      <c r="B1839" s="139"/>
      <c r="C1839" s="139"/>
      <c r="D1839" s="139"/>
      <c r="E1839" s="139"/>
      <c r="F1839" s="139"/>
      <c r="G1839" s="139"/>
      <c r="H1839" s="139"/>
      <c r="I1839" s="139"/>
      <c r="J1839" s="139"/>
      <c r="K1839" s="139"/>
      <c r="L1839" s="139"/>
      <c r="M1839" s="139"/>
      <c r="N1839" s="139"/>
      <c r="O1839" s="139"/>
      <c r="P1839" s="139"/>
      <c r="Q1839" s="139"/>
      <c r="R1839" s="139"/>
      <c r="S1839" s="139"/>
      <c r="T1839" s="139"/>
      <c r="U1839" s="139"/>
      <c r="V1839" s="139"/>
      <c r="W1839" s="139"/>
      <c r="X1839" s="139"/>
      <c r="Y1839" s="139"/>
      <c r="Z1839" s="139"/>
      <c r="AA1839" s="139"/>
      <c r="AB1839" s="139"/>
      <c r="AC1839" s="139"/>
      <c r="AD1839" s="139"/>
      <c r="AE1839" s="139"/>
      <c r="AF1839" s="139"/>
      <c r="AG1839" s="139"/>
      <c r="AH1839" s="139"/>
      <c r="AI1839" s="139"/>
      <c r="AJ1839" s="139"/>
      <c r="AK1839" s="139"/>
      <c r="AL1839" s="139"/>
      <c r="AM1839" s="139"/>
      <c r="AN1839" s="139"/>
      <c r="AO1839" s="139"/>
      <c r="AP1839" s="139"/>
      <c r="AQ1839" s="139"/>
      <c r="AR1839" s="139"/>
      <c r="AS1839" s="139"/>
      <c r="AT1839" s="139"/>
      <c r="AU1839" s="139"/>
      <c r="AV1839" s="139"/>
      <c r="AW1839" s="139"/>
      <c r="AX1839" s="139"/>
      <c r="AY1839" s="139"/>
    </row>
    <row r="1840" spans="1:51" ht="14.25" x14ac:dyDescent="0.2">
      <c r="A1840" s="139"/>
      <c r="B1840" s="139"/>
      <c r="C1840" s="139"/>
      <c r="D1840" s="139"/>
      <c r="E1840" s="139"/>
      <c r="F1840" s="139"/>
      <c r="G1840" s="139"/>
      <c r="H1840" s="139"/>
      <c r="I1840" s="139"/>
      <c r="J1840" s="139"/>
      <c r="K1840" s="139"/>
      <c r="L1840" s="139"/>
      <c r="M1840" s="139"/>
      <c r="N1840" s="139"/>
      <c r="O1840" s="139"/>
      <c r="P1840" s="139"/>
      <c r="Q1840" s="139"/>
      <c r="R1840" s="139"/>
      <c r="S1840" s="139"/>
      <c r="T1840" s="139"/>
      <c r="U1840" s="139"/>
      <c r="V1840" s="139"/>
      <c r="W1840" s="139"/>
      <c r="X1840" s="139"/>
      <c r="Y1840" s="139"/>
      <c r="Z1840" s="139"/>
      <c r="AA1840" s="139"/>
      <c r="AB1840" s="139"/>
      <c r="AC1840" s="139"/>
      <c r="AD1840" s="139"/>
      <c r="AE1840" s="139"/>
      <c r="AF1840" s="139"/>
      <c r="AG1840" s="139"/>
      <c r="AH1840" s="139"/>
      <c r="AI1840" s="139"/>
      <c r="AJ1840" s="139"/>
      <c r="AK1840" s="139"/>
      <c r="AL1840" s="139"/>
      <c r="AM1840" s="139"/>
      <c r="AN1840" s="139"/>
      <c r="AO1840" s="139"/>
      <c r="AP1840" s="139"/>
      <c r="AQ1840" s="139"/>
      <c r="AR1840" s="139"/>
      <c r="AS1840" s="139"/>
      <c r="AT1840" s="139"/>
      <c r="AU1840" s="139"/>
      <c r="AV1840" s="139"/>
      <c r="AW1840" s="139"/>
      <c r="AX1840" s="139"/>
      <c r="AY1840" s="139"/>
    </row>
    <row r="1841" spans="1:51" ht="14.25" x14ac:dyDescent="0.2">
      <c r="A1841" s="139"/>
      <c r="B1841" s="139"/>
      <c r="C1841" s="139"/>
      <c r="D1841" s="139"/>
      <c r="E1841" s="139"/>
      <c r="F1841" s="139"/>
      <c r="G1841" s="139"/>
      <c r="H1841" s="139"/>
      <c r="I1841" s="139"/>
      <c r="J1841" s="139"/>
      <c r="K1841" s="139"/>
      <c r="L1841" s="139"/>
      <c r="M1841" s="139"/>
      <c r="N1841" s="139"/>
      <c r="O1841" s="139"/>
      <c r="P1841" s="139"/>
      <c r="Q1841" s="139"/>
      <c r="R1841" s="139"/>
      <c r="S1841" s="139"/>
      <c r="T1841" s="139"/>
      <c r="U1841" s="139"/>
      <c r="V1841" s="139"/>
      <c r="W1841" s="139"/>
      <c r="X1841" s="139"/>
      <c r="Y1841" s="139"/>
      <c r="Z1841" s="139"/>
      <c r="AA1841" s="139"/>
      <c r="AB1841" s="139"/>
      <c r="AC1841" s="139"/>
      <c r="AD1841" s="139"/>
      <c r="AE1841" s="139"/>
      <c r="AF1841" s="139"/>
      <c r="AG1841" s="139"/>
      <c r="AH1841" s="139"/>
      <c r="AI1841" s="139"/>
      <c r="AJ1841" s="139"/>
      <c r="AK1841" s="139"/>
      <c r="AL1841" s="139"/>
      <c r="AM1841" s="139"/>
      <c r="AN1841" s="139"/>
      <c r="AO1841" s="139"/>
      <c r="AP1841" s="139"/>
      <c r="AQ1841" s="139"/>
      <c r="AR1841" s="139"/>
      <c r="AS1841" s="139"/>
      <c r="AT1841" s="139"/>
      <c r="AU1841" s="139"/>
      <c r="AV1841" s="139"/>
      <c r="AW1841" s="139"/>
      <c r="AX1841" s="139"/>
      <c r="AY1841" s="139"/>
    </row>
    <row r="1842" spans="1:51" ht="14.25" x14ac:dyDescent="0.2">
      <c r="A1842" s="139"/>
      <c r="B1842" s="139"/>
      <c r="C1842" s="139"/>
      <c r="D1842" s="139"/>
      <c r="E1842" s="139"/>
      <c r="F1842" s="139"/>
      <c r="G1842" s="139"/>
      <c r="H1842" s="139"/>
      <c r="I1842" s="139"/>
      <c r="J1842" s="139"/>
      <c r="K1842" s="139"/>
      <c r="L1842" s="139"/>
      <c r="M1842" s="139"/>
      <c r="N1842" s="139"/>
      <c r="O1842" s="139"/>
      <c r="P1842" s="139"/>
      <c r="Q1842" s="139"/>
      <c r="R1842" s="139"/>
      <c r="S1842" s="139"/>
      <c r="T1842" s="139"/>
      <c r="U1842" s="139"/>
      <c r="V1842" s="139"/>
      <c r="W1842" s="139"/>
      <c r="X1842" s="139"/>
      <c r="Y1842" s="139"/>
      <c r="Z1842" s="139"/>
      <c r="AA1842" s="139"/>
      <c r="AB1842" s="139"/>
      <c r="AC1842" s="139"/>
      <c r="AD1842" s="139"/>
      <c r="AE1842" s="139"/>
      <c r="AF1842" s="139"/>
      <c r="AG1842" s="139"/>
      <c r="AH1842" s="139"/>
      <c r="AI1842" s="139"/>
      <c r="AJ1842" s="139"/>
      <c r="AK1842" s="139"/>
      <c r="AL1842" s="139"/>
      <c r="AM1842" s="139"/>
      <c r="AN1842" s="139"/>
      <c r="AO1842" s="139"/>
      <c r="AP1842" s="139"/>
      <c r="AQ1842" s="139"/>
      <c r="AR1842" s="139"/>
      <c r="AS1842" s="139"/>
      <c r="AT1842" s="139"/>
      <c r="AU1842" s="139"/>
      <c r="AV1842" s="139"/>
      <c r="AW1842" s="139"/>
      <c r="AX1842" s="139"/>
      <c r="AY1842" s="139"/>
    </row>
    <row r="1843" spans="1:51" ht="14.25" x14ac:dyDescent="0.2">
      <c r="A1843" s="139"/>
      <c r="B1843" s="139"/>
      <c r="C1843" s="139"/>
      <c r="D1843" s="139"/>
      <c r="E1843" s="139"/>
      <c r="F1843" s="139"/>
      <c r="G1843" s="139"/>
      <c r="H1843" s="139"/>
      <c r="I1843" s="139"/>
      <c r="J1843" s="139"/>
      <c r="K1843" s="139"/>
      <c r="L1843" s="139"/>
      <c r="M1843" s="139"/>
      <c r="N1843" s="139"/>
      <c r="O1843" s="139"/>
      <c r="P1843" s="139"/>
      <c r="Q1843" s="139"/>
      <c r="R1843" s="139"/>
      <c r="S1843" s="139"/>
      <c r="T1843" s="139"/>
      <c r="U1843" s="139"/>
      <c r="V1843" s="139"/>
      <c r="W1843" s="139"/>
      <c r="X1843" s="139"/>
      <c r="Y1843" s="139"/>
      <c r="Z1843" s="139"/>
      <c r="AA1843" s="139"/>
      <c r="AB1843" s="139"/>
      <c r="AC1843" s="139"/>
      <c r="AD1843" s="139"/>
      <c r="AE1843" s="139"/>
      <c r="AF1843" s="139"/>
      <c r="AG1843" s="139"/>
      <c r="AH1843" s="139"/>
      <c r="AI1843" s="139"/>
      <c r="AJ1843" s="139"/>
      <c r="AK1843" s="139"/>
      <c r="AL1843" s="139"/>
      <c r="AM1843" s="139"/>
      <c r="AN1843" s="139"/>
      <c r="AO1843" s="139"/>
      <c r="AP1843" s="139"/>
      <c r="AQ1843" s="139"/>
      <c r="AR1843" s="139"/>
      <c r="AS1843" s="139"/>
      <c r="AT1843" s="139"/>
      <c r="AU1843" s="139"/>
      <c r="AV1843" s="139"/>
      <c r="AW1843" s="139"/>
      <c r="AX1843" s="139"/>
      <c r="AY1843" s="139"/>
    </row>
    <row r="1844" spans="1:51" ht="14.25" x14ac:dyDescent="0.2">
      <c r="A1844" s="139"/>
      <c r="B1844" s="139"/>
      <c r="C1844" s="139"/>
      <c r="D1844" s="139"/>
      <c r="E1844" s="139"/>
      <c r="F1844" s="139"/>
      <c r="G1844" s="139"/>
      <c r="H1844" s="139"/>
      <c r="I1844" s="139"/>
      <c r="J1844" s="139"/>
      <c r="K1844" s="139"/>
      <c r="L1844" s="139"/>
      <c r="M1844" s="139"/>
      <c r="N1844" s="139"/>
      <c r="O1844" s="139"/>
      <c r="P1844" s="139"/>
      <c r="Q1844" s="139"/>
      <c r="R1844" s="139"/>
      <c r="S1844" s="139"/>
      <c r="T1844" s="139"/>
      <c r="U1844" s="139"/>
      <c r="V1844" s="139"/>
      <c r="W1844" s="139"/>
      <c r="X1844" s="139"/>
      <c r="Y1844" s="139"/>
      <c r="Z1844" s="139"/>
      <c r="AA1844" s="139"/>
      <c r="AB1844" s="139"/>
      <c r="AC1844" s="139"/>
      <c r="AD1844" s="139"/>
      <c r="AE1844" s="139"/>
      <c r="AF1844" s="139"/>
      <c r="AG1844" s="139"/>
      <c r="AH1844" s="139"/>
      <c r="AI1844" s="139"/>
      <c r="AJ1844" s="139"/>
      <c r="AK1844" s="139"/>
      <c r="AL1844" s="139"/>
      <c r="AM1844" s="139"/>
      <c r="AN1844" s="139"/>
      <c r="AO1844" s="139"/>
      <c r="AP1844" s="139"/>
      <c r="AQ1844" s="139"/>
      <c r="AR1844" s="139"/>
      <c r="AS1844" s="139"/>
      <c r="AT1844" s="139"/>
      <c r="AU1844" s="139"/>
      <c r="AV1844" s="139"/>
      <c r="AW1844" s="139"/>
      <c r="AX1844" s="139"/>
      <c r="AY1844" s="139"/>
    </row>
    <row r="1845" spans="1:51" ht="14.25" x14ac:dyDescent="0.2">
      <c r="A1845" s="139"/>
      <c r="B1845" s="139"/>
      <c r="C1845" s="139"/>
      <c r="D1845" s="139"/>
      <c r="E1845" s="139"/>
      <c r="F1845" s="139"/>
      <c r="G1845" s="139"/>
      <c r="H1845" s="139"/>
      <c r="I1845" s="139"/>
      <c r="J1845" s="139"/>
      <c r="K1845" s="139"/>
      <c r="L1845" s="139"/>
      <c r="M1845" s="139"/>
      <c r="N1845" s="139"/>
      <c r="O1845" s="139"/>
      <c r="P1845" s="139"/>
      <c r="Q1845" s="139"/>
      <c r="R1845" s="139"/>
      <c r="S1845" s="139"/>
      <c r="T1845" s="139"/>
      <c r="U1845" s="139"/>
      <c r="V1845" s="139"/>
      <c r="W1845" s="139"/>
      <c r="X1845" s="139"/>
      <c r="Y1845" s="139"/>
      <c r="Z1845" s="139"/>
      <c r="AA1845" s="139"/>
      <c r="AB1845" s="139"/>
      <c r="AC1845" s="139"/>
      <c r="AD1845" s="139"/>
      <c r="AE1845" s="139"/>
      <c r="AF1845" s="139"/>
      <c r="AG1845" s="139"/>
      <c r="AH1845" s="139"/>
      <c r="AI1845" s="139"/>
      <c r="AJ1845" s="139"/>
      <c r="AK1845" s="139"/>
      <c r="AL1845" s="139"/>
      <c r="AM1845" s="139"/>
      <c r="AN1845" s="139"/>
      <c r="AO1845" s="139"/>
      <c r="AP1845" s="139"/>
      <c r="AQ1845" s="139"/>
      <c r="AR1845" s="139"/>
      <c r="AS1845" s="139"/>
      <c r="AT1845" s="139"/>
      <c r="AU1845" s="139"/>
      <c r="AV1845" s="139"/>
      <c r="AW1845" s="139"/>
      <c r="AX1845" s="139"/>
      <c r="AY1845" s="139"/>
    </row>
    <row r="1846" spans="1:51" ht="14.25" x14ac:dyDescent="0.2">
      <c r="A1846" s="139"/>
      <c r="B1846" s="139"/>
      <c r="C1846" s="139"/>
      <c r="D1846" s="139"/>
      <c r="E1846" s="139"/>
      <c r="F1846" s="139"/>
      <c r="G1846" s="139"/>
      <c r="H1846" s="139"/>
      <c r="I1846" s="139"/>
      <c r="J1846" s="139"/>
      <c r="K1846" s="139"/>
      <c r="L1846" s="139"/>
      <c r="M1846" s="139"/>
      <c r="N1846" s="139"/>
      <c r="O1846" s="139"/>
      <c r="P1846" s="139"/>
      <c r="Q1846" s="139"/>
      <c r="R1846" s="139"/>
      <c r="S1846" s="139"/>
      <c r="T1846" s="139"/>
      <c r="U1846" s="139"/>
      <c r="V1846" s="139"/>
      <c r="W1846" s="139"/>
      <c r="X1846" s="139"/>
      <c r="Y1846" s="139"/>
      <c r="Z1846" s="139"/>
      <c r="AA1846" s="139"/>
      <c r="AB1846" s="139"/>
      <c r="AC1846" s="139"/>
      <c r="AD1846" s="139"/>
      <c r="AE1846" s="139"/>
      <c r="AF1846" s="139"/>
      <c r="AG1846" s="139"/>
      <c r="AH1846" s="139"/>
      <c r="AI1846" s="139"/>
      <c r="AJ1846" s="139"/>
      <c r="AK1846" s="139"/>
      <c r="AL1846" s="139"/>
      <c r="AM1846" s="139"/>
      <c r="AN1846" s="139"/>
      <c r="AO1846" s="139"/>
      <c r="AP1846" s="139"/>
      <c r="AQ1846" s="139"/>
      <c r="AR1846" s="139"/>
      <c r="AS1846" s="139"/>
      <c r="AT1846" s="139"/>
      <c r="AU1846" s="139"/>
      <c r="AV1846" s="139"/>
      <c r="AW1846" s="139"/>
      <c r="AX1846" s="139"/>
      <c r="AY1846" s="139"/>
    </row>
    <row r="1847" spans="1:51" ht="14.25" x14ac:dyDescent="0.2">
      <c r="A1847" s="139"/>
      <c r="B1847" s="139"/>
      <c r="C1847" s="139"/>
      <c r="D1847" s="139"/>
      <c r="E1847" s="139"/>
      <c r="F1847" s="139"/>
      <c r="G1847" s="139"/>
      <c r="H1847" s="139"/>
      <c r="I1847" s="139"/>
      <c r="J1847" s="139"/>
      <c r="K1847" s="139"/>
      <c r="L1847" s="139"/>
      <c r="M1847" s="139"/>
      <c r="N1847" s="139"/>
      <c r="O1847" s="139"/>
      <c r="P1847" s="139"/>
      <c r="Q1847" s="139"/>
      <c r="R1847" s="139"/>
      <c r="S1847" s="139"/>
      <c r="T1847" s="139"/>
      <c r="U1847" s="139"/>
      <c r="V1847" s="139"/>
      <c r="W1847" s="139"/>
      <c r="X1847" s="139"/>
      <c r="Y1847" s="139"/>
      <c r="Z1847" s="139"/>
      <c r="AA1847" s="139"/>
      <c r="AB1847" s="139"/>
      <c r="AC1847" s="139"/>
      <c r="AD1847" s="139"/>
      <c r="AE1847" s="139"/>
      <c r="AF1847" s="139"/>
      <c r="AG1847" s="139"/>
      <c r="AH1847" s="139"/>
      <c r="AI1847" s="139"/>
      <c r="AJ1847" s="139"/>
      <c r="AK1847" s="139"/>
      <c r="AL1847" s="139"/>
      <c r="AM1847" s="139"/>
      <c r="AN1847" s="139"/>
      <c r="AO1847" s="139"/>
      <c r="AP1847" s="139"/>
      <c r="AQ1847" s="139"/>
      <c r="AR1847" s="139"/>
      <c r="AS1847" s="139"/>
      <c r="AT1847" s="139"/>
      <c r="AU1847" s="139"/>
      <c r="AV1847" s="139"/>
      <c r="AW1847" s="139"/>
      <c r="AX1847" s="139"/>
      <c r="AY1847" s="139"/>
    </row>
    <row r="1848" spans="1:51" ht="14.25" x14ac:dyDescent="0.2">
      <c r="A1848" s="139"/>
      <c r="B1848" s="139"/>
      <c r="C1848" s="139"/>
      <c r="D1848" s="139"/>
      <c r="E1848" s="139"/>
      <c r="F1848" s="139"/>
      <c r="G1848" s="139"/>
      <c r="H1848" s="139"/>
      <c r="I1848" s="139"/>
      <c r="J1848" s="139"/>
      <c r="K1848" s="139"/>
      <c r="L1848" s="139"/>
      <c r="M1848" s="139"/>
      <c r="N1848" s="139"/>
      <c r="O1848" s="139"/>
      <c r="P1848" s="139"/>
      <c r="Q1848" s="139"/>
      <c r="R1848" s="139"/>
      <c r="S1848" s="139"/>
      <c r="T1848" s="139"/>
      <c r="U1848" s="139"/>
      <c r="V1848" s="139"/>
      <c r="W1848" s="139"/>
      <c r="X1848" s="139"/>
      <c r="Y1848" s="139"/>
      <c r="Z1848" s="139"/>
      <c r="AA1848" s="139"/>
      <c r="AB1848" s="139"/>
      <c r="AC1848" s="139"/>
      <c r="AD1848" s="139"/>
      <c r="AE1848" s="139"/>
      <c r="AF1848" s="139"/>
      <c r="AG1848" s="139"/>
      <c r="AH1848" s="139"/>
      <c r="AI1848" s="139"/>
      <c r="AJ1848" s="139"/>
      <c r="AK1848" s="139"/>
      <c r="AL1848" s="139"/>
      <c r="AM1848" s="139"/>
      <c r="AN1848" s="139"/>
      <c r="AO1848" s="139"/>
      <c r="AP1848" s="139"/>
      <c r="AQ1848" s="139"/>
      <c r="AR1848" s="139"/>
      <c r="AS1848" s="139"/>
      <c r="AT1848" s="139"/>
      <c r="AU1848" s="139"/>
      <c r="AV1848" s="139"/>
      <c r="AW1848" s="139"/>
      <c r="AX1848" s="139"/>
      <c r="AY1848" s="139"/>
    </row>
    <row r="1849" spans="1:51" ht="14.25" x14ac:dyDescent="0.2">
      <c r="A1849" s="139"/>
      <c r="B1849" s="139"/>
      <c r="C1849" s="139"/>
      <c r="D1849" s="139"/>
      <c r="E1849" s="139"/>
      <c r="F1849" s="139"/>
      <c r="G1849" s="139"/>
      <c r="H1849" s="139"/>
      <c r="I1849" s="139"/>
      <c r="J1849" s="139"/>
      <c r="K1849" s="139"/>
      <c r="L1849" s="139"/>
      <c r="M1849" s="139"/>
      <c r="N1849" s="139"/>
      <c r="O1849" s="139"/>
      <c r="P1849" s="139"/>
      <c r="Q1849" s="139"/>
      <c r="R1849" s="139"/>
      <c r="S1849" s="139"/>
      <c r="T1849" s="139"/>
      <c r="U1849" s="139"/>
      <c r="V1849" s="139"/>
      <c r="W1849" s="139"/>
      <c r="X1849" s="139"/>
      <c r="Y1849" s="139"/>
      <c r="Z1849" s="139"/>
      <c r="AA1849" s="139"/>
      <c r="AB1849" s="139"/>
      <c r="AC1849" s="139"/>
      <c r="AD1849" s="139"/>
      <c r="AE1849" s="139"/>
      <c r="AF1849" s="139"/>
      <c r="AG1849" s="139"/>
      <c r="AH1849" s="139"/>
      <c r="AI1849" s="139"/>
      <c r="AJ1849" s="139"/>
      <c r="AK1849" s="139"/>
      <c r="AL1849" s="139"/>
      <c r="AM1849" s="139"/>
      <c r="AN1849" s="139"/>
      <c r="AO1849" s="139"/>
      <c r="AP1849" s="139"/>
      <c r="AQ1849" s="139"/>
      <c r="AR1849" s="139"/>
      <c r="AS1849" s="139"/>
      <c r="AT1849" s="139"/>
      <c r="AU1849" s="139"/>
      <c r="AV1849" s="139"/>
      <c r="AW1849" s="139"/>
      <c r="AX1849" s="139"/>
      <c r="AY1849" s="139"/>
    </row>
    <row r="1850" spans="1:51" ht="14.25" x14ac:dyDescent="0.2">
      <c r="A1850" s="139"/>
      <c r="B1850" s="139"/>
      <c r="C1850" s="139"/>
      <c r="D1850" s="139"/>
      <c r="E1850" s="139"/>
      <c r="F1850" s="139"/>
      <c r="G1850" s="139"/>
      <c r="H1850" s="139"/>
      <c r="I1850" s="139"/>
      <c r="J1850" s="139"/>
      <c r="K1850" s="139"/>
      <c r="L1850" s="139"/>
      <c r="M1850" s="139"/>
      <c r="N1850" s="139"/>
      <c r="O1850" s="139"/>
      <c r="P1850" s="139"/>
      <c r="Q1850" s="139"/>
      <c r="R1850" s="139"/>
      <c r="S1850" s="139"/>
      <c r="T1850" s="139"/>
      <c r="U1850" s="139"/>
      <c r="V1850" s="139"/>
      <c r="W1850" s="139"/>
      <c r="X1850" s="139"/>
      <c r="Y1850" s="139"/>
      <c r="Z1850" s="139"/>
      <c r="AA1850" s="139"/>
      <c r="AB1850" s="139"/>
      <c r="AC1850" s="139"/>
      <c r="AD1850" s="139"/>
      <c r="AE1850" s="139"/>
      <c r="AF1850" s="139"/>
      <c r="AG1850" s="139"/>
      <c r="AH1850" s="139"/>
      <c r="AI1850" s="139"/>
      <c r="AJ1850" s="139"/>
      <c r="AK1850" s="139"/>
      <c r="AL1850" s="139"/>
      <c r="AM1850" s="139"/>
      <c r="AN1850" s="139"/>
      <c r="AO1850" s="139"/>
      <c r="AP1850" s="139"/>
      <c r="AQ1850" s="139"/>
      <c r="AR1850" s="139"/>
      <c r="AS1850" s="139"/>
      <c r="AT1850" s="139"/>
      <c r="AU1850" s="139"/>
      <c r="AV1850" s="139"/>
      <c r="AW1850" s="139"/>
      <c r="AX1850" s="139"/>
      <c r="AY1850" s="139"/>
    </row>
    <row r="1851" spans="1:51" ht="14.25" x14ac:dyDescent="0.2">
      <c r="A1851" s="139"/>
      <c r="B1851" s="139"/>
      <c r="C1851" s="139"/>
      <c r="D1851" s="139"/>
      <c r="E1851" s="139"/>
      <c r="F1851" s="139"/>
      <c r="G1851" s="139"/>
      <c r="H1851" s="139"/>
      <c r="I1851" s="139"/>
      <c r="J1851" s="139"/>
      <c r="K1851" s="139"/>
      <c r="L1851" s="139"/>
      <c r="M1851" s="139"/>
      <c r="N1851" s="139"/>
      <c r="O1851" s="139"/>
      <c r="P1851" s="139"/>
      <c r="Q1851" s="139"/>
      <c r="R1851" s="139"/>
      <c r="S1851" s="139"/>
      <c r="T1851" s="139"/>
      <c r="U1851" s="139"/>
      <c r="V1851" s="139"/>
      <c r="W1851" s="139"/>
      <c r="X1851" s="139"/>
      <c r="Y1851" s="139"/>
      <c r="Z1851" s="139"/>
      <c r="AA1851" s="139"/>
      <c r="AB1851" s="139"/>
      <c r="AC1851" s="139"/>
      <c r="AD1851" s="139"/>
      <c r="AE1851" s="139"/>
      <c r="AF1851" s="139"/>
      <c r="AG1851" s="139"/>
      <c r="AH1851" s="139"/>
      <c r="AI1851" s="139"/>
      <c r="AJ1851" s="139"/>
      <c r="AK1851" s="139"/>
      <c r="AL1851" s="139"/>
      <c r="AM1851" s="139"/>
      <c r="AN1851" s="139"/>
      <c r="AO1851" s="139"/>
      <c r="AP1851" s="139"/>
      <c r="AQ1851" s="139"/>
      <c r="AR1851" s="139"/>
      <c r="AS1851" s="139"/>
      <c r="AT1851" s="139"/>
      <c r="AU1851" s="139"/>
      <c r="AV1851" s="139"/>
      <c r="AW1851" s="139"/>
      <c r="AX1851" s="139"/>
      <c r="AY1851" s="139"/>
    </row>
    <row r="1852" spans="1:51" ht="14.25" x14ac:dyDescent="0.2">
      <c r="A1852" s="139"/>
      <c r="B1852" s="139"/>
      <c r="C1852" s="139"/>
      <c r="D1852" s="139"/>
      <c r="E1852" s="139"/>
      <c r="F1852" s="139"/>
      <c r="G1852" s="139"/>
      <c r="H1852" s="139"/>
      <c r="I1852" s="139"/>
      <c r="J1852" s="139"/>
      <c r="K1852" s="139"/>
      <c r="L1852" s="139"/>
      <c r="M1852" s="139"/>
      <c r="N1852" s="139"/>
      <c r="O1852" s="139"/>
      <c r="P1852" s="139"/>
      <c r="Q1852" s="139"/>
      <c r="R1852" s="139"/>
      <c r="S1852" s="139"/>
      <c r="T1852" s="139"/>
      <c r="U1852" s="139"/>
      <c r="V1852" s="139"/>
      <c r="W1852" s="139"/>
      <c r="X1852" s="139"/>
      <c r="Y1852" s="139"/>
      <c r="Z1852" s="139"/>
      <c r="AA1852" s="139"/>
      <c r="AB1852" s="139"/>
      <c r="AC1852" s="139"/>
      <c r="AD1852" s="139"/>
      <c r="AE1852" s="139"/>
      <c r="AF1852" s="139"/>
      <c r="AG1852" s="139"/>
      <c r="AH1852" s="139"/>
      <c r="AI1852" s="139"/>
      <c r="AJ1852" s="139"/>
      <c r="AK1852" s="139"/>
      <c r="AL1852" s="139"/>
      <c r="AM1852" s="139"/>
      <c r="AN1852" s="139"/>
      <c r="AO1852" s="139"/>
      <c r="AP1852" s="139"/>
      <c r="AQ1852" s="139"/>
      <c r="AR1852" s="139"/>
      <c r="AS1852" s="139"/>
      <c r="AT1852" s="139"/>
      <c r="AU1852" s="139"/>
      <c r="AV1852" s="139"/>
      <c r="AW1852" s="139"/>
      <c r="AX1852" s="139"/>
      <c r="AY1852" s="139"/>
    </row>
    <row r="1853" spans="1:51" ht="14.25" x14ac:dyDescent="0.2">
      <c r="A1853" s="139"/>
      <c r="B1853" s="139"/>
      <c r="C1853" s="139"/>
      <c r="D1853" s="139"/>
      <c r="E1853" s="139"/>
      <c r="F1853" s="139"/>
      <c r="G1853" s="139"/>
      <c r="H1853" s="139"/>
      <c r="I1853" s="139"/>
      <c r="J1853" s="139"/>
      <c r="K1853" s="139"/>
      <c r="L1853" s="139"/>
      <c r="M1853" s="139"/>
      <c r="N1853" s="139"/>
      <c r="O1853" s="139"/>
      <c r="P1853" s="139"/>
      <c r="Q1853" s="139"/>
      <c r="R1853" s="139"/>
      <c r="S1853" s="139"/>
      <c r="T1853" s="139"/>
      <c r="U1853" s="139"/>
      <c r="V1853" s="139"/>
      <c r="W1853" s="139"/>
      <c r="X1853" s="139"/>
      <c r="Y1853" s="139"/>
      <c r="Z1853" s="139"/>
      <c r="AA1853" s="139"/>
      <c r="AB1853" s="139"/>
      <c r="AC1853" s="139"/>
      <c r="AD1853" s="139"/>
      <c r="AE1853" s="139"/>
      <c r="AF1853" s="139"/>
      <c r="AG1853" s="139"/>
      <c r="AH1853" s="139"/>
      <c r="AI1853" s="139"/>
      <c r="AJ1853" s="139"/>
      <c r="AK1853" s="139"/>
      <c r="AL1853" s="139"/>
      <c r="AM1853" s="139"/>
      <c r="AN1853" s="139"/>
      <c r="AO1853" s="139"/>
      <c r="AP1853" s="139"/>
      <c r="AQ1853" s="139"/>
      <c r="AR1853" s="139"/>
      <c r="AS1853" s="139"/>
      <c r="AT1853" s="139"/>
      <c r="AU1853" s="139"/>
      <c r="AV1853" s="139"/>
      <c r="AW1853" s="139"/>
      <c r="AX1853" s="139"/>
      <c r="AY1853" s="139"/>
    </row>
    <row r="1854" spans="1:51" ht="14.25" x14ac:dyDescent="0.2">
      <c r="A1854" s="139"/>
      <c r="B1854" s="139"/>
      <c r="C1854" s="139"/>
      <c r="D1854" s="139"/>
      <c r="E1854" s="139"/>
      <c r="F1854" s="139"/>
      <c r="G1854" s="139"/>
      <c r="H1854" s="139"/>
      <c r="I1854" s="139"/>
      <c r="J1854" s="139"/>
      <c r="K1854" s="139"/>
      <c r="L1854" s="139"/>
      <c r="M1854" s="139"/>
      <c r="N1854" s="139"/>
      <c r="O1854" s="139"/>
      <c r="P1854" s="139"/>
      <c r="Q1854" s="139"/>
      <c r="R1854" s="139"/>
      <c r="S1854" s="139"/>
      <c r="T1854" s="139"/>
      <c r="U1854" s="139"/>
      <c r="V1854" s="139"/>
      <c r="W1854" s="139"/>
      <c r="X1854" s="139"/>
      <c r="Y1854" s="139"/>
      <c r="Z1854" s="139"/>
      <c r="AA1854" s="139"/>
      <c r="AB1854" s="139"/>
      <c r="AC1854" s="139"/>
      <c r="AD1854" s="139"/>
      <c r="AE1854" s="139"/>
      <c r="AF1854" s="139"/>
      <c r="AG1854" s="139"/>
      <c r="AH1854" s="139"/>
      <c r="AI1854" s="139"/>
      <c r="AJ1854" s="139"/>
      <c r="AK1854" s="139"/>
      <c r="AL1854" s="139"/>
      <c r="AM1854" s="139"/>
      <c r="AN1854" s="139"/>
      <c r="AO1854" s="139"/>
      <c r="AP1854" s="139"/>
      <c r="AQ1854" s="139"/>
      <c r="AR1854" s="139"/>
      <c r="AS1854" s="139"/>
      <c r="AT1854" s="139"/>
      <c r="AU1854" s="139"/>
      <c r="AV1854" s="139"/>
      <c r="AW1854" s="139"/>
      <c r="AX1854" s="139"/>
      <c r="AY1854" s="139"/>
    </row>
    <row r="1855" spans="1:51" ht="14.25" x14ac:dyDescent="0.2">
      <c r="A1855" s="139"/>
      <c r="B1855" s="139"/>
      <c r="C1855" s="139"/>
      <c r="D1855" s="139"/>
      <c r="E1855" s="139"/>
      <c r="F1855" s="139"/>
      <c r="G1855" s="139"/>
      <c r="H1855" s="139"/>
      <c r="I1855" s="139"/>
      <c r="J1855" s="139"/>
      <c r="K1855" s="139"/>
      <c r="L1855" s="139"/>
      <c r="M1855" s="139"/>
      <c r="N1855" s="139"/>
      <c r="O1855" s="139"/>
      <c r="P1855" s="139"/>
      <c r="Q1855" s="139"/>
      <c r="R1855" s="139"/>
      <c r="S1855" s="139"/>
      <c r="T1855" s="139"/>
      <c r="U1855" s="139"/>
      <c r="V1855" s="139"/>
      <c r="W1855" s="139"/>
      <c r="X1855" s="139"/>
      <c r="Y1855" s="139"/>
      <c r="Z1855" s="139"/>
      <c r="AA1855" s="139"/>
      <c r="AB1855" s="139"/>
      <c r="AC1855" s="139"/>
      <c r="AD1855" s="139"/>
      <c r="AE1855" s="139"/>
      <c r="AF1855" s="139"/>
      <c r="AG1855" s="139"/>
      <c r="AH1855" s="139"/>
      <c r="AI1855" s="139"/>
      <c r="AJ1855" s="139"/>
      <c r="AK1855" s="139"/>
      <c r="AL1855" s="139"/>
      <c r="AM1855" s="139"/>
      <c r="AN1855" s="139"/>
      <c r="AO1855" s="139"/>
      <c r="AP1855" s="139"/>
      <c r="AQ1855" s="139"/>
      <c r="AR1855" s="139"/>
      <c r="AS1855" s="139"/>
      <c r="AT1855" s="139"/>
      <c r="AU1855" s="139"/>
      <c r="AV1855" s="139"/>
      <c r="AW1855" s="139"/>
      <c r="AX1855" s="139"/>
      <c r="AY1855" s="139"/>
    </row>
    <row r="1856" spans="1:51" ht="14.25" x14ac:dyDescent="0.2">
      <c r="A1856" s="139"/>
      <c r="B1856" s="139"/>
      <c r="C1856" s="139"/>
      <c r="D1856" s="139"/>
      <c r="E1856" s="139"/>
      <c r="F1856" s="139"/>
      <c r="G1856" s="139"/>
      <c r="H1856" s="139"/>
      <c r="I1856" s="139"/>
      <c r="J1856" s="139"/>
      <c r="K1856" s="139"/>
      <c r="L1856" s="139"/>
      <c r="M1856" s="139"/>
      <c r="N1856" s="139"/>
      <c r="O1856" s="139"/>
      <c r="P1856" s="139"/>
      <c r="Q1856" s="139"/>
      <c r="R1856" s="139"/>
      <c r="S1856" s="139"/>
      <c r="T1856" s="139"/>
      <c r="U1856" s="139"/>
      <c r="V1856" s="139"/>
      <c r="W1856" s="139"/>
      <c r="X1856" s="139"/>
      <c r="Y1856" s="139"/>
      <c r="Z1856" s="139"/>
      <c r="AA1856" s="139"/>
      <c r="AB1856" s="139"/>
      <c r="AC1856" s="139"/>
      <c r="AD1856" s="139"/>
      <c r="AE1856" s="139"/>
      <c r="AF1856" s="139"/>
      <c r="AG1856" s="139"/>
      <c r="AH1856" s="139"/>
      <c r="AI1856" s="139"/>
      <c r="AJ1856" s="139"/>
      <c r="AK1856" s="139"/>
      <c r="AL1856" s="139"/>
      <c r="AM1856" s="139"/>
      <c r="AN1856" s="139"/>
      <c r="AO1856" s="139"/>
      <c r="AP1856" s="139"/>
      <c r="AQ1856" s="139"/>
      <c r="AR1856" s="139"/>
      <c r="AS1856" s="139"/>
      <c r="AT1856" s="139"/>
      <c r="AU1856" s="139"/>
      <c r="AV1856" s="139"/>
      <c r="AW1856" s="139"/>
      <c r="AX1856" s="139"/>
      <c r="AY1856" s="139"/>
    </row>
    <row r="1857" spans="1:51" ht="14.25" x14ac:dyDescent="0.2">
      <c r="A1857" s="139"/>
      <c r="B1857" s="139"/>
      <c r="C1857" s="139"/>
      <c r="D1857" s="139"/>
      <c r="E1857" s="139"/>
      <c r="F1857" s="139"/>
      <c r="G1857" s="139"/>
      <c r="H1857" s="139"/>
      <c r="I1857" s="139"/>
      <c r="J1857" s="139"/>
      <c r="K1857" s="139"/>
      <c r="L1857" s="139"/>
      <c r="M1857" s="139"/>
      <c r="N1857" s="139"/>
      <c r="O1857" s="139"/>
      <c r="P1857" s="139"/>
      <c r="Q1857" s="139"/>
      <c r="R1857" s="139"/>
      <c r="S1857" s="139"/>
      <c r="T1857" s="139"/>
      <c r="U1857" s="139"/>
      <c r="V1857" s="139"/>
      <c r="W1857" s="139"/>
      <c r="X1857" s="139"/>
      <c r="Y1857" s="139"/>
      <c r="Z1857" s="139"/>
      <c r="AA1857" s="139"/>
      <c r="AB1857" s="139"/>
      <c r="AC1857" s="139"/>
      <c r="AD1857" s="139"/>
      <c r="AE1857" s="139"/>
      <c r="AF1857" s="139"/>
      <c r="AG1857" s="139"/>
      <c r="AH1857" s="139"/>
      <c r="AI1857" s="139"/>
      <c r="AJ1857" s="139"/>
      <c r="AK1857" s="139"/>
      <c r="AL1857" s="139"/>
      <c r="AM1857" s="139"/>
      <c r="AN1857" s="139"/>
      <c r="AO1857" s="139"/>
      <c r="AP1857" s="139"/>
      <c r="AQ1857" s="139"/>
      <c r="AR1857" s="139"/>
      <c r="AS1857" s="139"/>
      <c r="AT1857" s="139"/>
      <c r="AU1857" s="139"/>
      <c r="AV1857" s="139"/>
      <c r="AW1857" s="139"/>
      <c r="AX1857" s="139"/>
      <c r="AY1857" s="139"/>
    </row>
    <row r="1858" spans="1:51" ht="14.25" x14ac:dyDescent="0.2">
      <c r="A1858" s="139"/>
      <c r="B1858" s="139"/>
      <c r="C1858" s="139"/>
      <c r="D1858" s="139"/>
      <c r="E1858" s="139"/>
      <c r="F1858" s="139"/>
      <c r="G1858" s="139"/>
      <c r="H1858" s="139"/>
      <c r="I1858" s="139"/>
      <c r="J1858" s="139"/>
      <c r="K1858" s="139"/>
      <c r="L1858" s="139"/>
      <c r="M1858" s="139"/>
      <c r="N1858" s="139"/>
      <c r="O1858" s="139"/>
      <c r="P1858" s="139"/>
      <c r="Q1858" s="139"/>
      <c r="R1858" s="139"/>
      <c r="S1858" s="139"/>
      <c r="T1858" s="139"/>
      <c r="U1858" s="139"/>
      <c r="V1858" s="139"/>
      <c r="W1858" s="139"/>
      <c r="X1858" s="139"/>
      <c r="Y1858" s="139"/>
      <c r="Z1858" s="139"/>
      <c r="AA1858" s="139"/>
      <c r="AB1858" s="139"/>
      <c r="AC1858" s="139"/>
      <c r="AD1858" s="139"/>
      <c r="AE1858" s="139"/>
      <c r="AF1858" s="139"/>
      <c r="AG1858" s="139"/>
      <c r="AH1858" s="139"/>
      <c r="AI1858" s="139"/>
      <c r="AJ1858" s="139"/>
      <c r="AK1858" s="139"/>
      <c r="AL1858" s="139"/>
      <c r="AM1858" s="139"/>
      <c r="AN1858" s="139"/>
      <c r="AO1858" s="139"/>
      <c r="AP1858" s="139"/>
      <c r="AQ1858" s="139"/>
      <c r="AR1858" s="139"/>
      <c r="AS1858" s="139"/>
      <c r="AT1858" s="139"/>
      <c r="AU1858" s="139"/>
      <c r="AV1858" s="139"/>
      <c r="AW1858" s="139"/>
      <c r="AX1858" s="139"/>
      <c r="AY1858" s="139"/>
    </row>
    <row r="1859" spans="1:51" ht="14.25" x14ac:dyDescent="0.2">
      <c r="A1859" s="139"/>
      <c r="B1859" s="139"/>
      <c r="C1859" s="139"/>
      <c r="D1859" s="139"/>
      <c r="E1859" s="139"/>
      <c r="F1859" s="139"/>
      <c r="G1859" s="139"/>
      <c r="H1859" s="139"/>
      <c r="I1859" s="139"/>
      <c r="J1859" s="139"/>
      <c r="K1859" s="139"/>
      <c r="L1859" s="139"/>
      <c r="M1859" s="139"/>
      <c r="N1859" s="139"/>
      <c r="O1859" s="139"/>
      <c r="P1859" s="139"/>
      <c r="Q1859" s="139"/>
      <c r="R1859" s="139"/>
      <c r="S1859" s="139"/>
      <c r="T1859" s="139"/>
      <c r="U1859" s="139"/>
      <c r="V1859" s="139"/>
      <c r="W1859" s="139"/>
      <c r="X1859" s="139"/>
      <c r="Y1859" s="139"/>
      <c r="Z1859" s="139"/>
      <c r="AA1859" s="139"/>
      <c r="AB1859" s="139"/>
      <c r="AC1859" s="139"/>
      <c r="AD1859" s="139"/>
      <c r="AE1859" s="139"/>
      <c r="AF1859" s="139"/>
      <c r="AG1859" s="139"/>
      <c r="AH1859" s="139"/>
      <c r="AI1859" s="139"/>
      <c r="AJ1859" s="139"/>
      <c r="AK1859" s="139"/>
      <c r="AL1859" s="139"/>
      <c r="AM1859" s="139"/>
      <c r="AN1859" s="139"/>
      <c r="AO1859" s="139"/>
      <c r="AP1859" s="139"/>
      <c r="AQ1859" s="139"/>
      <c r="AR1859" s="139"/>
      <c r="AS1859" s="139"/>
      <c r="AT1859" s="139"/>
      <c r="AU1859" s="139"/>
      <c r="AV1859" s="139"/>
      <c r="AW1859" s="139"/>
      <c r="AX1859" s="139"/>
      <c r="AY1859" s="139"/>
    </row>
    <row r="1860" spans="1:51" ht="14.25" x14ac:dyDescent="0.2">
      <c r="A1860" s="139"/>
      <c r="B1860" s="139"/>
      <c r="C1860" s="139"/>
      <c r="D1860" s="139"/>
      <c r="E1860" s="139"/>
      <c r="F1860" s="139"/>
      <c r="G1860" s="139"/>
      <c r="H1860" s="139"/>
      <c r="I1860" s="139"/>
      <c r="J1860" s="139"/>
      <c r="K1860" s="139"/>
      <c r="L1860" s="139"/>
      <c r="M1860" s="139"/>
      <c r="N1860" s="139"/>
      <c r="O1860" s="139"/>
      <c r="P1860" s="139"/>
      <c r="Q1860" s="139"/>
      <c r="R1860" s="139"/>
      <c r="S1860" s="139"/>
      <c r="T1860" s="139"/>
      <c r="U1860" s="139"/>
      <c r="V1860" s="139"/>
      <c r="W1860" s="139"/>
      <c r="X1860" s="139"/>
      <c r="Y1860" s="139"/>
      <c r="Z1860" s="139"/>
      <c r="AA1860" s="139"/>
      <c r="AB1860" s="139"/>
      <c r="AC1860" s="139"/>
      <c r="AD1860" s="139"/>
      <c r="AE1860" s="139"/>
      <c r="AF1860" s="139"/>
      <c r="AG1860" s="139"/>
      <c r="AH1860" s="139"/>
      <c r="AI1860" s="139"/>
      <c r="AJ1860" s="139"/>
      <c r="AK1860" s="139"/>
      <c r="AL1860" s="139"/>
      <c r="AM1860" s="139"/>
      <c r="AN1860" s="139"/>
      <c r="AO1860" s="139"/>
      <c r="AP1860" s="139"/>
      <c r="AQ1860" s="139"/>
      <c r="AR1860" s="139"/>
      <c r="AS1860" s="139"/>
      <c r="AT1860" s="139"/>
      <c r="AU1860" s="139"/>
      <c r="AV1860" s="139"/>
      <c r="AW1860" s="139"/>
      <c r="AX1860" s="139"/>
      <c r="AY1860" s="139"/>
    </row>
    <row r="1861" spans="1:51" ht="14.25" x14ac:dyDescent="0.2">
      <c r="A1861" s="139"/>
      <c r="B1861" s="139"/>
      <c r="C1861" s="139"/>
      <c r="D1861" s="139"/>
      <c r="E1861" s="139"/>
      <c r="F1861" s="139"/>
      <c r="G1861" s="139"/>
      <c r="H1861" s="139"/>
      <c r="I1861" s="139"/>
      <c r="J1861" s="139"/>
      <c r="K1861" s="139"/>
      <c r="L1861" s="139"/>
      <c r="M1861" s="139"/>
      <c r="N1861" s="139"/>
      <c r="O1861" s="139"/>
      <c r="P1861" s="139"/>
      <c r="Q1861" s="139"/>
      <c r="R1861" s="139"/>
      <c r="S1861" s="139"/>
      <c r="T1861" s="139"/>
      <c r="U1861" s="139"/>
      <c r="V1861" s="139"/>
      <c r="W1861" s="139"/>
      <c r="X1861" s="139"/>
      <c r="Y1861" s="139"/>
      <c r="Z1861" s="139"/>
      <c r="AA1861" s="139"/>
      <c r="AB1861" s="139"/>
      <c r="AC1861" s="139"/>
      <c r="AD1861" s="139"/>
      <c r="AE1861" s="139"/>
      <c r="AF1861" s="139"/>
      <c r="AG1861" s="139"/>
      <c r="AH1861" s="139"/>
      <c r="AI1861" s="139"/>
      <c r="AJ1861" s="139"/>
      <c r="AK1861" s="139"/>
      <c r="AL1861" s="139"/>
      <c r="AM1861" s="139"/>
      <c r="AN1861" s="139"/>
      <c r="AO1861" s="139"/>
      <c r="AP1861" s="139"/>
      <c r="AQ1861" s="139"/>
      <c r="AR1861" s="139"/>
      <c r="AS1861" s="139"/>
      <c r="AT1861" s="139"/>
      <c r="AU1861" s="139"/>
      <c r="AV1861" s="139"/>
      <c r="AW1861" s="139"/>
      <c r="AX1861" s="139"/>
      <c r="AY1861" s="139"/>
    </row>
    <row r="1862" spans="1:51" ht="14.25" x14ac:dyDescent="0.2">
      <c r="A1862" s="139"/>
      <c r="B1862" s="139"/>
      <c r="C1862" s="139"/>
      <c r="D1862" s="139"/>
      <c r="E1862" s="139"/>
      <c r="F1862" s="139"/>
      <c r="G1862" s="139"/>
      <c r="H1862" s="139"/>
      <c r="I1862" s="139"/>
      <c r="J1862" s="139"/>
      <c r="K1862" s="139"/>
      <c r="L1862" s="139"/>
      <c r="M1862" s="139"/>
      <c r="N1862" s="139"/>
      <c r="O1862" s="139"/>
      <c r="P1862" s="139"/>
      <c r="Q1862" s="139"/>
      <c r="R1862" s="139"/>
      <c r="S1862" s="139"/>
      <c r="T1862" s="139"/>
      <c r="U1862" s="139"/>
      <c r="V1862" s="139"/>
      <c r="W1862" s="139"/>
      <c r="X1862" s="139"/>
      <c r="Y1862" s="139"/>
      <c r="Z1862" s="139"/>
      <c r="AA1862" s="139"/>
      <c r="AB1862" s="139"/>
      <c r="AC1862" s="139"/>
      <c r="AD1862" s="139"/>
      <c r="AE1862" s="139"/>
      <c r="AF1862" s="139"/>
      <c r="AG1862" s="139"/>
      <c r="AH1862" s="139"/>
      <c r="AI1862" s="139"/>
      <c r="AJ1862" s="139"/>
      <c r="AK1862" s="139"/>
      <c r="AL1862" s="139"/>
      <c r="AM1862" s="139"/>
      <c r="AN1862" s="139"/>
      <c r="AO1862" s="139"/>
      <c r="AP1862" s="139"/>
      <c r="AQ1862" s="139"/>
      <c r="AR1862" s="139"/>
      <c r="AS1862" s="139"/>
      <c r="AT1862" s="139"/>
      <c r="AU1862" s="139"/>
      <c r="AV1862" s="139"/>
      <c r="AW1862" s="139"/>
      <c r="AX1862" s="139"/>
      <c r="AY1862" s="139"/>
    </row>
    <row r="1863" spans="1:51" ht="14.25" x14ac:dyDescent="0.2">
      <c r="A1863" s="139"/>
      <c r="B1863" s="139"/>
      <c r="C1863" s="139"/>
      <c r="D1863" s="139"/>
      <c r="E1863" s="139"/>
      <c r="F1863" s="139"/>
      <c r="G1863" s="139"/>
      <c r="H1863" s="139"/>
      <c r="I1863" s="139"/>
      <c r="J1863" s="139"/>
      <c r="K1863" s="139"/>
      <c r="L1863" s="139"/>
      <c r="M1863" s="139"/>
      <c r="N1863" s="139"/>
      <c r="O1863" s="139"/>
      <c r="P1863" s="139"/>
      <c r="Q1863" s="139"/>
      <c r="R1863" s="139"/>
      <c r="S1863" s="139"/>
      <c r="T1863" s="139"/>
      <c r="U1863" s="139"/>
      <c r="V1863" s="139"/>
      <c r="W1863" s="139"/>
      <c r="X1863" s="139"/>
      <c r="Y1863" s="139"/>
      <c r="Z1863" s="139"/>
      <c r="AA1863" s="139"/>
      <c r="AB1863" s="139"/>
      <c r="AC1863" s="139"/>
      <c r="AD1863" s="139"/>
      <c r="AE1863" s="139"/>
      <c r="AF1863" s="139"/>
      <c r="AG1863" s="139"/>
      <c r="AH1863" s="139"/>
      <c r="AI1863" s="139"/>
      <c r="AJ1863" s="139"/>
      <c r="AK1863" s="139"/>
      <c r="AL1863" s="139"/>
      <c r="AM1863" s="139"/>
      <c r="AN1863" s="139"/>
      <c r="AO1863" s="139"/>
      <c r="AP1863" s="139"/>
      <c r="AQ1863" s="139"/>
      <c r="AR1863" s="139"/>
      <c r="AS1863" s="139"/>
      <c r="AT1863" s="139"/>
      <c r="AU1863" s="139"/>
      <c r="AV1863" s="139"/>
      <c r="AW1863" s="139"/>
      <c r="AX1863" s="139"/>
      <c r="AY1863" s="139"/>
    </row>
    <row r="1864" spans="1:51" ht="14.25" x14ac:dyDescent="0.2">
      <c r="A1864" s="139"/>
      <c r="B1864" s="139"/>
      <c r="C1864" s="139"/>
      <c r="D1864" s="139"/>
      <c r="E1864" s="139"/>
      <c r="F1864" s="139"/>
      <c r="G1864" s="139"/>
      <c r="H1864" s="139"/>
      <c r="I1864" s="139"/>
      <c r="J1864" s="139"/>
      <c r="K1864" s="139"/>
      <c r="L1864" s="139"/>
      <c r="M1864" s="139"/>
      <c r="N1864" s="139"/>
      <c r="O1864" s="139"/>
      <c r="P1864" s="139"/>
      <c r="Q1864" s="139"/>
      <c r="R1864" s="139"/>
      <c r="S1864" s="139"/>
      <c r="T1864" s="139"/>
      <c r="U1864" s="139"/>
      <c r="V1864" s="139"/>
      <c r="W1864" s="139"/>
      <c r="X1864" s="139"/>
      <c r="Y1864" s="139"/>
      <c r="Z1864" s="139"/>
      <c r="AA1864" s="139"/>
      <c r="AB1864" s="139"/>
      <c r="AC1864" s="139"/>
      <c r="AD1864" s="139"/>
      <c r="AE1864" s="139"/>
      <c r="AF1864" s="139"/>
      <c r="AG1864" s="139"/>
      <c r="AH1864" s="139"/>
      <c r="AI1864" s="139"/>
      <c r="AJ1864" s="139"/>
      <c r="AK1864" s="139"/>
      <c r="AL1864" s="139"/>
      <c r="AM1864" s="139"/>
      <c r="AN1864" s="139"/>
      <c r="AO1864" s="139"/>
      <c r="AP1864" s="139"/>
      <c r="AQ1864" s="139"/>
      <c r="AR1864" s="139"/>
      <c r="AS1864" s="139"/>
      <c r="AT1864" s="139"/>
      <c r="AU1864" s="139"/>
      <c r="AV1864" s="139"/>
      <c r="AW1864" s="139"/>
      <c r="AX1864" s="139"/>
      <c r="AY1864" s="139"/>
    </row>
    <row r="1865" spans="1:51" ht="14.25" x14ac:dyDescent="0.2">
      <c r="A1865" s="139"/>
      <c r="B1865" s="139"/>
      <c r="C1865" s="139"/>
      <c r="D1865" s="139"/>
      <c r="E1865" s="139"/>
      <c r="F1865" s="139"/>
      <c r="G1865" s="139"/>
      <c r="H1865" s="139"/>
      <c r="I1865" s="139"/>
      <c r="J1865" s="139"/>
      <c r="K1865" s="139"/>
      <c r="L1865" s="139"/>
      <c r="M1865" s="139"/>
      <c r="N1865" s="139"/>
      <c r="O1865" s="139"/>
      <c r="P1865" s="139"/>
      <c r="Q1865" s="139"/>
      <c r="R1865" s="139"/>
      <c r="S1865" s="139"/>
      <c r="T1865" s="139"/>
      <c r="U1865" s="139"/>
      <c r="V1865" s="139"/>
      <c r="W1865" s="139"/>
      <c r="X1865" s="139"/>
      <c r="Y1865" s="139"/>
      <c r="Z1865" s="139"/>
      <c r="AA1865" s="139"/>
      <c r="AB1865" s="139"/>
      <c r="AC1865" s="139"/>
      <c r="AD1865" s="139"/>
      <c r="AE1865" s="139"/>
      <c r="AF1865" s="139"/>
      <c r="AG1865" s="139"/>
      <c r="AH1865" s="139"/>
      <c r="AI1865" s="139"/>
      <c r="AJ1865" s="139"/>
      <c r="AK1865" s="139"/>
      <c r="AL1865" s="139"/>
      <c r="AM1865" s="139"/>
      <c r="AN1865" s="139"/>
      <c r="AO1865" s="139"/>
      <c r="AP1865" s="139"/>
      <c r="AQ1865" s="139"/>
      <c r="AR1865" s="139"/>
      <c r="AS1865" s="139"/>
      <c r="AT1865" s="139"/>
      <c r="AU1865" s="139"/>
      <c r="AV1865" s="139"/>
      <c r="AW1865" s="139"/>
      <c r="AX1865" s="139"/>
      <c r="AY1865" s="139"/>
    </row>
    <row r="1866" spans="1:51" ht="14.25" x14ac:dyDescent="0.2">
      <c r="A1866" s="139"/>
      <c r="B1866" s="139"/>
      <c r="C1866" s="139"/>
      <c r="D1866" s="139"/>
      <c r="E1866" s="139"/>
      <c r="F1866" s="139"/>
      <c r="G1866" s="139"/>
      <c r="H1866" s="139"/>
      <c r="I1866" s="139"/>
      <c r="J1866" s="139"/>
      <c r="K1866" s="139"/>
      <c r="L1866" s="139"/>
      <c r="M1866" s="139"/>
      <c r="N1866" s="139"/>
      <c r="O1866" s="139"/>
      <c r="P1866" s="139"/>
      <c r="Q1866" s="139"/>
      <c r="R1866" s="139"/>
      <c r="S1866" s="139"/>
      <c r="T1866" s="139"/>
      <c r="U1866" s="139"/>
      <c r="V1866" s="139"/>
      <c r="W1866" s="139"/>
      <c r="X1866" s="139"/>
      <c r="Y1866" s="139"/>
      <c r="Z1866" s="139"/>
      <c r="AA1866" s="139"/>
      <c r="AB1866" s="139"/>
      <c r="AC1866" s="139"/>
      <c r="AD1866" s="139"/>
      <c r="AE1866" s="139"/>
      <c r="AF1866" s="139"/>
      <c r="AG1866" s="139"/>
      <c r="AH1866" s="139"/>
      <c r="AI1866" s="139"/>
      <c r="AJ1866" s="139"/>
      <c r="AK1866" s="139"/>
      <c r="AL1866" s="139"/>
      <c r="AM1866" s="139"/>
      <c r="AN1866" s="139"/>
      <c r="AO1866" s="139"/>
      <c r="AP1866" s="139"/>
      <c r="AQ1866" s="139"/>
      <c r="AR1866" s="139"/>
      <c r="AS1866" s="139"/>
      <c r="AT1866" s="139"/>
      <c r="AU1866" s="139"/>
      <c r="AV1866" s="139"/>
      <c r="AW1866" s="139"/>
      <c r="AX1866" s="139"/>
      <c r="AY1866" s="139"/>
    </row>
    <row r="1867" spans="1:51" ht="14.25" x14ac:dyDescent="0.2">
      <c r="A1867" s="139"/>
      <c r="B1867" s="139"/>
      <c r="C1867" s="139"/>
      <c r="D1867" s="139"/>
      <c r="E1867" s="139"/>
      <c r="F1867" s="139"/>
      <c r="G1867" s="139"/>
      <c r="H1867" s="139"/>
      <c r="I1867" s="139"/>
      <c r="J1867" s="139"/>
      <c r="K1867" s="139"/>
      <c r="L1867" s="139"/>
      <c r="M1867" s="139"/>
      <c r="N1867" s="139"/>
      <c r="O1867" s="139"/>
      <c r="P1867" s="139"/>
      <c r="Q1867" s="139"/>
      <c r="R1867" s="139"/>
      <c r="S1867" s="139"/>
      <c r="T1867" s="139"/>
      <c r="U1867" s="139"/>
      <c r="V1867" s="139"/>
      <c r="W1867" s="139"/>
      <c r="X1867" s="139"/>
      <c r="Y1867" s="139"/>
      <c r="Z1867" s="139"/>
      <c r="AA1867" s="139"/>
      <c r="AB1867" s="139"/>
      <c r="AC1867" s="139"/>
      <c r="AD1867" s="139"/>
      <c r="AE1867" s="139"/>
      <c r="AF1867" s="139"/>
      <c r="AG1867" s="139"/>
      <c r="AH1867" s="139"/>
      <c r="AI1867" s="139"/>
      <c r="AJ1867" s="139"/>
      <c r="AK1867" s="139"/>
      <c r="AL1867" s="139"/>
      <c r="AM1867" s="139"/>
      <c r="AN1867" s="139"/>
      <c r="AO1867" s="139"/>
      <c r="AP1867" s="139"/>
      <c r="AQ1867" s="139"/>
      <c r="AR1867" s="139"/>
      <c r="AS1867" s="139"/>
      <c r="AT1867" s="139"/>
      <c r="AU1867" s="139"/>
      <c r="AV1867" s="139"/>
      <c r="AW1867" s="139"/>
      <c r="AX1867" s="139"/>
      <c r="AY1867" s="139"/>
    </row>
    <row r="1868" spans="1:51" ht="14.25" x14ac:dyDescent="0.2">
      <c r="A1868" s="139"/>
      <c r="B1868" s="139"/>
      <c r="C1868" s="139"/>
      <c r="D1868" s="139"/>
      <c r="E1868" s="139"/>
      <c r="F1868" s="139"/>
      <c r="G1868" s="139"/>
      <c r="H1868" s="139"/>
      <c r="I1868" s="139"/>
      <c r="J1868" s="139"/>
      <c r="K1868" s="139"/>
      <c r="L1868" s="139"/>
      <c r="M1868" s="139"/>
      <c r="N1868" s="139"/>
      <c r="O1868" s="139"/>
      <c r="P1868" s="139"/>
      <c r="Q1868" s="139"/>
      <c r="R1868" s="139"/>
      <c r="S1868" s="139"/>
      <c r="T1868" s="139"/>
      <c r="U1868" s="139"/>
      <c r="V1868" s="139"/>
      <c r="W1868" s="139"/>
      <c r="X1868" s="139"/>
      <c r="Y1868" s="139"/>
      <c r="Z1868" s="139"/>
      <c r="AA1868" s="139"/>
      <c r="AB1868" s="139"/>
      <c r="AC1868" s="139"/>
      <c r="AD1868" s="139"/>
      <c r="AE1868" s="139"/>
      <c r="AF1868" s="139"/>
      <c r="AG1868" s="139"/>
      <c r="AH1868" s="139"/>
      <c r="AI1868" s="139"/>
      <c r="AJ1868" s="139"/>
      <c r="AK1868" s="139"/>
      <c r="AL1868" s="139"/>
      <c r="AM1868" s="139"/>
      <c r="AN1868" s="139"/>
      <c r="AO1868" s="139"/>
      <c r="AP1868" s="139"/>
      <c r="AQ1868" s="139"/>
      <c r="AR1868" s="139"/>
      <c r="AS1868" s="139"/>
      <c r="AT1868" s="139"/>
      <c r="AU1868" s="139"/>
      <c r="AV1868" s="139"/>
      <c r="AW1868" s="139"/>
      <c r="AX1868" s="139"/>
      <c r="AY1868" s="139"/>
    </row>
    <row r="1869" spans="1:51" ht="14.25" x14ac:dyDescent="0.2">
      <c r="A1869" s="139"/>
      <c r="B1869" s="139"/>
      <c r="C1869" s="139"/>
      <c r="D1869" s="139"/>
      <c r="E1869" s="139"/>
      <c r="F1869" s="139"/>
      <c r="G1869" s="139"/>
      <c r="H1869" s="139"/>
      <c r="I1869" s="139"/>
      <c r="J1869" s="139"/>
      <c r="K1869" s="139"/>
      <c r="L1869" s="139"/>
      <c r="M1869" s="139"/>
      <c r="N1869" s="139"/>
      <c r="O1869" s="139"/>
      <c r="P1869" s="139"/>
      <c r="Q1869" s="139"/>
      <c r="R1869" s="139"/>
      <c r="S1869" s="139"/>
      <c r="T1869" s="139"/>
      <c r="U1869" s="139"/>
      <c r="V1869" s="139"/>
      <c r="W1869" s="139"/>
      <c r="X1869" s="139"/>
      <c r="Y1869" s="139"/>
      <c r="Z1869" s="139"/>
      <c r="AA1869" s="139"/>
      <c r="AB1869" s="139"/>
      <c r="AC1869" s="139"/>
      <c r="AD1869" s="139"/>
      <c r="AE1869" s="139"/>
      <c r="AF1869" s="139"/>
      <c r="AG1869" s="139"/>
      <c r="AH1869" s="139"/>
      <c r="AI1869" s="139"/>
      <c r="AJ1869" s="139"/>
      <c r="AK1869" s="139"/>
      <c r="AL1869" s="139"/>
      <c r="AM1869" s="139"/>
      <c r="AN1869" s="139"/>
      <c r="AO1869" s="139"/>
      <c r="AP1869" s="139"/>
      <c r="AQ1869" s="139"/>
      <c r="AR1869" s="139"/>
      <c r="AS1869" s="139"/>
      <c r="AT1869" s="139"/>
      <c r="AU1869" s="139"/>
      <c r="AV1869" s="139"/>
      <c r="AW1869" s="139"/>
      <c r="AX1869" s="139"/>
      <c r="AY1869" s="139"/>
    </row>
    <row r="1870" spans="1:51" ht="14.25" x14ac:dyDescent="0.2">
      <c r="A1870" s="139"/>
      <c r="B1870" s="139"/>
      <c r="C1870" s="139"/>
      <c r="D1870" s="139"/>
      <c r="E1870" s="139"/>
      <c r="F1870" s="139"/>
      <c r="G1870" s="139"/>
      <c r="H1870" s="139"/>
      <c r="I1870" s="139"/>
      <c r="J1870" s="139"/>
      <c r="K1870" s="139"/>
      <c r="L1870" s="139"/>
      <c r="M1870" s="139"/>
      <c r="N1870" s="139"/>
      <c r="O1870" s="139"/>
      <c r="P1870" s="139"/>
      <c r="Q1870" s="139"/>
      <c r="R1870" s="139"/>
      <c r="S1870" s="139"/>
      <c r="T1870" s="139"/>
      <c r="U1870" s="139"/>
      <c r="V1870" s="139"/>
      <c r="W1870" s="139"/>
      <c r="X1870" s="139"/>
      <c r="Y1870" s="139"/>
      <c r="Z1870" s="139"/>
      <c r="AA1870" s="139"/>
      <c r="AB1870" s="139"/>
      <c r="AC1870" s="139"/>
      <c r="AD1870" s="139"/>
      <c r="AE1870" s="139"/>
      <c r="AF1870" s="139"/>
      <c r="AG1870" s="139"/>
      <c r="AH1870" s="139"/>
      <c r="AI1870" s="139"/>
      <c r="AJ1870" s="139"/>
      <c r="AK1870" s="139"/>
      <c r="AL1870" s="139"/>
      <c r="AM1870" s="139"/>
      <c r="AN1870" s="139"/>
      <c r="AO1870" s="139"/>
      <c r="AP1870" s="139"/>
      <c r="AQ1870" s="139"/>
      <c r="AR1870" s="139"/>
      <c r="AS1870" s="139"/>
      <c r="AT1870" s="139"/>
      <c r="AU1870" s="139"/>
      <c r="AV1870" s="139"/>
      <c r="AW1870" s="139"/>
      <c r="AX1870" s="139"/>
      <c r="AY1870" s="139"/>
    </row>
    <row r="1871" spans="1:51" ht="14.25" x14ac:dyDescent="0.2">
      <c r="A1871" s="139"/>
      <c r="B1871" s="139"/>
      <c r="C1871" s="139"/>
      <c r="D1871" s="139"/>
      <c r="E1871" s="139"/>
      <c r="F1871" s="139"/>
      <c r="G1871" s="139"/>
      <c r="H1871" s="139"/>
      <c r="I1871" s="139"/>
      <c r="J1871" s="139"/>
      <c r="K1871" s="139"/>
      <c r="L1871" s="139"/>
      <c r="M1871" s="139"/>
      <c r="N1871" s="139"/>
      <c r="O1871" s="139"/>
      <c r="P1871" s="139"/>
      <c r="Q1871" s="139"/>
      <c r="R1871" s="139"/>
      <c r="S1871" s="139"/>
      <c r="T1871" s="139"/>
      <c r="U1871" s="139"/>
      <c r="V1871" s="139"/>
      <c r="W1871" s="139"/>
      <c r="X1871" s="139"/>
      <c r="Y1871" s="139"/>
      <c r="Z1871" s="139"/>
      <c r="AA1871" s="139"/>
      <c r="AB1871" s="139"/>
      <c r="AC1871" s="139"/>
      <c r="AD1871" s="139"/>
      <c r="AE1871" s="139"/>
      <c r="AF1871" s="139"/>
      <c r="AG1871" s="139"/>
      <c r="AH1871" s="139"/>
      <c r="AI1871" s="139"/>
      <c r="AJ1871" s="139"/>
      <c r="AK1871" s="139"/>
      <c r="AL1871" s="139"/>
      <c r="AM1871" s="139"/>
      <c r="AN1871" s="139"/>
      <c r="AO1871" s="139"/>
      <c r="AP1871" s="139"/>
      <c r="AQ1871" s="139"/>
      <c r="AR1871" s="139"/>
      <c r="AS1871" s="139"/>
      <c r="AT1871" s="139"/>
      <c r="AU1871" s="139"/>
      <c r="AV1871" s="139"/>
      <c r="AW1871" s="139"/>
      <c r="AX1871" s="139"/>
      <c r="AY1871" s="139"/>
    </row>
    <row r="1872" spans="1:51" ht="14.25" x14ac:dyDescent="0.2">
      <c r="A1872" s="139"/>
      <c r="B1872" s="139"/>
      <c r="C1872" s="139"/>
      <c r="D1872" s="139"/>
      <c r="E1872" s="139"/>
      <c r="F1872" s="139"/>
      <c r="G1872" s="139"/>
      <c r="H1872" s="139"/>
      <c r="I1872" s="139"/>
      <c r="J1872" s="139"/>
      <c r="K1872" s="139"/>
      <c r="L1872" s="139"/>
      <c r="M1872" s="139"/>
      <c r="N1872" s="139"/>
      <c r="O1872" s="139"/>
      <c r="P1872" s="139"/>
      <c r="Q1872" s="139"/>
      <c r="R1872" s="139"/>
      <c r="S1872" s="139"/>
      <c r="T1872" s="139"/>
      <c r="U1872" s="139"/>
      <c r="V1872" s="139"/>
      <c r="W1872" s="139"/>
      <c r="X1872" s="139"/>
      <c r="Y1872" s="139"/>
      <c r="Z1872" s="139"/>
      <c r="AA1872" s="139"/>
      <c r="AB1872" s="139"/>
      <c r="AC1872" s="139"/>
      <c r="AD1872" s="139"/>
      <c r="AE1872" s="139"/>
      <c r="AF1872" s="139"/>
      <c r="AG1872" s="139"/>
      <c r="AH1872" s="139"/>
      <c r="AI1872" s="139"/>
      <c r="AJ1872" s="139"/>
      <c r="AK1872" s="139"/>
      <c r="AL1872" s="139"/>
      <c r="AM1872" s="139"/>
      <c r="AN1872" s="139"/>
      <c r="AO1872" s="139"/>
      <c r="AP1872" s="139"/>
      <c r="AQ1872" s="139"/>
      <c r="AR1872" s="139"/>
      <c r="AS1872" s="139"/>
      <c r="AT1872" s="139"/>
      <c r="AU1872" s="139"/>
      <c r="AV1872" s="139"/>
      <c r="AW1872" s="139"/>
      <c r="AX1872" s="139"/>
      <c r="AY1872" s="139"/>
    </row>
    <row r="1873" spans="1:51" ht="14.25" x14ac:dyDescent="0.2">
      <c r="A1873" s="139"/>
      <c r="B1873" s="139"/>
      <c r="C1873" s="139"/>
      <c r="D1873" s="139"/>
      <c r="E1873" s="139"/>
      <c r="F1873" s="139"/>
      <c r="G1873" s="139"/>
      <c r="H1873" s="139"/>
      <c r="I1873" s="139"/>
      <c r="J1873" s="139"/>
      <c r="K1873" s="139"/>
      <c r="L1873" s="139"/>
      <c r="M1873" s="139"/>
      <c r="N1873" s="139"/>
      <c r="O1873" s="139"/>
      <c r="P1873" s="139"/>
      <c r="Q1873" s="139"/>
      <c r="R1873" s="139"/>
      <c r="S1873" s="139"/>
      <c r="T1873" s="139"/>
      <c r="U1873" s="139"/>
      <c r="V1873" s="139"/>
      <c r="W1873" s="139"/>
      <c r="X1873" s="139"/>
      <c r="Y1873" s="139"/>
      <c r="Z1873" s="139"/>
      <c r="AA1873" s="139"/>
      <c r="AB1873" s="139"/>
      <c r="AC1873" s="139"/>
      <c r="AD1873" s="139"/>
      <c r="AE1873" s="139"/>
      <c r="AF1873" s="139"/>
      <c r="AG1873" s="139"/>
      <c r="AH1873" s="139"/>
      <c r="AI1873" s="139"/>
      <c r="AJ1873" s="139"/>
      <c r="AK1873" s="139"/>
      <c r="AL1873" s="139"/>
      <c r="AM1873" s="139"/>
      <c r="AN1873" s="139"/>
      <c r="AO1873" s="139"/>
      <c r="AP1873" s="139"/>
      <c r="AQ1873" s="139"/>
      <c r="AR1873" s="139"/>
      <c r="AS1873" s="139"/>
      <c r="AT1873" s="139"/>
      <c r="AU1873" s="139"/>
      <c r="AV1873" s="139"/>
      <c r="AW1873" s="139"/>
      <c r="AX1873" s="139"/>
      <c r="AY1873" s="139"/>
    </row>
    <row r="1874" spans="1:51" ht="14.25" x14ac:dyDescent="0.2">
      <c r="A1874" s="139"/>
      <c r="B1874" s="139"/>
      <c r="C1874" s="139"/>
      <c r="D1874" s="139"/>
      <c r="E1874" s="139"/>
      <c r="F1874" s="139"/>
      <c r="G1874" s="139"/>
      <c r="H1874" s="139"/>
      <c r="I1874" s="139"/>
      <c r="J1874" s="139"/>
      <c r="K1874" s="139"/>
      <c r="L1874" s="139"/>
      <c r="M1874" s="139"/>
      <c r="N1874" s="139"/>
      <c r="O1874" s="139"/>
      <c r="P1874" s="139"/>
      <c r="Q1874" s="139"/>
      <c r="R1874" s="139"/>
      <c r="S1874" s="139"/>
      <c r="T1874" s="139"/>
      <c r="U1874" s="139"/>
      <c r="V1874" s="139"/>
      <c r="W1874" s="139"/>
      <c r="X1874" s="139"/>
      <c r="Y1874" s="139"/>
      <c r="Z1874" s="139"/>
      <c r="AA1874" s="139"/>
      <c r="AB1874" s="139"/>
      <c r="AC1874" s="139"/>
      <c r="AD1874" s="139"/>
      <c r="AE1874" s="139"/>
      <c r="AF1874" s="139"/>
      <c r="AG1874" s="139"/>
      <c r="AH1874" s="139"/>
      <c r="AI1874" s="139"/>
      <c r="AJ1874" s="139"/>
      <c r="AK1874" s="139"/>
      <c r="AL1874" s="139"/>
      <c r="AM1874" s="139"/>
      <c r="AN1874" s="139"/>
      <c r="AO1874" s="139"/>
      <c r="AP1874" s="139"/>
      <c r="AQ1874" s="139"/>
      <c r="AR1874" s="139"/>
      <c r="AS1874" s="139"/>
      <c r="AT1874" s="139"/>
      <c r="AU1874" s="139"/>
      <c r="AV1874" s="139"/>
      <c r="AW1874" s="139"/>
      <c r="AX1874" s="139"/>
      <c r="AY1874" s="139"/>
    </row>
    <row r="1875" spans="1:51" ht="14.25" x14ac:dyDescent="0.2">
      <c r="A1875" s="139"/>
      <c r="B1875" s="139"/>
      <c r="C1875" s="139"/>
      <c r="D1875" s="139"/>
      <c r="E1875" s="139"/>
      <c r="F1875" s="139"/>
      <c r="G1875" s="139"/>
      <c r="H1875" s="139"/>
      <c r="I1875" s="139"/>
      <c r="J1875" s="139"/>
      <c r="K1875" s="139"/>
      <c r="L1875" s="139"/>
      <c r="M1875" s="139"/>
      <c r="N1875" s="139"/>
      <c r="O1875" s="139"/>
      <c r="P1875" s="139"/>
      <c r="Q1875" s="139"/>
      <c r="R1875" s="139"/>
      <c r="S1875" s="139"/>
      <c r="T1875" s="139"/>
      <c r="U1875" s="139"/>
      <c r="V1875" s="139"/>
      <c r="W1875" s="139"/>
      <c r="X1875" s="139"/>
      <c r="Y1875" s="139"/>
      <c r="Z1875" s="139"/>
      <c r="AA1875" s="139"/>
      <c r="AB1875" s="139"/>
      <c r="AC1875" s="139"/>
      <c r="AD1875" s="139"/>
      <c r="AE1875" s="139"/>
      <c r="AF1875" s="139"/>
      <c r="AG1875" s="139"/>
      <c r="AH1875" s="139"/>
      <c r="AI1875" s="139"/>
      <c r="AJ1875" s="139"/>
      <c r="AK1875" s="139"/>
      <c r="AL1875" s="139"/>
      <c r="AM1875" s="139"/>
      <c r="AN1875" s="139"/>
      <c r="AO1875" s="139"/>
      <c r="AP1875" s="139"/>
      <c r="AQ1875" s="139"/>
      <c r="AR1875" s="139"/>
      <c r="AS1875" s="139"/>
      <c r="AT1875" s="139"/>
      <c r="AU1875" s="139"/>
      <c r="AV1875" s="139"/>
      <c r="AW1875" s="139"/>
      <c r="AX1875" s="139"/>
      <c r="AY1875" s="139"/>
    </row>
    <row r="1876" spans="1:51" ht="14.25" x14ac:dyDescent="0.2">
      <c r="A1876" s="139"/>
      <c r="B1876" s="139"/>
      <c r="C1876" s="139"/>
      <c r="D1876" s="139"/>
      <c r="E1876" s="139"/>
      <c r="F1876" s="139"/>
      <c r="G1876" s="139"/>
      <c r="H1876" s="139"/>
      <c r="I1876" s="139"/>
      <c r="J1876" s="139"/>
      <c r="K1876" s="139"/>
      <c r="L1876" s="139"/>
      <c r="M1876" s="139"/>
      <c r="N1876" s="139"/>
      <c r="O1876" s="139"/>
      <c r="P1876" s="139"/>
      <c r="Q1876" s="139"/>
      <c r="R1876" s="139"/>
      <c r="S1876" s="139"/>
      <c r="T1876" s="139"/>
      <c r="U1876" s="139"/>
      <c r="V1876" s="139"/>
      <c r="W1876" s="139"/>
      <c r="X1876" s="139"/>
      <c r="Y1876" s="139"/>
      <c r="Z1876" s="139"/>
      <c r="AA1876" s="139"/>
      <c r="AB1876" s="139"/>
      <c r="AC1876" s="139"/>
      <c r="AD1876" s="139"/>
      <c r="AE1876" s="139"/>
      <c r="AF1876" s="139"/>
      <c r="AG1876" s="139"/>
      <c r="AH1876" s="139"/>
      <c r="AI1876" s="139"/>
      <c r="AJ1876" s="139"/>
      <c r="AK1876" s="139"/>
      <c r="AL1876" s="139"/>
      <c r="AM1876" s="139"/>
      <c r="AN1876" s="139"/>
      <c r="AO1876" s="139"/>
      <c r="AP1876" s="139"/>
      <c r="AQ1876" s="139"/>
      <c r="AR1876" s="139"/>
      <c r="AS1876" s="139"/>
      <c r="AT1876" s="139"/>
      <c r="AU1876" s="139"/>
      <c r="AV1876" s="139"/>
      <c r="AW1876" s="139"/>
      <c r="AX1876" s="139"/>
      <c r="AY1876" s="139"/>
    </row>
    <row r="1877" spans="1:51" ht="14.25" x14ac:dyDescent="0.2">
      <c r="A1877" s="139"/>
      <c r="B1877" s="139"/>
      <c r="C1877" s="139"/>
      <c r="D1877" s="139"/>
      <c r="E1877" s="139"/>
      <c r="F1877" s="139"/>
      <c r="G1877" s="139"/>
      <c r="H1877" s="139"/>
      <c r="I1877" s="139"/>
      <c r="J1877" s="139"/>
      <c r="K1877" s="139"/>
      <c r="L1877" s="139"/>
      <c r="M1877" s="139"/>
      <c r="N1877" s="139"/>
      <c r="O1877" s="139"/>
      <c r="P1877" s="139"/>
      <c r="Q1877" s="139"/>
      <c r="R1877" s="139"/>
      <c r="S1877" s="139"/>
      <c r="T1877" s="139"/>
      <c r="U1877" s="139"/>
      <c r="V1877" s="139"/>
      <c r="W1877" s="139"/>
      <c r="X1877" s="139"/>
      <c r="Y1877" s="139"/>
      <c r="Z1877" s="139"/>
      <c r="AA1877" s="139"/>
      <c r="AB1877" s="139"/>
      <c r="AC1877" s="139"/>
      <c r="AD1877" s="139"/>
      <c r="AE1877" s="139"/>
      <c r="AF1877" s="139"/>
      <c r="AG1877" s="139"/>
      <c r="AH1877" s="139"/>
      <c r="AI1877" s="139"/>
      <c r="AJ1877" s="139"/>
      <c r="AK1877" s="139"/>
      <c r="AL1877" s="139"/>
      <c r="AM1877" s="139"/>
      <c r="AN1877" s="139"/>
      <c r="AO1877" s="139"/>
      <c r="AP1877" s="139"/>
      <c r="AQ1877" s="139"/>
      <c r="AR1877" s="139"/>
      <c r="AS1877" s="139"/>
      <c r="AT1877" s="139"/>
      <c r="AU1877" s="139"/>
      <c r="AV1877" s="139"/>
      <c r="AW1877" s="139"/>
      <c r="AX1877" s="139"/>
      <c r="AY1877" s="139"/>
    </row>
    <row r="1878" spans="1:51" ht="14.25" x14ac:dyDescent="0.2">
      <c r="A1878" s="139"/>
      <c r="B1878" s="139"/>
      <c r="C1878" s="139"/>
      <c r="D1878" s="139"/>
      <c r="E1878" s="139"/>
      <c r="F1878" s="139"/>
      <c r="G1878" s="139"/>
      <c r="H1878" s="139"/>
      <c r="I1878" s="139"/>
      <c r="J1878" s="139"/>
      <c r="K1878" s="139"/>
      <c r="L1878" s="139"/>
      <c r="M1878" s="139"/>
      <c r="N1878" s="139"/>
      <c r="O1878" s="139"/>
      <c r="P1878" s="139"/>
      <c r="Q1878" s="139"/>
      <c r="R1878" s="139"/>
      <c r="S1878" s="139"/>
      <c r="T1878" s="139"/>
      <c r="U1878" s="139"/>
      <c r="V1878" s="139"/>
      <c r="W1878" s="139"/>
      <c r="X1878" s="139"/>
      <c r="Y1878" s="139"/>
      <c r="Z1878" s="139"/>
      <c r="AA1878" s="139"/>
      <c r="AB1878" s="139"/>
      <c r="AC1878" s="139"/>
      <c r="AD1878" s="139"/>
      <c r="AE1878" s="139"/>
      <c r="AF1878" s="139"/>
      <c r="AG1878" s="139"/>
      <c r="AH1878" s="139"/>
      <c r="AI1878" s="139"/>
      <c r="AJ1878" s="139"/>
      <c r="AK1878" s="139"/>
      <c r="AL1878" s="139"/>
      <c r="AM1878" s="139"/>
      <c r="AN1878" s="139"/>
      <c r="AO1878" s="139"/>
      <c r="AP1878" s="139"/>
      <c r="AQ1878" s="139"/>
      <c r="AR1878" s="139"/>
      <c r="AS1878" s="139"/>
      <c r="AT1878" s="139"/>
      <c r="AU1878" s="139"/>
      <c r="AV1878" s="139"/>
      <c r="AW1878" s="139"/>
      <c r="AX1878" s="139"/>
      <c r="AY1878" s="139"/>
    </row>
    <row r="1879" spans="1:51" ht="14.25" x14ac:dyDescent="0.2">
      <c r="A1879" s="139"/>
      <c r="B1879" s="139"/>
      <c r="C1879" s="139"/>
      <c r="D1879" s="139"/>
      <c r="E1879" s="139"/>
      <c r="F1879" s="139"/>
      <c r="G1879" s="139"/>
      <c r="H1879" s="139"/>
      <c r="I1879" s="139"/>
      <c r="J1879" s="139"/>
      <c r="K1879" s="139"/>
      <c r="L1879" s="139"/>
      <c r="M1879" s="139"/>
      <c r="N1879" s="139"/>
      <c r="O1879" s="139"/>
      <c r="P1879" s="139"/>
      <c r="Q1879" s="139"/>
      <c r="R1879" s="139"/>
      <c r="S1879" s="139"/>
      <c r="T1879" s="139"/>
      <c r="U1879" s="139"/>
      <c r="V1879" s="139"/>
      <c r="W1879" s="139"/>
      <c r="X1879" s="139"/>
      <c r="Y1879" s="139"/>
      <c r="Z1879" s="139"/>
      <c r="AA1879" s="139"/>
      <c r="AB1879" s="139"/>
      <c r="AC1879" s="139"/>
      <c r="AD1879" s="139"/>
      <c r="AE1879" s="139"/>
      <c r="AF1879" s="139"/>
      <c r="AG1879" s="139"/>
      <c r="AH1879" s="139"/>
      <c r="AI1879" s="139"/>
      <c r="AJ1879" s="139"/>
      <c r="AK1879" s="139"/>
      <c r="AL1879" s="139"/>
      <c r="AM1879" s="139"/>
      <c r="AN1879" s="139"/>
      <c r="AO1879" s="139"/>
      <c r="AP1879" s="139"/>
      <c r="AQ1879" s="139"/>
      <c r="AR1879" s="139"/>
      <c r="AS1879" s="139"/>
      <c r="AT1879" s="139"/>
      <c r="AU1879" s="139"/>
      <c r="AV1879" s="139"/>
      <c r="AW1879" s="139"/>
      <c r="AX1879" s="139"/>
      <c r="AY1879" s="139"/>
    </row>
    <row r="1880" spans="1:51" ht="14.25" x14ac:dyDescent="0.2">
      <c r="A1880" s="139"/>
      <c r="B1880" s="139"/>
      <c r="C1880" s="139"/>
      <c r="D1880" s="139"/>
      <c r="E1880" s="139"/>
      <c r="F1880" s="139"/>
      <c r="G1880" s="139"/>
      <c r="H1880" s="139"/>
      <c r="I1880" s="139"/>
      <c r="J1880" s="139"/>
      <c r="K1880" s="139"/>
      <c r="L1880" s="139"/>
      <c r="M1880" s="139"/>
      <c r="N1880" s="139"/>
      <c r="O1880" s="139"/>
      <c r="P1880" s="139"/>
      <c r="Q1880" s="139"/>
      <c r="R1880" s="139"/>
      <c r="S1880" s="139"/>
      <c r="T1880" s="139"/>
      <c r="U1880" s="139"/>
      <c r="V1880" s="139"/>
      <c r="W1880" s="139"/>
      <c r="X1880" s="139"/>
      <c r="Y1880" s="139"/>
      <c r="Z1880" s="139"/>
      <c r="AA1880" s="139"/>
      <c r="AB1880" s="139"/>
      <c r="AC1880" s="139"/>
      <c r="AD1880" s="139"/>
      <c r="AE1880" s="139"/>
      <c r="AF1880" s="139"/>
      <c r="AG1880" s="139"/>
      <c r="AH1880" s="139"/>
      <c r="AI1880" s="139"/>
      <c r="AJ1880" s="139"/>
      <c r="AK1880" s="139"/>
      <c r="AL1880" s="139"/>
      <c r="AM1880" s="139"/>
      <c r="AN1880" s="139"/>
      <c r="AO1880" s="139"/>
      <c r="AP1880" s="139"/>
      <c r="AQ1880" s="139"/>
      <c r="AR1880" s="139"/>
      <c r="AS1880" s="139"/>
      <c r="AT1880" s="139"/>
      <c r="AU1880" s="139"/>
      <c r="AV1880" s="139"/>
      <c r="AW1880" s="139"/>
      <c r="AX1880" s="139"/>
      <c r="AY1880" s="139"/>
    </row>
    <row r="1881" spans="1:51" ht="14.25" x14ac:dyDescent="0.2">
      <c r="A1881" s="139"/>
      <c r="B1881" s="139"/>
      <c r="C1881" s="139"/>
      <c r="D1881" s="139"/>
      <c r="E1881" s="139"/>
      <c r="F1881" s="139"/>
      <c r="G1881" s="139"/>
      <c r="H1881" s="139"/>
      <c r="I1881" s="139"/>
      <c r="J1881" s="139"/>
      <c r="K1881" s="139"/>
      <c r="L1881" s="139"/>
      <c r="M1881" s="139"/>
      <c r="N1881" s="139"/>
      <c r="O1881" s="139"/>
      <c r="P1881" s="139"/>
      <c r="Q1881" s="139"/>
      <c r="R1881" s="139"/>
      <c r="S1881" s="139"/>
      <c r="T1881" s="139"/>
      <c r="U1881" s="139"/>
      <c r="V1881" s="139"/>
      <c r="W1881" s="139"/>
      <c r="X1881" s="139"/>
      <c r="Y1881" s="139"/>
      <c r="Z1881" s="139"/>
      <c r="AA1881" s="139"/>
      <c r="AB1881" s="139"/>
      <c r="AC1881" s="139"/>
      <c r="AD1881" s="139"/>
      <c r="AE1881" s="139"/>
      <c r="AF1881" s="139"/>
      <c r="AG1881" s="139"/>
      <c r="AH1881" s="139"/>
      <c r="AI1881" s="139"/>
      <c r="AJ1881" s="139"/>
      <c r="AK1881" s="139"/>
      <c r="AL1881" s="139"/>
      <c r="AM1881" s="139"/>
      <c r="AN1881" s="139"/>
      <c r="AO1881" s="139"/>
      <c r="AP1881" s="139"/>
      <c r="AQ1881" s="139"/>
      <c r="AR1881" s="139"/>
      <c r="AS1881" s="139"/>
      <c r="AT1881" s="139"/>
      <c r="AU1881" s="139"/>
      <c r="AV1881" s="139"/>
      <c r="AW1881" s="139"/>
      <c r="AX1881" s="139"/>
      <c r="AY1881" s="139"/>
    </row>
    <row r="1882" spans="1:51" ht="14.25" x14ac:dyDescent="0.2">
      <c r="A1882" s="139"/>
      <c r="B1882" s="139"/>
      <c r="C1882" s="139"/>
      <c r="D1882" s="139"/>
      <c r="E1882" s="139"/>
      <c r="F1882" s="139"/>
      <c r="G1882" s="139"/>
      <c r="H1882" s="139"/>
      <c r="I1882" s="139"/>
      <c r="J1882" s="139"/>
      <c r="K1882" s="139"/>
      <c r="L1882" s="139"/>
      <c r="M1882" s="139"/>
      <c r="N1882" s="139"/>
      <c r="O1882" s="139"/>
      <c r="P1882" s="139"/>
      <c r="Q1882" s="139"/>
      <c r="R1882" s="139"/>
      <c r="S1882" s="139"/>
      <c r="T1882" s="139"/>
      <c r="U1882" s="139"/>
      <c r="V1882" s="139"/>
      <c r="W1882" s="139"/>
      <c r="X1882" s="139"/>
      <c r="Y1882" s="139"/>
      <c r="Z1882" s="139"/>
      <c r="AA1882" s="139"/>
      <c r="AB1882" s="139"/>
      <c r="AC1882" s="139"/>
      <c r="AD1882" s="139"/>
      <c r="AE1882" s="139"/>
      <c r="AF1882" s="139"/>
      <c r="AG1882" s="139"/>
      <c r="AH1882" s="139"/>
      <c r="AI1882" s="139"/>
      <c r="AJ1882" s="139"/>
      <c r="AK1882" s="139"/>
      <c r="AL1882" s="139"/>
      <c r="AM1882" s="139"/>
      <c r="AN1882" s="139"/>
      <c r="AO1882" s="139"/>
      <c r="AP1882" s="139"/>
      <c r="AQ1882" s="139"/>
      <c r="AR1882" s="139"/>
      <c r="AS1882" s="139"/>
      <c r="AT1882" s="139"/>
      <c r="AU1882" s="139"/>
      <c r="AV1882" s="139"/>
      <c r="AW1882" s="139"/>
      <c r="AX1882" s="139"/>
      <c r="AY1882" s="139"/>
    </row>
    <row r="1883" spans="1:51" ht="14.25" x14ac:dyDescent="0.2">
      <c r="A1883" s="139"/>
      <c r="B1883" s="139"/>
      <c r="C1883" s="139"/>
      <c r="D1883" s="139"/>
      <c r="E1883" s="139"/>
      <c r="F1883" s="139"/>
      <c r="G1883" s="139"/>
      <c r="H1883" s="139"/>
      <c r="I1883" s="139"/>
      <c r="J1883" s="139"/>
      <c r="K1883" s="139"/>
      <c r="L1883" s="139"/>
      <c r="M1883" s="139"/>
      <c r="N1883" s="139"/>
      <c r="O1883" s="139"/>
      <c r="P1883" s="139"/>
      <c r="Q1883" s="139"/>
      <c r="R1883" s="139"/>
      <c r="S1883" s="139"/>
      <c r="T1883" s="139"/>
      <c r="U1883" s="139"/>
      <c r="V1883" s="139"/>
      <c r="W1883" s="139"/>
      <c r="X1883" s="139"/>
      <c r="Y1883" s="139"/>
      <c r="Z1883" s="139"/>
      <c r="AA1883" s="139"/>
      <c r="AB1883" s="139"/>
      <c r="AC1883" s="139"/>
      <c r="AD1883" s="139"/>
      <c r="AE1883" s="139"/>
      <c r="AF1883" s="139"/>
      <c r="AG1883" s="139"/>
      <c r="AH1883" s="139"/>
      <c r="AI1883" s="139"/>
      <c r="AJ1883" s="139"/>
      <c r="AK1883" s="139"/>
      <c r="AL1883" s="139"/>
      <c r="AM1883" s="139"/>
      <c r="AN1883" s="139"/>
      <c r="AO1883" s="139"/>
      <c r="AP1883" s="139"/>
      <c r="AQ1883" s="139"/>
      <c r="AR1883" s="139"/>
      <c r="AS1883" s="139"/>
      <c r="AT1883" s="139"/>
      <c r="AU1883" s="139"/>
      <c r="AV1883" s="139"/>
      <c r="AW1883" s="139"/>
      <c r="AX1883" s="139"/>
      <c r="AY1883" s="139"/>
    </row>
    <row r="1884" spans="1:51" ht="14.25" x14ac:dyDescent="0.2">
      <c r="A1884" s="139"/>
      <c r="B1884" s="139"/>
      <c r="C1884" s="139"/>
      <c r="D1884" s="139"/>
      <c r="E1884" s="139"/>
      <c r="F1884" s="139"/>
      <c r="G1884" s="139"/>
      <c r="H1884" s="139"/>
      <c r="I1884" s="139"/>
      <c r="J1884" s="139"/>
      <c r="K1884" s="139"/>
      <c r="L1884" s="139"/>
      <c r="M1884" s="139"/>
      <c r="N1884" s="139"/>
      <c r="O1884" s="139"/>
      <c r="P1884" s="139"/>
      <c r="Q1884" s="139"/>
      <c r="R1884" s="139"/>
      <c r="S1884" s="139"/>
      <c r="T1884" s="139"/>
      <c r="U1884" s="139"/>
      <c r="V1884" s="139"/>
      <c r="W1884" s="139"/>
      <c r="X1884" s="139"/>
      <c r="Y1884" s="139"/>
      <c r="Z1884" s="139"/>
      <c r="AA1884" s="139"/>
      <c r="AB1884" s="139"/>
      <c r="AC1884" s="139"/>
      <c r="AD1884" s="139"/>
      <c r="AE1884" s="139"/>
      <c r="AF1884" s="139"/>
      <c r="AG1884" s="139"/>
      <c r="AH1884" s="139"/>
      <c r="AI1884" s="139"/>
      <c r="AJ1884" s="139"/>
      <c r="AK1884" s="139"/>
      <c r="AL1884" s="139"/>
      <c r="AM1884" s="139"/>
      <c r="AN1884" s="139"/>
      <c r="AO1884" s="139"/>
      <c r="AP1884" s="139"/>
      <c r="AQ1884" s="139"/>
      <c r="AR1884" s="139"/>
      <c r="AS1884" s="139"/>
      <c r="AT1884" s="139"/>
      <c r="AU1884" s="139"/>
      <c r="AV1884" s="139"/>
      <c r="AW1884" s="139"/>
      <c r="AX1884" s="139"/>
      <c r="AY1884" s="139"/>
    </row>
    <row r="1885" spans="1:51" ht="14.25" x14ac:dyDescent="0.2">
      <c r="A1885" s="139"/>
      <c r="B1885" s="139"/>
      <c r="C1885" s="139"/>
      <c r="D1885" s="139"/>
      <c r="E1885" s="139"/>
      <c r="F1885" s="139"/>
      <c r="G1885" s="139"/>
      <c r="H1885" s="139"/>
      <c r="I1885" s="139"/>
      <c r="J1885" s="139"/>
      <c r="K1885" s="139"/>
      <c r="L1885" s="139"/>
      <c r="M1885" s="139"/>
      <c r="N1885" s="139"/>
      <c r="O1885" s="139"/>
      <c r="P1885" s="139"/>
      <c r="Q1885" s="139"/>
      <c r="R1885" s="139"/>
      <c r="S1885" s="139"/>
      <c r="T1885" s="139"/>
      <c r="U1885" s="139"/>
      <c r="V1885" s="139"/>
      <c r="W1885" s="139"/>
      <c r="X1885" s="139"/>
      <c r="Y1885" s="139"/>
      <c r="Z1885" s="139"/>
      <c r="AA1885" s="139"/>
      <c r="AB1885" s="139"/>
      <c r="AC1885" s="139"/>
      <c r="AD1885" s="139"/>
      <c r="AE1885" s="139"/>
      <c r="AF1885" s="139"/>
      <c r="AG1885" s="139"/>
      <c r="AH1885" s="139"/>
      <c r="AI1885" s="139"/>
      <c r="AJ1885" s="139"/>
      <c r="AK1885" s="139"/>
      <c r="AL1885" s="139"/>
      <c r="AM1885" s="139"/>
      <c r="AN1885" s="139"/>
      <c r="AO1885" s="139"/>
      <c r="AP1885" s="139"/>
      <c r="AQ1885" s="139"/>
      <c r="AR1885" s="139"/>
      <c r="AS1885" s="139"/>
      <c r="AT1885" s="139"/>
      <c r="AU1885" s="139"/>
      <c r="AV1885" s="139"/>
      <c r="AW1885" s="139"/>
      <c r="AX1885" s="139"/>
      <c r="AY1885" s="139"/>
    </row>
    <row r="1886" spans="1:51" ht="14.25" x14ac:dyDescent="0.2">
      <c r="A1886" s="139"/>
      <c r="B1886" s="139"/>
      <c r="C1886" s="139"/>
      <c r="D1886" s="139"/>
      <c r="E1886" s="139"/>
      <c r="F1886" s="139"/>
      <c r="G1886" s="139"/>
      <c r="H1886" s="139"/>
      <c r="I1886" s="139"/>
      <c r="J1886" s="139"/>
      <c r="K1886" s="139"/>
      <c r="L1886" s="139"/>
      <c r="M1886" s="139"/>
      <c r="N1886" s="139"/>
      <c r="O1886" s="139"/>
      <c r="P1886" s="139"/>
      <c r="Q1886" s="139"/>
      <c r="R1886" s="139"/>
      <c r="S1886" s="139"/>
      <c r="T1886" s="139"/>
      <c r="U1886" s="139"/>
      <c r="V1886" s="139"/>
      <c r="W1886" s="139"/>
      <c r="X1886" s="139"/>
      <c r="Y1886" s="139"/>
      <c r="Z1886" s="139"/>
      <c r="AA1886" s="139"/>
      <c r="AB1886" s="139"/>
      <c r="AC1886" s="139"/>
      <c r="AD1886" s="139"/>
      <c r="AE1886" s="139"/>
      <c r="AF1886" s="139"/>
      <c r="AG1886" s="139"/>
      <c r="AH1886" s="139"/>
      <c r="AI1886" s="139"/>
      <c r="AJ1886" s="139"/>
      <c r="AK1886" s="139"/>
      <c r="AL1886" s="139"/>
      <c r="AM1886" s="139"/>
      <c r="AN1886" s="139"/>
      <c r="AO1886" s="139"/>
      <c r="AP1886" s="139"/>
      <c r="AQ1886" s="139"/>
      <c r="AR1886" s="139"/>
      <c r="AS1886" s="139"/>
      <c r="AT1886" s="139"/>
      <c r="AU1886" s="139"/>
      <c r="AV1886" s="139"/>
      <c r="AW1886" s="139"/>
      <c r="AX1886" s="139"/>
      <c r="AY1886" s="139"/>
    </row>
    <row r="1887" spans="1:51" ht="14.25" x14ac:dyDescent="0.2">
      <c r="A1887" s="139"/>
      <c r="B1887" s="139"/>
      <c r="C1887" s="139"/>
      <c r="D1887" s="139"/>
      <c r="E1887" s="139"/>
      <c r="F1887" s="139"/>
      <c r="G1887" s="139"/>
      <c r="H1887" s="139"/>
      <c r="I1887" s="139"/>
      <c r="J1887" s="139"/>
      <c r="K1887" s="139"/>
      <c r="L1887" s="139"/>
      <c r="M1887" s="139"/>
      <c r="N1887" s="139"/>
      <c r="O1887" s="139"/>
      <c r="P1887" s="139"/>
      <c r="Q1887" s="139"/>
      <c r="R1887" s="139"/>
      <c r="S1887" s="139"/>
      <c r="T1887" s="139"/>
      <c r="U1887" s="139"/>
      <c r="V1887" s="139"/>
      <c r="W1887" s="139"/>
      <c r="X1887" s="139"/>
      <c r="Y1887" s="139"/>
      <c r="Z1887" s="139"/>
      <c r="AA1887" s="139"/>
      <c r="AB1887" s="139"/>
      <c r="AC1887" s="139"/>
      <c r="AD1887" s="139"/>
      <c r="AE1887" s="139"/>
      <c r="AF1887" s="139"/>
      <c r="AG1887" s="139"/>
      <c r="AH1887" s="139"/>
      <c r="AI1887" s="139"/>
      <c r="AJ1887" s="139"/>
      <c r="AK1887" s="139"/>
      <c r="AL1887" s="139"/>
      <c r="AM1887" s="139"/>
      <c r="AN1887" s="139"/>
      <c r="AO1887" s="139"/>
      <c r="AP1887" s="139"/>
      <c r="AQ1887" s="139"/>
      <c r="AR1887" s="139"/>
      <c r="AS1887" s="139"/>
      <c r="AT1887" s="139"/>
      <c r="AU1887" s="139"/>
      <c r="AV1887" s="139"/>
      <c r="AW1887" s="139"/>
      <c r="AX1887" s="139"/>
      <c r="AY1887" s="139"/>
    </row>
    <row r="1888" spans="1:51" ht="14.25" x14ac:dyDescent="0.2">
      <c r="A1888" s="139"/>
      <c r="B1888" s="139"/>
      <c r="C1888" s="139"/>
      <c r="D1888" s="139"/>
      <c r="E1888" s="139"/>
      <c r="F1888" s="139"/>
      <c r="G1888" s="139"/>
      <c r="H1888" s="139"/>
      <c r="I1888" s="139"/>
      <c r="J1888" s="139"/>
      <c r="K1888" s="139"/>
      <c r="L1888" s="139"/>
      <c r="M1888" s="139"/>
      <c r="N1888" s="139"/>
      <c r="O1888" s="139"/>
      <c r="P1888" s="139"/>
      <c r="Q1888" s="139"/>
      <c r="R1888" s="139"/>
      <c r="S1888" s="139"/>
      <c r="T1888" s="139"/>
      <c r="U1888" s="139"/>
      <c r="V1888" s="139"/>
      <c r="W1888" s="139"/>
      <c r="X1888" s="139"/>
      <c r="Y1888" s="139"/>
      <c r="Z1888" s="139"/>
      <c r="AA1888" s="139"/>
      <c r="AB1888" s="139"/>
      <c r="AC1888" s="139"/>
      <c r="AD1888" s="139"/>
      <c r="AE1888" s="139"/>
      <c r="AF1888" s="139"/>
      <c r="AG1888" s="139"/>
      <c r="AH1888" s="139"/>
      <c r="AI1888" s="139"/>
      <c r="AJ1888" s="139"/>
      <c r="AK1888" s="139"/>
      <c r="AL1888" s="139"/>
      <c r="AM1888" s="139"/>
      <c r="AN1888" s="139"/>
      <c r="AO1888" s="139"/>
      <c r="AP1888" s="139"/>
      <c r="AQ1888" s="139"/>
      <c r="AR1888" s="139"/>
      <c r="AS1888" s="139"/>
      <c r="AT1888" s="139"/>
      <c r="AU1888" s="139"/>
      <c r="AV1888" s="139"/>
      <c r="AW1888" s="139"/>
      <c r="AX1888" s="139"/>
      <c r="AY1888" s="139"/>
    </row>
    <row r="1889" spans="1:51" ht="14.25" x14ac:dyDescent="0.2">
      <c r="A1889" s="139"/>
      <c r="B1889" s="139"/>
      <c r="C1889" s="139"/>
      <c r="D1889" s="139"/>
      <c r="E1889" s="139"/>
      <c r="F1889" s="139"/>
      <c r="G1889" s="139"/>
      <c r="H1889" s="139"/>
      <c r="I1889" s="139"/>
      <c r="J1889" s="139"/>
      <c r="K1889" s="139"/>
      <c r="L1889" s="139"/>
      <c r="M1889" s="139"/>
      <c r="N1889" s="139"/>
      <c r="O1889" s="139"/>
      <c r="P1889" s="139"/>
      <c r="Q1889" s="139"/>
      <c r="R1889" s="139"/>
      <c r="S1889" s="139"/>
      <c r="T1889" s="139"/>
      <c r="U1889" s="139"/>
      <c r="V1889" s="139"/>
      <c r="W1889" s="139"/>
      <c r="X1889" s="139"/>
      <c r="Y1889" s="139"/>
      <c r="Z1889" s="139"/>
      <c r="AA1889" s="139"/>
      <c r="AB1889" s="139"/>
      <c r="AC1889" s="139"/>
      <c r="AD1889" s="139"/>
      <c r="AE1889" s="139"/>
      <c r="AF1889" s="139"/>
      <c r="AG1889" s="139"/>
      <c r="AH1889" s="139"/>
      <c r="AI1889" s="139"/>
      <c r="AJ1889" s="139"/>
      <c r="AK1889" s="139"/>
      <c r="AL1889" s="139"/>
      <c r="AM1889" s="139"/>
      <c r="AN1889" s="139"/>
      <c r="AO1889" s="139"/>
      <c r="AP1889" s="139"/>
      <c r="AQ1889" s="139"/>
      <c r="AR1889" s="139"/>
      <c r="AS1889" s="139"/>
      <c r="AT1889" s="139"/>
      <c r="AU1889" s="139"/>
      <c r="AV1889" s="139"/>
      <c r="AW1889" s="139"/>
      <c r="AX1889" s="139"/>
      <c r="AY1889" s="139"/>
    </row>
    <row r="1890" spans="1:51" ht="14.25" x14ac:dyDescent="0.2">
      <c r="A1890" s="139"/>
      <c r="B1890" s="139"/>
      <c r="C1890" s="139"/>
      <c r="D1890" s="139"/>
      <c r="E1890" s="139"/>
      <c r="F1890" s="139"/>
      <c r="G1890" s="139"/>
      <c r="H1890" s="139"/>
      <c r="I1890" s="139"/>
      <c r="J1890" s="139"/>
      <c r="K1890" s="139"/>
      <c r="L1890" s="139"/>
      <c r="M1890" s="139"/>
      <c r="N1890" s="139"/>
      <c r="O1890" s="139"/>
      <c r="P1890" s="139"/>
      <c r="Q1890" s="139"/>
      <c r="R1890" s="139"/>
      <c r="S1890" s="139"/>
      <c r="T1890" s="139"/>
      <c r="U1890" s="139"/>
      <c r="V1890" s="139"/>
      <c r="W1890" s="139"/>
      <c r="X1890" s="139"/>
      <c r="Y1890" s="139"/>
      <c r="Z1890" s="139"/>
      <c r="AA1890" s="139"/>
      <c r="AB1890" s="139"/>
      <c r="AC1890" s="139"/>
      <c r="AD1890" s="139"/>
      <c r="AE1890" s="139"/>
      <c r="AF1890" s="139"/>
      <c r="AG1890" s="139"/>
      <c r="AH1890" s="139"/>
      <c r="AI1890" s="139"/>
      <c r="AJ1890" s="139"/>
      <c r="AK1890" s="139"/>
      <c r="AL1890" s="139"/>
      <c r="AM1890" s="139"/>
      <c r="AN1890" s="139"/>
      <c r="AO1890" s="139"/>
      <c r="AP1890" s="139"/>
      <c r="AQ1890" s="139"/>
      <c r="AR1890" s="139"/>
      <c r="AS1890" s="139"/>
      <c r="AT1890" s="139"/>
      <c r="AU1890" s="139"/>
      <c r="AV1890" s="139"/>
      <c r="AW1890" s="139"/>
      <c r="AX1890" s="139"/>
      <c r="AY1890" s="139"/>
    </row>
    <row r="1891" spans="1:51" ht="14.25" x14ac:dyDescent="0.2">
      <c r="A1891" s="139"/>
      <c r="B1891" s="139"/>
      <c r="C1891" s="139"/>
      <c r="D1891" s="139"/>
      <c r="E1891" s="139"/>
      <c r="F1891" s="139"/>
      <c r="G1891" s="139"/>
      <c r="H1891" s="139"/>
      <c r="I1891" s="139"/>
      <c r="J1891" s="139"/>
      <c r="K1891" s="139"/>
      <c r="L1891" s="139"/>
      <c r="M1891" s="139"/>
      <c r="N1891" s="139"/>
      <c r="O1891" s="139"/>
      <c r="P1891" s="139"/>
      <c r="Q1891" s="139"/>
      <c r="R1891" s="139"/>
      <c r="S1891" s="139"/>
      <c r="T1891" s="139"/>
      <c r="U1891" s="139"/>
      <c r="V1891" s="139"/>
      <c r="W1891" s="139"/>
      <c r="X1891" s="139"/>
      <c r="Y1891" s="139"/>
      <c r="Z1891" s="139"/>
      <c r="AA1891" s="139"/>
      <c r="AB1891" s="139"/>
      <c r="AC1891" s="139"/>
      <c r="AD1891" s="139"/>
      <c r="AE1891" s="139"/>
      <c r="AF1891" s="139"/>
      <c r="AG1891" s="139"/>
      <c r="AH1891" s="139"/>
      <c r="AI1891" s="139"/>
      <c r="AJ1891" s="139"/>
      <c r="AK1891" s="139"/>
      <c r="AL1891" s="139"/>
      <c r="AM1891" s="139"/>
      <c r="AN1891" s="139"/>
      <c r="AO1891" s="139"/>
      <c r="AP1891" s="139"/>
      <c r="AQ1891" s="139"/>
      <c r="AR1891" s="139"/>
      <c r="AS1891" s="139"/>
      <c r="AT1891" s="139"/>
      <c r="AU1891" s="139"/>
      <c r="AV1891" s="139"/>
      <c r="AW1891" s="139"/>
      <c r="AX1891" s="139"/>
      <c r="AY1891" s="139"/>
    </row>
    <row r="1892" spans="1:51" ht="14.25" x14ac:dyDescent="0.2">
      <c r="A1892" s="139"/>
      <c r="B1892" s="139"/>
      <c r="C1892" s="139"/>
      <c r="D1892" s="139"/>
      <c r="E1892" s="139"/>
      <c r="F1892" s="139"/>
      <c r="G1892" s="139"/>
      <c r="H1892" s="139"/>
      <c r="I1892" s="139"/>
      <c r="J1892" s="139"/>
      <c r="K1892" s="139"/>
      <c r="L1892" s="139"/>
      <c r="M1892" s="139"/>
      <c r="N1892" s="139"/>
      <c r="O1892" s="139"/>
      <c r="P1892" s="139"/>
      <c r="Q1892" s="139"/>
      <c r="R1892" s="139"/>
      <c r="S1892" s="139"/>
      <c r="T1892" s="139"/>
      <c r="U1892" s="139"/>
      <c r="V1892" s="139"/>
      <c r="W1892" s="139"/>
      <c r="X1892" s="139"/>
      <c r="Y1892" s="139"/>
      <c r="Z1892" s="139"/>
      <c r="AA1892" s="139"/>
      <c r="AB1892" s="139"/>
      <c r="AC1892" s="139"/>
      <c r="AD1892" s="139"/>
      <c r="AE1892" s="139"/>
      <c r="AF1892" s="139"/>
      <c r="AG1892" s="139"/>
      <c r="AH1892" s="139"/>
      <c r="AI1892" s="139"/>
      <c r="AJ1892" s="139"/>
      <c r="AK1892" s="139"/>
      <c r="AL1892" s="139"/>
      <c r="AM1892" s="139"/>
      <c r="AN1892" s="139"/>
      <c r="AO1892" s="139"/>
      <c r="AP1892" s="139"/>
      <c r="AQ1892" s="139"/>
      <c r="AR1892" s="139"/>
      <c r="AS1892" s="139"/>
      <c r="AT1892" s="139"/>
      <c r="AU1892" s="139"/>
      <c r="AV1892" s="139"/>
      <c r="AW1892" s="139"/>
      <c r="AX1892" s="139"/>
      <c r="AY1892" s="139"/>
    </row>
    <row r="1893" spans="1:51" ht="14.25" x14ac:dyDescent="0.2">
      <c r="A1893" s="139"/>
      <c r="B1893" s="139"/>
      <c r="C1893" s="139"/>
      <c r="D1893" s="139"/>
      <c r="E1893" s="139"/>
      <c r="F1893" s="139"/>
      <c r="G1893" s="139"/>
      <c r="H1893" s="139"/>
      <c r="I1893" s="139"/>
      <c r="J1893" s="139"/>
      <c r="K1893" s="139"/>
      <c r="L1893" s="139"/>
      <c r="M1893" s="139"/>
      <c r="N1893" s="139"/>
      <c r="O1893" s="139"/>
      <c r="P1893" s="139"/>
      <c r="Q1893" s="139"/>
      <c r="R1893" s="139"/>
      <c r="S1893" s="139"/>
      <c r="T1893" s="139"/>
      <c r="U1893" s="139"/>
      <c r="V1893" s="139"/>
      <c r="W1893" s="139"/>
      <c r="X1893" s="139"/>
      <c r="Y1893" s="139"/>
      <c r="Z1893" s="139"/>
      <c r="AA1893" s="139"/>
      <c r="AB1893" s="139"/>
      <c r="AC1893" s="139"/>
      <c r="AD1893" s="139"/>
      <c r="AE1893" s="139"/>
      <c r="AF1893" s="139"/>
      <c r="AG1893" s="139"/>
      <c r="AH1893" s="139"/>
      <c r="AI1893" s="139"/>
      <c r="AJ1893" s="139"/>
      <c r="AK1893" s="139"/>
      <c r="AL1893" s="139"/>
      <c r="AM1893" s="139"/>
      <c r="AN1893" s="139"/>
      <c r="AO1893" s="139"/>
      <c r="AP1893" s="139"/>
      <c r="AQ1893" s="139"/>
      <c r="AR1893" s="139"/>
      <c r="AS1893" s="139"/>
      <c r="AT1893" s="139"/>
      <c r="AU1893" s="139"/>
      <c r="AV1893" s="139"/>
      <c r="AW1893" s="139"/>
      <c r="AX1893" s="139"/>
      <c r="AY1893" s="139"/>
    </row>
    <row r="1894" spans="1:51" ht="14.25" x14ac:dyDescent="0.2">
      <c r="A1894" s="139"/>
      <c r="B1894" s="139"/>
      <c r="C1894" s="139"/>
      <c r="D1894" s="139"/>
      <c r="E1894" s="139"/>
      <c r="F1894" s="139"/>
      <c r="G1894" s="139"/>
      <c r="H1894" s="139"/>
      <c r="I1894" s="139"/>
      <c r="J1894" s="139"/>
      <c r="K1894" s="139"/>
      <c r="L1894" s="139"/>
      <c r="M1894" s="139"/>
      <c r="N1894" s="139"/>
      <c r="O1894" s="139"/>
      <c r="P1894" s="139"/>
      <c r="Q1894" s="139"/>
      <c r="R1894" s="139"/>
      <c r="S1894" s="139"/>
      <c r="T1894" s="139"/>
      <c r="U1894" s="139"/>
      <c r="V1894" s="139"/>
      <c r="W1894" s="139"/>
      <c r="X1894" s="139"/>
      <c r="Y1894" s="139"/>
      <c r="Z1894" s="139"/>
      <c r="AA1894" s="139"/>
      <c r="AB1894" s="139"/>
      <c r="AC1894" s="139"/>
      <c r="AD1894" s="139"/>
      <c r="AE1894" s="139"/>
      <c r="AF1894" s="139"/>
      <c r="AG1894" s="139"/>
      <c r="AH1894" s="139"/>
      <c r="AI1894" s="139"/>
      <c r="AJ1894" s="139"/>
      <c r="AK1894" s="139"/>
      <c r="AL1894" s="139"/>
      <c r="AM1894" s="139"/>
      <c r="AN1894" s="139"/>
      <c r="AO1894" s="139"/>
      <c r="AP1894" s="139"/>
      <c r="AQ1894" s="139"/>
      <c r="AR1894" s="139"/>
      <c r="AS1894" s="139"/>
      <c r="AT1894" s="139"/>
      <c r="AU1894" s="139"/>
      <c r="AV1894" s="139"/>
      <c r="AW1894" s="139"/>
      <c r="AX1894" s="139"/>
      <c r="AY1894" s="139"/>
    </row>
    <row r="1895" spans="1:51" ht="14.25" x14ac:dyDescent="0.2">
      <c r="A1895" s="139"/>
      <c r="B1895" s="139"/>
      <c r="C1895" s="139"/>
      <c r="D1895" s="139"/>
      <c r="E1895" s="139"/>
      <c r="F1895" s="139"/>
      <c r="G1895" s="139"/>
      <c r="H1895" s="139"/>
      <c r="I1895" s="139"/>
      <c r="J1895" s="139"/>
      <c r="K1895" s="139"/>
      <c r="L1895" s="139"/>
      <c r="M1895" s="139"/>
      <c r="N1895" s="139"/>
      <c r="O1895" s="139"/>
      <c r="P1895" s="139"/>
      <c r="Q1895" s="139"/>
      <c r="R1895" s="139"/>
      <c r="S1895" s="139"/>
      <c r="T1895" s="139"/>
      <c r="U1895" s="139"/>
      <c r="V1895" s="139"/>
      <c r="W1895" s="139"/>
      <c r="X1895" s="139"/>
      <c r="Y1895" s="139"/>
      <c r="Z1895" s="139"/>
      <c r="AA1895" s="139"/>
      <c r="AB1895" s="139"/>
      <c r="AC1895" s="139"/>
      <c r="AD1895" s="139"/>
      <c r="AE1895" s="139"/>
      <c r="AF1895" s="139"/>
      <c r="AG1895" s="139"/>
      <c r="AH1895" s="139"/>
      <c r="AI1895" s="139"/>
      <c r="AJ1895" s="139"/>
      <c r="AK1895" s="139"/>
      <c r="AL1895" s="139"/>
      <c r="AM1895" s="139"/>
      <c r="AN1895" s="139"/>
      <c r="AO1895" s="139"/>
      <c r="AP1895" s="139"/>
      <c r="AQ1895" s="139"/>
      <c r="AR1895" s="139"/>
      <c r="AS1895" s="139"/>
      <c r="AT1895" s="139"/>
      <c r="AU1895" s="139"/>
      <c r="AV1895" s="139"/>
      <c r="AW1895" s="139"/>
      <c r="AX1895" s="139"/>
      <c r="AY1895" s="139"/>
    </row>
    <row r="1896" spans="1:51" ht="14.25" x14ac:dyDescent="0.2">
      <c r="A1896" s="139"/>
      <c r="B1896" s="139"/>
      <c r="C1896" s="139"/>
      <c r="D1896" s="139"/>
      <c r="E1896" s="139"/>
      <c r="F1896" s="139"/>
      <c r="G1896" s="139"/>
      <c r="H1896" s="139"/>
      <c r="I1896" s="139"/>
      <c r="J1896" s="139"/>
      <c r="K1896" s="139"/>
      <c r="L1896" s="139"/>
      <c r="M1896" s="139"/>
      <c r="N1896" s="139"/>
      <c r="O1896" s="139"/>
      <c r="P1896" s="139"/>
      <c r="Q1896" s="139"/>
      <c r="R1896" s="139"/>
      <c r="S1896" s="139"/>
      <c r="T1896" s="139"/>
      <c r="U1896" s="139"/>
      <c r="V1896" s="139"/>
      <c r="W1896" s="139"/>
      <c r="X1896" s="139"/>
      <c r="Y1896" s="139"/>
      <c r="Z1896" s="139"/>
      <c r="AA1896" s="139"/>
      <c r="AB1896" s="139"/>
      <c r="AC1896" s="139"/>
      <c r="AD1896" s="139"/>
      <c r="AE1896" s="139"/>
      <c r="AF1896" s="139"/>
      <c r="AG1896" s="139"/>
      <c r="AH1896" s="139"/>
      <c r="AI1896" s="139"/>
      <c r="AJ1896" s="139"/>
      <c r="AK1896" s="139"/>
      <c r="AL1896" s="139"/>
      <c r="AM1896" s="139"/>
      <c r="AN1896" s="139"/>
      <c r="AO1896" s="139"/>
      <c r="AP1896" s="139"/>
      <c r="AQ1896" s="139"/>
      <c r="AR1896" s="139"/>
      <c r="AS1896" s="139"/>
      <c r="AT1896" s="139"/>
      <c r="AU1896" s="139"/>
      <c r="AV1896" s="139"/>
      <c r="AW1896" s="139"/>
      <c r="AX1896" s="139"/>
      <c r="AY1896" s="139"/>
    </row>
    <row r="1897" spans="1:51" ht="14.25" x14ac:dyDescent="0.2">
      <c r="A1897" s="139"/>
      <c r="B1897" s="139"/>
      <c r="C1897" s="139"/>
      <c r="D1897" s="139"/>
      <c r="E1897" s="139"/>
      <c r="F1897" s="139"/>
      <c r="G1897" s="139"/>
      <c r="H1897" s="139"/>
      <c r="I1897" s="139"/>
      <c r="J1897" s="139"/>
      <c r="K1897" s="139"/>
      <c r="L1897" s="139"/>
      <c r="M1897" s="139"/>
      <c r="N1897" s="139"/>
      <c r="O1897" s="139"/>
      <c r="P1897" s="139"/>
      <c r="Q1897" s="139"/>
      <c r="R1897" s="139"/>
      <c r="S1897" s="139"/>
      <c r="T1897" s="139"/>
      <c r="U1897" s="139"/>
      <c r="V1897" s="139"/>
      <c r="W1897" s="139"/>
      <c r="X1897" s="139"/>
      <c r="Y1897" s="139"/>
      <c r="Z1897" s="139"/>
      <c r="AA1897" s="139"/>
      <c r="AB1897" s="139"/>
      <c r="AC1897" s="139"/>
      <c r="AD1897" s="139"/>
      <c r="AE1897" s="139"/>
      <c r="AF1897" s="139"/>
      <c r="AG1897" s="139"/>
      <c r="AH1897" s="139"/>
      <c r="AI1897" s="139"/>
      <c r="AJ1897" s="139"/>
      <c r="AK1897" s="139"/>
      <c r="AL1897" s="139"/>
      <c r="AM1897" s="139"/>
      <c r="AN1897" s="139"/>
      <c r="AO1897" s="139"/>
      <c r="AP1897" s="139"/>
      <c r="AQ1897" s="139"/>
      <c r="AR1897" s="139"/>
      <c r="AS1897" s="139"/>
      <c r="AT1897" s="139"/>
      <c r="AU1897" s="139"/>
      <c r="AV1897" s="139"/>
      <c r="AW1897" s="139"/>
      <c r="AX1897" s="139"/>
      <c r="AY1897" s="139"/>
    </row>
    <row r="1898" spans="1:51" ht="14.25" x14ac:dyDescent="0.2">
      <c r="A1898" s="139"/>
      <c r="B1898" s="139"/>
      <c r="C1898" s="139"/>
      <c r="D1898" s="139"/>
      <c r="E1898" s="139"/>
      <c r="F1898" s="139"/>
      <c r="G1898" s="139"/>
      <c r="H1898" s="139"/>
      <c r="I1898" s="139"/>
      <c r="J1898" s="139"/>
      <c r="K1898" s="139"/>
      <c r="L1898" s="139"/>
      <c r="M1898" s="139"/>
      <c r="N1898" s="139"/>
      <c r="O1898" s="139"/>
      <c r="P1898" s="139"/>
      <c r="Q1898" s="139"/>
      <c r="R1898" s="139"/>
      <c r="S1898" s="139"/>
      <c r="T1898" s="139"/>
      <c r="U1898" s="139"/>
      <c r="V1898" s="139"/>
      <c r="W1898" s="139"/>
      <c r="X1898" s="139"/>
      <c r="Y1898" s="139"/>
      <c r="Z1898" s="139"/>
      <c r="AA1898" s="139"/>
      <c r="AB1898" s="139"/>
      <c r="AC1898" s="139"/>
      <c r="AD1898" s="139"/>
      <c r="AE1898" s="139"/>
      <c r="AF1898" s="139"/>
      <c r="AG1898" s="139"/>
      <c r="AH1898" s="139"/>
      <c r="AI1898" s="139"/>
      <c r="AJ1898" s="139"/>
      <c r="AK1898" s="139"/>
      <c r="AL1898" s="139"/>
      <c r="AM1898" s="139"/>
      <c r="AN1898" s="139"/>
      <c r="AO1898" s="139"/>
      <c r="AP1898" s="139"/>
      <c r="AQ1898" s="139"/>
      <c r="AR1898" s="139"/>
      <c r="AS1898" s="139"/>
      <c r="AT1898" s="139"/>
      <c r="AU1898" s="139"/>
      <c r="AV1898" s="139"/>
      <c r="AW1898" s="139"/>
      <c r="AX1898" s="139"/>
      <c r="AY1898" s="139"/>
    </row>
    <row r="1899" spans="1:51" ht="14.25" x14ac:dyDescent="0.2">
      <c r="A1899" s="139"/>
      <c r="B1899" s="139"/>
      <c r="C1899" s="139"/>
      <c r="D1899" s="139"/>
      <c r="E1899" s="139"/>
      <c r="F1899" s="139"/>
      <c r="G1899" s="139"/>
      <c r="H1899" s="139"/>
      <c r="I1899" s="139"/>
      <c r="J1899" s="139"/>
      <c r="K1899" s="139"/>
      <c r="L1899" s="139"/>
      <c r="M1899" s="139"/>
      <c r="N1899" s="139"/>
      <c r="O1899" s="139"/>
      <c r="P1899" s="139"/>
      <c r="Q1899" s="139"/>
      <c r="R1899" s="139"/>
      <c r="S1899" s="139"/>
      <c r="T1899" s="139"/>
      <c r="U1899" s="139"/>
      <c r="V1899" s="139"/>
      <c r="W1899" s="139"/>
      <c r="X1899" s="139"/>
      <c r="Y1899" s="139"/>
      <c r="Z1899" s="139"/>
      <c r="AA1899" s="139"/>
      <c r="AB1899" s="139"/>
      <c r="AC1899" s="139"/>
      <c r="AD1899" s="139"/>
      <c r="AE1899" s="139"/>
      <c r="AF1899" s="139"/>
      <c r="AG1899" s="139"/>
      <c r="AH1899" s="139"/>
      <c r="AI1899" s="139"/>
      <c r="AJ1899" s="139"/>
      <c r="AK1899" s="139"/>
      <c r="AL1899" s="139"/>
      <c r="AM1899" s="139"/>
      <c r="AN1899" s="139"/>
      <c r="AO1899" s="139"/>
      <c r="AP1899" s="139"/>
      <c r="AQ1899" s="139"/>
      <c r="AR1899" s="139"/>
      <c r="AS1899" s="139"/>
      <c r="AT1899" s="139"/>
      <c r="AU1899" s="139"/>
      <c r="AV1899" s="139"/>
      <c r="AW1899" s="139"/>
      <c r="AX1899" s="139"/>
      <c r="AY1899" s="139"/>
    </row>
    <row r="1900" spans="1:51" ht="14.25" x14ac:dyDescent="0.2">
      <c r="A1900" s="139"/>
      <c r="B1900" s="139"/>
      <c r="C1900" s="139"/>
      <c r="D1900" s="139"/>
      <c r="E1900" s="139"/>
      <c r="F1900" s="139"/>
      <c r="G1900" s="139"/>
      <c r="H1900" s="139"/>
      <c r="I1900" s="139"/>
      <c r="J1900" s="139"/>
      <c r="K1900" s="139"/>
      <c r="L1900" s="139"/>
      <c r="M1900" s="139"/>
      <c r="N1900" s="139"/>
      <c r="O1900" s="139"/>
      <c r="P1900" s="139"/>
      <c r="Q1900" s="139"/>
      <c r="R1900" s="139"/>
      <c r="S1900" s="139"/>
      <c r="T1900" s="139"/>
      <c r="U1900" s="139"/>
      <c r="V1900" s="139"/>
      <c r="W1900" s="139"/>
      <c r="X1900" s="139"/>
      <c r="Y1900" s="139"/>
      <c r="Z1900" s="139"/>
      <c r="AA1900" s="139"/>
      <c r="AB1900" s="139"/>
      <c r="AC1900" s="139"/>
      <c r="AD1900" s="139"/>
      <c r="AE1900" s="139"/>
      <c r="AF1900" s="139"/>
      <c r="AG1900" s="139"/>
      <c r="AH1900" s="139"/>
      <c r="AI1900" s="139"/>
      <c r="AJ1900" s="139"/>
      <c r="AK1900" s="139"/>
      <c r="AL1900" s="139"/>
      <c r="AM1900" s="139"/>
      <c r="AN1900" s="139"/>
      <c r="AO1900" s="139"/>
      <c r="AP1900" s="139"/>
      <c r="AQ1900" s="139"/>
      <c r="AR1900" s="139"/>
      <c r="AS1900" s="139"/>
      <c r="AT1900" s="139"/>
      <c r="AU1900" s="139"/>
      <c r="AV1900" s="139"/>
      <c r="AW1900" s="139"/>
      <c r="AX1900" s="139"/>
      <c r="AY1900" s="139"/>
    </row>
    <row r="1901" spans="1:51" ht="14.25" x14ac:dyDescent="0.2">
      <c r="A1901" s="139"/>
      <c r="B1901" s="139"/>
      <c r="C1901" s="139"/>
      <c r="D1901" s="139"/>
      <c r="E1901" s="139"/>
      <c r="F1901" s="139"/>
      <c r="G1901" s="139"/>
      <c r="H1901" s="139"/>
      <c r="I1901" s="139"/>
      <c r="J1901" s="139"/>
      <c r="K1901" s="139"/>
      <c r="L1901" s="139"/>
      <c r="M1901" s="139"/>
      <c r="N1901" s="139"/>
      <c r="O1901" s="139"/>
      <c r="P1901" s="139"/>
      <c r="Q1901" s="139"/>
      <c r="R1901" s="139"/>
      <c r="S1901" s="139"/>
      <c r="T1901" s="139"/>
      <c r="U1901" s="139"/>
      <c r="V1901" s="139"/>
      <c r="W1901" s="139"/>
      <c r="X1901" s="139"/>
      <c r="Y1901" s="139"/>
      <c r="Z1901" s="139"/>
      <c r="AA1901" s="139"/>
      <c r="AB1901" s="139"/>
      <c r="AC1901" s="139"/>
      <c r="AD1901" s="139"/>
      <c r="AE1901" s="139"/>
      <c r="AF1901" s="139"/>
      <c r="AG1901" s="139"/>
      <c r="AH1901" s="139"/>
      <c r="AI1901" s="139"/>
      <c r="AJ1901" s="139"/>
      <c r="AK1901" s="139"/>
      <c r="AL1901" s="139"/>
      <c r="AM1901" s="139"/>
      <c r="AN1901" s="139"/>
      <c r="AO1901" s="139"/>
      <c r="AP1901" s="139"/>
      <c r="AQ1901" s="139"/>
      <c r="AR1901" s="139"/>
      <c r="AS1901" s="139"/>
      <c r="AT1901" s="139"/>
      <c r="AU1901" s="139"/>
      <c r="AV1901" s="139"/>
      <c r="AW1901" s="139"/>
      <c r="AX1901" s="139"/>
      <c r="AY1901" s="139"/>
    </row>
    <row r="1902" spans="1:51" ht="14.25" x14ac:dyDescent="0.2">
      <c r="A1902" s="139"/>
      <c r="B1902" s="139"/>
      <c r="C1902" s="139"/>
      <c r="D1902" s="139"/>
      <c r="E1902" s="139"/>
      <c r="F1902" s="139"/>
      <c r="G1902" s="139"/>
      <c r="H1902" s="139"/>
      <c r="I1902" s="139"/>
      <c r="J1902" s="139"/>
      <c r="K1902" s="139"/>
      <c r="L1902" s="139"/>
      <c r="M1902" s="139"/>
      <c r="N1902" s="139"/>
      <c r="O1902" s="139"/>
      <c r="P1902" s="139"/>
      <c r="Q1902" s="139"/>
      <c r="R1902" s="139"/>
      <c r="S1902" s="139"/>
      <c r="T1902" s="139"/>
      <c r="U1902" s="139"/>
      <c r="V1902" s="139"/>
      <c r="W1902" s="139"/>
      <c r="X1902" s="139"/>
      <c r="Y1902" s="139"/>
      <c r="Z1902" s="139"/>
      <c r="AA1902" s="139"/>
      <c r="AB1902" s="139"/>
      <c r="AC1902" s="139"/>
      <c r="AD1902" s="139"/>
      <c r="AE1902" s="139"/>
      <c r="AF1902" s="139"/>
      <c r="AG1902" s="139"/>
      <c r="AH1902" s="139"/>
      <c r="AI1902" s="139"/>
      <c r="AJ1902" s="139"/>
      <c r="AK1902" s="139"/>
      <c r="AL1902" s="139"/>
      <c r="AM1902" s="139"/>
      <c r="AN1902" s="139"/>
      <c r="AO1902" s="139"/>
      <c r="AP1902" s="139"/>
      <c r="AQ1902" s="139"/>
      <c r="AR1902" s="139"/>
      <c r="AS1902" s="139"/>
      <c r="AT1902" s="139"/>
      <c r="AU1902" s="139"/>
      <c r="AV1902" s="139"/>
      <c r="AW1902" s="139"/>
      <c r="AX1902" s="139"/>
      <c r="AY1902" s="139"/>
    </row>
    <row r="1903" spans="1:51" ht="14.25" x14ac:dyDescent="0.2">
      <c r="A1903" s="139"/>
      <c r="B1903" s="139"/>
      <c r="C1903" s="139"/>
      <c r="D1903" s="139"/>
      <c r="E1903" s="139"/>
      <c r="F1903" s="139"/>
      <c r="G1903" s="139"/>
      <c r="H1903" s="139"/>
      <c r="I1903" s="139"/>
      <c r="J1903" s="139"/>
      <c r="K1903" s="139"/>
      <c r="L1903" s="139"/>
      <c r="M1903" s="139"/>
      <c r="N1903" s="139"/>
      <c r="O1903" s="139"/>
      <c r="P1903" s="139"/>
      <c r="Q1903" s="139"/>
      <c r="R1903" s="139"/>
      <c r="S1903" s="139"/>
      <c r="T1903" s="139"/>
      <c r="U1903" s="139"/>
      <c r="V1903" s="139"/>
      <c r="W1903" s="139"/>
      <c r="X1903" s="139"/>
      <c r="Y1903" s="139"/>
      <c r="Z1903" s="139"/>
      <c r="AA1903" s="139"/>
      <c r="AB1903" s="139"/>
      <c r="AC1903" s="139"/>
      <c r="AD1903" s="139"/>
      <c r="AE1903" s="139"/>
      <c r="AF1903" s="139"/>
      <c r="AG1903" s="139"/>
      <c r="AH1903" s="139"/>
      <c r="AI1903" s="139"/>
      <c r="AJ1903" s="139"/>
      <c r="AK1903" s="139"/>
      <c r="AL1903" s="139"/>
      <c r="AM1903" s="139"/>
      <c r="AN1903" s="139"/>
      <c r="AO1903" s="139"/>
      <c r="AP1903" s="139"/>
      <c r="AQ1903" s="139"/>
      <c r="AR1903" s="139"/>
      <c r="AS1903" s="139"/>
      <c r="AT1903" s="139"/>
      <c r="AU1903" s="139"/>
      <c r="AV1903" s="139"/>
      <c r="AW1903" s="139"/>
      <c r="AX1903" s="139"/>
      <c r="AY1903" s="139"/>
    </row>
    <row r="1904" spans="1:51" ht="14.25" x14ac:dyDescent="0.2">
      <c r="A1904" s="139"/>
      <c r="B1904" s="139"/>
      <c r="C1904" s="139"/>
      <c r="D1904" s="139"/>
      <c r="E1904" s="139"/>
      <c r="F1904" s="139"/>
      <c r="G1904" s="139"/>
      <c r="H1904" s="139"/>
      <c r="I1904" s="139"/>
      <c r="J1904" s="139"/>
      <c r="K1904" s="139"/>
      <c r="L1904" s="139"/>
      <c r="M1904" s="139"/>
      <c r="N1904" s="139"/>
      <c r="O1904" s="139"/>
      <c r="P1904" s="139"/>
      <c r="Q1904" s="139"/>
      <c r="R1904" s="139"/>
      <c r="S1904" s="139"/>
      <c r="T1904" s="139"/>
      <c r="U1904" s="139"/>
      <c r="V1904" s="139"/>
      <c r="W1904" s="139"/>
      <c r="X1904" s="139"/>
      <c r="Y1904" s="139"/>
      <c r="Z1904" s="139"/>
      <c r="AA1904" s="139"/>
      <c r="AB1904" s="139"/>
      <c r="AC1904" s="139"/>
      <c r="AD1904" s="139"/>
      <c r="AE1904" s="139"/>
      <c r="AF1904" s="139"/>
      <c r="AG1904" s="139"/>
      <c r="AH1904" s="139"/>
      <c r="AI1904" s="139"/>
      <c r="AJ1904" s="139"/>
      <c r="AK1904" s="139"/>
      <c r="AL1904" s="139"/>
      <c r="AM1904" s="139"/>
      <c r="AN1904" s="139"/>
      <c r="AO1904" s="139"/>
      <c r="AP1904" s="139"/>
      <c r="AQ1904" s="139"/>
      <c r="AR1904" s="139"/>
      <c r="AS1904" s="139"/>
      <c r="AT1904" s="139"/>
      <c r="AU1904" s="139"/>
      <c r="AV1904" s="139"/>
      <c r="AW1904" s="139"/>
      <c r="AX1904" s="139"/>
      <c r="AY1904" s="139"/>
    </row>
    <row r="1905" spans="1:51" ht="14.25" x14ac:dyDescent="0.2">
      <c r="A1905" s="139"/>
      <c r="B1905" s="139"/>
      <c r="C1905" s="139"/>
      <c r="D1905" s="139"/>
      <c r="E1905" s="139"/>
      <c r="F1905" s="139"/>
      <c r="G1905" s="139"/>
      <c r="H1905" s="139"/>
      <c r="I1905" s="139"/>
      <c r="J1905" s="139"/>
      <c r="K1905" s="139"/>
      <c r="L1905" s="139"/>
      <c r="M1905" s="139"/>
      <c r="N1905" s="139"/>
      <c r="O1905" s="139"/>
      <c r="P1905" s="139"/>
      <c r="Q1905" s="139"/>
      <c r="R1905" s="139"/>
      <c r="S1905" s="139"/>
      <c r="T1905" s="139"/>
      <c r="U1905" s="139"/>
      <c r="V1905" s="139"/>
      <c r="W1905" s="139"/>
      <c r="X1905" s="139"/>
      <c r="Y1905" s="139"/>
      <c r="Z1905" s="139"/>
      <c r="AA1905" s="139"/>
      <c r="AB1905" s="139"/>
      <c r="AC1905" s="139"/>
      <c r="AD1905" s="139"/>
      <c r="AE1905" s="139"/>
      <c r="AF1905" s="139"/>
      <c r="AG1905" s="139"/>
      <c r="AH1905" s="139"/>
      <c r="AI1905" s="139"/>
      <c r="AJ1905" s="139"/>
      <c r="AK1905" s="139"/>
      <c r="AL1905" s="139"/>
      <c r="AM1905" s="139"/>
      <c r="AN1905" s="139"/>
      <c r="AO1905" s="139"/>
      <c r="AP1905" s="139"/>
      <c r="AQ1905" s="139"/>
      <c r="AR1905" s="139"/>
      <c r="AS1905" s="139"/>
      <c r="AT1905" s="139"/>
      <c r="AU1905" s="139"/>
      <c r="AV1905" s="139"/>
      <c r="AW1905" s="139"/>
      <c r="AX1905" s="139"/>
      <c r="AY1905" s="139"/>
    </row>
    <row r="1906" spans="1:51" ht="14.25" x14ac:dyDescent="0.2">
      <c r="A1906" s="139"/>
      <c r="B1906" s="139"/>
      <c r="C1906" s="139"/>
      <c r="D1906" s="139"/>
      <c r="E1906" s="139"/>
      <c r="F1906" s="139"/>
      <c r="G1906" s="139"/>
      <c r="H1906" s="139"/>
      <c r="I1906" s="139"/>
      <c r="J1906" s="139"/>
      <c r="K1906" s="139"/>
      <c r="L1906" s="139"/>
      <c r="M1906" s="139"/>
      <c r="N1906" s="139"/>
      <c r="O1906" s="139"/>
      <c r="P1906" s="139"/>
      <c r="Q1906" s="139"/>
      <c r="R1906" s="139"/>
      <c r="S1906" s="139"/>
      <c r="T1906" s="139"/>
      <c r="U1906" s="139"/>
      <c r="V1906" s="139"/>
      <c r="W1906" s="139"/>
      <c r="X1906" s="139"/>
      <c r="Y1906" s="139"/>
      <c r="Z1906" s="139"/>
      <c r="AA1906" s="139"/>
      <c r="AB1906" s="139"/>
      <c r="AC1906" s="139"/>
      <c r="AD1906" s="139"/>
      <c r="AE1906" s="139"/>
      <c r="AF1906" s="139"/>
      <c r="AG1906" s="139"/>
      <c r="AH1906" s="139"/>
      <c r="AI1906" s="139"/>
      <c r="AJ1906" s="139"/>
      <c r="AK1906" s="139"/>
      <c r="AL1906" s="139"/>
      <c r="AM1906" s="139"/>
      <c r="AN1906" s="139"/>
      <c r="AO1906" s="139"/>
      <c r="AP1906" s="139"/>
      <c r="AQ1906" s="139"/>
      <c r="AR1906" s="139"/>
      <c r="AS1906" s="139"/>
      <c r="AT1906" s="139"/>
      <c r="AU1906" s="139"/>
      <c r="AV1906" s="139"/>
      <c r="AW1906" s="139"/>
      <c r="AX1906" s="139"/>
      <c r="AY1906" s="139"/>
    </row>
    <row r="1907" spans="1:51" ht="14.25" x14ac:dyDescent="0.2">
      <c r="A1907" s="139"/>
      <c r="B1907" s="139"/>
      <c r="C1907" s="139"/>
      <c r="D1907" s="139"/>
      <c r="E1907" s="139"/>
      <c r="F1907" s="139"/>
      <c r="G1907" s="139"/>
      <c r="H1907" s="139"/>
      <c r="I1907" s="139"/>
      <c r="J1907" s="139"/>
      <c r="K1907" s="139"/>
      <c r="L1907" s="139"/>
      <c r="M1907" s="139"/>
      <c r="N1907" s="139"/>
      <c r="O1907" s="139"/>
      <c r="P1907" s="139"/>
      <c r="Q1907" s="139"/>
      <c r="R1907" s="139"/>
      <c r="S1907" s="139"/>
      <c r="T1907" s="139"/>
      <c r="U1907" s="139"/>
      <c r="V1907" s="139"/>
      <c r="W1907" s="139"/>
      <c r="X1907" s="139"/>
      <c r="Y1907" s="139"/>
      <c r="Z1907" s="139"/>
      <c r="AA1907" s="139"/>
      <c r="AB1907" s="139"/>
      <c r="AC1907" s="139"/>
      <c r="AD1907" s="139"/>
      <c r="AE1907" s="139"/>
      <c r="AF1907" s="139"/>
      <c r="AG1907" s="139"/>
      <c r="AH1907" s="139"/>
      <c r="AI1907" s="139"/>
      <c r="AJ1907" s="139"/>
      <c r="AK1907" s="139"/>
      <c r="AL1907" s="139"/>
      <c r="AM1907" s="139"/>
      <c r="AN1907" s="139"/>
      <c r="AO1907" s="139"/>
      <c r="AP1907" s="139"/>
      <c r="AQ1907" s="139"/>
      <c r="AR1907" s="139"/>
      <c r="AS1907" s="139"/>
      <c r="AT1907" s="139"/>
      <c r="AU1907" s="139"/>
      <c r="AV1907" s="139"/>
      <c r="AW1907" s="139"/>
      <c r="AX1907" s="139"/>
      <c r="AY1907" s="139"/>
    </row>
    <row r="1908" spans="1:51" ht="14.25" x14ac:dyDescent="0.2">
      <c r="A1908" s="139"/>
      <c r="B1908" s="139"/>
      <c r="C1908" s="139"/>
      <c r="D1908" s="139"/>
      <c r="E1908" s="139"/>
      <c r="F1908" s="139"/>
      <c r="G1908" s="139"/>
      <c r="H1908" s="139"/>
      <c r="I1908" s="139"/>
      <c r="J1908" s="139"/>
      <c r="K1908" s="139"/>
      <c r="L1908" s="139"/>
      <c r="M1908" s="139"/>
      <c r="N1908" s="139"/>
      <c r="O1908" s="139"/>
      <c r="P1908" s="139"/>
      <c r="Q1908" s="139"/>
      <c r="R1908" s="139"/>
      <c r="S1908" s="139"/>
      <c r="T1908" s="139"/>
      <c r="U1908" s="139"/>
      <c r="V1908" s="139"/>
      <c r="W1908" s="139"/>
      <c r="X1908" s="139"/>
      <c r="Y1908" s="139"/>
      <c r="Z1908" s="139"/>
      <c r="AA1908" s="139"/>
      <c r="AB1908" s="139"/>
      <c r="AC1908" s="139"/>
      <c r="AD1908" s="139"/>
      <c r="AE1908" s="139"/>
      <c r="AF1908" s="139"/>
      <c r="AG1908" s="139"/>
      <c r="AH1908" s="139"/>
      <c r="AI1908" s="139"/>
      <c r="AJ1908" s="139"/>
      <c r="AK1908" s="139"/>
      <c r="AL1908" s="139"/>
      <c r="AM1908" s="139"/>
      <c r="AN1908" s="139"/>
      <c r="AO1908" s="139"/>
      <c r="AP1908" s="139"/>
      <c r="AQ1908" s="139"/>
      <c r="AR1908" s="139"/>
      <c r="AS1908" s="139"/>
      <c r="AT1908" s="139"/>
      <c r="AU1908" s="139"/>
      <c r="AV1908" s="139"/>
      <c r="AW1908" s="139"/>
      <c r="AX1908" s="139"/>
      <c r="AY1908" s="139"/>
    </row>
    <row r="1909" spans="1:51" ht="14.25" x14ac:dyDescent="0.2">
      <c r="A1909" s="139"/>
      <c r="B1909" s="139"/>
      <c r="C1909" s="139"/>
      <c r="D1909" s="139"/>
      <c r="E1909" s="139"/>
      <c r="F1909" s="139"/>
      <c r="G1909" s="139"/>
      <c r="H1909" s="139"/>
      <c r="I1909" s="139"/>
      <c r="J1909" s="139"/>
      <c r="K1909" s="139"/>
      <c r="L1909" s="139"/>
      <c r="M1909" s="139"/>
      <c r="N1909" s="139"/>
      <c r="O1909" s="139"/>
      <c r="P1909" s="139"/>
      <c r="Q1909" s="139"/>
      <c r="R1909" s="139"/>
      <c r="S1909" s="139"/>
      <c r="T1909" s="139"/>
      <c r="U1909" s="139"/>
      <c r="V1909" s="139"/>
      <c r="W1909" s="139"/>
      <c r="X1909" s="139"/>
      <c r="Y1909" s="139"/>
      <c r="Z1909" s="139"/>
      <c r="AA1909" s="139"/>
      <c r="AB1909" s="139"/>
      <c r="AC1909" s="139"/>
      <c r="AD1909" s="139"/>
      <c r="AE1909" s="139"/>
      <c r="AF1909" s="139"/>
      <c r="AG1909" s="139"/>
      <c r="AH1909" s="139"/>
      <c r="AI1909" s="139"/>
      <c r="AJ1909" s="139"/>
      <c r="AK1909" s="139"/>
      <c r="AL1909" s="139"/>
      <c r="AM1909" s="139"/>
      <c r="AN1909" s="139"/>
      <c r="AO1909" s="139"/>
      <c r="AP1909" s="139"/>
      <c r="AQ1909" s="139"/>
      <c r="AR1909" s="139"/>
      <c r="AS1909" s="139"/>
      <c r="AT1909" s="139"/>
      <c r="AU1909" s="139"/>
      <c r="AV1909" s="139"/>
      <c r="AW1909" s="139"/>
      <c r="AX1909" s="139"/>
      <c r="AY1909" s="139"/>
    </row>
    <row r="1910" spans="1:51" ht="14.25" x14ac:dyDescent="0.2">
      <c r="A1910" s="139"/>
      <c r="B1910" s="139"/>
      <c r="C1910" s="139"/>
      <c r="D1910" s="139"/>
      <c r="E1910" s="139"/>
      <c r="F1910" s="139"/>
      <c r="G1910" s="139"/>
      <c r="H1910" s="139"/>
      <c r="I1910" s="139"/>
      <c r="J1910" s="139"/>
      <c r="K1910" s="139"/>
      <c r="L1910" s="139"/>
      <c r="M1910" s="139"/>
      <c r="N1910" s="139"/>
      <c r="O1910" s="139"/>
      <c r="P1910" s="139"/>
      <c r="Q1910" s="139"/>
      <c r="R1910" s="139"/>
      <c r="S1910" s="139"/>
      <c r="T1910" s="139"/>
      <c r="U1910" s="139"/>
      <c r="V1910" s="139"/>
      <c r="W1910" s="139"/>
      <c r="X1910" s="139"/>
      <c r="Y1910" s="139"/>
      <c r="Z1910" s="139"/>
      <c r="AA1910" s="139"/>
      <c r="AB1910" s="139"/>
      <c r="AC1910" s="139"/>
      <c r="AD1910" s="139"/>
      <c r="AE1910" s="139"/>
      <c r="AF1910" s="139"/>
      <c r="AG1910" s="139"/>
      <c r="AH1910" s="139"/>
      <c r="AI1910" s="139"/>
      <c r="AJ1910" s="139"/>
      <c r="AK1910" s="139"/>
      <c r="AL1910" s="139"/>
      <c r="AM1910" s="139"/>
      <c r="AN1910" s="139"/>
      <c r="AO1910" s="139"/>
      <c r="AP1910" s="139"/>
      <c r="AQ1910" s="139"/>
      <c r="AR1910" s="139"/>
      <c r="AS1910" s="139"/>
      <c r="AT1910" s="139"/>
      <c r="AU1910" s="139"/>
      <c r="AV1910" s="139"/>
      <c r="AW1910" s="139"/>
      <c r="AX1910" s="139"/>
      <c r="AY1910" s="139"/>
    </row>
    <row r="1911" spans="1:51" ht="14.25" x14ac:dyDescent="0.2">
      <c r="A1911" s="139"/>
      <c r="B1911" s="139"/>
      <c r="C1911" s="139"/>
      <c r="D1911" s="139"/>
      <c r="E1911" s="139"/>
      <c r="F1911" s="139"/>
      <c r="G1911" s="139"/>
      <c r="H1911" s="139"/>
      <c r="I1911" s="139"/>
      <c r="J1911" s="139"/>
      <c r="K1911" s="139"/>
      <c r="L1911" s="139"/>
      <c r="M1911" s="139"/>
      <c r="N1911" s="139"/>
      <c r="O1911" s="139"/>
      <c r="P1911" s="139"/>
      <c r="Q1911" s="139"/>
      <c r="R1911" s="139"/>
      <c r="S1911" s="139"/>
      <c r="T1911" s="139"/>
      <c r="U1911" s="139"/>
      <c r="V1911" s="139"/>
      <c r="W1911" s="139"/>
      <c r="X1911" s="139"/>
      <c r="Y1911" s="139"/>
      <c r="Z1911" s="139"/>
      <c r="AA1911" s="139"/>
      <c r="AB1911" s="139"/>
      <c r="AC1911" s="139"/>
      <c r="AD1911" s="139"/>
      <c r="AE1911" s="139"/>
      <c r="AF1911" s="139"/>
      <c r="AG1911" s="139"/>
      <c r="AH1911" s="139"/>
      <c r="AI1911" s="139"/>
      <c r="AJ1911" s="139"/>
      <c r="AK1911" s="139"/>
      <c r="AL1911" s="139"/>
      <c r="AM1911" s="139"/>
      <c r="AN1911" s="139"/>
      <c r="AO1911" s="139"/>
      <c r="AP1911" s="139"/>
      <c r="AQ1911" s="139"/>
      <c r="AR1911" s="139"/>
      <c r="AS1911" s="139"/>
      <c r="AT1911" s="139"/>
      <c r="AU1911" s="139"/>
      <c r="AV1911" s="139"/>
      <c r="AW1911" s="139"/>
      <c r="AX1911" s="139"/>
      <c r="AY1911" s="139"/>
    </row>
    <row r="1912" spans="1:51" ht="14.25" x14ac:dyDescent="0.2">
      <c r="A1912" s="139"/>
      <c r="B1912" s="139"/>
      <c r="C1912" s="139"/>
      <c r="D1912" s="139"/>
      <c r="E1912" s="139"/>
      <c r="F1912" s="139"/>
      <c r="G1912" s="139"/>
      <c r="H1912" s="139"/>
      <c r="I1912" s="139"/>
      <c r="J1912" s="139"/>
      <c r="K1912" s="139"/>
      <c r="L1912" s="139"/>
      <c r="M1912" s="139"/>
      <c r="N1912" s="139"/>
      <c r="O1912" s="139"/>
      <c r="P1912" s="139"/>
      <c r="Q1912" s="139"/>
      <c r="R1912" s="139"/>
      <c r="S1912" s="139"/>
      <c r="T1912" s="139"/>
      <c r="U1912" s="139"/>
      <c r="V1912" s="139"/>
      <c r="W1912" s="139"/>
      <c r="X1912" s="139"/>
      <c r="Y1912" s="139"/>
      <c r="Z1912" s="139"/>
      <c r="AA1912" s="139"/>
      <c r="AB1912" s="139"/>
      <c r="AC1912" s="139"/>
      <c r="AD1912" s="139"/>
      <c r="AE1912" s="139"/>
      <c r="AF1912" s="139"/>
      <c r="AG1912" s="139"/>
      <c r="AH1912" s="139"/>
      <c r="AI1912" s="139"/>
      <c r="AJ1912" s="139"/>
      <c r="AK1912" s="139"/>
      <c r="AL1912" s="139"/>
      <c r="AM1912" s="139"/>
      <c r="AN1912" s="139"/>
      <c r="AO1912" s="139"/>
      <c r="AP1912" s="139"/>
      <c r="AQ1912" s="139"/>
      <c r="AR1912" s="139"/>
      <c r="AS1912" s="139"/>
      <c r="AT1912" s="139"/>
      <c r="AU1912" s="139"/>
      <c r="AV1912" s="139"/>
      <c r="AW1912" s="139"/>
      <c r="AX1912" s="139"/>
      <c r="AY1912" s="139"/>
    </row>
    <row r="1913" spans="1:51" ht="14.25" x14ac:dyDescent="0.2">
      <c r="A1913" s="139"/>
      <c r="B1913" s="139"/>
      <c r="C1913" s="139"/>
      <c r="D1913" s="139"/>
      <c r="E1913" s="139"/>
      <c r="F1913" s="139"/>
      <c r="G1913" s="139"/>
      <c r="H1913" s="139"/>
      <c r="I1913" s="139"/>
      <c r="J1913" s="139"/>
      <c r="K1913" s="139"/>
      <c r="L1913" s="139"/>
      <c r="M1913" s="139"/>
      <c r="N1913" s="139"/>
      <c r="O1913" s="139"/>
      <c r="P1913" s="139"/>
      <c r="Q1913" s="139"/>
      <c r="R1913" s="139"/>
      <c r="S1913" s="139"/>
      <c r="T1913" s="139"/>
      <c r="U1913" s="139"/>
      <c r="V1913" s="139"/>
      <c r="W1913" s="139"/>
      <c r="X1913" s="139"/>
      <c r="Y1913" s="139"/>
      <c r="Z1913" s="139"/>
      <c r="AA1913" s="139"/>
      <c r="AB1913" s="139"/>
      <c r="AC1913" s="139"/>
      <c r="AD1913" s="139"/>
      <c r="AE1913" s="139"/>
      <c r="AF1913" s="139"/>
      <c r="AG1913" s="139"/>
      <c r="AH1913" s="139"/>
      <c r="AI1913" s="139"/>
      <c r="AJ1913" s="139"/>
      <c r="AK1913" s="139"/>
      <c r="AL1913" s="139"/>
      <c r="AM1913" s="139"/>
      <c r="AN1913" s="139"/>
      <c r="AO1913" s="139"/>
      <c r="AP1913" s="139"/>
      <c r="AQ1913" s="139"/>
      <c r="AR1913" s="139"/>
      <c r="AS1913" s="139"/>
      <c r="AT1913" s="139"/>
      <c r="AU1913" s="139"/>
      <c r="AV1913" s="139"/>
      <c r="AW1913" s="139"/>
      <c r="AX1913" s="139"/>
      <c r="AY1913" s="139"/>
    </row>
    <row r="1914" spans="1:51" ht="14.25" x14ac:dyDescent="0.2">
      <c r="A1914" s="139"/>
      <c r="B1914" s="139"/>
      <c r="C1914" s="139"/>
      <c r="D1914" s="139"/>
      <c r="E1914" s="139"/>
      <c r="F1914" s="139"/>
      <c r="G1914" s="139"/>
      <c r="H1914" s="139"/>
      <c r="I1914" s="139"/>
      <c r="J1914" s="139"/>
      <c r="K1914" s="139"/>
      <c r="L1914" s="139"/>
      <c r="M1914" s="139"/>
      <c r="N1914" s="139"/>
      <c r="O1914" s="139"/>
      <c r="P1914" s="139"/>
      <c r="Q1914" s="139"/>
      <c r="R1914" s="139"/>
      <c r="S1914" s="139"/>
      <c r="T1914" s="139"/>
      <c r="U1914" s="139"/>
      <c r="V1914" s="139"/>
      <c r="W1914" s="139"/>
      <c r="X1914" s="139"/>
      <c r="Y1914" s="139"/>
      <c r="Z1914" s="139"/>
      <c r="AA1914" s="139"/>
      <c r="AB1914" s="139"/>
      <c r="AC1914" s="139"/>
      <c r="AD1914" s="139"/>
      <c r="AE1914" s="139"/>
      <c r="AF1914" s="139"/>
      <c r="AG1914" s="139"/>
      <c r="AH1914" s="139"/>
      <c r="AI1914" s="139"/>
      <c r="AJ1914" s="139"/>
      <c r="AK1914" s="139"/>
      <c r="AL1914" s="139"/>
      <c r="AM1914" s="139"/>
      <c r="AN1914" s="139"/>
      <c r="AO1914" s="139"/>
      <c r="AP1914" s="139"/>
      <c r="AQ1914" s="139"/>
      <c r="AR1914" s="139"/>
      <c r="AS1914" s="139"/>
      <c r="AT1914" s="139"/>
      <c r="AU1914" s="139"/>
      <c r="AV1914" s="139"/>
      <c r="AW1914" s="139"/>
      <c r="AX1914" s="139"/>
      <c r="AY1914" s="139"/>
    </row>
    <row r="1915" spans="1:51" ht="14.25" x14ac:dyDescent="0.2">
      <c r="A1915" s="139"/>
      <c r="B1915" s="139"/>
      <c r="C1915" s="139"/>
      <c r="D1915" s="139"/>
      <c r="E1915" s="139"/>
      <c r="F1915" s="139"/>
      <c r="G1915" s="139"/>
      <c r="H1915" s="139"/>
      <c r="I1915" s="139"/>
      <c r="J1915" s="139"/>
      <c r="K1915" s="139"/>
      <c r="L1915" s="139"/>
      <c r="M1915" s="139"/>
      <c r="N1915" s="139"/>
      <c r="O1915" s="139"/>
      <c r="P1915" s="139"/>
      <c r="Q1915" s="139"/>
      <c r="R1915" s="139"/>
      <c r="S1915" s="139"/>
      <c r="T1915" s="139"/>
      <c r="U1915" s="139"/>
      <c r="V1915" s="139"/>
      <c r="W1915" s="139"/>
      <c r="X1915" s="139"/>
      <c r="Y1915" s="139"/>
      <c r="Z1915" s="139"/>
      <c r="AA1915" s="139"/>
      <c r="AB1915" s="139"/>
      <c r="AC1915" s="139"/>
      <c r="AD1915" s="139"/>
      <c r="AE1915" s="139"/>
      <c r="AF1915" s="139"/>
      <c r="AG1915" s="139"/>
      <c r="AH1915" s="139"/>
      <c r="AI1915" s="139"/>
      <c r="AJ1915" s="139"/>
      <c r="AK1915" s="139"/>
      <c r="AL1915" s="139"/>
      <c r="AM1915" s="139"/>
      <c r="AN1915" s="139"/>
      <c r="AO1915" s="139"/>
      <c r="AP1915" s="139"/>
      <c r="AQ1915" s="139"/>
      <c r="AR1915" s="139"/>
      <c r="AS1915" s="139"/>
      <c r="AT1915" s="139"/>
      <c r="AU1915" s="139"/>
      <c r="AV1915" s="139"/>
      <c r="AW1915" s="139"/>
      <c r="AX1915" s="139"/>
      <c r="AY1915" s="139"/>
    </row>
    <row r="1916" spans="1:51" ht="14.25" x14ac:dyDescent="0.2">
      <c r="A1916" s="139"/>
      <c r="B1916" s="139"/>
      <c r="C1916" s="139"/>
      <c r="D1916" s="139"/>
      <c r="E1916" s="139"/>
      <c r="F1916" s="139"/>
      <c r="G1916" s="139"/>
      <c r="H1916" s="139"/>
      <c r="I1916" s="139"/>
      <c r="J1916" s="139"/>
      <c r="K1916" s="139"/>
      <c r="L1916" s="139"/>
      <c r="M1916" s="139"/>
      <c r="N1916" s="139"/>
      <c r="O1916" s="139"/>
      <c r="P1916" s="139"/>
      <c r="Q1916" s="139"/>
      <c r="R1916" s="139"/>
      <c r="S1916" s="139"/>
      <c r="T1916" s="139"/>
      <c r="U1916" s="139"/>
      <c r="V1916" s="139"/>
      <c r="W1916" s="139"/>
      <c r="X1916" s="139"/>
      <c r="Y1916" s="139"/>
      <c r="Z1916" s="139"/>
      <c r="AA1916" s="139"/>
      <c r="AB1916" s="139"/>
      <c r="AC1916" s="139"/>
      <c r="AD1916" s="139"/>
      <c r="AE1916" s="139"/>
      <c r="AF1916" s="139"/>
      <c r="AG1916" s="139"/>
      <c r="AH1916" s="139"/>
      <c r="AI1916" s="139"/>
      <c r="AJ1916" s="139"/>
      <c r="AK1916" s="139"/>
      <c r="AL1916" s="139"/>
      <c r="AM1916" s="139"/>
      <c r="AN1916" s="139"/>
      <c r="AO1916" s="139"/>
      <c r="AP1916" s="139"/>
      <c r="AQ1916" s="139"/>
      <c r="AR1916" s="139"/>
      <c r="AS1916" s="139"/>
      <c r="AT1916" s="139"/>
      <c r="AU1916" s="139"/>
      <c r="AV1916" s="139"/>
      <c r="AW1916" s="139"/>
      <c r="AX1916" s="139"/>
      <c r="AY1916" s="139"/>
    </row>
    <row r="1917" spans="1:51" ht="14.25" x14ac:dyDescent="0.2">
      <c r="A1917" s="139"/>
      <c r="B1917" s="139"/>
      <c r="C1917" s="139"/>
      <c r="D1917" s="139"/>
      <c r="E1917" s="139"/>
      <c r="F1917" s="139"/>
      <c r="G1917" s="139"/>
      <c r="H1917" s="139"/>
      <c r="I1917" s="139"/>
      <c r="J1917" s="139"/>
      <c r="K1917" s="139"/>
      <c r="L1917" s="139"/>
      <c r="M1917" s="139"/>
      <c r="N1917" s="139"/>
      <c r="O1917" s="139"/>
      <c r="P1917" s="139"/>
      <c r="Q1917" s="139"/>
      <c r="R1917" s="139"/>
      <c r="S1917" s="139"/>
      <c r="T1917" s="139"/>
      <c r="U1917" s="139"/>
      <c r="V1917" s="139"/>
      <c r="W1917" s="139"/>
      <c r="X1917" s="139"/>
      <c r="Y1917" s="139"/>
      <c r="Z1917" s="139"/>
      <c r="AA1917" s="139"/>
      <c r="AB1917" s="139"/>
      <c r="AC1917" s="139"/>
      <c r="AD1917" s="139"/>
      <c r="AE1917" s="139"/>
      <c r="AF1917" s="139"/>
      <c r="AG1917" s="139"/>
      <c r="AH1917" s="139"/>
      <c r="AI1917" s="139"/>
      <c r="AJ1917" s="139"/>
      <c r="AK1917" s="139"/>
      <c r="AL1917" s="139"/>
      <c r="AM1917" s="139"/>
      <c r="AN1917" s="139"/>
      <c r="AO1917" s="139"/>
      <c r="AP1917" s="139"/>
      <c r="AQ1917" s="139"/>
      <c r="AR1917" s="139"/>
      <c r="AS1917" s="139"/>
      <c r="AT1917" s="139"/>
      <c r="AU1917" s="139"/>
      <c r="AV1917" s="139"/>
      <c r="AW1917" s="139"/>
      <c r="AX1917" s="139"/>
      <c r="AY1917" s="139"/>
    </row>
    <row r="1918" spans="1:51" ht="14.25" x14ac:dyDescent="0.2">
      <c r="A1918" s="139"/>
      <c r="B1918" s="139"/>
      <c r="C1918" s="139"/>
      <c r="D1918" s="139"/>
      <c r="E1918" s="139"/>
      <c r="F1918" s="139"/>
      <c r="G1918" s="139"/>
      <c r="H1918" s="139"/>
      <c r="I1918" s="139"/>
      <c r="J1918" s="139"/>
      <c r="K1918" s="139"/>
      <c r="L1918" s="139"/>
      <c r="M1918" s="139"/>
      <c r="N1918" s="139"/>
      <c r="O1918" s="139"/>
      <c r="P1918" s="139"/>
      <c r="Q1918" s="139"/>
      <c r="R1918" s="139"/>
      <c r="S1918" s="139"/>
      <c r="T1918" s="139"/>
      <c r="U1918" s="139"/>
      <c r="V1918" s="139"/>
      <c r="W1918" s="139"/>
      <c r="X1918" s="139"/>
      <c r="Y1918" s="139"/>
      <c r="Z1918" s="139"/>
      <c r="AA1918" s="139"/>
      <c r="AB1918" s="139"/>
      <c r="AC1918" s="139"/>
      <c r="AD1918" s="139"/>
      <c r="AE1918" s="139"/>
      <c r="AF1918" s="139"/>
      <c r="AG1918" s="139"/>
      <c r="AH1918" s="139"/>
      <c r="AI1918" s="139"/>
      <c r="AJ1918" s="139"/>
      <c r="AK1918" s="139"/>
      <c r="AL1918" s="139"/>
      <c r="AM1918" s="139"/>
      <c r="AN1918" s="139"/>
      <c r="AO1918" s="139"/>
      <c r="AP1918" s="139"/>
      <c r="AQ1918" s="139"/>
      <c r="AR1918" s="139"/>
      <c r="AS1918" s="139"/>
      <c r="AT1918" s="139"/>
      <c r="AU1918" s="139"/>
      <c r="AV1918" s="139"/>
      <c r="AW1918" s="139"/>
      <c r="AX1918" s="139"/>
      <c r="AY1918" s="139"/>
    </row>
    <row r="1919" spans="1:51" ht="14.25" x14ac:dyDescent="0.2">
      <c r="A1919" s="139"/>
      <c r="B1919" s="139"/>
      <c r="C1919" s="139"/>
      <c r="D1919" s="139"/>
      <c r="E1919" s="139"/>
      <c r="F1919" s="139"/>
      <c r="G1919" s="139"/>
      <c r="H1919" s="139"/>
      <c r="I1919" s="139"/>
      <c r="J1919" s="139"/>
      <c r="K1919" s="139"/>
      <c r="L1919" s="139"/>
      <c r="M1919" s="139"/>
      <c r="N1919" s="139"/>
      <c r="O1919" s="139"/>
      <c r="P1919" s="139"/>
      <c r="Q1919" s="139"/>
      <c r="R1919" s="139"/>
      <c r="S1919" s="139"/>
      <c r="T1919" s="139"/>
      <c r="U1919" s="139"/>
      <c r="V1919" s="139"/>
      <c r="W1919" s="139"/>
      <c r="X1919" s="139"/>
      <c r="Y1919" s="139"/>
      <c r="Z1919" s="139"/>
      <c r="AA1919" s="139"/>
      <c r="AB1919" s="139"/>
      <c r="AC1919" s="139"/>
      <c r="AD1919" s="139"/>
      <c r="AE1919" s="139"/>
      <c r="AF1919" s="139"/>
      <c r="AG1919" s="139"/>
      <c r="AH1919" s="139"/>
      <c r="AI1919" s="139"/>
      <c r="AJ1919" s="139"/>
      <c r="AK1919" s="139"/>
      <c r="AL1919" s="139"/>
      <c r="AM1919" s="139"/>
      <c r="AN1919" s="139"/>
      <c r="AO1919" s="139"/>
      <c r="AP1919" s="139"/>
      <c r="AQ1919" s="139"/>
      <c r="AR1919" s="139"/>
      <c r="AS1919" s="139"/>
      <c r="AT1919" s="139"/>
      <c r="AU1919" s="139"/>
      <c r="AV1919" s="139"/>
      <c r="AW1919" s="139"/>
      <c r="AX1919" s="139"/>
      <c r="AY1919" s="139"/>
    </row>
    <row r="1920" spans="1:51" ht="14.25" x14ac:dyDescent="0.2">
      <c r="A1920" s="139"/>
      <c r="B1920" s="139"/>
      <c r="C1920" s="139"/>
      <c r="D1920" s="139"/>
      <c r="E1920" s="139"/>
      <c r="F1920" s="139"/>
      <c r="G1920" s="139"/>
      <c r="H1920" s="139"/>
      <c r="I1920" s="139"/>
      <c r="J1920" s="139"/>
      <c r="K1920" s="139"/>
      <c r="L1920" s="139"/>
      <c r="M1920" s="139"/>
      <c r="N1920" s="139"/>
      <c r="O1920" s="139"/>
      <c r="P1920" s="139"/>
      <c r="Q1920" s="139"/>
      <c r="R1920" s="139"/>
      <c r="S1920" s="139"/>
      <c r="T1920" s="139"/>
      <c r="U1920" s="139"/>
      <c r="V1920" s="139"/>
      <c r="W1920" s="139"/>
      <c r="X1920" s="139"/>
      <c r="Y1920" s="139"/>
      <c r="Z1920" s="139"/>
      <c r="AA1920" s="139"/>
      <c r="AB1920" s="139"/>
      <c r="AC1920" s="139"/>
      <c r="AD1920" s="139"/>
      <c r="AE1920" s="139"/>
      <c r="AF1920" s="139"/>
      <c r="AG1920" s="139"/>
      <c r="AH1920" s="139"/>
      <c r="AI1920" s="139"/>
      <c r="AJ1920" s="139"/>
      <c r="AK1920" s="139"/>
      <c r="AL1920" s="139"/>
      <c r="AM1920" s="139"/>
      <c r="AN1920" s="139"/>
      <c r="AO1920" s="139"/>
      <c r="AP1920" s="139"/>
      <c r="AQ1920" s="139"/>
      <c r="AR1920" s="139"/>
      <c r="AS1920" s="139"/>
      <c r="AT1920" s="139"/>
      <c r="AU1920" s="139"/>
      <c r="AV1920" s="139"/>
      <c r="AW1920" s="139"/>
      <c r="AX1920" s="139"/>
      <c r="AY1920" s="139"/>
    </row>
    <row r="1921" spans="1:51" ht="14.25" x14ac:dyDescent="0.2">
      <c r="A1921" s="139"/>
      <c r="B1921" s="139"/>
      <c r="C1921" s="139"/>
      <c r="D1921" s="139"/>
      <c r="E1921" s="139"/>
      <c r="F1921" s="139"/>
      <c r="G1921" s="139"/>
      <c r="H1921" s="139"/>
      <c r="I1921" s="139"/>
      <c r="J1921" s="139"/>
      <c r="K1921" s="139"/>
      <c r="L1921" s="139"/>
      <c r="M1921" s="139"/>
      <c r="N1921" s="139"/>
      <c r="O1921" s="139"/>
      <c r="P1921" s="139"/>
      <c r="Q1921" s="139"/>
      <c r="R1921" s="139"/>
      <c r="S1921" s="139"/>
      <c r="T1921" s="139"/>
      <c r="U1921" s="139"/>
      <c r="V1921" s="139"/>
      <c r="W1921" s="139"/>
      <c r="X1921" s="139"/>
      <c r="Y1921" s="139"/>
      <c r="Z1921" s="139"/>
      <c r="AA1921" s="139"/>
      <c r="AB1921" s="139"/>
      <c r="AC1921" s="139"/>
      <c r="AD1921" s="139"/>
      <c r="AE1921" s="139"/>
      <c r="AF1921" s="139"/>
      <c r="AG1921" s="139"/>
      <c r="AH1921" s="139"/>
      <c r="AI1921" s="139"/>
      <c r="AJ1921" s="139"/>
      <c r="AK1921" s="139"/>
      <c r="AL1921" s="139"/>
      <c r="AM1921" s="139"/>
      <c r="AN1921" s="139"/>
      <c r="AO1921" s="139"/>
      <c r="AP1921" s="139"/>
      <c r="AQ1921" s="139"/>
      <c r="AR1921" s="139"/>
      <c r="AS1921" s="139"/>
      <c r="AT1921" s="139"/>
      <c r="AU1921" s="139"/>
      <c r="AV1921" s="139"/>
      <c r="AW1921" s="139"/>
      <c r="AX1921" s="139"/>
      <c r="AY1921" s="139"/>
    </row>
    <row r="1922" spans="1:51" ht="14.25" x14ac:dyDescent="0.2">
      <c r="A1922" s="139"/>
      <c r="B1922" s="139"/>
      <c r="C1922" s="139"/>
      <c r="D1922" s="139"/>
      <c r="E1922" s="139"/>
      <c r="F1922" s="139"/>
      <c r="G1922" s="139"/>
      <c r="H1922" s="139"/>
      <c r="I1922" s="139"/>
      <c r="J1922" s="139"/>
      <c r="K1922" s="139"/>
      <c r="L1922" s="139"/>
      <c r="M1922" s="139"/>
      <c r="N1922" s="139"/>
      <c r="O1922" s="139"/>
      <c r="P1922" s="139"/>
      <c r="Q1922" s="139"/>
      <c r="R1922" s="139"/>
      <c r="S1922" s="139"/>
      <c r="T1922" s="139"/>
      <c r="U1922" s="139"/>
      <c r="V1922" s="139"/>
      <c r="W1922" s="139"/>
      <c r="X1922" s="139"/>
      <c r="Y1922" s="139"/>
      <c r="Z1922" s="139"/>
      <c r="AA1922" s="139"/>
      <c r="AB1922" s="139"/>
      <c r="AC1922" s="139"/>
      <c r="AD1922" s="139"/>
      <c r="AE1922" s="139"/>
      <c r="AF1922" s="139"/>
      <c r="AG1922" s="139"/>
      <c r="AH1922" s="139"/>
      <c r="AI1922" s="139"/>
      <c r="AJ1922" s="139"/>
      <c r="AK1922" s="139"/>
      <c r="AL1922" s="139"/>
      <c r="AM1922" s="139"/>
      <c r="AN1922" s="139"/>
      <c r="AO1922" s="139"/>
      <c r="AP1922" s="139"/>
      <c r="AQ1922" s="139"/>
      <c r="AR1922" s="139"/>
      <c r="AS1922" s="139"/>
      <c r="AT1922" s="139"/>
      <c r="AU1922" s="139"/>
      <c r="AV1922" s="139"/>
      <c r="AW1922" s="139"/>
      <c r="AX1922" s="139"/>
      <c r="AY1922" s="139"/>
    </row>
    <row r="1923" spans="1:51" ht="14.25" x14ac:dyDescent="0.2">
      <c r="A1923" s="139"/>
      <c r="B1923" s="139"/>
      <c r="C1923" s="139"/>
      <c r="D1923" s="139"/>
      <c r="E1923" s="139"/>
      <c r="F1923" s="139"/>
      <c r="G1923" s="139"/>
      <c r="H1923" s="139"/>
      <c r="I1923" s="139"/>
      <c r="J1923" s="139"/>
      <c r="K1923" s="139"/>
      <c r="L1923" s="139"/>
      <c r="M1923" s="139"/>
      <c r="N1923" s="139"/>
      <c r="O1923" s="139"/>
      <c r="P1923" s="139"/>
      <c r="Q1923" s="139"/>
      <c r="R1923" s="139"/>
      <c r="S1923" s="139"/>
      <c r="T1923" s="139"/>
      <c r="U1923" s="139"/>
      <c r="V1923" s="139"/>
      <c r="W1923" s="139"/>
      <c r="X1923" s="139"/>
      <c r="Y1923" s="139"/>
      <c r="Z1923" s="139"/>
      <c r="AA1923" s="139"/>
      <c r="AB1923" s="139"/>
      <c r="AC1923" s="139"/>
      <c r="AD1923" s="139"/>
      <c r="AE1923" s="139"/>
      <c r="AF1923" s="139"/>
      <c r="AG1923" s="139"/>
      <c r="AH1923" s="139"/>
      <c r="AI1923" s="139"/>
      <c r="AJ1923" s="139"/>
      <c r="AK1923" s="139"/>
      <c r="AL1923" s="139"/>
      <c r="AM1923" s="139"/>
      <c r="AN1923" s="139"/>
      <c r="AO1923" s="139"/>
      <c r="AP1923" s="139"/>
      <c r="AQ1923" s="139"/>
      <c r="AR1923" s="139"/>
      <c r="AS1923" s="139"/>
      <c r="AT1923" s="139"/>
      <c r="AU1923" s="139"/>
      <c r="AV1923" s="139"/>
      <c r="AW1923" s="139"/>
      <c r="AX1923" s="139"/>
      <c r="AY1923" s="139"/>
    </row>
    <row r="1924" spans="1:51" ht="14.25" x14ac:dyDescent="0.2">
      <c r="A1924" s="139"/>
      <c r="B1924" s="139"/>
      <c r="C1924" s="139"/>
      <c r="D1924" s="139"/>
      <c r="E1924" s="139"/>
      <c r="F1924" s="139"/>
      <c r="G1924" s="139"/>
      <c r="H1924" s="139"/>
      <c r="I1924" s="139"/>
      <c r="J1924" s="139"/>
      <c r="K1924" s="139"/>
      <c r="L1924" s="139"/>
      <c r="M1924" s="139"/>
      <c r="N1924" s="139"/>
      <c r="O1924" s="139"/>
      <c r="P1924" s="139"/>
      <c r="Q1924" s="139"/>
      <c r="R1924" s="139"/>
      <c r="S1924" s="139"/>
      <c r="T1924" s="139"/>
      <c r="U1924" s="139"/>
      <c r="V1924" s="139"/>
      <c r="W1924" s="139"/>
      <c r="X1924" s="139"/>
      <c r="Y1924" s="139"/>
      <c r="Z1924" s="139"/>
      <c r="AA1924" s="139"/>
      <c r="AB1924" s="139"/>
      <c r="AC1924" s="139"/>
      <c r="AD1924" s="139"/>
      <c r="AE1924" s="139"/>
      <c r="AF1924" s="139"/>
      <c r="AG1924" s="139"/>
      <c r="AH1924" s="139"/>
      <c r="AI1924" s="139"/>
      <c r="AJ1924" s="139"/>
      <c r="AK1924" s="139"/>
      <c r="AL1924" s="139"/>
      <c r="AM1924" s="139"/>
      <c r="AN1924" s="139"/>
      <c r="AO1924" s="139"/>
      <c r="AP1924" s="139"/>
      <c r="AQ1924" s="139"/>
      <c r="AR1924" s="139"/>
      <c r="AS1924" s="139"/>
      <c r="AT1924" s="139"/>
      <c r="AU1924" s="139"/>
      <c r="AV1924" s="139"/>
      <c r="AW1924" s="139"/>
      <c r="AX1924" s="139"/>
      <c r="AY1924" s="139"/>
    </row>
    <row r="1925" spans="1:51" ht="14.25" x14ac:dyDescent="0.2">
      <c r="A1925" s="139"/>
      <c r="B1925" s="139"/>
      <c r="C1925" s="139"/>
      <c r="D1925" s="139"/>
      <c r="E1925" s="139"/>
      <c r="F1925" s="139"/>
      <c r="G1925" s="139"/>
      <c r="H1925" s="139"/>
      <c r="I1925" s="139"/>
      <c r="J1925" s="139"/>
      <c r="K1925" s="139"/>
      <c r="L1925" s="139"/>
      <c r="M1925" s="139"/>
      <c r="N1925" s="139"/>
      <c r="O1925" s="139"/>
      <c r="P1925" s="139"/>
      <c r="Q1925" s="139"/>
      <c r="R1925" s="139"/>
      <c r="S1925" s="139"/>
      <c r="T1925" s="139"/>
      <c r="U1925" s="139"/>
      <c r="V1925" s="139"/>
      <c r="W1925" s="139"/>
      <c r="X1925" s="139"/>
      <c r="Y1925" s="139"/>
      <c r="Z1925" s="139"/>
      <c r="AA1925" s="139"/>
      <c r="AB1925" s="139"/>
      <c r="AC1925" s="139"/>
      <c r="AD1925" s="139"/>
      <c r="AE1925" s="139"/>
      <c r="AF1925" s="139"/>
      <c r="AG1925" s="139"/>
      <c r="AH1925" s="139"/>
      <c r="AI1925" s="139"/>
      <c r="AJ1925" s="139"/>
      <c r="AK1925" s="139"/>
      <c r="AL1925" s="139"/>
      <c r="AM1925" s="139"/>
      <c r="AN1925" s="139"/>
      <c r="AO1925" s="139"/>
      <c r="AP1925" s="139"/>
      <c r="AQ1925" s="139"/>
      <c r="AR1925" s="139"/>
      <c r="AS1925" s="139"/>
      <c r="AT1925" s="139"/>
      <c r="AU1925" s="139"/>
      <c r="AV1925" s="139"/>
      <c r="AW1925" s="139"/>
      <c r="AX1925" s="139"/>
      <c r="AY1925" s="139"/>
    </row>
    <row r="1926" spans="1:51" ht="14.25" x14ac:dyDescent="0.2">
      <c r="A1926" s="139"/>
      <c r="B1926" s="139"/>
      <c r="C1926" s="139"/>
      <c r="D1926" s="139"/>
      <c r="E1926" s="139"/>
      <c r="F1926" s="139"/>
      <c r="G1926" s="139"/>
      <c r="H1926" s="139"/>
      <c r="I1926" s="139"/>
      <c r="J1926" s="139"/>
      <c r="K1926" s="139"/>
      <c r="L1926" s="139"/>
      <c r="M1926" s="139"/>
      <c r="N1926" s="139"/>
      <c r="O1926" s="139"/>
      <c r="P1926" s="139"/>
      <c r="Q1926" s="139"/>
      <c r="R1926" s="139"/>
      <c r="S1926" s="139"/>
      <c r="T1926" s="139"/>
      <c r="U1926" s="139"/>
      <c r="V1926" s="139"/>
      <c r="W1926" s="139"/>
      <c r="X1926" s="139"/>
      <c r="Y1926" s="139"/>
      <c r="Z1926" s="139"/>
      <c r="AA1926" s="139"/>
      <c r="AB1926" s="139"/>
      <c r="AC1926" s="139"/>
      <c r="AD1926" s="139"/>
      <c r="AE1926" s="139"/>
      <c r="AF1926" s="139"/>
      <c r="AG1926" s="139"/>
      <c r="AH1926" s="139"/>
      <c r="AI1926" s="139"/>
      <c r="AJ1926" s="139"/>
      <c r="AK1926" s="139"/>
      <c r="AL1926" s="139"/>
      <c r="AM1926" s="139"/>
      <c r="AN1926" s="139"/>
      <c r="AO1926" s="139"/>
      <c r="AP1926" s="139"/>
      <c r="AQ1926" s="139"/>
      <c r="AR1926" s="139"/>
      <c r="AS1926" s="139"/>
      <c r="AT1926" s="139"/>
      <c r="AU1926" s="139"/>
      <c r="AV1926" s="139"/>
      <c r="AW1926" s="139"/>
      <c r="AX1926" s="139"/>
      <c r="AY1926" s="139"/>
    </row>
    <row r="1927" spans="1:51" ht="14.25" x14ac:dyDescent="0.2">
      <c r="A1927" s="139"/>
      <c r="B1927" s="139"/>
      <c r="C1927" s="139"/>
      <c r="D1927" s="139"/>
      <c r="E1927" s="139"/>
      <c r="F1927" s="139"/>
      <c r="G1927" s="139"/>
      <c r="H1927" s="139"/>
      <c r="I1927" s="139"/>
      <c r="J1927" s="139"/>
      <c r="K1927" s="139"/>
      <c r="L1927" s="139"/>
      <c r="M1927" s="139"/>
      <c r="N1927" s="139"/>
      <c r="O1927" s="139"/>
      <c r="P1927" s="139"/>
      <c r="Q1927" s="139"/>
      <c r="R1927" s="139"/>
      <c r="S1927" s="139"/>
      <c r="T1927" s="139"/>
      <c r="U1927" s="139"/>
      <c r="V1927" s="139"/>
      <c r="W1927" s="139"/>
      <c r="X1927" s="139"/>
      <c r="Y1927" s="139"/>
      <c r="Z1927" s="139"/>
      <c r="AA1927" s="139"/>
      <c r="AB1927" s="139"/>
      <c r="AC1927" s="139"/>
      <c r="AD1927" s="139"/>
      <c r="AE1927" s="139"/>
      <c r="AF1927" s="139"/>
      <c r="AG1927" s="139"/>
      <c r="AH1927" s="139"/>
      <c r="AI1927" s="139"/>
      <c r="AJ1927" s="139"/>
      <c r="AK1927" s="139"/>
      <c r="AL1927" s="139"/>
      <c r="AM1927" s="139"/>
      <c r="AN1927" s="139"/>
      <c r="AO1927" s="139"/>
      <c r="AP1927" s="139"/>
      <c r="AQ1927" s="139"/>
      <c r="AR1927" s="139"/>
      <c r="AS1927" s="139"/>
      <c r="AT1927" s="139"/>
      <c r="AU1927" s="139"/>
      <c r="AV1927" s="139"/>
      <c r="AW1927" s="139"/>
      <c r="AX1927" s="139"/>
      <c r="AY1927" s="139"/>
    </row>
    <row r="1928" spans="1:51" ht="14.25" x14ac:dyDescent="0.2">
      <c r="A1928" s="139"/>
      <c r="B1928" s="139"/>
      <c r="C1928" s="139"/>
      <c r="D1928" s="139"/>
      <c r="E1928" s="139"/>
      <c r="F1928" s="139"/>
      <c r="G1928" s="139"/>
      <c r="H1928" s="139"/>
      <c r="I1928" s="139"/>
      <c r="J1928" s="139"/>
      <c r="K1928" s="139"/>
      <c r="L1928" s="139"/>
      <c r="M1928" s="139"/>
      <c r="N1928" s="139"/>
      <c r="O1928" s="139"/>
      <c r="P1928" s="139"/>
      <c r="Q1928" s="139"/>
      <c r="R1928" s="139"/>
      <c r="S1928" s="139"/>
      <c r="T1928" s="139"/>
      <c r="U1928" s="139"/>
      <c r="V1928" s="139"/>
      <c r="W1928" s="139"/>
      <c r="X1928" s="139"/>
      <c r="Y1928" s="139"/>
      <c r="Z1928" s="139"/>
      <c r="AA1928" s="139"/>
      <c r="AB1928" s="139"/>
      <c r="AC1928" s="139"/>
      <c r="AD1928" s="139"/>
      <c r="AE1928" s="139"/>
      <c r="AF1928" s="139"/>
      <c r="AG1928" s="139"/>
      <c r="AH1928" s="139"/>
      <c r="AI1928" s="139"/>
      <c r="AJ1928" s="139"/>
      <c r="AK1928" s="139"/>
      <c r="AL1928" s="139"/>
      <c r="AM1928" s="139"/>
      <c r="AN1928" s="139"/>
      <c r="AO1928" s="139"/>
      <c r="AP1928" s="139"/>
      <c r="AQ1928" s="139"/>
      <c r="AR1928" s="139"/>
      <c r="AS1928" s="139"/>
      <c r="AT1928" s="139"/>
      <c r="AU1928" s="139"/>
      <c r="AV1928" s="139"/>
      <c r="AW1928" s="139"/>
      <c r="AX1928" s="139"/>
      <c r="AY1928" s="139"/>
    </row>
    <row r="1929" spans="1:51" ht="14.25" x14ac:dyDescent="0.2">
      <c r="A1929" s="139"/>
      <c r="B1929" s="139"/>
      <c r="C1929" s="139"/>
      <c r="D1929" s="139"/>
      <c r="E1929" s="139"/>
      <c r="F1929" s="139"/>
      <c r="G1929" s="139"/>
      <c r="H1929" s="139"/>
      <c r="I1929" s="139"/>
      <c r="J1929" s="139"/>
      <c r="K1929" s="139"/>
      <c r="L1929" s="139"/>
      <c r="M1929" s="139"/>
      <c r="N1929" s="139"/>
      <c r="O1929" s="139"/>
      <c r="P1929" s="139"/>
      <c r="Q1929" s="139"/>
      <c r="R1929" s="139"/>
      <c r="S1929" s="139"/>
      <c r="T1929" s="139"/>
      <c r="U1929" s="139"/>
      <c r="V1929" s="139"/>
      <c r="W1929" s="139"/>
      <c r="X1929" s="139"/>
      <c r="Y1929" s="139"/>
      <c r="Z1929" s="139"/>
      <c r="AA1929" s="139"/>
      <c r="AB1929" s="139"/>
      <c r="AC1929" s="139"/>
      <c r="AD1929" s="139"/>
      <c r="AE1929" s="139"/>
      <c r="AF1929" s="139"/>
      <c r="AG1929" s="139"/>
      <c r="AH1929" s="139"/>
      <c r="AI1929" s="139"/>
      <c r="AJ1929" s="139"/>
      <c r="AK1929" s="139"/>
      <c r="AL1929" s="139"/>
      <c r="AM1929" s="139"/>
      <c r="AN1929" s="139"/>
      <c r="AO1929" s="139"/>
      <c r="AP1929" s="139"/>
      <c r="AQ1929" s="139"/>
      <c r="AR1929" s="139"/>
      <c r="AS1929" s="139"/>
      <c r="AT1929" s="139"/>
      <c r="AU1929" s="139"/>
      <c r="AV1929" s="139"/>
      <c r="AW1929" s="139"/>
      <c r="AX1929" s="139"/>
      <c r="AY1929" s="139"/>
    </row>
    <row r="1930" spans="1:51" ht="14.25" x14ac:dyDescent="0.2">
      <c r="A1930" s="139"/>
      <c r="B1930" s="139"/>
      <c r="C1930" s="139"/>
      <c r="D1930" s="139"/>
      <c r="E1930" s="139"/>
      <c r="F1930" s="139"/>
      <c r="G1930" s="139"/>
      <c r="H1930" s="139"/>
      <c r="I1930" s="139"/>
      <c r="J1930" s="139"/>
      <c r="K1930" s="139"/>
      <c r="L1930" s="139"/>
      <c r="M1930" s="139"/>
      <c r="N1930" s="139"/>
      <c r="O1930" s="139"/>
      <c r="P1930" s="139"/>
      <c r="Q1930" s="139"/>
      <c r="R1930" s="139"/>
      <c r="S1930" s="139"/>
      <c r="T1930" s="139"/>
      <c r="U1930" s="139"/>
      <c r="V1930" s="139"/>
      <c r="W1930" s="139"/>
      <c r="X1930" s="139"/>
      <c r="Y1930" s="139"/>
      <c r="Z1930" s="139"/>
      <c r="AA1930" s="139"/>
      <c r="AB1930" s="139"/>
      <c r="AC1930" s="139"/>
      <c r="AD1930" s="139"/>
      <c r="AE1930" s="139"/>
      <c r="AF1930" s="139"/>
      <c r="AG1930" s="139"/>
      <c r="AH1930" s="139"/>
      <c r="AI1930" s="139"/>
      <c r="AJ1930" s="139"/>
      <c r="AK1930" s="139"/>
      <c r="AL1930" s="139"/>
      <c r="AM1930" s="139"/>
      <c r="AN1930" s="139"/>
      <c r="AO1930" s="139"/>
      <c r="AP1930" s="139"/>
      <c r="AQ1930" s="139"/>
      <c r="AR1930" s="139"/>
      <c r="AS1930" s="139"/>
      <c r="AT1930" s="139"/>
      <c r="AU1930" s="139"/>
      <c r="AV1930" s="139"/>
      <c r="AW1930" s="139"/>
      <c r="AX1930" s="139"/>
      <c r="AY1930" s="139"/>
    </row>
    <row r="1931" spans="1:51" ht="14.25" x14ac:dyDescent="0.2">
      <c r="A1931" s="139"/>
      <c r="B1931" s="139"/>
      <c r="C1931" s="139"/>
      <c r="D1931" s="139"/>
      <c r="E1931" s="139"/>
      <c r="F1931" s="139"/>
      <c r="G1931" s="139"/>
      <c r="H1931" s="139"/>
      <c r="I1931" s="139"/>
      <c r="J1931" s="139"/>
      <c r="K1931" s="139"/>
      <c r="L1931" s="139"/>
      <c r="M1931" s="139"/>
      <c r="N1931" s="139"/>
      <c r="O1931" s="139"/>
      <c r="P1931" s="139"/>
      <c r="Q1931" s="139"/>
      <c r="R1931" s="139"/>
      <c r="S1931" s="139"/>
      <c r="T1931" s="139"/>
      <c r="U1931" s="139"/>
      <c r="V1931" s="139"/>
      <c r="W1931" s="139"/>
      <c r="X1931" s="139"/>
      <c r="Y1931" s="139"/>
      <c r="Z1931" s="139"/>
      <c r="AA1931" s="139"/>
      <c r="AB1931" s="139"/>
      <c r="AC1931" s="139"/>
      <c r="AD1931" s="139"/>
      <c r="AE1931" s="139"/>
      <c r="AF1931" s="139"/>
      <c r="AG1931" s="139"/>
      <c r="AH1931" s="139"/>
      <c r="AI1931" s="139"/>
      <c r="AJ1931" s="139"/>
      <c r="AK1931" s="139"/>
      <c r="AL1931" s="139"/>
      <c r="AM1931" s="139"/>
      <c r="AN1931" s="139"/>
      <c r="AO1931" s="139"/>
      <c r="AP1931" s="139"/>
      <c r="AQ1931" s="139"/>
      <c r="AR1931" s="139"/>
      <c r="AS1931" s="139"/>
      <c r="AT1931" s="139"/>
      <c r="AU1931" s="139"/>
      <c r="AV1931" s="139"/>
      <c r="AW1931" s="139"/>
      <c r="AX1931" s="139"/>
      <c r="AY1931" s="139"/>
    </row>
    <row r="1932" spans="1:51" ht="14.25" x14ac:dyDescent="0.2">
      <c r="A1932" s="139"/>
      <c r="B1932" s="139"/>
      <c r="C1932" s="139"/>
      <c r="D1932" s="139"/>
      <c r="E1932" s="139"/>
      <c r="F1932" s="139"/>
      <c r="G1932" s="139"/>
      <c r="H1932" s="139"/>
      <c r="I1932" s="139"/>
      <c r="J1932" s="139"/>
      <c r="K1932" s="139"/>
      <c r="L1932" s="139"/>
      <c r="M1932" s="139"/>
      <c r="N1932" s="139"/>
      <c r="O1932" s="139"/>
      <c r="P1932" s="139"/>
      <c r="Q1932" s="139"/>
      <c r="R1932" s="139"/>
      <c r="S1932" s="139"/>
      <c r="T1932" s="139"/>
      <c r="U1932" s="139"/>
      <c r="V1932" s="139"/>
      <c r="W1932" s="139"/>
      <c r="X1932" s="139"/>
      <c r="Y1932" s="139"/>
      <c r="Z1932" s="139"/>
      <c r="AA1932" s="139"/>
      <c r="AB1932" s="139"/>
      <c r="AC1932" s="139"/>
      <c r="AD1932" s="139"/>
      <c r="AE1932" s="139"/>
      <c r="AF1932" s="139"/>
      <c r="AG1932" s="139"/>
      <c r="AH1932" s="139"/>
      <c r="AI1932" s="139"/>
      <c r="AJ1932" s="139"/>
      <c r="AK1932" s="139"/>
      <c r="AL1932" s="139"/>
      <c r="AM1932" s="139"/>
      <c r="AN1932" s="139"/>
      <c r="AO1932" s="139"/>
      <c r="AP1932" s="139"/>
      <c r="AQ1932" s="139"/>
      <c r="AR1932" s="139"/>
      <c r="AS1932" s="139"/>
      <c r="AT1932" s="139"/>
      <c r="AU1932" s="139"/>
      <c r="AV1932" s="139"/>
      <c r="AW1932" s="139"/>
      <c r="AX1932" s="139"/>
      <c r="AY1932" s="139"/>
    </row>
    <row r="1933" spans="1:51" ht="14.25" x14ac:dyDescent="0.2">
      <c r="A1933" s="139"/>
      <c r="B1933" s="139"/>
      <c r="C1933" s="139"/>
      <c r="D1933" s="139"/>
      <c r="E1933" s="139"/>
      <c r="F1933" s="139"/>
      <c r="G1933" s="139"/>
      <c r="H1933" s="139"/>
      <c r="I1933" s="139"/>
      <c r="J1933" s="139"/>
      <c r="K1933" s="139"/>
      <c r="L1933" s="139"/>
      <c r="M1933" s="139"/>
      <c r="N1933" s="139"/>
      <c r="O1933" s="139"/>
      <c r="P1933" s="139"/>
      <c r="Q1933" s="139"/>
      <c r="R1933" s="139"/>
      <c r="S1933" s="139"/>
      <c r="T1933" s="139"/>
      <c r="U1933" s="139"/>
      <c r="V1933" s="139"/>
      <c r="W1933" s="139"/>
      <c r="X1933" s="139"/>
      <c r="Y1933" s="139"/>
      <c r="Z1933" s="139"/>
      <c r="AA1933" s="139"/>
      <c r="AB1933" s="139"/>
      <c r="AC1933" s="139"/>
      <c r="AD1933" s="139"/>
      <c r="AE1933" s="139"/>
      <c r="AF1933" s="139"/>
      <c r="AG1933" s="139"/>
      <c r="AH1933" s="139"/>
      <c r="AI1933" s="139"/>
      <c r="AJ1933" s="139"/>
      <c r="AK1933" s="139"/>
      <c r="AL1933" s="139"/>
      <c r="AM1933" s="139"/>
      <c r="AN1933" s="139"/>
      <c r="AO1933" s="139"/>
      <c r="AP1933" s="139"/>
      <c r="AQ1933" s="139"/>
      <c r="AR1933" s="139"/>
      <c r="AS1933" s="139"/>
      <c r="AT1933" s="139"/>
      <c r="AU1933" s="139"/>
      <c r="AV1933" s="139"/>
      <c r="AW1933" s="139"/>
      <c r="AX1933" s="139"/>
      <c r="AY1933" s="139"/>
    </row>
    <row r="1934" spans="1:51" ht="14.25" x14ac:dyDescent="0.2">
      <c r="A1934" s="139"/>
      <c r="B1934" s="139"/>
      <c r="C1934" s="139"/>
      <c r="D1934" s="139"/>
      <c r="E1934" s="139"/>
      <c r="F1934" s="139"/>
      <c r="G1934" s="139"/>
      <c r="H1934" s="139"/>
      <c r="I1934" s="139"/>
      <c r="J1934" s="139"/>
      <c r="K1934" s="139"/>
      <c r="L1934" s="139"/>
      <c r="M1934" s="139"/>
      <c r="N1934" s="139"/>
      <c r="O1934" s="139"/>
      <c r="P1934" s="139"/>
      <c r="Q1934" s="139"/>
      <c r="R1934" s="139"/>
      <c r="S1934" s="139"/>
      <c r="T1934" s="139"/>
      <c r="U1934" s="139"/>
      <c r="V1934" s="139"/>
      <c r="W1934" s="139"/>
      <c r="X1934" s="139"/>
      <c r="Y1934" s="139"/>
      <c r="Z1934" s="139"/>
      <c r="AA1934" s="139"/>
      <c r="AB1934" s="139"/>
      <c r="AC1934" s="139"/>
      <c r="AD1934" s="139"/>
      <c r="AE1934" s="139"/>
      <c r="AF1934" s="139"/>
      <c r="AG1934" s="139"/>
      <c r="AH1934" s="139"/>
      <c r="AI1934" s="139"/>
      <c r="AJ1934" s="139"/>
      <c r="AK1934" s="139"/>
      <c r="AL1934" s="139"/>
      <c r="AM1934" s="139"/>
      <c r="AN1934" s="139"/>
      <c r="AO1934" s="139"/>
      <c r="AP1934" s="139"/>
      <c r="AQ1934" s="139"/>
      <c r="AR1934" s="139"/>
      <c r="AS1934" s="139"/>
      <c r="AT1934" s="139"/>
      <c r="AU1934" s="139"/>
      <c r="AV1934" s="139"/>
      <c r="AW1934" s="139"/>
      <c r="AX1934" s="139"/>
      <c r="AY1934" s="139"/>
    </row>
    <row r="1935" spans="1:51" ht="14.25" x14ac:dyDescent="0.2">
      <c r="A1935" s="139"/>
      <c r="B1935" s="139"/>
      <c r="C1935" s="139"/>
      <c r="D1935" s="139"/>
      <c r="E1935" s="139"/>
      <c r="F1935" s="139"/>
      <c r="G1935" s="139"/>
      <c r="H1935" s="139"/>
      <c r="I1935" s="139"/>
      <c r="J1935" s="139"/>
      <c r="K1935" s="139"/>
      <c r="L1935" s="139"/>
      <c r="M1935" s="139"/>
      <c r="N1935" s="139"/>
      <c r="O1935" s="139"/>
      <c r="P1935" s="139"/>
      <c r="Q1935" s="139"/>
      <c r="R1935" s="139"/>
      <c r="S1935" s="139"/>
      <c r="T1935" s="139"/>
      <c r="U1935" s="139"/>
      <c r="V1935" s="139"/>
      <c r="W1935" s="139"/>
      <c r="X1935" s="139"/>
      <c r="Y1935" s="139"/>
      <c r="Z1935" s="139"/>
      <c r="AA1935" s="139"/>
      <c r="AB1935" s="139"/>
      <c r="AC1935" s="139"/>
      <c r="AD1935" s="139"/>
      <c r="AE1935" s="139"/>
      <c r="AF1935" s="139"/>
      <c r="AG1935" s="139"/>
      <c r="AH1935" s="139"/>
      <c r="AI1935" s="139"/>
      <c r="AJ1935" s="139"/>
      <c r="AK1935" s="139"/>
      <c r="AL1935" s="139"/>
      <c r="AM1935" s="139"/>
      <c r="AN1935" s="139"/>
      <c r="AO1935" s="139"/>
      <c r="AP1935" s="139"/>
      <c r="AQ1935" s="139"/>
      <c r="AR1935" s="139"/>
      <c r="AS1935" s="139"/>
      <c r="AT1935" s="139"/>
      <c r="AU1935" s="139"/>
      <c r="AV1935" s="139"/>
      <c r="AW1935" s="139"/>
      <c r="AX1935" s="139"/>
      <c r="AY1935" s="139"/>
    </row>
    <row r="1936" spans="1:51" ht="14.25" x14ac:dyDescent="0.2">
      <c r="A1936" s="139"/>
      <c r="B1936" s="139"/>
      <c r="C1936" s="139"/>
      <c r="D1936" s="139"/>
      <c r="E1936" s="139"/>
      <c r="F1936" s="139"/>
      <c r="G1936" s="139"/>
      <c r="H1936" s="139"/>
      <c r="I1936" s="139"/>
      <c r="J1936" s="139"/>
      <c r="K1936" s="139"/>
      <c r="L1936" s="139"/>
      <c r="M1936" s="139"/>
      <c r="N1936" s="139"/>
      <c r="O1936" s="139"/>
      <c r="P1936" s="139"/>
      <c r="Q1936" s="139"/>
      <c r="R1936" s="139"/>
      <c r="S1936" s="139"/>
      <c r="T1936" s="139"/>
      <c r="U1936" s="139"/>
      <c r="V1936" s="139"/>
      <c r="W1936" s="139"/>
      <c r="X1936" s="139"/>
      <c r="Y1936" s="139"/>
      <c r="Z1936" s="139"/>
      <c r="AA1936" s="139"/>
      <c r="AB1936" s="139"/>
      <c r="AC1936" s="139"/>
      <c r="AD1936" s="139"/>
      <c r="AE1936" s="139"/>
      <c r="AF1936" s="139"/>
      <c r="AG1936" s="139"/>
      <c r="AH1936" s="139"/>
      <c r="AI1936" s="139"/>
      <c r="AJ1936" s="139"/>
      <c r="AK1936" s="139"/>
      <c r="AL1936" s="139"/>
      <c r="AM1936" s="139"/>
      <c r="AN1936" s="139"/>
      <c r="AO1936" s="139"/>
      <c r="AP1936" s="139"/>
      <c r="AQ1936" s="139"/>
      <c r="AR1936" s="139"/>
      <c r="AS1936" s="139"/>
      <c r="AT1936" s="139"/>
      <c r="AU1936" s="139"/>
      <c r="AV1936" s="139"/>
      <c r="AW1936" s="139"/>
      <c r="AX1936" s="139"/>
      <c r="AY1936" s="139"/>
    </row>
    <row r="1937" spans="1:51" ht="14.25" x14ac:dyDescent="0.2">
      <c r="A1937" s="139"/>
      <c r="B1937" s="139"/>
      <c r="C1937" s="139"/>
      <c r="D1937" s="139"/>
      <c r="E1937" s="139"/>
      <c r="F1937" s="139"/>
      <c r="G1937" s="139"/>
      <c r="H1937" s="139"/>
      <c r="I1937" s="139"/>
      <c r="J1937" s="139"/>
      <c r="K1937" s="139"/>
      <c r="L1937" s="139"/>
      <c r="M1937" s="139"/>
      <c r="N1937" s="139"/>
      <c r="O1937" s="139"/>
      <c r="P1937" s="139"/>
      <c r="Q1937" s="139"/>
      <c r="R1937" s="139"/>
      <c r="S1937" s="139"/>
      <c r="T1937" s="139"/>
      <c r="U1937" s="139"/>
      <c r="V1937" s="139"/>
      <c r="W1937" s="139"/>
      <c r="X1937" s="139"/>
      <c r="Y1937" s="139"/>
      <c r="Z1937" s="139"/>
      <c r="AA1937" s="139"/>
      <c r="AB1937" s="139"/>
      <c r="AC1937" s="139"/>
      <c r="AD1937" s="139"/>
      <c r="AE1937" s="139"/>
      <c r="AF1937" s="139"/>
      <c r="AG1937" s="139"/>
      <c r="AH1937" s="139"/>
      <c r="AI1937" s="139"/>
      <c r="AJ1937" s="139"/>
      <c r="AK1937" s="139"/>
      <c r="AL1937" s="139"/>
      <c r="AM1937" s="139"/>
      <c r="AN1937" s="139"/>
      <c r="AO1937" s="139"/>
      <c r="AP1937" s="139"/>
      <c r="AQ1937" s="139"/>
      <c r="AR1937" s="139"/>
      <c r="AS1937" s="139"/>
      <c r="AT1937" s="139"/>
      <c r="AU1937" s="139"/>
      <c r="AV1937" s="139"/>
      <c r="AW1937" s="139"/>
      <c r="AX1937" s="139"/>
      <c r="AY1937" s="139"/>
    </row>
    <row r="1938" spans="1:51" ht="14.25" x14ac:dyDescent="0.2">
      <c r="A1938" s="139"/>
      <c r="B1938" s="139"/>
      <c r="C1938" s="139"/>
      <c r="D1938" s="139"/>
      <c r="E1938" s="139"/>
      <c r="F1938" s="139"/>
      <c r="G1938" s="139"/>
      <c r="H1938" s="139"/>
      <c r="I1938" s="139"/>
      <c r="J1938" s="139"/>
      <c r="K1938" s="139"/>
      <c r="L1938" s="139"/>
      <c r="M1938" s="139"/>
      <c r="N1938" s="139"/>
      <c r="O1938" s="139"/>
      <c r="P1938" s="139"/>
      <c r="Q1938" s="139"/>
      <c r="R1938" s="139"/>
      <c r="S1938" s="139"/>
      <c r="T1938" s="139"/>
      <c r="U1938" s="139"/>
      <c r="V1938" s="139"/>
      <c r="W1938" s="139"/>
      <c r="X1938" s="139"/>
      <c r="Y1938" s="139"/>
      <c r="Z1938" s="139"/>
      <c r="AA1938" s="139"/>
      <c r="AB1938" s="139"/>
      <c r="AC1938" s="139"/>
      <c r="AD1938" s="139"/>
      <c r="AE1938" s="139"/>
      <c r="AF1938" s="139"/>
      <c r="AG1938" s="139"/>
      <c r="AH1938" s="139"/>
      <c r="AI1938" s="139"/>
      <c r="AJ1938" s="139"/>
      <c r="AK1938" s="139"/>
      <c r="AL1938" s="139"/>
      <c r="AM1938" s="139"/>
      <c r="AN1938" s="139"/>
      <c r="AO1938" s="139"/>
      <c r="AP1938" s="139"/>
      <c r="AQ1938" s="139"/>
      <c r="AR1938" s="139"/>
      <c r="AS1938" s="139"/>
      <c r="AT1938" s="139"/>
      <c r="AU1938" s="139"/>
      <c r="AV1938" s="139"/>
      <c r="AW1938" s="139"/>
      <c r="AX1938" s="139"/>
      <c r="AY1938" s="139"/>
    </row>
    <row r="1939" spans="1:51" ht="14.25" x14ac:dyDescent="0.2">
      <c r="A1939" s="139"/>
      <c r="B1939" s="139"/>
      <c r="C1939" s="139"/>
      <c r="D1939" s="139"/>
      <c r="E1939" s="139"/>
      <c r="F1939" s="139"/>
      <c r="G1939" s="139"/>
      <c r="H1939" s="139"/>
      <c r="I1939" s="139"/>
      <c r="J1939" s="139"/>
      <c r="K1939" s="139"/>
      <c r="L1939" s="139"/>
      <c r="M1939" s="139"/>
      <c r="N1939" s="139"/>
      <c r="O1939" s="139"/>
      <c r="P1939" s="139"/>
      <c r="Q1939" s="139"/>
      <c r="R1939" s="139"/>
      <c r="S1939" s="139"/>
      <c r="T1939" s="139"/>
      <c r="U1939" s="139"/>
      <c r="V1939" s="139"/>
      <c r="W1939" s="139"/>
      <c r="X1939" s="139"/>
      <c r="Y1939" s="139"/>
      <c r="Z1939" s="139"/>
      <c r="AA1939" s="139"/>
      <c r="AB1939" s="139"/>
      <c r="AC1939" s="139"/>
      <c r="AD1939" s="139"/>
      <c r="AE1939" s="139"/>
      <c r="AF1939" s="139"/>
      <c r="AG1939" s="139"/>
      <c r="AH1939" s="139"/>
      <c r="AI1939" s="139"/>
      <c r="AJ1939" s="139"/>
      <c r="AK1939" s="139"/>
      <c r="AL1939" s="139"/>
      <c r="AM1939" s="139"/>
      <c r="AN1939" s="139"/>
      <c r="AO1939" s="139"/>
      <c r="AP1939" s="139"/>
      <c r="AQ1939" s="139"/>
      <c r="AR1939" s="139"/>
      <c r="AS1939" s="139"/>
      <c r="AT1939" s="139"/>
      <c r="AU1939" s="139"/>
      <c r="AV1939" s="139"/>
      <c r="AW1939" s="139"/>
      <c r="AX1939" s="139"/>
      <c r="AY1939" s="139"/>
    </row>
    <row r="1940" spans="1:51" ht="14.25" x14ac:dyDescent="0.2">
      <c r="A1940" s="139"/>
      <c r="B1940" s="139"/>
      <c r="C1940" s="139"/>
      <c r="D1940" s="139"/>
      <c r="E1940" s="139"/>
      <c r="F1940" s="139"/>
      <c r="G1940" s="139"/>
      <c r="H1940" s="139"/>
      <c r="I1940" s="139"/>
      <c r="J1940" s="139"/>
      <c r="K1940" s="139"/>
      <c r="L1940" s="139"/>
      <c r="M1940" s="139"/>
      <c r="N1940" s="139"/>
      <c r="O1940" s="139"/>
      <c r="P1940" s="139"/>
      <c r="Q1940" s="139"/>
      <c r="R1940" s="139"/>
      <c r="S1940" s="139"/>
      <c r="T1940" s="139"/>
      <c r="U1940" s="139"/>
      <c r="V1940" s="139"/>
      <c r="W1940" s="139"/>
      <c r="X1940" s="139"/>
      <c r="Y1940" s="139"/>
      <c r="Z1940" s="139"/>
      <c r="AA1940" s="139"/>
      <c r="AB1940" s="139"/>
      <c r="AC1940" s="139"/>
      <c r="AD1940" s="139"/>
      <c r="AE1940" s="139"/>
      <c r="AF1940" s="139"/>
      <c r="AG1940" s="139"/>
      <c r="AH1940" s="139"/>
      <c r="AI1940" s="139"/>
      <c r="AJ1940" s="139"/>
      <c r="AK1940" s="139"/>
      <c r="AL1940" s="139"/>
      <c r="AM1940" s="139"/>
      <c r="AN1940" s="139"/>
      <c r="AO1940" s="139"/>
      <c r="AP1940" s="139"/>
      <c r="AQ1940" s="139"/>
      <c r="AR1940" s="139"/>
      <c r="AS1940" s="139"/>
      <c r="AT1940" s="139"/>
      <c r="AU1940" s="139"/>
      <c r="AV1940" s="139"/>
      <c r="AW1940" s="139"/>
      <c r="AX1940" s="139"/>
      <c r="AY1940" s="139"/>
    </row>
    <row r="1941" spans="1:51" ht="14.25" x14ac:dyDescent="0.2">
      <c r="A1941" s="139"/>
      <c r="B1941" s="139"/>
      <c r="C1941" s="139"/>
      <c r="D1941" s="139"/>
      <c r="E1941" s="139"/>
      <c r="F1941" s="139"/>
      <c r="G1941" s="139"/>
      <c r="H1941" s="139"/>
      <c r="I1941" s="139"/>
      <c r="J1941" s="139"/>
      <c r="K1941" s="139"/>
      <c r="L1941" s="139"/>
      <c r="M1941" s="139"/>
      <c r="N1941" s="139"/>
      <c r="O1941" s="139"/>
      <c r="P1941" s="139"/>
      <c r="Q1941" s="139"/>
      <c r="R1941" s="139"/>
      <c r="S1941" s="139"/>
      <c r="T1941" s="139"/>
      <c r="U1941" s="139"/>
      <c r="V1941" s="139"/>
      <c r="W1941" s="139"/>
      <c r="X1941" s="139"/>
      <c r="Y1941" s="139"/>
      <c r="Z1941" s="139"/>
      <c r="AA1941" s="139"/>
      <c r="AB1941" s="139"/>
      <c r="AC1941" s="139"/>
      <c r="AD1941" s="139"/>
      <c r="AE1941" s="139"/>
      <c r="AF1941" s="139"/>
      <c r="AG1941" s="139"/>
      <c r="AH1941" s="139"/>
      <c r="AI1941" s="139"/>
      <c r="AJ1941" s="139"/>
      <c r="AK1941" s="139"/>
      <c r="AL1941" s="139"/>
      <c r="AM1941" s="139"/>
      <c r="AN1941" s="139"/>
      <c r="AO1941" s="139"/>
      <c r="AP1941" s="139"/>
      <c r="AQ1941" s="139"/>
      <c r="AR1941" s="139"/>
      <c r="AS1941" s="139"/>
      <c r="AT1941" s="139"/>
      <c r="AU1941" s="139"/>
      <c r="AV1941" s="139"/>
      <c r="AW1941" s="139"/>
      <c r="AX1941" s="139"/>
      <c r="AY1941" s="139"/>
    </row>
    <row r="1942" spans="1:51" ht="14.25" x14ac:dyDescent="0.2">
      <c r="A1942" s="139"/>
      <c r="B1942" s="139"/>
      <c r="C1942" s="139"/>
      <c r="D1942" s="139"/>
      <c r="E1942" s="139"/>
      <c r="F1942" s="139"/>
      <c r="G1942" s="139"/>
      <c r="H1942" s="139"/>
      <c r="I1942" s="139"/>
      <c r="J1942" s="139"/>
      <c r="K1942" s="139"/>
      <c r="L1942" s="139"/>
      <c r="M1942" s="139"/>
      <c r="N1942" s="139"/>
      <c r="O1942" s="139"/>
      <c r="P1942" s="139"/>
      <c r="Q1942" s="139"/>
      <c r="R1942" s="139"/>
      <c r="S1942" s="139"/>
      <c r="T1942" s="139"/>
      <c r="U1942" s="139"/>
      <c r="V1942" s="139"/>
      <c r="W1942" s="139"/>
      <c r="X1942" s="139"/>
      <c r="Y1942" s="139"/>
      <c r="Z1942" s="139"/>
      <c r="AA1942" s="139"/>
      <c r="AB1942" s="139"/>
      <c r="AC1942" s="139"/>
      <c r="AD1942" s="139"/>
      <c r="AE1942" s="139"/>
      <c r="AF1942" s="139"/>
      <c r="AG1942" s="139"/>
      <c r="AH1942" s="139"/>
      <c r="AI1942" s="139"/>
      <c r="AJ1942" s="139"/>
      <c r="AK1942" s="139"/>
      <c r="AL1942" s="139"/>
      <c r="AM1942" s="139"/>
      <c r="AN1942" s="139"/>
      <c r="AO1942" s="139"/>
      <c r="AP1942" s="139"/>
      <c r="AQ1942" s="139"/>
      <c r="AR1942" s="139"/>
      <c r="AS1942" s="139"/>
      <c r="AT1942" s="139"/>
      <c r="AU1942" s="139"/>
      <c r="AV1942" s="139"/>
      <c r="AW1942" s="139"/>
      <c r="AX1942" s="139"/>
      <c r="AY1942" s="139"/>
    </row>
    <row r="1943" spans="1:51" ht="14.25" x14ac:dyDescent="0.2">
      <c r="A1943" s="139"/>
      <c r="B1943" s="139"/>
      <c r="C1943" s="139"/>
      <c r="D1943" s="139"/>
      <c r="E1943" s="139"/>
      <c r="F1943" s="139"/>
      <c r="G1943" s="139"/>
      <c r="H1943" s="139"/>
      <c r="I1943" s="139"/>
      <c r="J1943" s="139"/>
      <c r="K1943" s="139"/>
      <c r="L1943" s="139"/>
      <c r="M1943" s="139"/>
      <c r="N1943" s="139"/>
      <c r="O1943" s="139"/>
      <c r="P1943" s="139"/>
      <c r="Q1943" s="139"/>
      <c r="R1943" s="139"/>
      <c r="S1943" s="139"/>
      <c r="T1943" s="139"/>
      <c r="U1943" s="139"/>
      <c r="V1943" s="139"/>
      <c r="W1943" s="139"/>
      <c r="X1943" s="139"/>
      <c r="Y1943" s="139"/>
      <c r="Z1943" s="139"/>
      <c r="AA1943" s="139"/>
      <c r="AB1943" s="139"/>
      <c r="AC1943" s="139"/>
      <c r="AD1943" s="139"/>
      <c r="AE1943" s="139"/>
      <c r="AF1943" s="139"/>
      <c r="AG1943" s="139"/>
      <c r="AH1943" s="139"/>
      <c r="AI1943" s="139"/>
      <c r="AJ1943" s="139"/>
      <c r="AK1943" s="139"/>
      <c r="AL1943" s="139"/>
      <c r="AM1943" s="139"/>
      <c r="AN1943" s="139"/>
      <c r="AO1943" s="139"/>
      <c r="AP1943" s="139"/>
      <c r="AQ1943" s="139"/>
      <c r="AR1943" s="139"/>
      <c r="AS1943" s="139"/>
      <c r="AT1943" s="139"/>
      <c r="AU1943" s="139"/>
      <c r="AV1943" s="139"/>
      <c r="AW1943" s="139"/>
      <c r="AX1943" s="139"/>
      <c r="AY1943" s="139"/>
    </row>
    <row r="1944" spans="1:51" ht="14.25" x14ac:dyDescent="0.2">
      <c r="A1944" s="139"/>
      <c r="B1944" s="139"/>
      <c r="C1944" s="139"/>
      <c r="D1944" s="139"/>
      <c r="E1944" s="139"/>
      <c r="F1944" s="139"/>
      <c r="G1944" s="139"/>
      <c r="H1944" s="139"/>
      <c r="I1944" s="139"/>
      <c r="J1944" s="139"/>
      <c r="K1944" s="139"/>
      <c r="L1944" s="139"/>
      <c r="M1944" s="139"/>
      <c r="N1944" s="139"/>
      <c r="O1944" s="139"/>
      <c r="P1944" s="139"/>
      <c r="Q1944" s="139"/>
      <c r="R1944" s="139"/>
      <c r="S1944" s="139"/>
      <c r="T1944" s="139"/>
      <c r="U1944" s="139"/>
      <c r="V1944" s="139"/>
      <c r="W1944" s="139"/>
      <c r="X1944" s="139"/>
      <c r="Y1944" s="139"/>
      <c r="Z1944" s="139"/>
      <c r="AA1944" s="139"/>
      <c r="AB1944" s="139"/>
      <c r="AC1944" s="139"/>
      <c r="AD1944" s="139"/>
      <c r="AE1944" s="139"/>
      <c r="AF1944" s="139"/>
      <c r="AG1944" s="139"/>
      <c r="AH1944" s="139"/>
      <c r="AI1944" s="139"/>
      <c r="AJ1944" s="139"/>
      <c r="AK1944" s="139"/>
      <c r="AL1944" s="139"/>
      <c r="AM1944" s="139"/>
      <c r="AN1944" s="139"/>
      <c r="AO1944" s="139"/>
      <c r="AP1944" s="139"/>
      <c r="AQ1944" s="139"/>
      <c r="AR1944" s="139"/>
      <c r="AS1944" s="139"/>
      <c r="AT1944" s="139"/>
      <c r="AU1944" s="139"/>
      <c r="AV1944" s="139"/>
      <c r="AW1944" s="139"/>
      <c r="AX1944" s="139"/>
      <c r="AY1944" s="139"/>
    </row>
    <row r="1945" spans="1:51" ht="14.25" x14ac:dyDescent="0.2">
      <c r="A1945" s="139"/>
      <c r="B1945" s="139"/>
      <c r="C1945" s="139"/>
      <c r="D1945" s="139"/>
      <c r="E1945" s="139"/>
      <c r="F1945" s="139"/>
      <c r="G1945" s="139"/>
      <c r="H1945" s="139"/>
      <c r="I1945" s="139"/>
      <c r="J1945" s="139"/>
      <c r="K1945" s="139"/>
      <c r="L1945" s="139"/>
      <c r="M1945" s="139"/>
      <c r="N1945" s="139"/>
      <c r="O1945" s="139"/>
      <c r="P1945" s="139"/>
      <c r="Q1945" s="139"/>
      <c r="R1945" s="139"/>
      <c r="S1945" s="139"/>
      <c r="T1945" s="139"/>
      <c r="U1945" s="139"/>
      <c r="V1945" s="139"/>
      <c r="W1945" s="139"/>
      <c r="X1945" s="139"/>
      <c r="Y1945" s="139"/>
      <c r="Z1945" s="139"/>
      <c r="AA1945" s="139"/>
      <c r="AB1945" s="139"/>
      <c r="AC1945" s="139"/>
      <c r="AD1945" s="139"/>
      <c r="AE1945" s="139"/>
      <c r="AF1945" s="139"/>
      <c r="AG1945" s="139"/>
      <c r="AH1945" s="139"/>
      <c r="AI1945" s="139"/>
      <c r="AJ1945" s="139"/>
      <c r="AK1945" s="139"/>
      <c r="AL1945" s="139"/>
      <c r="AM1945" s="139"/>
      <c r="AN1945" s="139"/>
      <c r="AO1945" s="139"/>
      <c r="AP1945" s="139"/>
      <c r="AQ1945" s="139"/>
      <c r="AR1945" s="139"/>
      <c r="AS1945" s="139"/>
      <c r="AT1945" s="139"/>
      <c r="AU1945" s="139"/>
      <c r="AV1945" s="139"/>
      <c r="AW1945" s="139"/>
      <c r="AX1945" s="139"/>
      <c r="AY1945" s="139"/>
    </row>
    <row r="1946" spans="1:51" ht="14.25" x14ac:dyDescent="0.2">
      <c r="A1946" s="139"/>
      <c r="B1946" s="139"/>
      <c r="C1946" s="139"/>
      <c r="D1946" s="139"/>
      <c r="E1946" s="139"/>
      <c r="F1946" s="139"/>
      <c r="G1946" s="139"/>
      <c r="H1946" s="139"/>
      <c r="I1946" s="139"/>
      <c r="J1946" s="139"/>
      <c r="K1946" s="139"/>
      <c r="L1946" s="139"/>
      <c r="M1946" s="139"/>
      <c r="N1946" s="139"/>
      <c r="O1946" s="139"/>
      <c r="P1946" s="139"/>
      <c r="Q1946" s="139"/>
      <c r="R1946" s="139"/>
      <c r="S1946" s="139"/>
      <c r="T1946" s="139"/>
      <c r="U1946" s="139"/>
      <c r="V1946" s="139"/>
      <c r="W1946" s="139"/>
      <c r="X1946" s="139"/>
      <c r="Y1946" s="139"/>
      <c r="Z1946" s="139"/>
      <c r="AA1946" s="139"/>
      <c r="AB1946" s="139"/>
      <c r="AC1946" s="139"/>
      <c r="AD1946" s="139"/>
      <c r="AE1946" s="139"/>
      <c r="AF1946" s="139"/>
      <c r="AG1946" s="139"/>
      <c r="AH1946" s="139"/>
      <c r="AI1946" s="139"/>
      <c r="AJ1946" s="139"/>
      <c r="AK1946" s="139"/>
      <c r="AL1946" s="139"/>
      <c r="AM1946" s="139"/>
      <c r="AN1946" s="139"/>
      <c r="AO1946" s="139"/>
      <c r="AP1946" s="139"/>
      <c r="AQ1946" s="139"/>
      <c r="AR1946" s="139"/>
      <c r="AS1946" s="139"/>
      <c r="AT1946" s="139"/>
      <c r="AU1946" s="139"/>
      <c r="AV1946" s="139"/>
      <c r="AW1946" s="139"/>
      <c r="AX1946" s="139"/>
      <c r="AY1946" s="139"/>
    </row>
    <row r="1947" spans="1:51" ht="14.25" x14ac:dyDescent="0.2">
      <c r="A1947" s="139"/>
      <c r="B1947" s="139"/>
      <c r="C1947" s="139"/>
      <c r="D1947" s="139"/>
      <c r="E1947" s="139"/>
      <c r="F1947" s="139"/>
      <c r="G1947" s="139"/>
      <c r="H1947" s="139"/>
      <c r="I1947" s="139"/>
      <c r="J1947" s="139"/>
      <c r="K1947" s="139"/>
      <c r="L1947" s="139"/>
      <c r="M1947" s="139"/>
      <c r="N1947" s="139"/>
      <c r="O1947" s="139"/>
      <c r="P1947" s="139"/>
      <c r="Q1947" s="139"/>
      <c r="R1947" s="139"/>
      <c r="S1947" s="139"/>
      <c r="T1947" s="139"/>
      <c r="U1947" s="139"/>
      <c r="V1947" s="139"/>
      <c r="W1947" s="139"/>
      <c r="X1947" s="139"/>
      <c r="Y1947" s="139"/>
      <c r="Z1947" s="139"/>
      <c r="AA1947" s="139"/>
      <c r="AB1947" s="139"/>
      <c r="AC1947" s="139"/>
      <c r="AD1947" s="139"/>
      <c r="AE1947" s="139"/>
      <c r="AF1947" s="139"/>
      <c r="AG1947" s="139"/>
      <c r="AH1947" s="139"/>
      <c r="AI1947" s="139"/>
      <c r="AJ1947" s="139"/>
      <c r="AK1947" s="139"/>
      <c r="AL1947" s="139"/>
      <c r="AM1947" s="139"/>
      <c r="AN1947" s="139"/>
      <c r="AO1947" s="139"/>
      <c r="AP1947" s="139"/>
      <c r="AQ1947" s="139"/>
      <c r="AR1947" s="139"/>
      <c r="AS1947" s="139"/>
      <c r="AT1947" s="139"/>
      <c r="AU1947" s="139"/>
      <c r="AV1947" s="139"/>
      <c r="AW1947" s="139"/>
      <c r="AX1947" s="139"/>
      <c r="AY1947" s="139"/>
    </row>
    <row r="1948" spans="1:51" ht="14.25" x14ac:dyDescent="0.2">
      <c r="A1948" s="139"/>
      <c r="B1948" s="139"/>
      <c r="C1948" s="139"/>
      <c r="D1948" s="139"/>
      <c r="E1948" s="139"/>
      <c r="F1948" s="139"/>
      <c r="G1948" s="139"/>
      <c r="H1948" s="139"/>
      <c r="I1948" s="139"/>
      <c r="J1948" s="139"/>
      <c r="K1948" s="139"/>
      <c r="L1948" s="139"/>
      <c r="M1948" s="139"/>
      <c r="N1948" s="139"/>
      <c r="O1948" s="139"/>
      <c r="P1948" s="139"/>
      <c r="Q1948" s="139"/>
      <c r="R1948" s="139"/>
      <c r="S1948" s="139"/>
      <c r="T1948" s="139"/>
      <c r="U1948" s="139"/>
      <c r="V1948" s="139"/>
      <c r="W1948" s="139"/>
      <c r="X1948" s="139"/>
      <c r="Y1948" s="139"/>
      <c r="Z1948" s="139"/>
      <c r="AA1948" s="139"/>
      <c r="AB1948" s="139"/>
      <c r="AC1948" s="139"/>
      <c r="AD1948" s="139"/>
      <c r="AE1948" s="139"/>
      <c r="AF1948" s="139"/>
      <c r="AG1948" s="139"/>
      <c r="AH1948" s="139"/>
      <c r="AI1948" s="139"/>
      <c r="AJ1948" s="139"/>
      <c r="AK1948" s="139"/>
      <c r="AL1948" s="139"/>
      <c r="AM1948" s="139"/>
      <c r="AN1948" s="139"/>
      <c r="AO1948" s="139"/>
      <c r="AP1948" s="139"/>
      <c r="AQ1948" s="139"/>
      <c r="AR1948" s="139"/>
      <c r="AS1948" s="139"/>
      <c r="AT1948" s="139"/>
      <c r="AU1948" s="139"/>
      <c r="AV1948" s="139"/>
      <c r="AW1948" s="139"/>
      <c r="AX1948" s="139"/>
      <c r="AY1948" s="139"/>
    </row>
    <row r="1949" spans="1:51" ht="14.25" x14ac:dyDescent="0.2">
      <c r="A1949" s="139"/>
      <c r="B1949" s="139"/>
      <c r="C1949" s="139"/>
      <c r="D1949" s="139"/>
      <c r="E1949" s="139"/>
      <c r="F1949" s="139"/>
      <c r="G1949" s="139"/>
      <c r="H1949" s="139"/>
      <c r="I1949" s="139"/>
      <c r="J1949" s="139"/>
      <c r="K1949" s="139"/>
      <c r="L1949" s="139"/>
      <c r="M1949" s="139"/>
      <c r="N1949" s="139"/>
      <c r="O1949" s="139"/>
      <c r="P1949" s="139"/>
      <c r="Q1949" s="139"/>
      <c r="R1949" s="139"/>
      <c r="S1949" s="139"/>
      <c r="T1949" s="139"/>
      <c r="U1949" s="139"/>
      <c r="V1949" s="139"/>
      <c r="W1949" s="139"/>
      <c r="X1949" s="139"/>
      <c r="Y1949" s="139"/>
      <c r="Z1949" s="139"/>
      <c r="AA1949" s="139"/>
      <c r="AB1949" s="139"/>
      <c r="AC1949" s="139"/>
      <c r="AD1949" s="139"/>
      <c r="AE1949" s="139"/>
      <c r="AF1949" s="139"/>
      <c r="AG1949" s="139"/>
      <c r="AH1949" s="139"/>
      <c r="AI1949" s="139"/>
      <c r="AJ1949" s="139"/>
      <c r="AK1949" s="139"/>
      <c r="AL1949" s="139"/>
      <c r="AM1949" s="139"/>
      <c r="AN1949" s="139"/>
      <c r="AO1949" s="139"/>
      <c r="AP1949" s="139"/>
      <c r="AQ1949" s="139"/>
      <c r="AR1949" s="139"/>
      <c r="AS1949" s="139"/>
      <c r="AT1949" s="139"/>
      <c r="AU1949" s="139"/>
      <c r="AV1949" s="139"/>
      <c r="AW1949" s="139"/>
      <c r="AX1949" s="139"/>
      <c r="AY1949" s="139"/>
    </row>
    <row r="1950" spans="1:51" ht="14.25" x14ac:dyDescent="0.2">
      <c r="A1950" s="139"/>
      <c r="B1950" s="139"/>
      <c r="C1950" s="139"/>
      <c r="D1950" s="139"/>
      <c r="E1950" s="139"/>
      <c r="F1950" s="139"/>
      <c r="G1950" s="139"/>
      <c r="H1950" s="139"/>
      <c r="I1950" s="139"/>
      <c r="J1950" s="139"/>
      <c r="K1950" s="139"/>
      <c r="L1950" s="139"/>
      <c r="M1950" s="139"/>
      <c r="N1950" s="139"/>
      <c r="O1950" s="139"/>
      <c r="P1950" s="139"/>
      <c r="Q1950" s="139"/>
      <c r="R1950" s="139"/>
      <c r="S1950" s="139"/>
      <c r="T1950" s="139"/>
      <c r="U1950" s="139"/>
      <c r="V1950" s="139"/>
      <c r="W1950" s="139"/>
      <c r="X1950" s="139"/>
      <c r="Y1950" s="139"/>
      <c r="Z1950" s="139"/>
      <c r="AA1950" s="139"/>
      <c r="AB1950" s="139"/>
      <c r="AC1950" s="139"/>
      <c r="AD1950" s="139"/>
      <c r="AE1950" s="139"/>
      <c r="AF1950" s="139"/>
      <c r="AG1950" s="139"/>
      <c r="AH1950" s="139"/>
      <c r="AI1950" s="139"/>
      <c r="AJ1950" s="139"/>
      <c r="AK1950" s="139"/>
      <c r="AL1950" s="139"/>
      <c r="AM1950" s="139"/>
      <c r="AN1950" s="139"/>
      <c r="AO1950" s="139"/>
      <c r="AP1950" s="139"/>
      <c r="AQ1950" s="139"/>
      <c r="AR1950" s="139"/>
      <c r="AS1950" s="139"/>
      <c r="AT1950" s="139"/>
      <c r="AU1950" s="139"/>
      <c r="AV1950" s="139"/>
      <c r="AW1950" s="139"/>
      <c r="AX1950" s="139"/>
      <c r="AY1950" s="139"/>
    </row>
    <row r="1951" spans="1:51" ht="14.25" x14ac:dyDescent="0.2">
      <c r="A1951" s="139"/>
      <c r="B1951" s="139"/>
      <c r="C1951" s="139"/>
      <c r="D1951" s="139"/>
      <c r="E1951" s="139"/>
      <c r="F1951" s="139"/>
      <c r="G1951" s="139"/>
      <c r="H1951" s="139"/>
      <c r="I1951" s="139"/>
      <c r="J1951" s="139"/>
      <c r="K1951" s="139"/>
      <c r="L1951" s="139"/>
      <c r="M1951" s="139"/>
      <c r="N1951" s="139"/>
      <c r="O1951" s="139"/>
      <c r="P1951" s="139"/>
      <c r="Q1951" s="139"/>
      <c r="R1951" s="139"/>
      <c r="S1951" s="139"/>
      <c r="T1951" s="139"/>
      <c r="U1951" s="139"/>
      <c r="V1951" s="139"/>
      <c r="W1951" s="139"/>
      <c r="X1951" s="139"/>
      <c r="Y1951" s="139"/>
      <c r="Z1951" s="139"/>
      <c r="AA1951" s="139"/>
      <c r="AB1951" s="139"/>
      <c r="AC1951" s="139"/>
      <c r="AD1951" s="139"/>
      <c r="AE1951" s="139"/>
      <c r="AF1951" s="139"/>
      <c r="AG1951" s="139"/>
      <c r="AH1951" s="139"/>
      <c r="AI1951" s="139"/>
      <c r="AJ1951" s="139"/>
      <c r="AK1951" s="139"/>
      <c r="AL1951" s="139"/>
      <c r="AM1951" s="139"/>
      <c r="AN1951" s="139"/>
      <c r="AO1951" s="139"/>
      <c r="AP1951" s="139"/>
      <c r="AQ1951" s="139"/>
      <c r="AR1951" s="139"/>
      <c r="AS1951" s="139"/>
      <c r="AT1951" s="139"/>
      <c r="AU1951" s="139"/>
      <c r="AV1951" s="139"/>
      <c r="AW1951" s="139"/>
      <c r="AX1951" s="139"/>
      <c r="AY1951" s="139"/>
    </row>
    <row r="1952" spans="1:51" ht="14.25" x14ac:dyDescent="0.2">
      <c r="A1952" s="139"/>
      <c r="B1952" s="139"/>
      <c r="C1952" s="139"/>
      <c r="D1952" s="139"/>
      <c r="E1952" s="139"/>
      <c r="F1952" s="139"/>
      <c r="G1952" s="139"/>
      <c r="H1952" s="139"/>
      <c r="I1952" s="139"/>
      <c r="J1952" s="139"/>
      <c r="K1952" s="139"/>
      <c r="L1952" s="139"/>
      <c r="M1952" s="139"/>
      <c r="N1952" s="139"/>
      <c r="O1952" s="139"/>
      <c r="P1952" s="139"/>
      <c r="Q1952" s="139"/>
      <c r="R1952" s="139"/>
      <c r="S1952" s="139"/>
      <c r="T1952" s="139"/>
      <c r="U1952" s="139"/>
      <c r="V1952" s="139"/>
      <c r="W1952" s="139"/>
      <c r="X1952" s="139"/>
      <c r="Y1952" s="139"/>
      <c r="Z1952" s="139"/>
      <c r="AA1952" s="139"/>
      <c r="AB1952" s="139"/>
      <c r="AC1952" s="139"/>
      <c r="AD1952" s="139"/>
      <c r="AE1952" s="139"/>
      <c r="AF1952" s="139"/>
      <c r="AG1952" s="139"/>
      <c r="AH1952" s="139"/>
      <c r="AI1952" s="139"/>
      <c r="AJ1952" s="139"/>
      <c r="AK1952" s="139"/>
      <c r="AL1952" s="139"/>
      <c r="AM1952" s="139"/>
      <c r="AN1952" s="139"/>
      <c r="AO1952" s="139"/>
      <c r="AP1952" s="139"/>
      <c r="AQ1952" s="139"/>
      <c r="AR1952" s="139"/>
      <c r="AS1952" s="139"/>
      <c r="AT1952" s="139"/>
      <c r="AU1952" s="139"/>
      <c r="AV1952" s="139"/>
      <c r="AW1952" s="139"/>
      <c r="AX1952" s="139"/>
      <c r="AY1952" s="139"/>
    </row>
    <row r="1953" spans="1:51" ht="14.25" x14ac:dyDescent="0.2">
      <c r="A1953" s="139"/>
      <c r="B1953" s="139"/>
      <c r="C1953" s="139"/>
      <c r="D1953" s="139"/>
      <c r="E1953" s="139"/>
      <c r="F1953" s="139"/>
      <c r="G1953" s="139"/>
      <c r="H1953" s="139"/>
      <c r="I1953" s="139"/>
      <c r="J1953" s="139"/>
      <c r="K1953" s="139"/>
      <c r="L1953" s="139"/>
      <c r="M1953" s="139"/>
      <c r="N1953" s="139"/>
      <c r="O1953" s="139"/>
      <c r="P1953" s="139"/>
      <c r="Q1953" s="139"/>
      <c r="R1953" s="139"/>
      <c r="S1953" s="139"/>
      <c r="T1953" s="139"/>
      <c r="U1953" s="139"/>
      <c r="V1953" s="139"/>
      <c r="W1953" s="139"/>
      <c r="X1953" s="139"/>
      <c r="Y1953" s="139"/>
      <c r="Z1953" s="139"/>
      <c r="AA1953" s="139"/>
      <c r="AB1953" s="139"/>
      <c r="AC1953" s="139"/>
      <c r="AD1953" s="139"/>
      <c r="AE1953" s="139"/>
      <c r="AF1953" s="139"/>
      <c r="AG1953" s="139"/>
      <c r="AH1953" s="139"/>
      <c r="AI1953" s="139"/>
      <c r="AJ1953" s="139"/>
      <c r="AK1953" s="139"/>
      <c r="AL1953" s="139"/>
      <c r="AM1953" s="139"/>
      <c r="AN1953" s="139"/>
      <c r="AO1953" s="139"/>
      <c r="AP1953" s="139"/>
      <c r="AQ1953" s="139"/>
      <c r="AR1953" s="139"/>
      <c r="AS1953" s="139"/>
      <c r="AT1953" s="139"/>
      <c r="AU1953" s="139"/>
      <c r="AV1953" s="139"/>
      <c r="AW1953" s="139"/>
      <c r="AX1953" s="139"/>
      <c r="AY1953" s="139"/>
    </row>
    <row r="1954" spans="1:51" ht="14.25" x14ac:dyDescent="0.2">
      <c r="A1954" s="139"/>
      <c r="B1954" s="139"/>
      <c r="C1954" s="139"/>
      <c r="D1954" s="139"/>
      <c r="E1954" s="139"/>
      <c r="F1954" s="139"/>
      <c r="G1954" s="139"/>
      <c r="H1954" s="139"/>
      <c r="I1954" s="139"/>
      <c r="J1954" s="139"/>
      <c r="K1954" s="139"/>
      <c r="L1954" s="139"/>
      <c r="M1954" s="139"/>
      <c r="N1954" s="139"/>
      <c r="O1954" s="139"/>
      <c r="P1954" s="139"/>
      <c r="Q1954" s="139"/>
      <c r="R1954" s="139"/>
      <c r="S1954" s="139"/>
      <c r="T1954" s="139"/>
      <c r="U1954" s="139"/>
      <c r="V1954" s="139"/>
      <c r="W1954" s="139"/>
      <c r="X1954" s="139"/>
      <c r="Y1954" s="139"/>
      <c r="Z1954" s="139"/>
      <c r="AA1954" s="139"/>
      <c r="AB1954" s="139"/>
      <c r="AC1954" s="139"/>
      <c r="AD1954" s="139"/>
      <c r="AE1954" s="139"/>
      <c r="AF1954" s="139"/>
      <c r="AG1954" s="139"/>
      <c r="AH1954" s="139"/>
      <c r="AI1954" s="139"/>
      <c r="AJ1954" s="139"/>
      <c r="AK1954" s="139"/>
      <c r="AL1954" s="139"/>
      <c r="AM1954" s="139"/>
      <c r="AN1954" s="139"/>
      <c r="AO1954" s="139"/>
      <c r="AP1954" s="139"/>
      <c r="AQ1954" s="139"/>
      <c r="AR1954" s="139"/>
      <c r="AS1954" s="139"/>
      <c r="AT1954" s="139"/>
      <c r="AU1954" s="139"/>
      <c r="AV1954" s="139"/>
      <c r="AW1954" s="139"/>
      <c r="AX1954" s="139"/>
      <c r="AY1954" s="139"/>
    </row>
    <row r="1955" spans="1:51" ht="14.25" x14ac:dyDescent="0.2">
      <c r="A1955" s="139"/>
      <c r="B1955" s="139"/>
      <c r="C1955" s="139"/>
      <c r="D1955" s="139"/>
      <c r="E1955" s="139"/>
      <c r="F1955" s="139"/>
      <c r="G1955" s="139"/>
      <c r="H1955" s="139"/>
      <c r="I1955" s="139"/>
      <c r="J1955" s="139"/>
      <c r="K1955" s="139"/>
      <c r="L1955" s="139"/>
      <c r="M1955" s="139"/>
      <c r="N1955" s="139"/>
      <c r="O1955" s="139"/>
      <c r="P1955" s="139"/>
      <c r="Q1955" s="139"/>
      <c r="R1955" s="139"/>
      <c r="S1955" s="139"/>
      <c r="T1955" s="139"/>
      <c r="U1955" s="139"/>
      <c r="V1955" s="139"/>
      <c r="W1955" s="139"/>
      <c r="X1955" s="139"/>
      <c r="Y1955" s="139"/>
      <c r="Z1955" s="139"/>
      <c r="AA1955" s="139"/>
      <c r="AB1955" s="139"/>
      <c r="AC1955" s="139"/>
      <c r="AD1955" s="139"/>
      <c r="AE1955" s="139"/>
      <c r="AF1955" s="139"/>
      <c r="AG1955" s="139"/>
      <c r="AH1955" s="139"/>
      <c r="AI1955" s="139"/>
      <c r="AJ1955" s="139"/>
      <c r="AK1955" s="139"/>
      <c r="AL1955" s="139"/>
      <c r="AM1955" s="139"/>
      <c r="AN1955" s="139"/>
      <c r="AO1955" s="139"/>
      <c r="AP1955" s="139"/>
      <c r="AQ1955" s="139"/>
      <c r="AR1955" s="139"/>
      <c r="AS1955" s="139"/>
      <c r="AT1955" s="139"/>
      <c r="AU1955" s="139"/>
      <c r="AV1955" s="139"/>
      <c r="AW1955" s="139"/>
      <c r="AX1955" s="139"/>
      <c r="AY1955" s="139"/>
    </row>
    <row r="1956" spans="1:51" ht="14.25" x14ac:dyDescent="0.2">
      <c r="A1956" s="139"/>
      <c r="B1956" s="139"/>
      <c r="C1956" s="139"/>
      <c r="D1956" s="139"/>
      <c r="E1956" s="139"/>
      <c r="F1956" s="139"/>
      <c r="G1956" s="139"/>
      <c r="H1956" s="139"/>
      <c r="I1956" s="139"/>
      <c r="J1956" s="139"/>
      <c r="K1956" s="139"/>
      <c r="L1956" s="139"/>
      <c r="M1956" s="139"/>
      <c r="N1956" s="139"/>
      <c r="O1956" s="139"/>
      <c r="P1956" s="139"/>
      <c r="Q1956" s="139"/>
      <c r="R1956" s="139"/>
      <c r="S1956" s="139"/>
      <c r="T1956" s="139"/>
      <c r="U1956" s="139"/>
      <c r="V1956" s="139"/>
      <c r="W1956" s="139"/>
      <c r="X1956" s="139"/>
      <c r="Y1956" s="139"/>
      <c r="Z1956" s="139"/>
      <c r="AA1956" s="139"/>
      <c r="AB1956" s="139"/>
      <c r="AC1956" s="139"/>
      <c r="AD1956" s="139"/>
      <c r="AE1956" s="139"/>
      <c r="AF1956" s="139"/>
      <c r="AG1956" s="139"/>
      <c r="AH1956" s="139"/>
      <c r="AI1956" s="139"/>
      <c r="AJ1956" s="139"/>
      <c r="AK1956" s="139"/>
      <c r="AL1956" s="139"/>
      <c r="AM1956" s="139"/>
      <c r="AN1956" s="139"/>
      <c r="AO1956" s="139"/>
      <c r="AP1956" s="139"/>
      <c r="AQ1956" s="139"/>
      <c r="AR1956" s="139"/>
      <c r="AS1956" s="139"/>
      <c r="AT1956" s="139"/>
      <c r="AU1956" s="139"/>
      <c r="AV1956" s="139"/>
      <c r="AW1956" s="139"/>
      <c r="AX1956" s="139"/>
      <c r="AY1956" s="139"/>
    </row>
    <row r="1957" spans="1:51" ht="14.25" x14ac:dyDescent="0.2">
      <c r="A1957" s="139"/>
      <c r="B1957" s="139"/>
      <c r="C1957" s="139"/>
      <c r="D1957" s="139"/>
      <c r="E1957" s="139"/>
      <c r="F1957" s="139"/>
      <c r="G1957" s="139"/>
      <c r="H1957" s="139"/>
      <c r="I1957" s="139"/>
      <c r="J1957" s="139"/>
      <c r="K1957" s="139"/>
      <c r="L1957" s="139"/>
      <c r="M1957" s="139"/>
      <c r="N1957" s="139"/>
      <c r="O1957" s="139"/>
      <c r="P1957" s="139"/>
      <c r="Q1957" s="139"/>
      <c r="R1957" s="139"/>
      <c r="S1957" s="139"/>
      <c r="T1957" s="139"/>
      <c r="U1957" s="139"/>
      <c r="V1957" s="139"/>
      <c r="W1957" s="139"/>
      <c r="X1957" s="139"/>
      <c r="Y1957" s="139"/>
      <c r="Z1957" s="139"/>
      <c r="AA1957" s="139"/>
      <c r="AB1957" s="139"/>
      <c r="AC1957" s="139"/>
      <c r="AD1957" s="139"/>
      <c r="AE1957" s="139"/>
      <c r="AF1957" s="139"/>
      <c r="AG1957" s="139"/>
      <c r="AH1957" s="139"/>
      <c r="AI1957" s="139"/>
      <c r="AJ1957" s="139"/>
      <c r="AK1957" s="139"/>
      <c r="AL1957" s="139"/>
      <c r="AM1957" s="139"/>
      <c r="AN1957" s="139"/>
      <c r="AO1957" s="139"/>
      <c r="AP1957" s="139"/>
      <c r="AQ1957" s="139"/>
      <c r="AR1957" s="139"/>
      <c r="AS1957" s="139"/>
      <c r="AT1957" s="139"/>
      <c r="AU1957" s="139"/>
      <c r="AV1957" s="139"/>
      <c r="AW1957" s="139"/>
      <c r="AX1957" s="139"/>
      <c r="AY1957" s="139"/>
    </row>
    <row r="1958" spans="1:51" ht="14.25" x14ac:dyDescent="0.2">
      <c r="A1958" s="139"/>
      <c r="B1958" s="139"/>
      <c r="C1958" s="139"/>
      <c r="D1958" s="139"/>
      <c r="E1958" s="139"/>
      <c r="F1958" s="139"/>
      <c r="G1958" s="139"/>
      <c r="H1958" s="139"/>
      <c r="I1958" s="139"/>
      <c r="J1958" s="139"/>
      <c r="K1958" s="139"/>
      <c r="L1958" s="139"/>
      <c r="M1958" s="139"/>
      <c r="N1958" s="139"/>
      <c r="O1958" s="139"/>
      <c r="P1958" s="139"/>
      <c r="Q1958" s="139"/>
      <c r="R1958" s="139"/>
      <c r="S1958" s="139"/>
      <c r="T1958" s="139"/>
      <c r="U1958" s="139"/>
      <c r="V1958" s="139"/>
      <c r="W1958" s="139"/>
      <c r="X1958" s="139"/>
      <c r="Y1958" s="139"/>
      <c r="Z1958" s="139"/>
      <c r="AA1958" s="139"/>
      <c r="AB1958" s="139"/>
      <c r="AC1958" s="139"/>
      <c r="AD1958" s="139"/>
      <c r="AE1958" s="139"/>
      <c r="AF1958" s="139"/>
      <c r="AG1958" s="139"/>
      <c r="AH1958" s="139"/>
      <c r="AI1958" s="139"/>
      <c r="AJ1958" s="139"/>
      <c r="AK1958" s="139"/>
      <c r="AL1958" s="139"/>
      <c r="AM1958" s="139"/>
      <c r="AN1958" s="139"/>
      <c r="AO1958" s="139"/>
      <c r="AP1958" s="139"/>
      <c r="AQ1958" s="139"/>
      <c r="AR1958" s="139"/>
      <c r="AS1958" s="139"/>
      <c r="AT1958" s="139"/>
      <c r="AU1958" s="139"/>
      <c r="AV1958" s="139"/>
      <c r="AW1958" s="139"/>
      <c r="AX1958" s="139"/>
      <c r="AY1958" s="139"/>
    </row>
    <row r="1959" spans="1:51" ht="14.25" x14ac:dyDescent="0.2">
      <c r="A1959" s="139"/>
      <c r="B1959" s="139"/>
      <c r="C1959" s="139"/>
      <c r="D1959" s="139"/>
      <c r="E1959" s="139"/>
      <c r="F1959" s="139"/>
      <c r="G1959" s="139"/>
      <c r="H1959" s="139"/>
      <c r="I1959" s="139"/>
      <c r="J1959" s="139"/>
      <c r="K1959" s="139"/>
      <c r="L1959" s="139"/>
      <c r="M1959" s="139"/>
      <c r="N1959" s="139"/>
      <c r="O1959" s="139"/>
      <c r="P1959" s="139"/>
      <c r="Q1959" s="139"/>
      <c r="R1959" s="139"/>
      <c r="S1959" s="139"/>
      <c r="T1959" s="139"/>
      <c r="U1959" s="139"/>
      <c r="V1959" s="139"/>
      <c r="W1959" s="139"/>
      <c r="X1959" s="139"/>
      <c r="Y1959" s="139"/>
      <c r="Z1959" s="139"/>
      <c r="AA1959" s="139"/>
      <c r="AB1959" s="139"/>
      <c r="AC1959" s="139"/>
      <c r="AD1959" s="139"/>
      <c r="AE1959" s="139"/>
      <c r="AF1959" s="139"/>
      <c r="AG1959" s="139"/>
      <c r="AH1959" s="139"/>
      <c r="AI1959" s="139"/>
      <c r="AJ1959" s="139"/>
      <c r="AK1959" s="139"/>
      <c r="AL1959" s="139"/>
      <c r="AM1959" s="139"/>
      <c r="AN1959" s="139"/>
      <c r="AO1959" s="139"/>
      <c r="AP1959" s="139"/>
      <c r="AQ1959" s="139"/>
      <c r="AR1959" s="139"/>
      <c r="AS1959" s="139"/>
      <c r="AT1959" s="139"/>
      <c r="AU1959" s="139"/>
      <c r="AV1959" s="139"/>
      <c r="AW1959" s="139"/>
      <c r="AX1959" s="139"/>
      <c r="AY1959" s="139"/>
    </row>
    <row r="1960" spans="1:51" ht="14.25" x14ac:dyDescent="0.2">
      <c r="A1960" s="139"/>
      <c r="B1960" s="139"/>
      <c r="C1960" s="139"/>
      <c r="D1960" s="139"/>
      <c r="E1960" s="139"/>
      <c r="F1960" s="139"/>
      <c r="G1960" s="139"/>
      <c r="H1960" s="139"/>
      <c r="I1960" s="139"/>
      <c r="J1960" s="139"/>
      <c r="K1960" s="139"/>
      <c r="L1960" s="139"/>
      <c r="M1960" s="139"/>
      <c r="N1960" s="139"/>
      <c r="O1960" s="139"/>
      <c r="P1960" s="139"/>
      <c r="Q1960" s="139"/>
      <c r="R1960" s="139"/>
      <c r="S1960" s="139"/>
      <c r="T1960" s="139"/>
      <c r="U1960" s="139"/>
      <c r="V1960" s="139"/>
      <c r="W1960" s="139"/>
      <c r="X1960" s="139"/>
      <c r="Y1960" s="139"/>
      <c r="Z1960" s="139"/>
      <c r="AA1960" s="139"/>
      <c r="AB1960" s="139"/>
      <c r="AC1960" s="139"/>
      <c r="AD1960" s="139"/>
      <c r="AE1960" s="139"/>
      <c r="AF1960" s="139"/>
      <c r="AG1960" s="139"/>
      <c r="AH1960" s="139"/>
      <c r="AI1960" s="139"/>
      <c r="AJ1960" s="139"/>
      <c r="AK1960" s="139"/>
      <c r="AL1960" s="139"/>
      <c r="AM1960" s="139"/>
      <c r="AN1960" s="139"/>
      <c r="AO1960" s="139"/>
      <c r="AP1960" s="139"/>
      <c r="AQ1960" s="139"/>
      <c r="AR1960" s="139"/>
      <c r="AS1960" s="139"/>
      <c r="AT1960" s="139"/>
      <c r="AU1960" s="139"/>
      <c r="AV1960" s="139"/>
      <c r="AW1960" s="139"/>
      <c r="AX1960" s="139"/>
      <c r="AY1960" s="139"/>
    </row>
    <row r="1961" spans="1:51" ht="14.25" x14ac:dyDescent="0.2">
      <c r="A1961" s="139"/>
      <c r="B1961" s="139"/>
      <c r="C1961" s="139"/>
      <c r="D1961" s="139"/>
      <c r="E1961" s="139"/>
      <c r="F1961" s="139"/>
      <c r="G1961" s="139"/>
      <c r="H1961" s="139"/>
      <c r="I1961" s="139"/>
      <c r="J1961" s="139"/>
      <c r="K1961" s="139"/>
      <c r="L1961" s="139"/>
      <c r="M1961" s="139"/>
      <c r="N1961" s="139"/>
      <c r="O1961" s="139"/>
      <c r="P1961" s="139"/>
      <c r="Q1961" s="139"/>
      <c r="R1961" s="139"/>
      <c r="S1961" s="139"/>
      <c r="T1961" s="139"/>
      <c r="U1961" s="139"/>
      <c r="V1961" s="139"/>
      <c r="W1961" s="139"/>
      <c r="X1961" s="139"/>
      <c r="Y1961" s="139"/>
      <c r="Z1961" s="139"/>
      <c r="AA1961" s="139"/>
      <c r="AB1961" s="139"/>
      <c r="AC1961" s="139"/>
      <c r="AD1961" s="139"/>
      <c r="AE1961" s="139"/>
      <c r="AF1961" s="139"/>
      <c r="AG1961" s="139"/>
      <c r="AH1961" s="139"/>
      <c r="AI1961" s="139"/>
      <c r="AJ1961" s="139"/>
      <c r="AK1961" s="139"/>
      <c r="AL1961" s="139"/>
      <c r="AM1961" s="139"/>
      <c r="AN1961" s="139"/>
      <c r="AO1961" s="139"/>
      <c r="AP1961" s="139"/>
      <c r="AQ1961" s="139"/>
      <c r="AR1961" s="139"/>
      <c r="AS1961" s="139"/>
      <c r="AT1961" s="139"/>
      <c r="AU1961" s="139"/>
      <c r="AV1961" s="139"/>
      <c r="AW1961" s="139"/>
      <c r="AX1961" s="139"/>
      <c r="AY1961" s="139"/>
    </row>
    <row r="1962" spans="1:51" ht="14.25" x14ac:dyDescent="0.2">
      <c r="A1962" s="139"/>
      <c r="B1962" s="139"/>
      <c r="C1962" s="139"/>
      <c r="D1962" s="139"/>
      <c r="E1962" s="139"/>
      <c r="F1962" s="139"/>
      <c r="G1962" s="139"/>
      <c r="H1962" s="139"/>
      <c r="I1962" s="139"/>
      <c r="J1962" s="139"/>
      <c r="K1962" s="139"/>
      <c r="L1962" s="139"/>
      <c r="M1962" s="139"/>
      <c r="N1962" s="139"/>
      <c r="O1962" s="139"/>
      <c r="P1962" s="139"/>
      <c r="Q1962" s="139"/>
      <c r="R1962" s="139"/>
      <c r="S1962" s="139"/>
      <c r="T1962" s="139"/>
      <c r="U1962" s="139"/>
      <c r="V1962" s="139"/>
      <c r="W1962" s="139"/>
      <c r="X1962" s="139"/>
      <c r="Y1962" s="139"/>
      <c r="Z1962" s="139"/>
      <c r="AA1962" s="139"/>
      <c r="AB1962" s="139"/>
      <c r="AC1962" s="139"/>
      <c r="AD1962" s="139"/>
      <c r="AE1962" s="139"/>
      <c r="AF1962" s="139"/>
      <c r="AG1962" s="139"/>
      <c r="AH1962" s="139"/>
      <c r="AI1962" s="139"/>
      <c r="AJ1962" s="139"/>
      <c r="AK1962" s="139"/>
      <c r="AL1962" s="139"/>
      <c r="AM1962" s="139"/>
      <c r="AN1962" s="139"/>
      <c r="AO1962" s="139"/>
      <c r="AP1962" s="139"/>
      <c r="AQ1962" s="139"/>
      <c r="AR1962" s="139"/>
      <c r="AS1962" s="139"/>
      <c r="AT1962" s="139"/>
      <c r="AU1962" s="139"/>
      <c r="AV1962" s="139"/>
      <c r="AW1962" s="139"/>
      <c r="AX1962" s="139"/>
      <c r="AY1962" s="139"/>
    </row>
    <row r="1963" spans="1:51" ht="14.25" x14ac:dyDescent="0.2">
      <c r="A1963" s="139"/>
      <c r="B1963" s="139"/>
      <c r="C1963" s="139"/>
      <c r="D1963" s="139"/>
      <c r="E1963" s="139"/>
      <c r="F1963" s="139"/>
      <c r="G1963" s="139"/>
      <c r="H1963" s="139"/>
      <c r="I1963" s="139"/>
      <c r="J1963" s="139"/>
      <c r="K1963" s="139"/>
      <c r="L1963" s="139"/>
      <c r="M1963" s="139"/>
      <c r="N1963" s="139"/>
      <c r="O1963" s="139"/>
      <c r="P1963" s="139"/>
      <c r="Q1963" s="139"/>
      <c r="R1963" s="139"/>
      <c r="S1963" s="139"/>
      <c r="T1963" s="139"/>
      <c r="U1963" s="139"/>
      <c r="V1963" s="139"/>
      <c r="W1963" s="139"/>
      <c r="X1963" s="139"/>
      <c r="Y1963" s="139"/>
      <c r="Z1963" s="139"/>
      <c r="AA1963" s="139"/>
      <c r="AB1963" s="139"/>
      <c r="AC1963" s="139"/>
      <c r="AD1963" s="139"/>
      <c r="AE1963" s="139"/>
      <c r="AF1963" s="139"/>
      <c r="AG1963" s="139"/>
      <c r="AH1963" s="139"/>
      <c r="AI1963" s="139"/>
      <c r="AJ1963" s="139"/>
      <c r="AK1963" s="139"/>
      <c r="AL1963" s="139"/>
      <c r="AM1963" s="139"/>
      <c r="AN1963" s="139"/>
      <c r="AO1963" s="139"/>
      <c r="AP1963" s="139"/>
      <c r="AQ1963" s="139"/>
      <c r="AR1963" s="139"/>
      <c r="AS1963" s="139"/>
      <c r="AT1963" s="139"/>
      <c r="AU1963" s="139"/>
      <c r="AV1963" s="139"/>
      <c r="AW1963" s="139"/>
      <c r="AX1963" s="139"/>
      <c r="AY1963" s="139"/>
    </row>
    <row r="1964" spans="1:51" ht="14.25" x14ac:dyDescent="0.2">
      <c r="A1964" s="139"/>
      <c r="B1964" s="139"/>
      <c r="C1964" s="139"/>
      <c r="D1964" s="139"/>
      <c r="E1964" s="139"/>
      <c r="F1964" s="139"/>
      <c r="G1964" s="139"/>
      <c r="H1964" s="139"/>
      <c r="I1964" s="139"/>
      <c r="J1964" s="139"/>
      <c r="K1964" s="139"/>
      <c r="L1964" s="139"/>
      <c r="M1964" s="139"/>
      <c r="N1964" s="139"/>
      <c r="O1964" s="139"/>
      <c r="P1964" s="139"/>
      <c r="Q1964" s="139"/>
      <c r="R1964" s="139"/>
      <c r="S1964" s="139"/>
      <c r="T1964" s="139"/>
      <c r="U1964" s="139"/>
      <c r="V1964" s="139"/>
      <c r="W1964" s="139"/>
      <c r="X1964" s="139"/>
      <c r="Y1964" s="139"/>
      <c r="Z1964" s="139"/>
      <c r="AA1964" s="139"/>
      <c r="AB1964" s="139"/>
      <c r="AC1964" s="139"/>
      <c r="AD1964" s="139"/>
      <c r="AE1964" s="139"/>
      <c r="AF1964" s="139"/>
      <c r="AG1964" s="139"/>
      <c r="AH1964" s="139"/>
      <c r="AI1964" s="139"/>
      <c r="AJ1964" s="139"/>
      <c r="AK1964" s="139"/>
      <c r="AL1964" s="139"/>
      <c r="AM1964" s="139"/>
      <c r="AN1964" s="139"/>
      <c r="AO1964" s="139"/>
      <c r="AP1964" s="139"/>
      <c r="AQ1964" s="139"/>
      <c r="AR1964" s="139"/>
      <c r="AS1964" s="139"/>
      <c r="AT1964" s="139"/>
      <c r="AU1964" s="139"/>
      <c r="AV1964" s="139"/>
      <c r="AW1964" s="139"/>
      <c r="AX1964" s="139"/>
      <c r="AY1964" s="139"/>
    </row>
    <row r="1965" spans="1:51" ht="14.25" x14ac:dyDescent="0.2">
      <c r="A1965" s="139"/>
      <c r="B1965" s="139"/>
      <c r="C1965" s="139"/>
      <c r="D1965" s="139"/>
      <c r="E1965" s="139"/>
      <c r="F1965" s="139"/>
      <c r="G1965" s="139"/>
      <c r="H1965" s="139"/>
      <c r="I1965" s="139"/>
      <c r="J1965" s="139"/>
      <c r="K1965" s="139"/>
      <c r="L1965" s="139"/>
      <c r="M1965" s="139"/>
      <c r="N1965" s="139"/>
      <c r="O1965" s="139"/>
      <c r="P1965" s="139"/>
      <c r="Q1965" s="139"/>
      <c r="R1965" s="139"/>
      <c r="S1965" s="139"/>
      <c r="T1965" s="139"/>
      <c r="U1965" s="139"/>
      <c r="V1965" s="139"/>
      <c r="W1965" s="139"/>
      <c r="X1965" s="139"/>
      <c r="Y1965" s="139"/>
      <c r="Z1965" s="139"/>
      <c r="AA1965" s="139"/>
      <c r="AB1965" s="139"/>
      <c r="AC1965" s="139"/>
      <c r="AD1965" s="139"/>
      <c r="AE1965" s="139"/>
      <c r="AF1965" s="139"/>
      <c r="AG1965" s="139"/>
      <c r="AH1965" s="139"/>
      <c r="AI1965" s="139"/>
      <c r="AJ1965" s="139"/>
      <c r="AK1965" s="139"/>
      <c r="AL1965" s="139"/>
      <c r="AM1965" s="139"/>
      <c r="AN1965" s="139"/>
      <c r="AO1965" s="139"/>
      <c r="AP1965" s="139"/>
      <c r="AQ1965" s="139"/>
      <c r="AR1965" s="139"/>
      <c r="AS1965" s="139"/>
      <c r="AT1965" s="139"/>
      <c r="AU1965" s="139"/>
      <c r="AV1965" s="139"/>
      <c r="AW1965" s="139"/>
      <c r="AX1965" s="139"/>
      <c r="AY1965" s="139"/>
    </row>
    <row r="1966" spans="1:51" ht="14.25" x14ac:dyDescent="0.2">
      <c r="A1966" s="139"/>
      <c r="B1966" s="139"/>
      <c r="C1966" s="139"/>
      <c r="D1966" s="139"/>
      <c r="E1966" s="139"/>
      <c r="F1966" s="139"/>
      <c r="G1966" s="139"/>
      <c r="H1966" s="139"/>
      <c r="I1966" s="139"/>
      <c r="J1966" s="139"/>
      <c r="K1966" s="139"/>
      <c r="L1966" s="139"/>
      <c r="M1966" s="139"/>
      <c r="N1966" s="139"/>
      <c r="O1966" s="139"/>
      <c r="P1966" s="139"/>
      <c r="Q1966" s="139"/>
      <c r="R1966" s="139"/>
      <c r="S1966" s="139"/>
      <c r="T1966" s="139"/>
      <c r="U1966" s="139"/>
      <c r="V1966" s="139"/>
      <c r="W1966" s="139"/>
      <c r="X1966" s="139"/>
      <c r="Y1966" s="139"/>
      <c r="Z1966" s="139"/>
      <c r="AA1966" s="139"/>
      <c r="AB1966" s="139"/>
      <c r="AC1966" s="139"/>
      <c r="AD1966" s="139"/>
      <c r="AE1966" s="139"/>
      <c r="AF1966" s="139"/>
      <c r="AG1966" s="139"/>
      <c r="AH1966" s="139"/>
      <c r="AI1966" s="139"/>
      <c r="AJ1966" s="139"/>
      <c r="AK1966" s="139"/>
      <c r="AL1966" s="139"/>
      <c r="AM1966" s="139"/>
      <c r="AN1966" s="139"/>
      <c r="AO1966" s="139"/>
      <c r="AP1966" s="139"/>
      <c r="AQ1966" s="139"/>
      <c r="AR1966" s="139"/>
      <c r="AS1966" s="139"/>
      <c r="AT1966" s="139"/>
      <c r="AU1966" s="139"/>
      <c r="AV1966" s="139"/>
      <c r="AW1966" s="139"/>
      <c r="AX1966" s="139"/>
      <c r="AY1966" s="139"/>
    </row>
    <row r="1967" spans="1:51" ht="14.25" x14ac:dyDescent="0.2">
      <c r="A1967" s="139"/>
      <c r="B1967" s="139"/>
      <c r="C1967" s="139"/>
      <c r="D1967" s="139"/>
      <c r="E1967" s="139"/>
      <c r="F1967" s="139"/>
      <c r="G1967" s="139"/>
      <c r="H1967" s="139"/>
      <c r="I1967" s="139"/>
      <c r="J1967" s="139"/>
      <c r="K1967" s="139"/>
      <c r="L1967" s="139"/>
      <c r="M1967" s="139"/>
      <c r="N1967" s="139"/>
      <c r="O1967" s="139"/>
      <c r="P1967" s="139"/>
      <c r="Q1967" s="139"/>
      <c r="R1967" s="139"/>
      <c r="S1967" s="139"/>
      <c r="T1967" s="139"/>
      <c r="U1967" s="139"/>
      <c r="V1967" s="139"/>
      <c r="W1967" s="139"/>
      <c r="X1967" s="139"/>
      <c r="Y1967" s="139"/>
      <c r="Z1967" s="139"/>
      <c r="AA1967" s="139"/>
      <c r="AB1967" s="139"/>
      <c r="AC1967" s="139"/>
      <c r="AD1967" s="139"/>
      <c r="AE1967" s="139"/>
      <c r="AF1967" s="139"/>
      <c r="AG1967" s="139"/>
      <c r="AH1967" s="139"/>
      <c r="AI1967" s="139"/>
      <c r="AJ1967" s="139"/>
      <c r="AK1967" s="139"/>
      <c r="AL1967" s="139"/>
      <c r="AM1967" s="139"/>
      <c r="AN1967" s="139"/>
      <c r="AO1967" s="139"/>
      <c r="AP1967" s="139"/>
      <c r="AQ1967" s="139"/>
      <c r="AR1967" s="139"/>
      <c r="AS1967" s="139"/>
      <c r="AT1967" s="139"/>
      <c r="AU1967" s="139"/>
      <c r="AV1967" s="139"/>
      <c r="AW1967" s="139"/>
      <c r="AX1967" s="139"/>
      <c r="AY1967" s="139"/>
    </row>
    <row r="1968" spans="1:51" ht="14.25" x14ac:dyDescent="0.2">
      <c r="A1968" s="139"/>
      <c r="B1968" s="139"/>
      <c r="C1968" s="139"/>
      <c r="D1968" s="139"/>
      <c r="E1968" s="139"/>
      <c r="F1968" s="139"/>
      <c r="G1968" s="139"/>
      <c r="H1968" s="139"/>
      <c r="I1968" s="139"/>
      <c r="J1968" s="139"/>
      <c r="K1968" s="139"/>
      <c r="L1968" s="139"/>
      <c r="M1968" s="139"/>
      <c r="N1968" s="139"/>
      <c r="O1968" s="139"/>
      <c r="P1968" s="139"/>
      <c r="Q1968" s="139"/>
      <c r="R1968" s="139"/>
      <c r="S1968" s="139"/>
      <c r="T1968" s="139"/>
      <c r="U1968" s="139"/>
      <c r="V1968" s="139"/>
      <c r="W1968" s="139"/>
      <c r="X1968" s="139"/>
      <c r="Y1968" s="139"/>
      <c r="Z1968" s="139"/>
      <c r="AA1968" s="139"/>
      <c r="AB1968" s="139"/>
      <c r="AC1968" s="139"/>
      <c r="AD1968" s="139"/>
      <c r="AE1968" s="139"/>
      <c r="AF1968" s="139"/>
      <c r="AG1968" s="139"/>
      <c r="AH1968" s="139"/>
      <c r="AI1968" s="139"/>
      <c r="AJ1968" s="139"/>
      <c r="AK1968" s="139"/>
      <c r="AL1968" s="139"/>
      <c r="AM1968" s="139"/>
      <c r="AN1968" s="139"/>
      <c r="AO1968" s="139"/>
      <c r="AP1968" s="139"/>
      <c r="AQ1968" s="139"/>
      <c r="AR1968" s="139"/>
      <c r="AS1968" s="139"/>
      <c r="AT1968" s="139"/>
      <c r="AU1968" s="139"/>
      <c r="AV1968" s="139"/>
      <c r="AW1968" s="139"/>
      <c r="AX1968" s="139"/>
      <c r="AY1968" s="139"/>
    </row>
    <row r="1969" spans="1:51" ht="14.25" x14ac:dyDescent="0.2">
      <c r="A1969" s="139"/>
      <c r="B1969" s="139"/>
      <c r="C1969" s="139"/>
      <c r="D1969" s="139"/>
      <c r="E1969" s="139"/>
      <c r="F1969" s="139"/>
      <c r="G1969" s="139"/>
      <c r="H1969" s="139"/>
      <c r="I1969" s="139"/>
      <c r="J1969" s="139"/>
      <c r="K1969" s="139"/>
      <c r="L1969" s="139"/>
      <c r="M1969" s="139"/>
      <c r="N1969" s="139"/>
      <c r="O1969" s="139"/>
      <c r="P1969" s="139"/>
      <c r="Q1969" s="139"/>
      <c r="R1969" s="139"/>
      <c r="S1969" s="139"/>
      <c r="T1969" s="139"/>
      <c r="U1969" s="139"/>
      <c r="V1969" s="139"/>
      <c r="W1969" s="139"/>
      <c r="X1969" s="139"/>
      <c r="Y1969" s="139"/>
      <c r="Z1969" s="139"/>
      <c r="AA1969" s="139"/>
      <c r="AB1969" s="139"/>
      <c r="AC1969" s="139"/>
      <c r="AD1969" s="139"/>
      <c r="AE1969" s="139"/>
      <c r="AF1969" s="139"/>
      <c r="AG1969" s="139"/>
      <c r="AH1969" s="139"/>
      <c r="AI1969" s="139"/>
      <c r="AJ1969" s="139"/>
      <c r="AK1969" s="139"/>
      <c r="AL1969" s="139"/>
      <c r="AM1969" s="139"/>
      <c r="AN1969" s="139"/>
      <c r="AO1969" s="139"/>
      <c r="AP1969" s="139"/>
      <c r="AQ1969" s="139"/>
      <c r="AR1969" s="139"/>
      <c r="AS1969" s="139"/>
      <c r="AT1969" s="139"/>
      <c r="AU1969" s="139"/>
      <c r="AV1969" s="139"/>
      <c r="AW1969" s="139"/>
      <c r="AX1969" s="139"/>
      <c r="AY1969" s="139"/>
    </row>
    <row r="1970" spans="1:51" ht="14.25" x14ac:dyDescent="0.2">
      <c r="A1970" s="139"/>
      <c r="B1970" s="139"/>
      <c r="C1970" s="139"/>
      <c r="D1970" s="139"/>
      <c r="E1970" s="139"/>
      <c r="F1970" s="139"/>
      <c r="G1970" s="139"/>
      <c r="H1970" s="139"/>
      <c r="I1970" s="139"/>
      <c r="J1970" s="139"/>
      <c r="K1970" s="139"/>
      <c r="L1970" s="139"/>
      <c r="M1970" s="139"/>
      <c r="N1970" s="139"/>
      <c r="O1970" s="139"/>
      <c r="P1970" s="139"/>
      <c r="Q1970" s="139"/>
      <c r="R1970" s="139"/>
      <c r="S1970" s="139"/>
      <c r="T1970" s="139"/>
      <c r="U1970" s="139"/>
      <c r="V1970" s="139"/>
      <c r="W1970" s="139"/>
      <c r="X1970" s="139"/>
      <c r="Y1970" s="139"/>
      <c r="Z1970" s="139"/>
      <c r="AA1970" s="139"/>
      <c r="AB1970" s="139"/>
      <c r="AC1970" s="139"/>
      <c r="AD1970" s="139"/>
      <c r="AE1970" s="139"/>
      <c r="AF1970" s="139"/>
      <c r="AG1970" s="139"/>
      <c r="AH1970" s="139"/>
      <c r="AI1970" s="139"/>
      <c r="AJ1970" s="139"/>
      <c r="AK1970" s="139"/>
      <c r="AL1970" s="139"/>
      <c r="AM1970" s="139"/>
      <c r="AN1970" s="139"/>
      <c r="AO1970" s="139"/>
      <c r="AP1970" s="139"/>
      <c r="AQ1970" s="139"/>
      <c r="AR1970" s="139"/>
      <c r="AS1970" s="139"/>
      <c r="AT1970" s="139"/>
      <c r="AU1970" s="139"/>
      <c r="AV1970" s="139"/>
      <c r="AW1970" s="139"/>
      <c r="AX1970" s="139"/>
      <c r="AY1970" s="139"/>
    </row>
    <row r="1971" spans="1:51" ht="14.25" x14ac:dyDescent="0.2">
      <c r="A1971" s="139"/>
      <c r="B1971" s="139"/>
      <c r="C1971" s="139"/>
      <c r="D1971" s="139"/>
      <c r="E1971" s="139"/>
      <c r="F1971" s="139"/>
      <c r="G1971" s="139"/>
      <c r="H1971" s="139"/>
      <c r="I1971" s="139"/>
      <c r="J1971" s="139"/>
      <c r="K1971" s="139"/>
      <c r="L1971" s="139"/>
      <c r="M1971" s="139"/>
      <c r="N1971" s="139"/>
      <c r="O1971" s="139"/>
      <c r="P1971" s="139"/>
      <c r="Q1971" s="139"/>
      <c r="R1971" s="139"/>
      <c r="S1971" s="139"/>
      <c r="T1971" s="139"/>
      <c r="U1971" s="139"/>
      <c r="V1971" s="139"/>
      <c r="W1971" s="139"/>
      <c r="X1971" s="139"/>
      <c r="Y1971" s="139"/>
      <c r="Z1971" s="139"/>
      <c r="AA1971" s="139"/>
      <c r="AB1971" s="139"/>
      <c r="AC1971" s="139"/>
      <c r="AD1971" s="139"/>
      <c r="AE1971" s="139"/>
      <c r="AF1971" s="139"/>
      <c r="AG1971" s="139"/>
      <c r="AH1971" s="139"/>
      <c r="AI1971" s="139"/>
      <c r="AJ1971" s="139"/>
      <c r="AK1971" s="139"/>
      <c r="AL1971" s="139"/>
      <c r="AM1971" s="139"/>
      <c r="AN1971" s="139"/>
      <c r="AO1971" s="139"/>
      <c r="AP1971" s="139"/>
      <c r="AQ1971" s="139"/>
      <c r="AR1971" s="139"/>
      <c r="AS1971" s="139"/>
      <c r="AT1971" s="139"/>
      <c r="AU1971" s="139"/>
      <c r="AV1971" s="139"/>
      <c r="AW1971" s="139"/>
      <c r="AX1971" s="139"/>
      <c r="AY1971" s="139"/>
    </row>
    <row r="1972" spans="1:51" ht="14.25" x14ac:dyDescent="0.2">
      <c r="A1972" s="139"/>
      <c r="B1972" s="139"/>
      <c r="C1972" s="139"/>
      <c r="D1972" s="139"/>
      <c r="E1972" s="139"/>
      <c r="F1972" s="139"/>
      <c r="G1972" s="139"/>
      <c r="H1972" s="139"/>
      <c r="I1972" s="139"/>
      <c r="J1972" s="139"/>
      <c r="K1972" s="139"/>
      <c r="L1972" s="139"/>
      <c r="M1972" s="139"/>
      <c r="N1972" s="139"/>
      <c r="O1972" s="139"/>
      <c r="P1972" s="139"/>
      <c r="Q1972" s="139"/>
      <c r="R1972" s="139"/>
      <c r="S1972" s="139"/>
      <c r="T1972" s="139"/>
      <c r="U1972" s="139"/>
      <c r="V1972" s="139"/>
      <c r="W1972" s="139"/>
      <c r="X1972" s="139"/>
      <c r="Y1972" s="139"/>
      <c r="Z1972" s="139"/>
      <c r="AA1972" s="139"/>
      <c r="AB1972" s="139"/>
      <c r="AC1972" s="139"/>
      <c r="AD1972" s="139"/>
      <c r="AE1972" s="139"/>
      <c r="AF1972" s="139"/>
      <c r="AG1972" s="139"/>
      <c r="AH1972" s="139"/>
      <c r="AI1972" s="139"/>
      <c r="AJ1972" s="139"/>
      <c r="AK1972" s="139"/>
      <c r="AL1972" s="139"/>
      <c r="AM1972" s="139"/>
      <c r="AN1972" s="139"/>
      <c r="AO1972" s="139"/>
      <c r="AP1972" s="139"/>
      <c r="AQ1972" s="139"/>
      <c r="AR1972" s="139"/>
      <c r="AS1972" s="139"/>
      <c r="AT1972" s="139"/>
      <c r="AU1972" s="139"/>
      <c r="AV1972" s="139"/>
      <c r="AW1972" s="139"/>
      <c r="AX1972" s="139"/>
      <c r="AY1972" s="139"/>
    </row>
    <row r="1973" spans="1:51" ht="14.25" x14ac:dyDescent="0.2">
      <c r="A1973" s="139"/>
      <c r="B1973" s="139"/>
      <c r="C1973" s="139"/>
      <c r="D1973" s="139"/>
      <c r="E1973" s="139"/>
      <c r="F1973" s="139"/>
      <c r="G1973" s="139"/>
      <c r="H1973" s="139"/>
      <c r="I1973" s="139"/>
      <c r="J1973" s="139"/>
      <c r="K1973" s="139"/>
      <c r="L1973" s="139"/>
      <c r="M1973" s="139"/>
      <c r="N1973" s="139"/>
      <c r="O1973" s="139"/>
      <c r="P1973" s="139"/>
      <c r="Q1973" s="139"/>
      <c r="R1973" s="139"/>
      <c r="S1973" s="139"/>
      <c r="T1973" s="139"/>
      <c r="U1973" s="139"/>
      <c r="V1973" s="139"/>
      <c r="W1973" s="139"/>
      <c r="X1973" s="139"/>
      <c r="Y1973" s="139"/>
      <c r="Z1973" s="139"/>
      <c r="AA1973" s="139"/>
      <c r="AB1973" s="139"/>
      <c r="AC1973" s="139"/>
      <c r="AD1973" s="139"/>
      <c r="AE1973" s="139"/>
      <c r="AF1973" s="139"/>
      <c r="AG1973" s="139"/>
      <c r="AH1973" s="139"/>
      <c r="AI1973" s="139"/>
      <c r="AJ1973" s="139"/>
      <c r="AK1973" s="139"/>
      <c r="AL1973" s="139"/>
      <c r="AM1973" s="139"/>
      <c r="AN1973" s="139"/>
      <c r="AO1973" s="139"/>
      <c r="AP1973" s="139"/>
      <c r="AQ1973" s="139"/>
      <c r="AR1973" s="139"/>
      <c r="AS1973" s="139"/>
      <c r="AT1973" s="139"/>
      <c r="AU1973" s="139"/>
      <c r="AV1973" s="139"/>
      <c r="AW1973" s="139"/>
      <c r="AX1973" s="139"/>
      <c r="AY1973" s="139"/>
    </row>
    <row r="1974" spans="1:51" ht="14.25" x14ac:dyDescent="0.2">
      <c r="A1974" s="139"/>
      <c r="B1974" s="139"/>
      <c r="C1974" s="139"/>
      <c r="D1974" s="139"/>
      <c r="E1974" s="139"/>
      <c r="F1974" s="139"/>
      <c r="G1974" s="139"/>
      <c r="H1974" s="139"/>
      <c r="I1974" s="139"/>
      <c r="J1974" s="139"/>
      <c r="K1974" s="139"/>
      <c r="L1974" s="139"/>
      <c r="M1974" s="139"/>
      <c r="N1974" s="139"/>
      <c r="O1974" s="139"/>
      <c r="P1974" s="139"/>
      <c r="Q1974" s="139"/>
      <c r="R1974" s="139"/>
      <c r="S1974" s="139"/>
      <c r="T1974" s="139"/>
      <c r="U1974" s="139"/>
      <c r="V1974" s="139"/>
      <c r="W1974" s="139"/>
      <c r="X1974" s="139"/>
      <c r="Y1974" s="139"/>
      <c r="Z1974" s="139"/>
      <c r="AA1974" s="139"/>
      <c r="AB1974" s="139"/>
      <c r="AC1974" s="139"/>
      <c r="AD1974" s="139"/>
      <c r="AE1974" s="139"/>
      <c r="AF1974" s="139"/>
      <c r="AG1974" s="139"/>
      <c r="AH1974" s="139"/>
      <c r="AI1974" s="139"/>
      <c r="AJ1974" s="139"/>
      <c r="AK1974" s="139"/>
      <c r="AL1974" s="139"/>
      <c r="AM1974" s="139"/>
      <c r="AN1974" s="139"/>
      <c r="AO1974" s="139"/>
      <c r="AP1974" s="139"/>
      <c r="AQ1974" s="139"/>
      <c r="AR1974" s="139"/>
      <c r="AS1974" s="139"/>
      <c r="AT1974" s="139"/>
      <c r="AU1974" s="139"/>
      <c r="AV1974" s="139"/>
      <c r="AW1974" s="139"/>
      <c r="AX1974" s="139"/>
      <c r="AY1974" s="139"/>
    </row>
    <row r="1975" spans="1:51" ht="14.25" x14ac:dyDescent="0.2">
      <c r="A1975" s="139"/>
      <c r="B1975" s="139"/>
      <c r="C1975" s="139"/>
      <c r="D1975" s="139"/>
      <c r="E1975" s="139"/>
      <c r="F1975" s="139"/>
      <c r="G1975" s="139"/>
      <c r="H1975" s="139"/>
      <c r="I1975" s="139"/>
      <c r="J1975" s="139"/>
      <c r="K1975" s="139"/>
      <c r="L1975" s="139"/>
      <c r="M1975" s="139"/>
      <c r="N1975" s="139"/>
      <c r="O1975" s="139"/>
      <c r="P1975" s="139"/>
      <c r="Q1975" s="139"/>
      <c r="R1975" s="139"/>
      <c r="S1975" s="139"/>
      <c r="T1975" s="139"/>
      <c r="U1975" s="139"/>
      <c r="V1975" s="139"/>
      <c r="W1975" s="139"/>
      <c r="X1975" s="139"/>
      <c r="Y1975" s="139"/>
      <c r="Z1975" s="139"/>
      <c r="AA1975" s="139"/>
      <c r="AB1975" s="139"/>
      <c r="AC1975" s="139"/>
      <c r="AD1975" s="139"/>
      <c r="AE1975" s="139"/>
      <c r="AF1975" s="139"/>
      <c r="AG1975" s="139"/>
      <c r="AH1975" s="139"/>
      <c r="AI1975" s="139"/>
      <c r="AJ1975" s="139"/>
      <c r="AK1975" s="139"/>
      <c r="AL1975" s="139"/>
      <c r="AM1975" s="139"/>
      <c r="AN1975" s="139"/>
      <c r="AO1975" s="139"/>
      <c r="AP1975" s="139"/>
      <c r="AQ1975" s="139"/>
      <c r="AR1975" s="139"/>
      <c r="AS1975" s="139"/>
      <c r="AT1975" s="139"/>
      <c r="AU1975" s="139"/>
      <c r="AV1975" s="139"/>
      <c r="AW1975" s="139"/>
      <c r="AX1975" s="139"/>
      <c r="AY1975" s="139"/>
    </row>
    <row r="1976" spans="1:51" ht="14.25" x14ac:dyDescent="0.2">
      <c r="A1976" s="139"/>
      <c r="B1976" s="139"/>
      <c r="C1976" s="139"/>
      <c r="D1976" s="139"/>
      <c r="E1976" s="139"/>
      <c r="F1976" s="139"/>
      <c r="G1976" s="139"/>
      <c r="H1976" s="139"/>
      <c r="I1976" s="139"/>
      <c r="J1976" s="139"/>
      <c r="K1976" s="139"/>
      <c r="L1976" s="139"/>
      <c r="M1976" s="139"/>
      <c r="N1976" s="139"/>
      <c r="O1976" s="139"/>
      <c r="P1976" s="139"/>
      <c r="Q1976" s="139"/>
      <c r="R1976" s="139"/>
      <c r="S1976" s="139"/>
      <c r="T1976" s="139"/>
      <c r="U1976" s="139"/>
      <c r="V1976" s="139"/>
      <c r="W1976" s="139"/>
      <c r="X1976" s="139"/>
      <c r="Y1976" s="139"/>
      <c r="Z1976" s="139"/>
      <c r="AA1976" s="139"/>
      <c r="AB1976" s="139"/>
      <c r="AC1976" s="139"/>
      <c r="AD1976" s="139"/>
      <c r="AE1976" s="139"/>
      <c r="AF1976" s="139"/>
      <c r="AG1976" s="139"/>
      <c r="AH1976" s="139"/>
      <c r="AI1976" s="139"/>
      <c r="AJ1976" s="139"/>
      <c r="AK1976" s="139"/>
      <c r="AL1976" s="139"/>
      <c r="AM1976" s="139"/>
      <c r="AN1976" s="139"/>
      <c r="AO1976" s="139"/>
      <c r="AP1976" s="139"/>
      <c r="AQ1976" s="139"/>
      <c r="AR1976" s="139"/>
      <c r="AS1976" s="139"/>
      <c r="AT1976" s="139"/>
      <c r="AU1976" s="139"/>
      <c r="AV1976" s="139"/>
      <c r="AW1976" s="139"/>
      <c r="AX1976" s="139"/>
      <c r="AY1976" s="139"/>
    </row>
    <row r="1977" spans="1:51" ht="14.25" x14ac:dyDescent="0.2">
      <c r="A1977" s="139"/>
      <c r="B1977" s="139"/>
      <c r="C1977" s="139"/>
      <c r="D1977" s="139"/>
      <c r="E1977" s="139"/>
      <c r="F1977" s="139"/>
      <c r="G1977" s="139"/>
      <c r="H1977" s="139"/>
      <c r="I1977" s="139"/>
      <c r="J1977" s="139"/>
      <c r="K1977" s="139"/>
      <c r="L1977" s="139"/>
      <c r="M1977" s="139"/>
      <c r="N1977" s="139"/>
      <c r="O1977" s="139"/>
      <c r="P1977" s="139"/>
      <c r="Q1977" s="139"/>
      <c r="R1977" s="139"/>
      <c r="S1977" s="139"/>
      <c r="T1977" s="139"/>
      <c r="U1977" s="139"/>
      <c r="V1977" s="139"/>
      <c r="W1977" s="139"/>
      <c r="X1977" s="139"/>
      <c r="Y1977" s="139"/>
      <c r="Z1977" s="139"/>
      <c r="AA1977" s="139"/>
      <c r="AB1977" s="139"/>
      <c r="AC1977" s="139"/>
      <c r="AD1977" s="139"/>
      <c r="AE1977" s="139"/>
      <c r="AF1977" s="139"/>
      <c r="AG1977" s="139"/>
      <c r="AH1977" s="139"/>
      <c r="AI1977" s="139"/>
      <c r="AJ1977" s="139"/>
      <c r="AK1977" s="139"/>
      <c r="AL1977" s="139"/>
      <c r="AM1977" s="139"/>
      <c r="AN1977" s="139"/>
      <c r="AO1977" s="139"/>
      <c r="AP1977" s="139"/>
      <c r="AQ1977" s="139"/>
      <c r="AR1977" s="139"/>
      <c r="AS1977" s="139"/>
      <c r="AT1977" s="139"/>
      <c r="AU1977" s="139"/>
      <c r="AV1977" s="139"/>
      <c r="AW1977" s="139"/>
      <c r="AX1977" s="139"/>
      <c r="AY1977" s="139"/>
    </row>
    <row r="1978" spans="1:51" ht="14.25" x14ac:dyDescent="0.2">
      <c r="A1978" s="139"/>
      <c r="B1978" s="139"/>
      <c r="C1978" s="139"/>
      <c r="D1978" s="139"/>
      <c r="E1978" s="139"/>
      <c r="F1978" s="139"/>
      <c r="G1978" s="139"/>
      <c r="H1978" s="139"/>
      <c r="I1978" s="139"/>
      <c r="J1978" s="139"/>
      <c r="K1978" s="139"/>
      <c r="L1978" s="139"/>
      <c r="M1978" s="139"/>
      <c r="N1978" s="139"/>
      <c r="O1978" s="139"/>
      <c r="P1978" s="139"/>
      <c r="Q1978" s="139"/>
      <c r="R1978" s="139"/>
      <c r="S1978" s="139"/>
      <c r="T1978" s="139"/>
      <c r="U1978" s="139"/>
      <c r="V1978" s="139"/>
      <c r="W1978" s="139"/>
      <c r="X1978" s="139"/>
      <c r="Y1978" s="139"/>
      <c r="Z1978" s="139"/>
      <c r="AA1978" s="139"/>
      <c r="AB1978" s="139"/>
      <c r="AC1978" s="139"/>
      <c r="AD1978" s="139"/>
      <c r="AE1978" s="139"/>
      <c r="AF1978" s="139"/>
      <c r="AG1978" s="139"/>
      <c r="AH1978" s="139"/>
      <c r="AI1978" s="139"/>
      <c r="AJ1978" s="139"/>
      <c r="AK1978" s="139"/>
      <c r="AL1978" s="139"/>
      <c r="AM1978" s="139"/>
      <c r="AN1978" s="139"/>
      <c r="AO1978" s="139"/>
      <c r="AP1978" s="139"/>
      <c r="AQ1978" s="139"/>
      <c r="AR1978" s="139"/>
      <c r="AS1978" s="139"/>
      <c r="AT1978" s="139"/>
      <c r="AU1978" s="139"/>
      <c r="AV1978" s="139"/>
      <c r="AW1978" s="139"/>
      <c r="AX1978" s="139"/>
      <c r="AY1978" s="139"/>
    </row>
    <row r="1979" spans="1:51" ht="14.25" x14ac:dyDescent="0.2">
      <c r="A1979" s="139"/>
      <c r="B1979" s="139"/>
      <c r="C1979" s="139"/>
      <c r="D1979" s="139"/>
      <c r="E1979" s="139"/>
      <c r="F1979" s="139"/>
      <c r="G1979" s="139"/>
      <c r="H1979" s="139"/>
      <c r="I1979" s="139"/>
      <c r="J1979" s="139"/>
      <c r="K1979" s="139"/>
      <c r="L1979" s="139"/>
      <c r="M1979" s="139"/>
      <c r="N1979" s="139"/>
      <c r="O1979" s="139"/>
      <c r="P1979" s="139"/>
      <c r="Q1979" s="139"/>
      <c r="R1979" s="139"/>
      <c r="S1979" s="139"/>
      <c r="T1979" s="139"/>
      <c r="U1979" s="139"/>
      <c r="V1979" s="139"/>
      <c r="W1979" s="139"/>
      <c r="X1979" s="139"/>
      <c r="Y1979" s="139"/>
      <c r="Z1979" s="139"/>
      <c r="AA1979" s="139"/>
      <c r="AB1979" s="139"/>
      <c r="AC1979" s="139"/>
      <c r="AD1979" s="139"/>
      <c r="AE1979" s="139"/>
      <c r="AF1979" s="139"/>
      <c r="AG1979" s="139"/>
      <c r="AH1979" s="139"/>
      <c r="AI1979" s="139"/>
      <c r="AJ1979" s="139"/>
      <c r="AK1979" s="139"/>
      <c r="AL1979" s="139"/>
      <c r="AM1979" s="139"/>
      <c r="AN1979" s="139"/>
      <c r="AO1979" s="139"/>
      <c r="AP1979" s="139"/>
      <c r="AQ1979" s="139"/>
      <c r="AR1979" s="139"/>
      <c r="AS1979" s="139"/>
      <c r="AT1979" s="139"/>
      <c r="AU1979" s="139"/>
      <c r="AV1979" s="139"/>
      <c r="AW1979" s="139"/>
      <c r="AX1979" s="139"/>
      <c r="AY1979" s="139"/>
    </row>
    <row r="1980" spans="1:51" ht="14.25" x14ac:dyDescent="0.2">
      <c r="A1980" s="139"/>
      <c r="B1980" s="139"/>
      <c r="C1980" s="139"/>
      <c r="D1980" s="139"/>
      <c r="E1980" s="139"/>
      <c r="F1980" s="139"/>
      <c r="G1980" s="139"/>
      <c r="H1980" s="139"/>
      <c r="I1980" s="139"/>
      <c r="J1980" s="139"/>
      <c r="K1980" s="139"/>
      <c r="L1980" s="139"/>
      <c r="M1980" s="139"/>
      <c r="N1980" s="139"/>
      <c r="O1980" s="139"/>
      <c r="P1980" s="139"/>
      <c r="Q1980" s="139"/>
      <c r="R1980" s="139"/>
      <c r="S1980" s="139"/>
      <c r="T1980" s="139"/>
      <c r="U1980" s="139"/>
      <c r="V1980" s="139"/>
      <c r="W1980" s="139"/>
      <c r="X1980" s="139"/>
      <c r="Y1980" s="139"/>
      <c r="Z1980" s="139"/>
      <c r="AA1980" s="139"/>
      <c r="AB1980" s="139"/>
      <c r="AC1980" s="139"/>
      <c r="AD1980" s="139"/>
      <c r="AE1980" s="139"/>
      <c r="AF1980" s="139"/>
      <c r="AG1980" s="139"/>
      <c r="AH1980" s="139"/>
      <c r="AI1980" s="139"/>
      <c r="AJ1980" s="139"/>
      <c r="AK1980" s="139"/>
      <c r="AL1980" s="139"/>
      <c r="AM1980" s="139"/>
      <c r="AN1980" s="139"/>
      <c r="AO1980" s="139"/>
      <c r="AP1980" s="139"/>
      <c r="AQ1980" s="139"/>
      <c r="AR1980" s="139"/>
      <c r="AS1980" s="139"/>
      <c r="AT1980" s="139"/>
      <c r="AU1980" s="139"/>
      <c r="AV1980" s="139"/>
      <c r="AW1980" s="139"/>
      <c r="AX1980" s="139"/>
      <c r="AY1980" s="139"/>
    </row>
    <row r="1981" spans="1:51" ht="14.25" x14ac:dyDescent="0.2">
      <c r="A1981" s="139"/>
      <c r="B1981" s="139"/>
      <c r="C1981" s="139"/>
      <c r="D1981" s="139"/>
      <c r="E1981" s="139"/>
      <c r="F1981" s="139"/>
      <c r="G1981" s="139"/>
      <c r="H1981" s="139"/>
      <c r="I1981" s="139"/>
      <c r="J1981" s="139"/>
      <c r="K1981" s="139"/>
      <c r="L1981" s="139"/>
      <c r="M1981" s="139"/>
      <c r="N1981" s="139"/>
      <c r="O1981" s="139"/>
      <c r="P1981" s="139"/>
      <c r="Q1981" s="139"/>
      <c r="R1981" s="139"/>
      <c r="S1981" s="139"/>
      <c r="T1981" s="139"/>
      <c r="U1981" s="139"/>
      <c r="V1981" s="139"/>
      <c r="W1981" s="139"/>
      <c r="X1981" s="139"/>
      <c r="Y1981" s="139"/>
      <c r="Z1981" s="139"/>
      <c r="AA1981" s="139"/>
      <c r="AB1981" s="139"/>
      <c r="AC1981" s="139"/>
      <c r="AD1981" s="139"/>
      <c r="AE1981" s="139"/>
      <c r="AF1981" s="139"/>
      <c r="AG1981" s="139"/>
      <c r="AH1981" s="139"/>
      <c r="AI1981" s="139"/>
      <c r="AJ1981" s="139"/>
      <c r="AK1981" s="139"/>
      <c r="AL1981" s="139"/>
      <c r="AM1981" s="139"/>
      <c r="AN1981" s="139"/>
      <c r="AO1981" s="139"/>
      <c r="AP1981" s="139"/>
      <c r="AQ1981" s="139"/>
      <c r="AR1981" s="139"/>
      <c r="AS1981" s="139"/>
      <c r="AT1981" s="139"/>
      <c r="AU1981" s="139"/>
      <c r="AV1981" s="139"/>
      <c r="AW1981" s="139"/>
      <c r="AX1981" s="139"/>
      <c r="AY1981" s="139"/>
    </row>
    <row r="1982" spans="1:51" ht="14.25" x14ac:dyDescent="0.2">
      <c r="A1982" s="139"/>
      <c r="B1982" s="139"/>
      <c r="C1982" s="139"/>
      <c r="D1982" s="139"/>
      <c r="E1982" s="139"/>
      <c r="F1982" s="139"/>
      <c r="G1982" s="139"/>
      <c r="H1982" s="139"/>
      <c r="I1982" s="139"/>
      <c r="J1982" s="139"/>
      <c r="K1982" s="139"/>
      <c r="L1982" s="139"/>
      <c r="M1982" s="139"/>
      <c r="N1982" s="139"/>
      <c r="O1982" s="139"/>
      <c r="P1982" s="139"/>
      <c r="Q1982" s="139"/>
      <c r="R1982" s="139"/>
      <c r="S1982" s="139"/>
      <c r="T1982" s="139"/>
      <c r="U1982" s="139"/>
      <c r="V1982" s="139"/>
      <c r="W1982" s="139"/>
      <c r="X1982" s="139"/>
      <c r="Y1982" s="139"/>
      <c r="Z1982" s="139"/>
      <c r="AA1982" s="139"/>
      <c r="AB1982" s="139"/>
      <c r="AC1982" s="139"/>
      <c r="AD1982" s="139"/>
      <c r="AE1982" s="139"/>
      <c r="AF1982" s="139"/>
      <c r="AG1982" s="139"/>
      <c r="AH1982" s="139"/>
      <c r="AI1982" s="139"/>
      <c r="AJ1982" s="139"/>
      <c r="AK1982" s="139"/>
      <c r="AL1982" s="139"/>
      <c r="AM1982" s="139"/>
      <c r="AN1982" s="139"/>
      <c r="AO1982" s="139"/>
      <c r="AP1982" s="139"/>
      <c r="AQ1982" s="139"/>
      <c r="AR1982" s="139"/>
      <c r="AS1982" s="139"/>
      <c r="AT1982" s="139"/>
      <c r="AU1982" s="139"/>
      <c r="AV1982" s="139"/>
      <c r="AW1982" s="139"/>
      <c r="AX1982" s="139"/>
      <c r="AY1982" s="139"/>
    </row>
    <row r="1983" spans="1:51" ht="14.25" x14ac:dyDescent="0.2">
      <c r="A1983" s="139"/>
      <c r="B1983" s="139"/>
      <c r="C1983" s="139"/>
      <c r="D1983" s="139"/>
      <c r="E1983" s="139"/>
      <c r="F1983" s="139"/>
      <c r="G1983" s="139"/>
      <c r="H1983" s="139"/>
      <c r="I1983" s="139"/>
      <c r="J1983" s="139"/>
      <c r="K1983" s="139"/>
      <c r="L1983" s="139"/>
      <c r="M1983" s="139"/>
      <c r="N1983" s="139"/>
      <c r="O1983" s="139"/>
      <c r="P1983" s="139"/>
      <c r="Q1983" s="139"/>
      <c r="R1983" s="139"/>
      <c r="S1983" s="139"/>
      <c r="T1983" s="139"/>
      <c r="U1983" s="139"/>
      <c r="V1983" s="139"/>
      <c r="W1983" s="139"/>
      <c r="X1983" s="139"/>
      <c r="Y1983" s="139"/>
      <c r="Z1983" s="139"/>
      <c r="AA1983" s="139"/>
      <c r="AB1983" s="139"/>
      <c r="AC1983" s="139"/>
      <c r="AD1983" s="139"/>
      <c r="AE1983" s="139"/>
      <c r="AF1983" s="139"/>
      <c r="AG1983" s="139"/>
      <c r="AH1983" s="139"/>
      <c r="AI1983" s="139"/>
      <c r="AJ1983" s="139"/>
      <c r="AK1983" s="139"/>
      <c r="AL1983" s="139"/>
      <c r="AM1983" s="139"/>
      <c r="AN1983" s="139"/>
      <c r="AO1983" s="139"/>
      <c r="AP1983" s="139"/>
      <c r="AQ1983" s="139"/>
      <c r="AR1983" s="139"/>
      <c r="AS1983" s="139"/>
      <c r="AT1983" s="139"/>
      <c r="AU1983" s="139"/>
      <c r="AV1983" s="139"/>
      <c r="AW1983" s="139"/>
      <c r="AX1983" s="139"/>
      <c r="AY1983" s="139"/>
    </row>
    <row r="1984" spans="1:51" ht="14.25" x14ac:dyDescent="0.2">
      <c r="A1984" s="139"/>
      <c r="B1984" s="139"/>
      <c r="C1984" s="139"/>
      <c r="D1984" s="139"/>
      <c r="E1984" s="139"/>
      <c r="F1984" s="139"/>
      <c r="G1984" s="139"/>
      <c r="H1984" s="139"/>
      <c r="I1984" s="139"/>
      <c r="J1984" s="139"/>
      <c r="K1984" s="139"/>
      <c r="L1984" s="139"/>
      <c r="M1984" s="139"/>
      <c r="N1984" s="139"/>
      <c r="O1984" s="139"/>
      <c r="P1984" s="139"/>
      <c r="Q1984" s="139"/>
      <c r="R1984" s="139"/>
      <c r="S1984" s="139"/>
      <c r="T1984" s="139"/>
      <c r="U1984" s="139"/>
      <c r="V1984" s="139"/>
      <c r="W1984" s="139"/>
      <c r="X1984" s="139"/>
      <c r="Y1984" s="139"/>
      <c r="Z1984" s="139"/>
      <c r="AA1984" s="139"/>
      <c r="AB1984" s="139"/>
      <c r="AC1984" s="139"/>
      <c r="AD1984" s="139"/>
      <c r="AE1984" s="139"/>
      <c r="AF1984" s="139"/>
      <c r="AG1984" s="139"/>
      <c r="AH1984" s="139"/>
      <c r="AI1984" s="139"/>
      <c r="AJ1984" s="139"/>
      <c r="AK1984" s="139"/>
      <c r="AL1984" s="139"/>
      <c r="AM1984" s="139"/>
      <c r="AN1984" s="139"/>
      <c r="AO1984" s="139"/>
      <c r="AP1984" s="139"/>
      <c r="AQ1984" s="139"/>
      <c r="AR1984" s="139"/>
      <c r="AS1984" s="139"/>
      <c r="AT1984" s="139"/>
      <c r="AU1984" s="139"/>
      <c r="AV1984" s="139"/>
      <c r="AW1984" s="139"/>
      <c r="AX1984" s="139"/>
      <c r="AY1984" s="139"/>
    </row>
    <row r="1985" spans="1:51" ht="14.25" x14ac:dyDescent="0.2">
      <c r="A1985" s="139"/>
      <c r="B1985" s="139"/>
      <c r="C1985" s="139"/>
      <c r="D1985" s="139"/>
      <c r="E1985" s="139"/>
      <c r="F1985" s="139"/>
      <c r="G1985" s="139"/>
      <c r="H1985" s="139"/>
      <c r="I1985" s="139"/>
      <c r="J1985" s="139"/>
      <c r="K1985" s="139"/>
      <c r="L1985" s="139"/>
      <c r="M1985" s="139"/>
      <c r="N1985" s="139"/>
      <c r="O1985" s="139"/>
      <c r="P1985" s="139"/>
      <c r="Q1985" s="139"/>
      <c r="R1985" s="139"/>
      <c r="S1985" s="139"/>
      <c r="T1985" s="139"/>
      <c r="U1985" s="139"/>
      <c r="V1985" s="139"/>
      <c r="W1985" s="139"/>
      <c r="X1985" s="139"/>
      <c r="Y1985" s="139"/>
      <c r="Z1985" s="139"/>
      <c r="AA1985" s="139"/>
      <c r="AB1985" s="139"/>
      <c r="AC1985" s="139"/>
      <c r="AD1985" s="139"/>
      <c r="AE1985" s="139"/>
      <c r="AF1985" s="139"/>
      <c r="AG1985" s="139"/>
      <c r="AH1985" s="139"/>
      <c r="AI1985" s="139"/>
      <c r="AJ1985" s="139"/>
      <c r="AK1985" s="139"/>
      <c r="AL1985" s="139"/>
      <c r="AM1985" s="139"/>
      <c r="AN1985" s="139"/>
      <c r="AO1985" s="139"/>
      <c r="AP1985" s="139"/>
      <c r="AQ1985" s="139"/>
      <c r="AR1985" s="139"/>
      <c r="AS1985" s="139"/>
      <c r="AT1985" s="139"/>
      <c r="AU1985" s="139"/>
      <c r="AV1985" s="139"/>
      <c r="AW1985" s="139"/>
      <c r="AX1985" s="139"/>
      <c r="AY1985" s="139"/>
    </row>
    <row r="1986" spans="1:51" ht="14.25" x14ac:dyDescent="0.2">
      <c r="A1986" s="139"/>
      <c r="B1986" s="139"/>
      <c r="C1986" s="139"/>
      <c r="D1986" s="139"/>
      <c r="E1986" s="139"/>
      <c r="F1986" s="139"/>
      <c r="G1986" s="139"/>
      <c r="H1986" s="139"/>
      <c r="I1986" s="139"/>
      <c r="J1986" s="139"/>
      <c r="K1986" s="139"/>
      <c r="L1986" s="139"/>
      <c r="M1986" s="139"/>
      <c r="N1986" s="139"/>
      <c r="O1986" s="139"/>
      <c r="P1986" s="139"/>
      <c r="Q1986" s="139"/>
      <c r="R1986" s="139"/>
      <c r="S1986" s="139"/>
      <c r="T1986" s="139"/>
      <c r="U1986" s="139"/>
      <c r="V1986" s="139"/>
      <c r="W1986" s="139"/>
      <c r="X1986" s="139"/>
      <c r="Y1986" s="139"/>
      <c r="Z1986" s="139"/>
      <c r="AA1986" s="139"/>
      <c r="AB1986" s="139"/>
      <c r="AC1986" s="139"/>
      <c r="AD1986" s="139"/>
      <c r="AE1986" s="139"/>
      <c r="AF1986" s="139"/>
      <c r="AG1986" s="139"/>
      <c r="AH1986" s="139"/>
      <c r="AI1986" s="139"/>
      <c r="AJ1986" s="139"/>
      <c r="AK1986" s="139"/>
      <c r="AL1986" s="139"/>
      <c r="AM1986" s="139"/>
      <c r="AN1986" s="139"/>
      <c r="AO1986" s="139"/>
      <c r="AP1986" s="139"/>
      <c r="AQ1986" s="139"/>
      <c r="AR1986" s="139"/>
      <c r="AS1986" s="139"/>
      <c r="AT1986" s="139"/>
      <c r="AU1986" s="139"/>
      <c r="AV1986" s="139"/>
      <c r="AW1986" s="139"/>
      <c r="AX1986" s="139"/>
      <c r="AY1986" s="139"/>
    </row>
    <row r="1987" spans="1:51" ht="14.25" x14ac:dyDescent="0.2">
      <c r="A1987" s="139"/>
      <c r="B1987" s="139"/>
      <c r="C1987" s="139"/>
      <c r="D1987" s="139"/>
      <c r="E1987" s="139"/>
      <c r="F1987" s="139"/>
      <c r="G1987" s="139"/>
      <c r="H1987" s="139"/>
      <c r="I1987" s="139"/>
      <c r="J1987" s="139"/>
      <c r="K1987" s="139"/>
      <c r="L1987" s="139"/>
      <c r="M1987" s="139"/>
      <c r="N1987" s="139"/>
      <c r="O1987" s="139"/>
      <c r="P1987" s="139"/>
      <c r="Q1987" s="139"/>
      <c r="R1987" s="139"/>
      <c r="S1987" s="139"/>
      <c r="T1987" s="139"/>
      <c r="U1987" s="139"/>
      <c r="V1987" s="139"/>
      <c r="W1987" s="139"/>
      <c r="X1987" s="139"/>
      <c r="Y1987" s="139"/>
      <c r="Z1987" s="139"/>
      <c r="AA1987" s="139"/>
      <c r="AB1987" s="139"/>
      <c r="AC1987" s="139"/>
      <c r="AD1987" s="139"/>
      <c r="AE1987" s="139"/>
      <c r="AF1987" s="139"/>
      <c r="AG1987" s="139"/>
      <c r="AH1987" s="139"/>
      <c r="AI1987" s="139"/>
      <c r="AJ1987" s="139"/>
      <c r="AK1987" s="139"/>
      <c r="AL1987" s="139"/>
      <c r="AM1987" s="139"/>
      <c r="AN1987" s="139"/>
      <c r="AO1987" s="139"/>
      <c r="AP1987" s="139"/>
      <c r="AQ1987" s="139"/>
      <c r="AR1987" s="139"/>
      <c r="AS1987" s="139"/>
      <c r="AT1987" s="139"/>
      <c r="AU1987" s="139"/>
      <c r="AV1987" s="139"/>
      <c r="AW1987" s="139"/>
      <c r="AX1987" s="139"/>
      <c r="AY1987" s="139"/>
    </row>
    <row r="1988" spans="1:51" ht="14.25" x14ac:dyDescent="0.2">
      <c r="A1988" s="139"/>
      <c r="B1988" s="139"/>
      <c r="C1988" s="139"/>
      <c r="D1988" s="139"/>
      <c r="E1988" s="139"/>
      <c r="F1988" s="139"/>
      <c r="G1988" s="139"/>
      <c r="H1988" s="139"/>
      <c r="I1988" s="139"/>
      <c r="J1988" s="139"/>
      <c r="K1988" s="139"/>
      <c r="L1988" s="139"/>
      <c r="M1988" s="139"/>
      <c r="N1988" s="139"/>
      <c r="O1988" s="139"/>
      <c r="P1988" s="139"/>
      <c r="Q1988" s="139"/>
      <c r="R1988" s="139"/>
      <c r="S1988" s="139"/>
      <c r="T1988" s="139"/>
      <c r="U1988" s="139"/>
      <c r="V1988" s="139"/>
      <c r="W1988" s="139"/>
      <c r="X1988" s="139"/>
      <c r="Y1988" s="139"/>
      <c r="Z1988" s="139"/>
      <c r="AA1988" s="139"/>
      <c r="AB1988" s="139"/>
      <c r="AC1988" s="139"/>
      <c r="AD1988" s="139"/>
      <c r="AE1988" s="139"/>
      <c r="AF1988" s="139"/>
      <c r="AG1988" s="139"/>
      <c r="AH1988" s="139"/>
      <c r="AI1988" s="139"/>
      <c r="AJ1988" s="139"/>
      <c r="AK1988" s="139"/>
      <c r="AL1988" s="139"/>
      <c r="AM1988" s="139"/>
      <c r="AN1988" s="139"/>
      <c r="AO1988" s="139"/>
      <c r="AP1988" s="139"/>
      <c r="AQ1988" s="139"/>
      <c r="AR1988" s="139"/>
      <c r="AS1988" s="139"/>
      <c r="AT1988" s="139"/>
      <c r="AU1988" s="139"/>
      <c r="AV1988" s="139"/>
      <c r="AW1988" s="139"/>
      <c r="AX1988" s="139"/>
      <c r="AY1988" s="139"/>
    </row>
    <row r="1989" spans="1:51" ht="14.25" x14ac:dyDescent="0.2">
      <c r="A1989" s="139"/>
      <c r="B1989" s="139"/>
      <c r="C1989" s="139"/>
      <c r="D1989" s="139"/>
      <c r="E1989" s="139"/>
      <c r="F1989" s="139"/>
      <c r="G1989" s="139"/>
      <c r="H1989" s="139"/>
      <c r="I1989" s="139"/>
      <c r="J1989" s="139"/>
      <c r="K1989" s="139"/>
      <c r="L1989" s="139"/>
      <c r="M1989" s="139"/>
      <c r="N1989" s="139"/>
      <c r="O1989" s="139"/>
      <c r="P1989" s="139"/>
      <c r="Q1989" s="139"/>
      <c r="R1989" s="139"/>
      <c r="S1989" s="139"/>
      <c r="T1989" s="139"/>
      <c r="U1989" s="139"/>
      <c r="V1989" s="139"/>
      <c r="W1989" s="139"/>
      <c r="X1989" s="139"/>
      <c r="Y1989" s="139"/>
      <c r="Z1989" s="139"/>
      <c r="AA1989" s="139"/>
      <c r="AB1989" s="139"/>
      <c r="AC1989" s="139"/>
      <c r="AD1989" s="139"/>
      <c r="AE1989" s="139"/>
      <c r="AF1989" s="139"/>
      <c r="AG1989" s="139"/>
      <c r="AH1989" s="139"/>
      <c r="AI1989" s="139"/>
      <c r="AJ1989" s="139"/>
      <c r="AK1989" s="139"/>
      <c r="AL1989" s="139"/>
      <c r="AM1989" s="139"/>
      <c r="AN1989" s="139"/>
      <c r="AO1989" s="139"/>
      <c r="AP1989" s="139"/>
      <c r="AQ1989" s="139"/>
      <c r="AR1989" s="139"/>
      <c r="AS1989" s="139"/>
      <c r="AT1989" s="139"/>
      <c r="AU1989" s="139"/>
      <c r="AV1989" s="139"/>
      <c r="AW1989" s="139"/>
      <c r="AX1989" s="139"/>
      <c r="AY1989" s="139"/>
    </row>
    <row r="1990" spans="1:51" ht="14.25" x14ac:dyDescent="0.2">
      <c r="A1990" s="139"/>
      <c r="B1990" s="139"/>
      <c r="C1990" s="139"/>
      <c r="D1990" s="139"/>
      <c r="E1990" s="139"/>
      <c r="F1990" s="139"/>
      <c r="G1990" s="139"/>
      <c r="H1990" s="139"/>
      <c r="I1990" s="139"/>
      <c r="J1990" s="139"/>
      <c r="K1990" s="139"/>
      <c r="L1990" s="139"/>
      <c r="M1990" s="139"/>
      <c r="N1990" s="139"/>
      <c r="O1990" s="139"/>
      <c r="P1990" s="139"/>
      <c r="Q1990" s="139"/>
      <c r="R1990" s="139"/>
      <c r="S1990" s="139"/>
      <c r="T1990" s="139"/>
      <c r="U1990" s="139"/>
      <c r="V1990" s="139"/>
      <c r="W1990" s="139"/>
      <c r="X1990" s="139"/>
      <c r="Y1990" s="139"/>
      <c r="Z1990" s="139"/>
      <c r="AA1990" s="139"/>
      <c r="AB1990" s="139"/>
      <c r="AC1990" s="139"/>
      <c r="AD1990" s="139"/>
      <c r="AE1990" s="139"/>
      <c r="AF1990" s="139"/>
      <c r="AG1990" s="139"/>
      <c r="AH1990" s="139"/>
      <c r="AI1990" s="139"/>
      <c r="AJ1990" s="139"/>
      <c r="AK1990" s="139"/>
      <c r="AL1990" s="139"/>
      <c r="AM1990" s="139"/>
      <c r="AN1990" s="139"/>
      <c r="AO1990" s="139"/>
      <c r="AP1990" s="139"/>
      <c r="AQ1990" s="139"/>
      <c r="AR1990" s="139"/>
      <c r="AS1990" s="139"/>
      <c r="AT1990" s="139"/>
      <c r="AU1990" s="139"/>
      <c r="AV1990" s="139"/>
      <c r="AW1990" s="139"/>
      <c r="AX1990" s="139"/>
      <c r="AY1990" s="139"/>
    </row>
    <row r="1991" spans="1:51" ht="14.25" x14ac:dyDescent="0.2">
      <c r="A1991" s="139"/>
      <c r="B1991" s="139"/>
      <c r="C1991" s="139"/>
      <c r="D1991" s="139"/>
      <c r="E1991" s="139"/>
      <c r="F1991" s="139"/>
      <c r="G1991" s="139"/>
      <c r="H1991" s="139"/>
      <c r="I1991" s="139"/>
      <c r="J1991" s="139"/>
      <c r="K1991" s="139"/>
      <c r="L1991" s="139"/>
      <c r="M1991" s="139"/>
      <c r="N1991" s="139"/>
      <c r="O1991" s="139"/>
      <c r="P1991" s="139"/>
      <c r="Q1991" s="139"/>
      <c r="R1991" s="139"/>
      <c r="S1991" s="139"/>
      <c r="T1991" s="139"/>
      <c r="U1991" s="139"/>
      <c r="V1991" s="139"/>
      <c r="W1991" s="139"/>
      <c r="X1991" s="139"/>
      <c r="Y1991" s="139"/>
      <c r="Z1991" s="139"/>
      <c r="AA1991" s="139"/>
      <c r="AB1991" s="139"/>
      <c r="AC1991" s="139"/>
      <c r="AD1991" s="139"/>
      <c r="AE1991" s="139"/>
      <c r="AF1991" s="139"/>
      <c r="AG1991" s="139"/>
      <c r="AH1991" s="139"/>
      <c r="AI1991" s="139"/>
      <c r="AJ1991" s="139"/>
      <c r="AK1991" s="139"/>
      <c r="AL1991" s="139"/>
      <c r="AM1991" s="139"/>
      <c r="AN1991" s="139"/>
      <c r="AO1991" s="139"/>
      <c r="AP1991" s="139"/>
      <c r="AQ1991" s="139"/>
      <c r="AR1991" s="139"/>
      <c r="AS1991" s="139"/>
      <c r="AT1991" s="139"/>
      <c r="AU1991" s="139"/>
      <c r="AV1991" s="139"/>
      <c r="AW1991" s="139"/>
      <c r="AX1991" s="139"/>
      <c r="AY1991" s="139"/>
    </row>
    <row r="1992" spans="1:51" ht="14.25" x14ac:dyDescent="0.2">
      <c r="A1992" s="139"/>
      <c r="B1992" s="139"/>
      <c r="C1992" s="139"/>
      <c r="D1992" s="139"/>
      <c r="E1992" s="139"/>
      <c r="F1992" s="139"/>
      <c r="G1992" s="139"/>
      <c r="H1992" s="139"/>
      <c r="I1992" s="139"/>
      <c r="J1992" s="139"/>
      <c r="K1992" s="139"/>
      <c r="L1992" s="139"/>
      <c r="M1992" s="139"/>
      <c r="N1992" s="139"/>
      <c r="O1992" s="139"/>
      <c r="P1992" s="139"/>
      <c r="Q1992" s="139"/>
      <c r="R1992" s="139"/>
      <c r="S1992" s="139"/>
      <c r="T1992" s="139"/>
      <c r="U1992" s="139"/>
      <c r="V1992" s="139"/>
      <c r="W1992" s="139"/>
      <c r="X1992" s="139"/>
      <c r="Y1992" s="139"/>
      <c r="Z1992" s="139"/>
      <c r="AA1992" s="139"/>
      <c r="AB1992" s="139"/>
      <c r="AC1992" s="139"/>
      <c r="AD1992" s="139"/>
      <c r="AE1992" s="139"/>
      <c r="AF1992" s="139"/>
      <c r="AG1992" s="139"/>
      <c r="AH1992" s="139"/>
      <c r="AI1992" s="139"/>
      <c r="AJ1992" s="139"/>
      <c r="AK1992" s="139"/>
      <c r="AL1992" s="139"/>
      <c r="AM1992" s="139"/>
      <c r="AN1992" s="139"/>
      <c r="AO1992" s="139"/>
      <c r="AP1992" s="139"/>
      <c r="AQ1992" s="139"/>
      <c r="AR1992" s="139"/>
      <c r="AS1992" s="139"/>
      <c r="AT1992" s="139"/>
      <c r="AU1992" s="139"/>
      <c r="AV1992" s="139"/>
      <c r="AW1992" s="139"/>
      <c r="AX1992" s="139"/>
      <c r="AY1992" s="139"/>
    </row>
    <row r="1993" spans="1:51" ht="14.25" x14ac:dyDescent="0.2">
      <c r="A1993" s="139"/>
      <c r="B1993" s="139"/>
      <c r="C1993" s="139"/>
      <c r="D1993" s="139"/>
      <c r="E1993" s="139"/>
      <c r="F1993" s="139"/>
      <c r="G1993" s="139"/>
      <c r="H1993" s="139"/>
      <c r="I1993" s="139"/>
      <c r="J1993" s="139"/>
      <c r="K1993" s="139"/>
      <c r="L1993" s="139"/>
      <c r="M1993" s="139"/>
      <c r="N1993" s="139"/>
      <c r="O1993" s="139"/>
      <c r="P1993" s="139"/>
      <c r="Q1993" s="139"/>
      <c r="R1993" s="139"/>
      <c r="S1993" s="139"/>
      <c r="T1993" s="139"/>
      <c r="U1993" s="139"/>
      <c r="V1993" s="139"/>
      <c r="W1993" s="139"/>
      <c r="X1993" s="139"/>
      <c r="Y1993" s="139"/>
      <c r="Z1993" s="139"/>
      <c r="AA1993" s="139"/>
      <c r="AB1993" s="139"/>
      <c r="AC1993" s="139"/>
      <c r="AD1993" s="139"/>
      <c r="AE1993" s="139"/>
      <c r="AF1993" s="139"/>
      <c r="AG1993" s="139"/>
      <c r="AH1993" s="139"/>
      <c r="AI1993" s="139"/>
      <c r="AJ1993" s="139"/>
      <c r="AK1993" s="139"/>
      <c r="AL1993" s="139"/>
      <c r="AM1993" s="139"/>
      <c r="AN1993" s="139"/>
      <c r="AO1993" s="139"/>
      <c r="AP1993" s="139"/>
      <c r="AQ1993" s="139"/>
      <c r="AR1993" s="139"/>
      <c r="AS1993" s="139"/>
      <c r="AT1993" s="139"/>
      <c r="AU1993" s="139"/>
      <c r="AV1993" s="139"/>
      <c r="AW1993" s="139"/>
      <c r="AX1993" s="139"/>
      <c r="AY1993" s="139"/>
    </row>
    <row r="1994" spans="1:51" ht="14.25" x14ac:dyDescent="0.2">
      <c r="A1994" s="139"/>
      <c r="B1994" s="139"/>
      <c r="C1994" s="139"/>
      <c r="D1994" s="139"/>
      <c r="E1994" s="139"/>
      <c r="F1994" s="139"/>
      <c r="G1994" s="139"/>
      <c r="H1994" s="139"/>
      <c r="I1994" s="139"/>
      <c r="J1994" s="139"/>
      <c r="K1994" s="139"/>
      <c r="L1994" s="139"/>
      <c r="M1994" s="139"/>
      <c r="N1994" s="139"/>
      <c r="O1994" s="139"/>
      <c r="P1994" s="139"/>
      <c r="Q1994" s="139"/>
      <c r="R1994" s="139"/>
      <c r="S1994" s="139"/>
      <c r="T1994" s="139"/>
      <c r="U1994" s="139"/>
      <c r="V1994" s="139"/>
      <c r="W1994" s="139"/>
      <c r="X1994" s="139"/>
      <c r="Y1994" s="139"/>
      <c r="Z1994" s="139"/>
      <c r="AA1994" s="139"/>
      <c r="AB1994" s="139"/>
      <c r="AC1994" s="139"/>
      <c r="AD1994" s="139"/>
      <c r="AE1994" s="139"/>
      <c r="AF1994" s="139"/>
      <c r="AG1994" s="139"/>
      <c r="AH1994" s="139"/>
      <c r="AI1994" s="139"/>
      <c r="AJ1994" s="139"/>
      <c r="AK1994" s="139"/>
      <c r="AL1994" s="139"/>
      <c r="AM1994" s="139"/>
      <c r="AN1994" s="139"/>
      <c r="AO1994" s="139"/>
      <c r="AP1994" s="139"/>
      <c r="AQ1994" s="139"/>
      <c r="AR1994" s="139"/>
      <c r="AS1994" s="139"/>
      <c r="AT1994" s="139"/>
      <c r="AU1994" s="139"/>
      <c r="AV1994" s="139"/>
      <c r="AW1994" s="139"/>
      <c r="AX1994" s="139"/>
      <c r="AY1994" s="139"/>
    </row>
    <row r="1995" spans="1:51" ht="14.25" x14ac:dyDescent="0.2">
      <c r="A1995" s="139"/>
      <c r="B1995" s="139"/>
      <c r="C1995" s="139"/>
      <c r="D1995" s="139"/>
      <c r="E1995" s="139"/>
      <c r="F1995" s="139"/>
      <c r="G1995" s="139"/>
      <c r="H1995" s="139"/>
      <c r="I1995" s="139"/>
      <c r="J1995" s="139"/>
      <c r="K1995" s="139"/>
      <c r="L1995" s="139"/>
      <c r="M1995" s="139"/>
      <c r="N1995" s="139"/>
      <c r="O1995" s="139"/>
      <c r="P1995" s="139"/>
      <c r="Q1995" s="139"/>
      <c r="R1995" s="139"/>
      <c r="S1995" s="139"/>
      <c r="T1995" s="139"/>
      <c r="U1995" s="139"/>
      <c r="V1995" s="139"/>
      <c r="W1995" s="139"/>
      <c r="X1995" s="139"/>
      <c r="Y1995" s="139"/>
      <c r="Z1995" s="139"/>
      <c r="AA1995" s="139"/>
      <c r="AB1995" s="139"/>
      <c r="AC1995" s="139"/>
      <c r="AD1995" s="139"/>
      <c r="AE1995" s="139"/>
      <c r="AF1995" s="139"/>
      <c r="AG1995" s="139"/>
      <c r="AH1995" s="139"/>
      <c r="AI1995" s="139"/>
      <c r="AJ1995" s="139"/>
      <c r="AK1995" s="139"/>
      <c r="AL1995" s="139"/>
      <c r="AM1995" s="139"/>
      <c r="AN1995" s="139"/>
      <c r="AO1995" s="139"/>
      <c r="AP1995" s="139"/>
      <c r="AQ1995" s="139"/>
      <c r="AR1995" s="139"/>
      <c r="AS1995" s="139"/>
      <c r="AT1995" s="139"/>
      <c r="AU1995" s="139"/>
      <c r="AV1995" s="139"/>
      <c r="AW1995" s="139"/>
      <c r="AX1995" s="139"/>
      <c r="AY1995" s="139"/>
    </row>
    <row r="1996" spans="1:51" ht="14.25" x14ac:dyDescent="0.2">
      <c r="A1996" s="139"/>
      <c r="B1996" s="139"/>
      <c r="C1996" s="139"/>
      <c r="D1996" s="139"/>
      <c r="E1996" s="139"/>
      <c r="F1996" s="139"/>
      <c r="G1996" s="139"/>
      <c r="H1996" s="139"/>
      <c r="I1996" s="139"/>
      <c r="J1996" s="139"/>
      <c r="K1996" s="139"/>
      <c r="L1996" s="139"/>
      <c r="M1996" s="139"/>
      <c r="N1996" s="139"/>
      <c r="O1996" s="139"/>
      <c r="P1996" s="139"/>
      <c r="Q1996" s="139"/>
      <c r="R1996" s="139"/>
      <c r="S1996" s="139"/>
      <c r="T1996" s="139"/>
      <c r="U1996" s="139"/>
      <c r="V1996" s="139"/>
      <c r="W1996" s="139"/>
      <c r="X1996" s="139"/>
      <c r="Y1996" s="139"/>
      <c r="Z1996" s="139"/>
      <c r="AA1996" s="139"/>
      <c r="AB1996" s="139"/>
      <c r="AC1996" s="139"/>
      <c r="AD1996" s="139"/>
      <c r="AE1996" s="139"/>
      <c r="AF1996" s="139"/>
      <c r="AG1996" s="139"/>
      <c r="AH1996" s="139"/>
      <c r="AI1996" s="139"/>
      <c r="AJ1996" s="139"/>
      <c r="AK1996" s="139"/>
      <c r="AL1996" s="139"/>
      <c r="AM1996" s="139"/>
      <c r="AN1996" s="139"/>
      <c r="AO1996" s="139"/>
      <c r="AP1996" s="139"/>
      <c r="AQ1996" s="139"/>
      <c r="AR1996" s="139"/>
      <c r="AS1996" s="139"/>
      <c r="AT1996" s="139"/>
      <c r="AU1996" s="139"/>
      <c r="AV1996" s="139"/>
      <c r="AW1996" s="139"/>
      <c r="AX1996" s="139"/>
      <c r="AY1996" s="139"/>
    </row>
    <row r="1997" spans="1:51" ht="14.25" x14ac:dyDescent="0.2">
      <c r="A1997" s="139"/>
      <c r="B1997" s="139"/>
      <c r="C1997" s="139"/>
      <c r="D1997" s="139"/>
      <c r="E1997" s="139"/>
      <c r="F1997" s="139"/>
      <c r="G1997" s="139"/>
      <c r="H1997" s="139"/>
      <c r="I1997" s="139"/>
      <c r="J1997" s="139"/>
      <c r="K1997" s="139"/>
      <c r="L1997" s="139"/>
      <c r="M1997" s="139"/>
      <c r="N1997" s="139"/>
      <c r="O1997" s="139"/>
      <c r="P1997" s="139"/>
      <c r="Q1997" s="139"/>
      <c r="R1997" s="139"/>
      <c r="S1997" s="139"/>
      <c r="T1997" s="139"/>
      <c r="U1997" s="139"/>
      <c r="V1997" s="139"/>
      <c r="W1997" s="139"/>
      <c r="X1997" s="139"/>
      <c r="Y1997" s="139"/>
      <c r="Z1997" s="139"/>
      <c r="AA1997" s="139"/>
      <c r="AB1997" s="139"/>
      <c r="AC1997" s="139"/>
      <c r="AD1997" s="139"/>
      <c r="AE1997" s="139"/>
      <c r="AF1997" s="139"/>
      <c r="AG1997" s="139"/>
      <c r="AH1997" s="139"/>
      <c r="AI1997" s="139"/>
      <c r="AJ1997" s="139"/>
      <c r="AK1997" s="139"/>
      <c r="AL1997" s="139"/>
      <c r="AM1997" s="139"/>
      <c r="AN1997" s="139"/>
      <c r="AO1997" s="139"/>
      <c r="AP1997" s="139"/>
      <c r="AQ1997" s="139"/>
      <c r="AR1997" s="139"/>
      <c r="AS1997" s="139"/>
      <c r="AT1997" s="139"/>
      <c r="AU1997" s="139"/>
      <c r="AV1997" s="139"/>
      <c r="AW1997" s="139"/>
      <c r="AX1997" s="139"/>
      <c r="AY1997" s="139"/>
    </row>
    <row r="1998" spans="1:51" ht="14.25" x14ac:dyDescent="0.2">
      <c r="A1998" s="139"/>
      <c r="B1998" s="139"/>
      <c r="C1998" s="139"/>
      <c r="D1998" s="139"/>
      <c r="E1998" s="139"/>
      <c r="F1998" s="139"/>
      <c r="G1998" s="139"/>
      <c r="H1998" s="139"/>
      <c r="I1998" s="139"/>
      <c r="J1998" s="139"/>
      <c r="K1998" s="139"/>
      <c r="L1998" s="139"/>
      <c r="M1998" s="139"/>
      <c r="N1998" s="139"/>
      <c r="O1998" s="139"/>
      <c r="P1998" s="139"/>
      <c r="Q1998" s="139"/>
      <c r="R1998" s="139"/>
      <c r="S1998" s="139"/>
      <c r="T1998" s="139"/>
      <c r="U1998" s="139"/>
      <c r="V1998" s="139"/>
      <c r="W1998" s="139"/>
      <c r="X1998" s="139"/>
      <c r="Y1998" s="139"/>
      <c r="Z1998" s="139"/>
      <c r="AA1998" s="139"/>
      <c r="AB1998" s="139"/>
      <c r="AC1998" s="139"/>
      <c r="AD1998" s="139"/>
      <c r="AE1998" s="139"/>
      <c r="AF1998" s="139"/>
      <c r="AG1998" s="139"/>
      <c r="AH1998" s="139"/>
      <c r="AI1998" s="139"/>
      <c r="AJ1998" s="139"/>
      <c r="AK1998" s="139"/>
      <c r="AL1998" s="139"/>
      <c r="AM1998" s="139"/>
      <c r="AN1998" s="139"/>
      <c r="AO1998" s="139"/>
      <c r="AP1998" s="139"/>
      <c r="AQ1998" s="139"/>
      <c r="AR1998" s="139"/>
      <c r="AS1998" s="139"/>
      <c r="AT1998" s="139"/>
      <c r="AU1998" s="139"/>
      <c r="AV1998" s="139"/>
      <c r="AW1998" s="139"/>
      <c r="AX1998" s="139"/>
      <c r="AY1998" s="139"/>
    </row>
    <row r="1999" spans="1:51" ht="14.25" x14ac:dyDescent="0.2">
      <c r="A1999" s="139"/>
      <c r="B1999" s="139"/>
      <c r="C1999" s="139"/>
      <c r="D1999" s="139"/>
      <c r="E1999" s="139"/>
      <c r="F1999" s="139"/>
      <c r="G1999" s="139"/>
      <c r="H1999" s="139"/>
      <c r="I1999" s="139"/>
      <c r="J1999" s="139"/>
      <c r="K1999" s="139"/>
      <c r="L1999" s="139"/>
      <c r="M1999" s="139"/>
      <c r="N1999" s="139"/>
      <c r="O1999" s="139"/>
      <c r="P1999" s="139"/>
      <c r="Q1999" s="139"/>
      <c r="R1999" s="139"/>
      <c r="S1999" s="139"/>
      <c r="T1999" s="139"/>
      <c r="U1999" s="139"/>
      <c r="V1999" s="139"/>
      <c r="W1999" s="139"/>
      <c r="X1999" s="139"/>
      <c r="Y1999" s="139"/>
      <c r="Z1999" s="139"/>
      <c r="AA1999" s="139"/>
      <c r="AB1999" s="139"/>
      <c r="AC1999" s="139"/>
      <c r="AD1999" s="139"/>
      <c r="AE1999" s="139"/>
      <c r="AF1999" s="139"/>
      <c r="AG1999" s="139"/>
      <c r="AH1999" s="139"/>
      <c r="AI1999" s="139"/>
      <c r="AJ1999" s="139"/>
      <c r="AK1999" s="139"/>
      <c r="AL1999" s="139"/>
      <c r="AM1999" s="139"/>
      <c r="AN1999" s="139"/>
      <c r="AO1999" s="139"/>
      <c r="AP1999" s="139"/>
      <c r="AQ1999" s="139"/>
      <c r="AR1999" s="139"/>
      <c r="AS1999" s="139"/>
      <c r="AT1999" s="139"/>
      <c r="AU1999" s="139"/>
      <c r="AV1999" s="139"/>
      <c r="AW1999" s="139"/>
      <c r="AX1999" s="139"/>
      <c r="AY1999" s="139"/>
    </row>
    <row r="2000" spans="1:51" ht="14.25" x14ac:dyDescent="0.2">
      <c r="A2000" s="139"/>
      <c r="B2000" s="139"/>
      <c r="C2000" s="139"/>
      <c r="D2000" s="139"/>
      <c r="E2000" s="139"/>
      <c r="F2000" s="139"/>
      <c r="G2000" s="139"/>
      <c r="H2000" s="139"/>
      <c r="I2000" s="139"/>
      <c r="J2000" s="139"/>
      <c r="K2000" s="139"/>
      <c r="L2000" s="139"/>
      <c r="M2000" s="139"/>
      <c r="N2000" s="139"/>
      <c r="O2000" s="139"/>
      <c r="P2000" s="139"/>
      <c r="Q2000" s="139"/>
      <c r="R2000" s="139"/>
      <c r="S2000" s="139"/>
      <c r="T2000" s="139"/>
      <c r="U2000" s="139"/>
      <c r="V2000" s="139"/>
      <c r="W2000" s="139"/>
      <c r="X2000" s="139"/>
      <c r="Y2000" s="139"/>
      <c r="Z2000" s="139"/>
      <c r="AA2000" s="139"/>
      <c r="AB2000" s="139"/>
      <c r="AC2000" s="139"/>
      <c r="AD2000" s="139"/>
      <c r="AE2000" s="139"/>
      <c r="AF2000" s="139"/>
      <c r="AG2000" s="139"/>
      <c r="AH2000" s="139"/>
      <c r="AI2000" s="139"/>
      <c r="AJ2000" s="139"/>
      <c r="AK2000" s="139"/>
      <c r="AL2000" s="139"/>
      <c r="AM2000" s="139"/>
      <c r="AN2000" s="139"/>
      <c r="AO2000" s="139"/>
      <c r="AP2000" s="139"/>
      <c r="AQ2000" s="139"/>
      <c r="AR2000" s="139"/>
      <c r="AS2000" s="139"/>
      <c r="AT2000" s="139"/>
      <c r="AU2000" s="139"/>
      <c r="AV2000" s="139"/>
      <c r="AW2000" s="139"/>
      <c r="AX2000" s="139"/>
      <c r="AY2000" s="139"/>
    </row>
    <row r="2001" spans="1:51" ht="14.25" x14ac:dyDescent="0.2">
      <c r="A2001" s="139"/>
      <c r="B2001" s="139"/>
      <c r="C2001" s="139"/>
      <c r="D2001" s="139"/>
      <c r="E2001" s="139"/>
      <c r="F2001" s="139"/>
      <c r="G2001" s="139"/>
      <c r="H2001" s="139"/>
      <c r="I2001" s="139"/>
      <c r="J2001" s="139"/>
      <c r="K2001" s="139"/>
      <c r="L2001" s="139"/>
      <c r="M2001" s="139"/>
      <c r="N2001" s="139"/>
      <c r="O2001" s="139"/>
      <c r="P2001" s="139"/>
      <c r="Q2001" s="139"/>
      <c r="R2001" s="139"/>
      <c r="S2001" s="139"/>
      <c r="T2001" s="139"/>
      <c r="U2001" s="139"/>
      <c r="V2001" s="139"/>
      <c r="W2001" s="139"/>
      <c r="X2001" s="139"/>
      <c r="Y2001" s="139"/>
      <c r="Z2001" s="139"/>
      <c r="AA2001" s="139"/>
      <c r="AB2001" s="139"/>
      <c r="AC2001" s="139"/>
      <c r="AD2001" s="139"/>
      <c r="AE2001" s="139"/>
      <c r="AF2001" s="139"/>
      <c r="AG2001" s="139"/>
      <c r="AH2001" s="139"/>
      <c r="AI2001" s="139"/>
      <c r="AJ2001" s="139"/>
      <c r="AK2001" s="139"/>
      <c r="AL2001" s="139"/>
      <c r="AM2001" s="139"/>
      <c r="AN2001" s="139"/>
      <c r="AO2001" s="139"/>
      <c r="AP2001" s="139"/>
      <c r="AQ2001" s="139"/>
      <c r="AR2001" s="139"/>
      <c r="AS2001" s="139"/>
      <c r="AT2001" s="139"/>
      <c r="AU2001" s="139"/>
      <c r="AV2001" s="139"/>
      <c r="AW2001" s="139"/>
      <c r="AX2001" s="139"/>
      <c r="AY2001" s="139"/>
    </row>
    <row r="2002" spans="1:51" ht="14.25" x14ac:dyDescent="0.2">
      <c r="A2002" s="139"/>
      <c r="B2002" s="139"/>
      <c r="C2002" s="139"/>
      <c r="D2002" s="139"/>
      <c r="E2002" s="139"/>
      <c r="F2002" s="139"/>
      <c r="G2002" s="139"/>
      <c r="H2002" s="139"/>
      <c r="I2002" s="139"/>
      <c r="J2002" s="139"/>
      <c r="K2002" s="139"/>
      <c r="L2002" s="139"/>
      <c r="M2002" s="139"/>
      <c r="N2002" s="139"/>
      <c r="O2002" s="139"/>
      <c r="P2002" s="139"/>
      <c r="Q2002" s="139"/>
      <c r="R2002" s="139"/>
      <c r="S2002" s="139"/>
      <c r="T2002" s="139"/>
      <c r="U2002" s="139"/>
      <c r="V2002" s="139"/>
      <c r="W2002" s="139"/>
      <c r="X2002" s="139"/>
      <c r="Y2002" s="139"/>
      <c r="Z2002" s="139"/>
      <c r="AA2002" s="139"/>
      <c r="AB2002" s="139"/>
      <c r="AC2002" s="139"/>
      <c r="AD2002" s="139"/>
      <c r="AE2002" s="139"/>
      <c r="AF2002" s="139"/>
      <c r="AG2002" s="139"/>
      <c r="AH2002" s="139"/>
      <c r="AI2002" s="139"/>
      <c r="AJ2002" s="139"/>
      <c r="AK2002" s="139"/>
      <c r="AL2002" s="139"/>
      <c r="AM2002" s="139"/>
      <c r="AN2002" s="139"/>
      <c r="AO2002" s="139"/>
      <c r="AP2002" s="139"/>
      <c r="AQ2002" s="139"/>
      <c r="AR2002" s="139"/>
      <c r="AS2002" s="139"/>
      <c r="AT2002" s="139"/>
      <c r="AU2002" s="139"/>
      <c r="AV2002" s="139"/>
      <c r="AW2002" s="139"/>
      <c r="AX2002" s="139"/>
      <c r="AY2002" s="139"/>
    </row>
    <row r="2003" spans="1:51" ht="14.25" x14ac:dyDescent="0.2">
      <c r="A2003" s="139"/>
      <c r="B2003" s="139"/>
      <c r="C2003" s="139"/>
      <c r="D2003" s="139"/>
      <c r="E2003" s="139"/>
      <c r="F2003" s="139"/>
      <c r="G2003" s="139"/>
      <c r="H2003" s="139"/>
      <c r="I2003" s="139"/>
      <c r="J2003" s="139"/>
      <c r="K2003" s="139"/>
      <c r="L2003" s="139"/>
      <c r="M2003" s="139"/>
      <c r="N2003" s="139"/>
      <c r="O2003" s="139"/>
      <c r="P2003" s="139"/>
      <c r="Q2003" s="139"/>
      <c r="R2003" s="139"/>
      <c r="S2003" s="139"/>
      <c r="T2003" s="139"/>
      <c r="U2003" s="139"/>
      <c r="V2003" s="139"/>
      <c r="W2003" s="139"/>
      <c r="X2003" s="139"/>
      <c r="Y2003" s="139"/>
      <c r="Z2003" s="139"/>
      <c r="AA2003" s="139"/>
      <c r="AB2003" s="139"/>
      <c r="AC2003" s="139"/>
      <c r="AD2003" s="139"/>
      <c r="AE2003" s="139"/>
      <c r="AF2003" s="139"/>
      <c r="AG2003" s="139"/>
      <c r="AH2003" s="139"/>
      <c r="AI2003" s="139"/>
      <c r="AJ2003" s="139"/>
      <c r="AK2003" s="139"/>
      <c r="AL2003" s="139"/>
      <c r="AM2003" s="139"/>
      <c r="AN2003" s="139"/>
      <c r="AO2003" s="139"/>
      <c r="AP2003" s="139"/>
      <c r="AQ2003" s="139"/>
      <c r="AR2003" s="139"/>
      <c r="AS2003" s="139"/>
      <c r="AT2003" s="139"/>
      <c r="AU2003" s="139"/>
      <c r="AV2003" s="139"/>
      <c r="AW2003" s="139"/>
      <c r="AX2003" s="139"/>
      <c r="AY2003" s="139"/>
    </row>
    <row r="2004" spans="1:51" ht="14.25" x14ac:dyDescent="0.2">
      <c r="A2004" s="139"/>
      <c r="B2004" s="139"/>
      <c r="C2004" s="139"/>
      <c r="D2004" s="139"/>
      <c r="E2004" s="139"/>
      <c r="F2004" s="139"/>
      <c r="G2004" s="139"/>
      <c r="H2004" s="139"/>
      <c r="I2004" s="139"/>
      <c r="J2004" s="139"/>
      <c r="K2004" s="139"/>
      <c r="L2004" s="139"/>
      <c r="M2004" s="139"/>
      <c r="N2004" s="139"/>
      <c r="O2004" s="139"/>
      <c r="P2004" s="139"/>
      <c r="Q2004" s="139"/>
      <c r="R2004" s="139"/>
      <c r="S2004" s="139"/>
      <c r="T2004" s="139"/>
      <c r="U2004" s="139"/>
      <c r="V2004" s="139"/>
      <c r="W2004" s="139"/>
      <c r="X2004" s="139"/>
      <c r="Y2004" s="139"/>
      <c r="Z2004" s="139"/>
      <c r="AA2004" s="139"/>
      <c r="AB2004" s="139"/>
      <c r="AC2004" s="139"/>
      <c r="AD2004" s="139"/>
      <c r="AE2004" s="139"/>
      <c r="AF2004" s="139"/>
      <c r="AG2004" s="139"/>
      <c r="AH2004" s="139"/>
      <c r="AI2004" s="139"/>
      <c r="AJ2004" s="139"/>
      <c r="AK2004" s="139"/>
      <c r="AL2004" s="139"/>
      <c r="AM2004" s="139"/>
      <c r="AN2004" s="139"/>
      <c r="AO2004" s="139"/>
      <c r="AP2004" s="139"/>
      <c r="AQ2004" s="139"/>
      <c r="AR2004" s="139"/>
      <c r="AS2004" s="139"/>
      <c r="AT2004" s="139"/>
      <c r="AU2004" s="139"/>
      <c r="AV2004" s="139"/>
      <c r="AW2004" s="139"/>
      <c r="AX2004" s="139"/>
      <c r="AY2004" s="139"/>
    </row>
    <row r="2005" spans="1:51" ht="14.25" x14ac:dyDescent="0.2">
      <c r="A2005" s="139"/>
      <c r="B2005" s="139"/>
      <c r="C2005" s="139"/>
      <c r="D2005" s="139"/>
      <c r="E2005" s="139"/>
      <c r="F2005" s="139"/>
      <c r="G2005" s="139"/>
      <c r="H2005" s="139"/>
      <c r="I2005" s="139"/>
      <c r="J2005" s="139"/>
      <c r="K2005" s="139"/>
      <c r="L2005" s="139"/>
      <c r="M2005" s="139"/>
      <c r="N2005" s="139"/>
      <c r="O2005" s="139"/>
      <c r="P2005" s="139"/>
      <c r="Q2005" s="139"/>
      <c r="R2005" s="139"/>
      <c r="S2005" s="139"/>
      <c r="T2005" s="139"/>
      <c r="U2005" s="139"/>
      <c r="V2005" s="139"/>
      <c r="W2005" s="139"/>
      <c r="X2005" s="139"/>
      <c r="Y2005" s="139"/>
      <c r="Z2005" s="139"/>
      <c r="AA2005" s="139"/>
      <c r="AB2005" s="139"/>
      <c r="AC2005" s="139"/>
      <c r="AD2005" s="139"/>
      <c r="AE2005" s="139"/>
      <c r="AF2005" s="139"/>
      <c r="AG2005" s="139"/>
      <c r="AH2005" s="139"/>
      <c r="AI2005" s="139"/>
      <c r="AJ2005" s="139"/>
      <c r="AK2005" s="139"/>
      <c r="AL2005" s="139"/>
      <c r="AM2005" s="139"/>
      <c r="AN2005" s="139"/>
      <c r="AO2005" s="139"/>
      <c r="AP2005" s="139"/>
      <c r="AQ2005" s="139"/>
      <c r="AR2005" s="139"/>
      <c r="AS2005" s="139"/>
      <c r="AT2005" s="139"/>
      <c r="AU2005" s="139"/>
      <c r="AV2005" s="139"/>
      <c r="AW2005" s="139"/>
      <c r="AX2005" s="139"/>
      <c r="AY2005" s="139"/>
    </row>
    <row r="2006" spans="1:51" ht="14.25" x14ac:dyDescent="0.2">
      <c r="A2006" s="139"/>
      <c r="B2006" s="139"/>
      <c r="C2006" s="139"/>
      <c r="D2006" s="139"/>
      <c r="E2006" s="139"/>
      <c r="F2006" s="139"/>
      <c r="G2006" s="139"/>
      <c r="H2006" s="139"/>
      <c r="I2006" s="139"/>
      <c r="J2006" s="139"/>
      <c r="K2006" s="139"/>
      <c r="L2006" s="139"/>
      <c r="M2006" s="139"/>
      <c r="N2006" s="139"/>
      <c r="O2006" s="139"/>
      <c r="P2006" s="139"/>
      <c r="Q2006" s="139"/>
      <c r="R2006" s="139"/>
      <c r="S2006" s="139"/>
      <c r="T2006" s="139"/>
      <c r="U2006" s="139"/>
      <c r="V2006" s="139"/>
      <c r="W2006" s="139"/>
      <c r="X2006" s="139"/>
      <c r="Y2006" s="139"/>
      <c r="Z2006" s="139"/>
      <c r="AA2006" s="139"/>
      <c r="AB2006" s="139"/>
      <c r="AC2006" s="139"/>
      <c r="AD2006" s="139"/>
      <c r="AE2006" s="139"/>
      <c r="AF2006" s="139"/>
      <c r="AG2006" s="139"/>
      <c r="AH2006" s="139"/>
      <c r="AI2006" s="139"/>
      <c r="AJ2006" s="139"/>
      <c r="AK2006" s="139"/>
      <c r="AL2006" s="139"/>
      <c r="AM2006" s="139"/>
      <c r="AN2006" s="139"/>
      <c r="AO2006" s="139"/>
      <c r="AP2006" s="139"/>
      <c r="AQ2006" s="139"/>
      <c r="AR2006" s="139"/>
      <c r="AS2006" s="139"/>
      <c r="AT2006" s="139"/>
      <c r="AU2006" s="139"/>
      <c r="AV2006" s="139"/>
      <c r="AW2006" s="139"/>
      <c r="AX2006" s="139"/>
      <c r="AY2006" s="139"/>
    </row>
    <row r="2007" spans="1:51" ht="14.25" x14ac:dyDescent="0.2">
      <c r="A2007" s="139"/>
      <c r="B2007" s="139"/>
      <c r="C2007" s="139"/>
      <c r="D2007" s="139"/>
      <c r="E2007" s="139"/>
      <c r="F2007" s="139"/>
      <c r="G2007" s="139"/>
      <c r="H2007" s="139"/>
      <c r="I2007" s="139"/>
      <c r="J2007" s="139"/>
      <c r="K2007" s="139"/>
      <c r="L2007" s="139"/>
      <c r="M2007" s="139"/>
      <c r="N2007" s="139"/>
      <c r="O2007" s="139"/>
      <c r="P2007" s="139"/>
      <c r="Q2007" s="139"/>
      <c r="R2007" s="139"/>
      <c r="S2007" s="139"/>
      <c r="T2007" s="139"/>
      <c r="U2007" s="139"/>
      <c r="V2007" s="139"/>
      <c r="W2007" s="139"/>
      <c r="X2007" s="139"/>
      <c r="Y2007" s="139"/>
      <c r="Z2007" s="139"/>
      <c r="AA2007" s="139"/>
      <c r="AB2007" s="139"/>
      <c r="AC2007" s="139"/>
      <c r="AD2007" s="139"/>
      <c r="AE2007" s="139"/>
      <c r="AF2007" s="139"/>
      <c r="AG2007" s="139"/>
      <c r="AH2007" s="139"/>
      <c r="AI2007" s="139"/>
      <c r="AJ2007" s="139"/>
      <c r="AK2007" s="139"/>
      <c r="AL2007" s="139"/>
      <c r="AM2007" s="139"/>
      <c r="AN2007" s="139"/>
      <c r="AO2007" s="139"/>
      <c r="AP2007" s="139"/>
      <c r="AQ2007" s="139"/>
      <c r="AR2007" s="139"/>
      <c r="AS2007" s="139"/>
      <c r="AT2007" s="139"/>
      <c r="AU2007" s="139"/>
      <c r="AV2007" s="139"/>
      <c r="AW2007" s="139"/>
      <c r="AX2007" s="139"/>
      <c r="AY2007" s="139"/>
    </row>
    <row r="2008" spans="1:51" ht="14.25" x14ac:dyDescent="0.2">
      <c r="A2008" s="139"/>
      <c r="B2008" s="139"/>
      <c r="C2008" s="139"/>
      <c r="D2008" s="139"/>
      <c r="E2008" s="139"/>
      <c r="F2008" s="139"/>
      <c r="G2008" s="139"/>
      <c r="H2008" s="139"/>
      <c r="I2008" s="139"/>
      <c r="J2008" s="139"/>
      <c r="K2008" s="139"/>
      <c r="L2008" s="139"/>
      <c r="M2008" s="139"/>
      <c r="N2008" s="139"/>
      <c r="O2008" s="139"/>
      <c r="P2008" s="139"/>
      <c r="Q2008" s="139"/>
      <c r="R2008" s="139"/>
      <c r="S2008" s="139"/>
      <c r="T2008" s="139"/>
      <c r="U2008" s="139"/>
      <c r="V2008" s="139"/>
      <c r="W2008" s="139"/>
      <c r="X2008" s="139"/>
      <c r="Y2008" s="139"/>
      <c r="Z2008" s="139"/>
      <c r="AA2008" s="139"/>
      <c r="AB2008" s="139"/>
      <c r="AC2008" s="139"/>
      <c r="AD2008" s="139"/>
      <c r="AE2008" s="139"/>
      <c r="AF2008" s="139"/>
      <c r="AG2008" s="139"/>
      <c r="AH2008" s="139"/>
      <c r="AI2008" s="139"/>
      <c r="AJ2008" s="139"/>
      <c r="AK2008" s="139"/>
      <c r="AL2008" s="139"/>
      <c r="AM2008" s="139"/>
      <c r="AN2008" s="139"/>
      <c r="AO2008" s="139"/>
      <c r="AP2008" s="139"/>
      <c r="AQ2008" s="139"/>
      <c r="AR2008" s="139"/>
      <c r="AS2008" s="139"/>
      <c r="AT2008" s="139"/>
      <c r="AU2008" s="139"/>
      <c r="AV2008" s="139"/>
      <c r="AW2008" s="139"/>
      <c r="AX2008" s="139"/>
      <c r="AY2008" s="139"/>
    </row>
    <row r="2009" spans="1:51" ht="14.25" x14ac:dyDescent="0.2">
      <c r="A2009" s="139"/>
      <c r="B2009" s="139"/>
      <c r="C2009" s="139"/>
      <c r="D2009" s="139"/>
      <c r="E2009" s="139"/>
      <c r="F2009" s="139"/>
      <c r="G2009" s="139"/>
      <c r="H2009" s="139"/>
      <c r="I2009" s="139"/>
      <c r="J2009" s="139"/>
      <c r="K2009" s="139"/>
      <c r="L2009" s="139"/>
      <c r="M2009" s="139"/>
      <c r="N2009" s="139"/>
      <c r="O2009" s="139"/>
      <c r="P2009" s="139"/>
      <c r="Q2009" s="139"/>
      <c r="R2009" s="139"/>
      <c r="S2009" s="139"/>
      <c r="T2009" s="139"/>
      <c r="U2009" s="139"/>
      <c r="V2009" s="139"/>
      <c r="W2009" s="139"/>
      <c r="X2009" s="139"/>
      <c r="Y2009" s="139"/>
      <c r="Z2009" s="139"/>
      <c r="AA2009" s="139"/>
      <c r="AB2009" s="139"/>
      <c r="AC2009" s="139"/>
      <c r="AD2009" s="139"/>
      <c r="AE2009" s="139"/>
      <c r="AF2009" s="139"/>
      <c r="AG2009" s="139"/>
      <c r="AH2009" s="139"/>
      <c r="AI2009" s="139"/>
      <c r="AJ2009" s="139"/>
      <c r="AK2009" s="139"/>
      <c r="AL2009" s="139"/>
      <c r="AM2009" s="139"/>
      <c r="AN2009" s="139"/>
      <c r="AO2009" s="139"/>
      <c r="AP2009" s="139"/>
      <c r="AQ2009" s="139"/>
      <c r="AR2009" s="139"/>
      <c r="AS2009" s="139"/>
      <c r="AT2009" s="139"/>
      <c r="AU2009" s="139"/>
      <c r="AV2009" s="139"/>
      <c r="AW2009" s="139"/>
      <c r="AX2009" s="139"/>
      <c r="AY2009" s="139"/>
    </row>
    <row r="2010" spans="1:51" ht="14.25" x14ac:dyDescent="0.2">
      <c r="A2010" s="139"/>
      <c r="B2010" s="139"/>
      <c r="C2010" s="139"/>
      <c r="D2010" s="139"/>
      <c r="E2010" s="139"/>
      <c r="F2010" s="139"/>
      <c r="G2010" s="139"/>
      <c r="H2010" s="139"/>
      <c r="I2010" s="139"/>
      <c r="J2010" s="139"/>
      <c r="K2010" s="139"/>
      <c r="L2010" s="139"/>
      <c r="M2010" s="139"/>
      <c r="N2010" s="139"/>
      <c r="O2010" s="139"/>
      <c r="P2010" s="139"/>
      <c r="Q2010" s="139"/>
      <c r="R2010" s="139"/>
      <c r="S2010" s="139"/>
      <c r="T2010" s="139"/>
      <c r="U2010" s="139"/>
      <c r="V2010" s="139"/>
      <c r="W2010" s="139"/>
      <c r="X2010" s="139"/>
      <c r="Y2010" s="139"/>
      <c r="Z2010" s="139"/>
      <c r="AA2010" s="139"/>
      <c r="AB2010" s="139"/>
      <c r="AC2010" s="139"/>
      <c r="AD2010" s="139"/>
      <c r="AE2010" s="139"/>
      <c r="AF2010" s="139"/>
      <c r="AG2010" s="139"/>
      <c r="AH2010" s="139"/>
      <c r="AI2010" s="139"/>
      <c r="AJ2010" s="139"/>
      <c r="AK2010" s="139"/>
      <c r="AL2010" s="139"/>
      <c r="AM2010" s="139"/>
      <c r="AN2010" s="139"/>
      <c r="AO2010" s="139"/>
      <c r="AP2010" s="139"/>
      <c r="AQ2010" s="139"/>
      <c r="AR2010" s="139"/>
      <c r="AS2010" s="139"/>
      <c r="AT2010" s="139"/>
      <c r="AU2010" s="139"/>
      <c r="AV2010" s="139"/>
      <c r="AW2010" s="139"/>
      <c r="AX2010" s="139"/>
      <c r="AY2010" s="139"/>
    </row>
    <row r="2011" spans="1:51" ht="14.25" x14ac:dyDescent="0.2">
      <c r="A2011" s="139"/>
      <c r="B2011" s="139"/>
      <c r="C2011" s="139"/>
      <c r="D2011" s="139"/>
      <c r="E2011" s="139"/>
      <c r="F2011" s="139"/>
      <c r="G2011" s="139"/>
      <c r="H2011" s="139"/>
      <c r="I2011" s="139"/>
      <c r="J2011" s="139"/>
      <c r="K2011" s="139"/>
      <c r="L2011" s="139"/>
      <c r="M2011" s="139"/>
      <c r="N2011" s="139"/>
      <c r="O2011" s="139"/>
      <c r="P2011" s="139"/>
      <c r="Q2011" s="139"/>
      <c r="R2011" s="139"/>
      <c r="S2011" s="139"/>
      <c r="T2011" s="139"/>
      <c r="U2011" s="139"/>
      <c r="V2011" s="139"/>
      <c r="W2011" s="139"/>
      <c r="X2011" s="139"/>
      <c r="Y2011" s="139"/>
      <c r="Z2011" s="139"/>
      <c r="AA2011" s="139"/>
      <c r="AB2011" s="139"/>
      <c r="AC2011" s="139"/>
      <c r="AD2011" s="139"/>
      <c r="AE2011" s="139"/>
      <c r="AF2011" s="139"/>
      <c r="AG2011" s="139"/>
      <c r="AH2011" s="139"/>
      <c r="AI2011" s="139"/>
      <c r="AJ2011" s="139"/>
      <c r="AK2011" s="139"/>
      <c r="AL2011" s="139"/>
      <c r="AM2011" s="139"/>
      <c r="AN2011" s="139"/>
      <c r="AO2011" s="139"/>
      <c r="AP2011" s="139"/>
      <c r="AQ2011" s="139"/>
      <c r="AR2011" s="139"/>
      <c r="AS2011" s="139"/>
      <c r="AT2011" s="139"/>
      <c r="AU2011" s="139"/>
      <c r="AV2011" s="139"/>
      <c r="AW2011" s="139"/>
      <c r="AX2011" s="139"/>
      <c r="AY2011" s="139"/>
    </row>
    <row r="2012" spans="1:51" ht="14.25" x14ac:dyDescent="0.2">
      <c r="A2012" s="139"/>
      <c r="B2012" s="139"/>
      <c r="C2012" s="139"/>
      <c r="D2012" s="139"/>
      <c r="E2012" s="139"/>
      <c r="F2012" s="139"/>
      <c r="G2012" s="139"/>
      <c r="H2012" s="139"/>
      <c r="I2012" s="139"/>
      <c r="J2012" s="139"/>
      <c r="K2012" s="139"/>
      <c r="L2012" s="139"/>
      <c r="M2012" s="139"/>
      <c r="N2012" s="139"/>
      <c r="O2012" s="139"/>
      <c r="P2012" s="139"/>
      <c r="Q2012" s="139"/>
      <c r="R2012" s="139"/>
      <c r="S2012" s="139"/>
      <c r="T2012" s="139"/>
      <c r="U2012" s="139"/>
      <c r="V2012" s="139"/>
      <c r="W2012" s="139"/>
      <c r="X2012" s="139"/>
      <c r="Y2012" s="139"/>
      <c r="Z2012" s="139"/>
      <c r="AA2012" s="139"/>
      <c r="AB2012" s="139"/>
      <c r="AC2012" s="139"/>
      <c r="AD2012" s="139"/>
      <c r="AE2012" s="139"/>
      <c r="AF2012" s="139"/>
      <c r="AG2012" s="139"/>
      <c r="AH2012" s="139"/>
      <c r="AI2012" s="139"/>
      <c r="AJ2012" s="139"/>
      <c r="AK2012" s="139"/>
      <c r="AL2012" s="139"/>
      <c r="AM2012" s="139"/>
      <c r="AN2012" s="139"/>
      <c r="AO2012" s="139"/>
      <c r="AP2012" s="139"/>
      <c r="AQ2012" s="139"/>
      <c r="AR2012" s="139"/>
      <c r="AS2012" s="139"/>
      <c r="AT2012" s="139"/>
      <c r="AU2012" s="139"/>
      <c r="AV2012" s="139"/>
      <c r="AW2012" s="139"/>
      <c r="AX2012" s="139"/>
      <c r="AY2012" s="139"/>
    </row>
    <row r="2013" spans="1:51" ht="14.25" x14ac:dyDescent="0.2">
      <c r="A2013" s="139"/>
      <c r="B2013" s="139"/>
      <c r="C2013" s="139"/>
      <c r="D2013" s="139"/>
      <c r="E2013" s="139"/>
      <c r="F2013" s="139"/>
      <c r="G2013" s="139"/>
      <c r="H2013" s="139"/>
      <c r="I2013" s="139"/>
      <c r="J2013" s="139"/>
      <c r="K2013" s="139"/>
      <c r="L2013" s="139"/>
      <c r="M2013" s="139"/>
      <c r="N2013" s="139"/>
      <c r="O2013" s="139"/>
      <c r="P2013" s="139"/>
      <c r="Q2013" s="139"/>
      <c r="R2013" s="139"/>
      <c r="S2013" s="139"/>
      <c r="T2013" s="139"/>
      <c r="U2013" s="139"/>
      <c r="V2013" s="139"/>
      <c r="W2013" s="139"/>
      <c r="X2013" s="139"/>
      <c r="Y2013" s="139"/>
      <c r="Z2013" s="139"/>
      <c r="AA2013" s="139"/>
      <c r="AB2013" s="139"/>
      <c r="AC2013" s="139"/>
      <c r="AD2013" s="139"/>
      <c r="AE2013" s="139"/>
      <c r="AF2013" s="139"/>
      <c r="AG2013" s="139"/>
      <c r="AH2013" s="139"/>
      <c r="AI2013" s="139"/>
      <c r="AJ2013" s="139"/>
      <c r="AK2013" s="139"/>
      <c r="AL2013" s="139"/>
      <c r="AM2013" s="139"/>
      <c r="AN2013" s="139"/>
      <c r="AO2013" s="139"/>
      <c r="AP2013" s="139"/>
      <c r="AQ2013" s="139"/>
      <c r="AR2013" s="139"/>
      <c r="AS2013" s="139"/>
      <c r="AT2013" s="139"/>
      <c r="AU2013" s="139"/>
      <c r="AV2013" s="139"/>
      <c r="AW2013" s="139"/>
      <c r="AX2013" s="139"/>
      <c r="AY2013" s="139"/>
    </row>
    <row r="2014" spans="1:51" ht="14.25" x14ac:dyDescent="0.2">
      <c r="A2014" s="139"/>
      <c r="B2014" s="139"/>
      <c r="C2014" s="139"/>
      <c r="D2014" s="139"/>
      <c r="E2014" s="139"/>
      <c r="F2014" s="139"/>
      <c r="G2014" s="139"/>
      <c r="H2014" s="139"/>
      <c r="I2014" s="139"/>
      <c r="J2014" s="139"/>
      <c r="K2014" s="139"/>
      <c r="L2014" s="139"/>
      <c r="M2014" s="139"/>
      <c r="N2014" s="139"/>
      <c r="O2014" s="139"/>
      <c r="P2014" s="139"/>
      <c r="Q2014" s="139"/>
      <c r="R2014" s="139"/>
      <c r="S2014" s="139"/>
      <c r="T2014" s="139"/>
      <c r="U2014" s="139"/>
      <c r="V2014" s="139"/>
      <c r="W2014" s="139"/>
      <c r="X2014" s="139"/>
      <c r="Y2014" s="139"/>
      <c r="Z2014" s="139"/>
      <c r="AA2014" s="139"/>
      <c r="AB2014" s="139"/>
      <c r="AC2014" s="139"/>
      <c r="AD2014" s="139"/>
      <c r="AE2014" s="139"/>
      <c r="AF2014" s="139"/>
      <c r="AG2014" s="139"/>
      <c r="AH2014" s="139"/>
      <c r="AI2014" s="139"/>
      <c r="AJ2014" s="139"/>
      <c r="AK2014" s="139"/>
      <c r="AL2014" s="139"/>
      <c r="AM2014" s="139"/>
      <c r="AN2014" s="139"/>
      <c r="AO2014" s="139"/>
      <c r="AP2014" s="139"/>
      <c r="AQ2014" s="139"/>
      <c r="AR2014" s="139"/>
      <c r="AS2014" s="139"/>
      <c r="AT2014" s="139"/>
      <c r="AU2014" s="139"/>
      <c r="AV2014" s="139"/>
      <c r="AW2014" s="139"/>
      <c r="AX2014" s="139"/>
      <c r="AY2014" s="139"/>
    </row>
    <row r="2015" spans="1:51" ht="14.25" x14ac:dyDescent="0.2">
      <c r="A2015" s="139"/>
      <c r="B2015" s="139"/>
      <c r="C2015" s="139"/>
      <c r="D2015" s="139"/>
      <c r="E2015" s="139"/>
      <c r="F2015" s="139"/>
      <c r="G2015" s="139"/>
      <c r="H2015" s="139"/>
      <c r="I2015" s="139"/>
      <c r="J2015" s="139"/>
      <c r="K2015" s="139"/>
      <c r="L2015" s="139"/>
      <c r="M2015" s="139"/>
      <c r="N2015" s="139"/>
      <c r="O2015" s="139"/>
      <c r="P2015" s="139"/>
      <c r="Q2015" s="139"/>
      <c r="R2015" s="139"/>
      <c r="S2015" s="139"/>
      <c r="T2015" s="139"/>
      <c r="U2015" s="139"/>
      <c r="V2015" s="139"/>
      <c r="W2015" s="139"/>
      <c r="X2015" s="139"/>
      <c r="Y2015" s="139"/>
      <c r="Z2015" s="139"/>
      <c r="AA2015" s="139"/>
      <c r="AB2015" s="139"/>
      <c r="AC2015" s="139"/>
      <c r="AD2015" s="139"/>
      <c r="AE2015" s="139"/>
      <c r="AF2015" s="139"/>
      <c r="AG2015" s="139"/>
      <c r="AH2015" s="139"/>
      <c r="AI2015" s="139"/>
      <c r="AJ2015" s="139"/>
      <c r="AK2015" s="139"/>
      <c r="AL2015" s="139"/>
      <c r="AM2015" s="139"/>
      <c r="AN2015" s="139"/>
      <c r="AO2015" s="139"/>
      <c r="AP2015" s="139"/>
      <c r="AQ2015" s="139"/>
      <c r="AR2015" s="139"/>
      <c r="AS2015" s="139"/>
      <c r="AT2015" s="139"/>
      <c r="AU2015" s="139"/>
      <c r="AV2015" s="139"/>
      <c r="AW2015" s="139"/>
      <c r="AX2015" s="139"/>
      <c r="AY2015" s="139"/>
    </row>
    <row r="2016" spans="1:51" ht="14.25" x14ac:dyDescent="0.2">
      <c r="A2016" s="139"/>
      <c r="B2016" s="139"/>
      <c r="C2016" s="139"/>
      <c r="D2016" s="139"/>
      <c r="E2016" s="139"/>
      <c r="F2016" s="139"/>
      <c r="G2016" s="139"/>
      <c r="H2016" s="139"/>
      <c r="I2016" s="139"/>
      <c r="J2016" s="139"/>
      <c r="K2016" s="139"/>
      <c r="L2016" s="139"/>
      <c r="M2016" s="139"/>
      <c r="N2016" s="139"/>
      <c r="O2016" s="139"/>
      <c r="P2016" s="139"/>
      <c r="Q2016" s="139"/>
      <c r="R2016" s="139"/>
      <c r="S2016" s="139"/>
      <c r="T2016" s="139"/>
      <c r="U2016" s="139"/>
      <c r="V2016" s="139"/>
      <c r="W2016" s="139"/>
      <c r="X2016" s="139"/>
      <c r="Y2016" s="139"/>
      <c r="Z2016" s="139"/>
      <c r="AA2016" s="139"/>
      <c r="AB2016" s="139"/>
      <c r="AC2016" s="139"/>
      <c r="AD2016" s="139"/>
      <c r="AE2016" s="139"/>
      <c r="AF2016" s="139"/>
      <c r="AG2016" s="139"/>
      <c r="AH2016" s="139"/>
      <c r="AI2016" s="139"/>
      <c r="AJ2016" s="139"/>
      <c r="AK2016" s="139"/>
      <c r="AL2016" s="139"/>
      <c r="AM2016" s="139"/>
      <c r="AN2016" s="139"/>
      <c r="AO2016" s="139"/>
      <c r="AP2016" s="139"/>
      <c r="AQ2016" s="139"/>
      <c r="AR2016" s="139"/>
      <c r="AS2016" s="139"/>
      <c r="AT2016" s="139"/>
      <c r="AU2016" s="139"/>
      <c r="AV2016" s="139"/>
      <c r="AW2016" s="139"/>
      <c r="AX2016" s="139"/>
      <c r="AY2016" s="139"/>
    </row>
    <row r="2017" spans="1:51" ht="14.25" x14ac:dyDescent="0.2">
      <c r="A2017" s="139"/>
      <c r="B2017" s="139"/>
      <c r="C2017" s="139"/>
      <c r="D2017" s="139"/>
      <c r="E2017" s="139"/>
      <c r="F2017" s="139"/>
      <c r="G2017" s="139"/>
      <c r="H2017" s="139"/>
      <c r="I2017" s="139"/>
      <c r="J2017" s="139"/>
      <c r="K2017" s="139"/>
      <c r="L2017" s="139"/>
      <c r="M2017" s="139"/>
      <c r="N2017" s="139"/>
      <c r="O2017" s="139"/>
      <c r="P2017" s="139"/>
      <c r="Q2017" s="139"/>
      <c r="R2017" s="139"/>
      <c r="S2017" s="139"/>
      <c r="T2017" s="139"/>
      <c r="U2017" s="139"/>
      <c r="V2017" s="139"/>
      <c r="W2017" s="139"/>
      <c r="X2017" s="139"/>
      <c r="Y2017" s="139"/>
      <c r="Z2017" s="139"/>
      <c r="AA2017" s="139"/>
      <c r="AB2017" s="139"/>
      <c r="AC2017" s="139"/>
      <c r="AD2017" s="139"/>
      <c r="AE2017" s="139"/>
      <c r="AF2017" s="139"/>
      <c r="AG2017" s="139"/>
      <c r="AH2017" s="139"/>
      <c r="AI2017" s="139"/>
      <c r="AJ2017" s="139"/>
      <c r="AK2017" s="139"/>
      <c r="AL2017" s="139"/>
      <c r="AM2017" s="139"/>
      <c r="AN2017" s="139"/>
      <c r="AO2017" s="139"/>
      <c r="AP2017" s="139"/>
      <c r="AQ2017" s="139"/>
      <c r="AR2017" s="139"/>
      <c r="AS2017" s="139"/>
      <c r="AT2017" s="139"/>
      <c r="AU2017" s="139"/>
      <c r="AV2017" s="139"/>
      <c r="AW2017" s="139"/>
      <c r="AX2017" s="139"/>
      <c r="AY2017" s="139"/>
    </row>
    <row r="2018" spans="1:51" ht="14.25" x14ac:dyDescent="0.2">
      <c r="A2018" s="139"/>
      <c r="B2018" s="139"/>
      <c r="C2018" s="139"/>
      <c r="D2018" s="139"/>
      <c r="E2018" s="139"/>
      <c r="F2018" s="139"/>
      <c r="G2018" s="139"/>
      <c r="H2018" s="139"/>
      <c r="I2018" s="139"/>
      <c r="J2018" s="139"/>
      <c r="K2018" s="139"/>
      <c r="L2018" s="139"/>
      <c r="M2018" s="139"/>
      <c r="N2018" s="139"/>
      <c r="O2018" s="139"/>
      <c r="P2018" s="139"/>
      <c r="Q2018" s="139"/>
      <c r="R2018" s="139"/>
      <c r="S2018" s="139"/>
      <c r="T2018" s="139"/>
      <c r="U2018" s="139"/>
      <c r="V2018" s="139"/>
      <c r="W2018" s="139"/>
      <c r="X2018" s="139"/>
      <c r="Y2018" s="139"/>
      <c r="Z2018" s="139"/>
      <c r="AA2018" s="139"/>
      <c r="AB2018" s="139"/>
      <c r="AC2018" s="139"/>
      <c r="AD2018" s="139"/>
      <c r="AE2018" s="139"/>
      <c r="AF2018" s="139"/>
      <c r="AG2018" s="139"/>
      <c r="AH2018" s="139"/>
      <c r="AI2018" s="139"/>
      <c r="AJ2018" s="139"/>
      <c r="AK2018" s="139"/>
      <c r="AL2018" s="139"/>
      <c r="AM2018" s="139"/>
      <c r="AN2018" s="139"/>
      <c r="AO2018" s="139"/>
      <c r="AP2018" s="139"/>
      <c r="AQ2018" s="139"/>
      <c r="AR2018" s="139"/>
      <c r="AS2018" s="139"/>
      <c r="AT2018" s="139"/>
      <c r="AU2018" s="139"/>
      <c r="AV2018" s="139"/>
      <c r="AW2018" s="139"/>
      <c r="AX2018" s="139"/>
      <c r="AY2018" s="139"/>
    </row>
    <row r="2019" spans="1:51" ht="14.25" x14ac:dyDescent="0.2">
      <c r="A2019" s="139"/>
      <c r="B2019" s="139"/>
      <c r="C2019" s="139"/>
      <c r="D2019" s="139"/>
      <c r="E2019" s="139"/>
      <c r="F2019" s="139"/>
      <c r="G2019" s="139"/>
      <c r="H2019" s="139"/>
      <c r="I2019" s="139"/>
      <c r="J2019" s="139"/>
      <c r="K2019" s="139"/>
      <c r="L2019" s="139"/>
      <c r="M2019" s="139"/>
      <c r="N2019" s="139"/>
      <c r="O2019" s="139"/>
      <c r="P2019" s="139"/>
      <c r="Q2019" s="139"/>
      <c r="R2019" s="139"/>
      <c r="S2019" s="139"/>
      <c r="T2019" s="139"/>
      <c r="U2019" s="139"/>
      <c r="V2019" s="139"/>
      <c r="W2019" s="139"/>
      <c r="X2019" s="139"/>
      <c r="Y2019" s="139"/>
      <c r="Z2019" s="139"/>
      <c r="AA2019" s="139"/>
      <c r="AB2019" s="139"/>
      <c r="AC2019" s="139"/>
      <c r="AD2019" s="139"/>
      <c r="AE2019" s="139"/>
      <c r="AF2019" s="139"/>
      <c r="AG2019" s="139"/>
      <c r="AH2019" s="139"/>
      <c r="AI2019" s="139"/>
      <c r="AJ2019" s="139"/>
      <c r="AK2019" s="139"/>
      <c r="AL2019" s="139"/>
      <c r="AM2019" s="139"/>
      <c r="AN2019" s="139"/>
      <c r="AO2019" s="139"/>
      <c r="AP2019" s="139"/>
      <c r="AQ2019" s="139"/>
      <c r="AR2019" s="139"/>
      <c r="AS2019" s="139"/>
      <c r="AT2019" s="139"/>
      <c r="AU2019" s="139"/>
      <c r="AV2019" s="139"/>
      <c r="AW2019" s="139"/>
      <c r="AX2019" s="139"/>
      <c r="AY2019" s="139"/>
    </row>
    <row r="2020" spans="1:51" ht="14.25" x14ac:dyDescent="0.2">
      <c r="A2020" s="139"/>
      <c r="B2020" s="139"/>
      <c r="C2020" s="139"/>
      <c r="D2020" s="139"/>
      <c r="E2020" s="139"/>
      <c r="F2020" s="139"/>
      <c r="G2020" s="139"/>
      <c r="H2020" s="139"/>
      <c r="I2020" s="139"/>
      <c r="J2020" s="139"/>
      <c r="K2020" s="139"/>
      <c r="L2020" s="139"/>
      <c r="M2020" s="139"/>
      <c r="N2020" s="139"/>
      <c r="O2020" s="139"/>
      <c r="P2020" s="139"/>
      <c r="Q2020" s="139"/>
      <c r="R2020" s="139"/>
      <c r="S2020" s="139"/>
      <c r="T2020" s="139"/>
      <c r="U2020" s="139"/>
      <c r="V2020" s="139"/>
      <c r="W2020" s="139"/>
      <c r="X2020" s="139"/>
      <c r="Y2020" s="139"/>
      <c r="Z2020" s="139"/>
      <c r="AA2020" s="139"/>
      <c r="AB2020" s="139"/>
      <c r="AC2020" s="139"/>
      <c r="AD2020" s="139"/>
      <c r="AE2020" s="139"/>
      <c r="AF2020" s="139"/>
      <c r="AG2020" s="139"/>
      <c r="AH2020" s="139"/>
      <c r="AI2020" s="139"/>
      <c r="AJ2020" s="139"/>
      <c r="AK2020" s="139"/>
      <c r="AL2020" s="139"/>
      <c r="AM2020" s="139"/>
      <c r="AN2020" s="139"/>
      <c r="AO2020" s="139"/>
      <c r="AP2020" s="139"/>
      <c r="AQ2020" s="139"/>
      <c r="AR2020" s="139"/>
      <c r="AS2020" s="139"/>
      <c r="AT2020" s="139"/>
      <c r="AU2020" s="139"/>
      <c r="AV2020" s="139"/>
      <c r="AW2020" s="139"/>
      <c r="AX2020" s="139"/>
      <c r="AY2020" s="139"/>
    </row>
    <row r="2021" spans="1:51" ht="14.25" x14ac:dyDescent="0.2">
      <c r="A2021" s="139"/>
      <c r="B2021" s="139"/>
      <c r="C2021" s="139"/>
      <c r="D2021" s="139"/>
      <c r="E2021" s="139"/>
      <c r="F2021" s="139"/>
      <c r="G2021" s="139"/>
      <c r="H2021" s="139"/>
      <c r="I2021" s="139"/>
      <c r="J2021" s="139"/>
      <c r="K2021" s="139"/>
      <c r="L2021" s="139"/>
      <c r="M2021" s="139"/>
      <c r="N2021" s="139"/>
      <c r="O2021" s="139"/>
      <c r="P2021" s="139"/>
      <c r="Q2021" s="139"/>
      <c r="R2021" s="139"/>
      <c r="S2021" s="139"/>
      <c r="T2021" s="139"/>
      <c r="U2021" s="139"/>
      <c r="V2021" s="139"/>
      <c r="W2021" s="139"/>
      <c r="X2021" s="139"/>
      <c r="Y2021" s="139"/>
      <c r="Z2021" s="139"/>
      <c r="AA2021" s="139"/>
      <c r="AB2021" s="139"/>
      <c r="AC2021" s="139"/>
      <c r="AD2021" s="139"/>
      <c r="AE2021" s="139"/>
      <c r="AF2021" s="139"/>
      <c r="AG2021" s="139"/>
      <c r="AH2021" s="139"/>
      <c r="AI2021" s="139"/>
      <c r="AJ2021" s="139"/>
      <c r="AK2021" s="139"/>
      <c r="AL2021" s="139"/>
      <c r="AM2021" s="139"/>
      <c r="AN2021" s="139"/>
      <c r="AO2021" s="139"/>
      <c r="AP2021" s="139"/>
      <c r="AQ2021" s="139"/>
      <c r="AR2021" s="139"/>
      <c r="AS2021" s="139"/>
      <c r="AT2021" s="139"/>
      <c r="AU2021" s="139"/>
      <c r="AV2021" s="139"/>
      <c r="AW2021" s="139"/>
      <c r="AX2021" s="139"/>
      <c r="AY2021" s="139"/>
    </row>
    <row r="2022" spans="1:51" ht="14.25" x14ac:dyDescent="0.2">
      <c r="A2022" s="139"/>
      <c r="B2022" s="139"/>
      <c r="C2022" s="139"/>
      <c r="D2022" s="139"/>
      <c r="E2022" s="139"/>
      <c r="F2022" s="139"/>
      <c r="G2022" s="139"/>
      <c r="H2022" s="139"/>
      <c r="I2022" s="139"/>
      <c r="J2022" s="139"/>
      <c r="K2022" s="139"/>
      <c r="L2022" s="139"/>
      <c r="M2022" s="139"/>
      <c r="N2022" s="139"/>
      <c r="O2022" s="139"/>
      <c r="P2022" s="139"/>
      <c r="Q2022" s="139"/>
      <c r="R2022" s="139"/>
      <c r="S2022" s="139"/>
      <c r="T2022" s="139"/>
      <c r="U2022" s="139"/>
      <c r="V2022" s="139"/>
      <c r="W2022" s="139"/>
      <c r="X2022" s="139"/>
      <c r="Y2022" s="139"/>
      <c r="Z2022" s="139"/>
      <c r="AA2022" s="139"/>
      <c r="AB2022" s="139"/>
      <c r="AC2022" s="139"/>
      <c r="AD2022" s="139"/>
      <c r="AE2022" s="139"/>
      <c r="AF2022" s="139"/>
      <c r="AG2022" s="139"/>
      <c r="AH2022" s="139"/>
      <c r="AI2022" s="139"/>
      <c r="AJ2022" s="139"/>
      <c r="AK2022" s="139"/>
      <c r="AL2022" s="139"/>
      <c r="AM2022" s="139"/>
      <c r="AN2022" s="139"/>
      <c r="AO2022" s="139"/>
      <c r="AP2022" s="139"/>
      <c r="AQ2022" s="139"/>
      <c r="AR2022" s="139"/>
      <c r="AS2022" s="139"/>
      <c r="AT2022" s="139"/>
      <c r="AU2022" s="139"/>
      <c r="AV2022" s="139"/>
      <c r="AW2022" s="139"/>
      <c r="AX2022" s="139"/>
      <c r="AY2022" s="139"/>
    </row>
    <row r="2023" spans="1:51" ht="14.25" x14ac:dyDescent="0.2">
      <c r="A2023" s="139"/>
      <c r="B2023" s="139"/>
      <c r="C2023" s="139"/>
      <c r="D2023" s="139"/>
      <c r="E2023" s="139"/>
      <c r="F2023" s="139"/>
      <c r="G2023" s="139"/>
      <c r="H2023" s="139"/>
      <c r="I2023" s="139"/>
      <c r="J2023" s="139"/>
      <c r="K2023" s="139"/>
      <c r="L2023" s="139"/>
      <c r="M2023" s="139"/>
      <c r="N2023" s="139"/>
      <c r="O2023" s="139"/>
      <c r="P2023" s="139"/>
      <c r="Q2023" s="139"/>
      <c r="R2023" s="139"/>
      <c r="S2023" s="139"/>
      <c r="T2023" s="139"/>
      <c r="U2023" s="139"/>
      <c r="V2023" s="139"/>
      <c r="W2023" s="139"/>
      <c r="X2023" s="139"/>
      <c r="Y2023" s="139"/>
      <c r="Z2023" s="139"/>
      <c r="AA2023" s="139"/>
      <c r="AB2023" s="139"/>
      <c r="AC2023" s="139"/>
      <c r="AD2023" s="139"/>
      <c r="AE2023" s="139"/>
      <c r="AF2023" s="139"/>
      <c r="AG2023" s="139"/>
      <c r="AH2023" s="139"/>
      <c r="AI2023" s="139"/>
      <c r="AJ2023" s="139"/>
      <c r="AK2023" s="139"/>
      <c r="AL2023" s="139"/>
      <c r="AM2023" s="139"/>
      <c r="AN2023" s="139"/>
      <c r="AO2023" s="139"/>
      <c r="AP2023" s="139"/>
      <c r="AQ2023" s="139"/>
      <c r="AR2023" s="139"/>
      <c r="AS2023" s="139"/>
      <c r="AT2023" s="139"/>
      <c r="AU2023" s="139"/>
      <c r="AV2023" s="139"/>
      <c r="AW2023" s="139"/>
      <c r="AX2023" s="139"/>
      <c r="AY2023" s="139"/>
    </row>
    <row r="2024" spans="1:51" ht="14.25" x14ac:dyDescent="0.2">
      <c r="A2024" s="139"/>
      <c r="B2024" s="139"/>
      <c r="C2024" s="139"/>
      <c r="D2024" s="139"/>
      <c r="E2024" s="139"/>
      <c r="F2024" s="139"/>
      <c r="G2024" s="139"/>
      <c r="H2024" s="139"/>
      <c r="I2024" s="139"/>
      <c r="J2024" s="139"/>
      <c r="K2024" s="139"/>
      <c r="L2024" s="139"/>
      <c r="M2024" s="139"/>
      <c r="N2024" s="139"/>
      <c r="O2024" s="139"/>
      <c r="P2024" s="139"/>
      <c r="Q2024" s="139"/>
      <c r="R2024" s="139"/>
      <c r="S2024" s="139"/>
      <c r="T2024" s="139"/>
      <c r="U2024" s="139"/>
      <c r="V2024" s="139"/>
      <c r="W2024" s="139"/>
      <c r="X2024" s="139"/>
      <c r="Y2024" s="139"/>
      <c r="Z2024" s="139"/>
      <c r="AA2024" s="139"/>
      <c r="AB2024" s="139"/>
      <c r="AC2024" s="139"/>
      <c r="AD2024" s="139"/>
      <c r="AE2024" s="139"/>
      <c r="AF2024" s="139"/>
      <c r="AG2024" s="139"/>
      <c r="AH2024" s="139"/>
      <c r="AI2024" s="139"/>
      <c r="AJ2024" s="139"/>
      <c r="AK2024" s="139"/>
      <c r="AL2024" s="139"/>
      <c r="AM2024" s="139"/>
      <c r="AN2024" s="139"/>
      <c r="AO2024" s="139"/>
      <c r="AP2024" s="139"/>
      <c r="AQ2024" s="139"/>
      <c r="AR2024" s="139"/>
      <c r="AS2024" s="139"/>
      <c r="AT2024" s="139"/>
      <c r="AU2024" s="139"/>
      <c r="AV2024" s="139"/>
      <c r="AW2024" s="139"/>
      <c r="AX2024" s="139"/>
      <c r="AY2024" s="139"/>
    </row>
    <row r="2025" spans="1:51" ht="14.25" x14ac:dyDescent="0.2">
      <c r="A2025" s="139"/>
      <c r="B2025" s="139"/>
      <c r="C2025" s="139"/>
      <c r="D2025" s="139"/>
      <c r="E2025" s="139"/>
      <c r="F2025" s="139"/>
      <c r="G2025" s="139"/>
      <c r="H2025" s="139"/>
      <c r="I2025" s="139"/>
      <c r="J2025" s="139"/>
      <c r="K2025" s="139"/>
      <c r="L2025" s="139"/>
      <c r="M2025" s="139"/>
      <c r="N2025" s="139"/>
      <c r="O2025" s="139"/>
      <c r="P2025" s="139"/>
      <c r="Q2025" s="139"/>
      <c r="R2025" s="139"/>
      <c r="S2025" s="139"/>
      <c r="T2025" s="139"/>
      <c r="U2025" s="139"/>
      <c r="V2025" s="139"/>
      <c r="W2025" s="139"/>
      <c r="X2025" s="139"/>
      <c r="Y2025" s="139"/>
      <c r="Z2025" s="139"/>
      <c r="AA2025" s="139"/>
      <c r="AB2025" s="139"/>
      <c r="AC2025" s="139"/>
      <c r="AD2025" s="139"/>
      <c r="AE2025" s="139"/>
      <c r="AF2025" s="139"/>
      <c r="AG2025" s="139"/>
      <c r="AH2025" s="139"/>
      <c r="AI2025" s="139"/>
      <c r="AJ2025" s="139"/>
      <c r="AK2025" s="139"/>
      <c r="AL2025" s="139"/>
      <c r="AM2025" s="139"/>
      <c r="AN2025" s="139"/>
      <c r="AO2025" s="139"/>
      <c r="AP2025" s="139"/>
      <c r="AQ2025" s="139"/>
      <c r="AR2025" s="139"/>
      <c r="AS2025" s="139"/>
      <c r="AT2025" s="139"/>
      <c r="AU2025" s="139"/>
      <c r="AV2025" s="139"/>
      <c r="AW2025" s="139"/>
      <c r="AX2025" s="139"/>
      <c r="AY2025" s="139"/>
    </row>
    <row r="2026" spans="1:51" ht="14.25" x14ac:dyDescent="0.2">
      <c r="A2026" s="139"/>
      <c r="B2026" s="139"/>
      <c r="C2026" s="139"/>
      <c r="D2026" s="139"/>
      <c r="E2026" s="139"/>
      <c r="F2026" s="139"/>
      <c r="G2026" s="139"/>
      <c r="H2026" s="139"/>
      <c r="I2026" s="139"/>
      <c r="J2026" s="139"/>
      <c r="K2026" s="139"/>
      <c r="L2026" s="139"/>
      <c r="M2026" s="139"/>
      <c r="N2026" s="139"/>
      <c r="O2026" s="139"/>
      <c r="P2026" s="139"/>
      <c r="Q2026" s="139"/>
      <c r="R2026" s="139"/>
      <c r="S2026" s="139"/>
      <c r="T2026" s="139"/>
      <c r="U2026" s="139"/>
      <c r="V2026" s="139"/>
      <c r="W2026" s="139"/>
      <c r="X2026" s="139"/>
      <c r="Y2026" s="139"/>
      <c r="Z2026" s="139"/>
      <c r="AA2026" s="139"/>
      <c r="AB2026" s="139"/>
      <c r="AC2026" s="139"/>
      <c r="AD2026" s="139"/>
      <c r="AE2026" s="139"/>
      <c r="AF2026" s="139"/>
      <c r="AG2026" s="139"/>
      <c r="AH2026" s="139"/>
      <c r="AI2026" s="139"/>
      <c r="AJ2026" s="139"/>
      <c r="AK2026" s="139"/>
      <c r="AL2026" s="139"/>
      <c r="AM2026" s="139"/>
      <c r="AN2026" s="139"/>
      <c r="AO2026" s="139"/>
      <c r="AP2026" s="139"/>
      <c r="AQ2026" s="139"/>
      <c r="AR2026" s="139"/>
      <c r="AS2026" s="139"/>
      <c r="AT2026" s="139"/>
      <c r="AU2026" s="139"/>
      <c r="AV2026" s="139"/>
      <c r="AW2026" s="139"/>
      <c r="AX2026" s="139"/>
      <c r="AY2026" s="139"/>
    </row>
    <row r="2027" spans="1:51" ht="14.25" x14ac:dyDescent="0.2">
      <c r="A2027" s="139"/>
      <c r="B2027" s="139"/>
      <c r="C2027" s="139"/>
      <c r="D2027" s="139"/>
      <c r="E2027" s="139"/>
      <c r="F2027" s="139"/>
      <c r="G2027" s="139"/>
      <c r="H2027" s="139"/>
      <c r="I2027" s="139"/>
      <c r="J2027" s="139"/>
      <c r="K2027" s="139"/>
      <c r="L2027" s="139"/>
      <c r="M2027" s="139"/>
      <c r="N2027" s="139"/>
      <c r="O2027" s="139"/>
      <c r="P2027" s="139"/>
      <c r="Q2027" s="139"/>
      <c r="R2027" s="139"/>
      <c r="S2027" s="139"/>
      <c r="T2027" s="139"/>
      <c r="U2027" s="139"/>
      <c r="V2027" s="139"/>
      <c r="W2027" s="139"/>
      <c r="X2027" s="139"/>
      <c r="Y2027" s="139"/>
      <c r="Z2027" s="139"/>
      <c r="AA2027" s="139"/>
      <c r="AB2027" s="139"/>
      <c r="AC2027" s="139"/>
      <c r="AD2027" s="139"/>
      <c r="AE2027" s="139"/>
      <c r="AF2027" s="139"/>
      <c r="AG2027" s="139"/>
      <c r="AH2027" s="139"/>
      <c r="AI2027" s="139"/>
      <c r="AJ2027" s="139"/>
      <c r="AK2027" s="139"/>
      <c r="AL2027" s="139"/>
      <c r="AM2027" s="139"/>
      <c r="AN2027" s="139"/>
      <c r="AO2027" s="139"/>
      <c r="AP2027" s="139"/>
      <c r="AQ2027" s="139"/>
      <c r="AR2027" s="139"/>
      <c r="AS2027" s="139"/>
      <c r="AT2027" s="139"/>
      <c r="AU2027" s="139"/>
      <c r="AV2027" s="139"/>
      <c r="AW2027" s="139"/>
      <c r="AX2027" s="139"/>
      <c r="AY2027" s="139"/>
    </row>
    <row r="2028" spans="1:51" ht="14.25" x14ac:dyDescent="0.2">
      <c r="A2028" s="139"/>
      <c r="B2028" s="139"/>
      <c r="C2028" s="139"/>
      <c r="D2028" s="139"/>
      <c r="E2028" s="139"/>
      <c r="F2028" s="139"/>
      <c r="G2028" s="139"/>
      <c r="H2028" s="139"/>
      <c r="I2028" s="139"/>
      <c r="J2028" s="139"/>
      <c r="K2028" s="139"/>
      <c r="L2028" s="139"/>
      <c r="M2028" s="139"/>
      <c r="N2028" s="139"/>
      <c r="O2028" s="139"/>
      <c r="P2028" s="139"/>
      <c r="Q2028" s="139"/>
      <c r="R2028" s="139"/>
      <c r="S2028" s="139"/>
      <c r="T2028" s="139"/>
      <c r="U2028" s="139"/>
      <c r="V2028" s="139"/>
      <c r="W2028" s="139"/>
      <c r="X2028" s="139"/>
      <c r="Y2028" s="139"/>
      <c r="Z2028" s="139"/>
      <c r="AA2028" s="139"/>
      <c r="AB2028" s="139"/>
      <c r="AC2028" s="139"/>
      <c r="AD2028" s="139"/>
      <c r="AE2028" s="139"/>
      <c r="AF2028" s="139"/>
      <c r="AG2028" s="139"/>
      <c r="AH2028" s="139"/>
      <c r="AI2028" s="139"/>
      <c r="AJ2028" s="139"/>
      <c r="AK2028" s="139"/>
      <c r="AL2028" s="139"/>
      <c r="AM2028" s="139"/>
      <c r="AN2028" s="139"/>
      <c r="AO2028" s="139"/>
      <c r="AP2028" s="139"/>
      <c r="AQ2028" s="139"/>
      <c r="AR2028" s="139"/>
      <c r="AS2028" s="139"/>
      <c r="AT2028" s="139"/>
      <c r="AU2028" s="139"/>
      <c r="AV2028" s="139"/>
      <c r="AW2028" s="139"/>
      <c r="AX2028" s="139"/>
      <c r="AY2028" s="139"/>
    </row>
    <row r="2029" spans="1:51" ht="14.25" x14ac:dyDescent="0.2">
      <c r="A2029" s="139"/>
      <c r="B2029" s="139"/>
      <c r="C2029" s="139"/>
      <c r="D2029" s="139"/>
      <c r="E2029" s="139"/>
      <c r="F2029" s="139"/>
      <c r="G2029" s="139"/>
      <c r="H2029" s="139"/>
      <c r="I2029" s="139"/>
      <c r="J2029" s="139"/>
      <c r="K2029" s="139"/>
      <c r="L2029" s="139"/>
      <c r="M2029" s="139"/>
      <c r="N2029" s="139"/>
      <c r="O2029" s="139"/>
      <c r="P2029" s="139"/>
      <c r="Q2029" s="139"/>
      <c r="R2029" s="139"/>
      <c r="S2029" s="139"/>
      <c r="T2029" s="139"/>
      <c r="U2029" s="139"/>
      <c r="V2029" s="139"/>
      <c r="W2029" s="139"/>
      <c r="X2029" s="139"/>
      <c r="Y2029" s="139"/>
      <c r="Z2029" s="139"/>
      <c r="AA2029" s="139"/>
      <c r="AB2029" s="139"/>
      <c r="AC2029" s="139"/>
      <c r="AD2029" s="139"/>
      <c r="AE2029" s="139"/>
      <c r="AF2029" s="139"/>
      <c r="AG2029" s="139"/>
      <c r="AH2029" s="139"/>
      <c r="AI2029" s="139"/>
      <c r="AJ2029" s="139"/>
      <c r="AK2029" s="139"/>
      <c r="AL2029" s="139"/>
      <c r="AM2029" s="139"/>
      <c r="AN2029" s="139"/>
      <c r="AO2029" s="139"/>
      <c r="AP2029" s="139"/>
      <c r="AQ2029" s="139"/>
      <c r="AR2029" s="139"/>
      <c r="AS2029" s="139"/>
      <c r="AT2029" s="139"/>
      <c r="AU2029" s="139"/>
      <c r="AV2029" s="139"/>
      <c r="AW2029" s="139"/>
      <c r="AX2029" s="139"/>
      <c r="AY2029" s="139"/>
    </row>
    <row r="2030" spans="1:51" ht="14.25" x14ac:dyDescent="0.2">
      <c r="A2030" s="139"/>
      <c r="B2030" s="139"/>
      <c r="C2030" s="139"/>
      <c r="D2030" s="139"/>
      <c r="E2030" s="139"/>
      <c r="F2030" s="139"/>
      <c r="G2030" s="139"/>
      <c r="H2030" s="139"/>
      <c r="I2030" s="139"/>
      <c r="J2030" s="139"/>
      <c r="K2030" s="139"/>
      <c r="L2030" s="139"/>
      <c r="M2030" s="139"/>
      <c r="N2030" s="139"/>
      <c r="O2030" s="139"/>
      <c r="P2030" s="139"/>
      <c r="Q2030" s="139"/>
      <c r="R2030" s="139"/>
      <c r="S2030" s="139"/>
      <c r="T2030" s="139"/>
      <c r="U2030" s="139"/>
      <c r="V2030" s="139"/>
      <c r="W2030" s="139"/>
      <c r="X2030" s="139"/>
      <c r="Y2030" s="139"/>
      <c r="Z2030" s="139"/>
      <c r="AA2030" s="139"/>
      <c r="AB2030" s="139"/>
      <c r="AC2030" s="139"/>
      <c r="AD2030" s="139"/>
      <c r="AE2030" s="139"/>
      <c r="AF2030" s="139"/>
      <c r="AG2030" s="139"/>
      <c r="AH2030" s="139"/>
      <c r="AI2030" s="139"/>
      <c r="AJ2030" s="139"/>
      <c r="AK2030" s="139"/>
      <c r="AL2030" s="139"/>
      <c r="AM2030" s="139"/>
      <c r="AN2030" s="139"/>
      <c r="AO2030" s="139"/>
      <c r="AP2030" s="139"/>
      <c r="AQ2030" s="139"/>
      <c r="AR2030" s="139"/>
      <c r="AS2030" s="139"/>
      <c r="AT2030" s="139"/>
      <c r="AU2030" s="139"/>
      <c r="AV2030" s="139"/>
      <c r="AW2030" s="139"/>
      <c r="AX2030" s="139"/>
      <c r="AY2030" s="139"/>
    </row>
    <row r="2031" spans="1:51" ht="14.25" x14ac:dyDescent="0.2">
      <c r="A2031" s="139"/>
      <c r="B2031" s="139"/>
      <c r="C2031" s="139"/>
      <c r="D2031" s="139"/>
      <c r="E2031" s="139"/>
      <c r="F2031" s="139"/>
      <c r="G2031" s="139"/>
      <c r="H2031" s="139"/>
      <c r="I2031" s="139"/>
      <c r="J2031" s="139"/>
      <c r="K2031" s="139"/>
      <c r="L2031" s="139"/>
      <c r="M2031" s="139"/>
      <c r="N2031" s="139"/>
      <c r="O2031" s="139"/>
      <c r="P2031" s="139"/>
      <c r="Q2031" s="139"/>
      <c r="R2031" s="139"/>
      <c r="S2031" s="139"/>
      <c r="T2031" s="139"/>
      <c r="U2031" s="139"/>
      <c r="V2031" s="139"/>
      <c r="W2031" s="139"/>
      <c r="X2031" s="139"/>
      <c r="Y2031" s="139"/>
      <c r="Z2031" s="139"/>
      <c r="AA2031" s="139"/>
      <c r="AB2031" s="139"/>
      <c r="AC2031" s="139"/>
      <c r="AD2031" s="139"/>
      <c r="AE2031" s="139"/>
      <c r="AF2031" s="139"/>
      <c r="AG2031" s="139"/>
      <c r="AH2031" s="139"/>
      <c r="AI2031" s="139"/>
      <c r="AJ2031" s="139"/>
      <c r="AK2031" s="139"/>
      <c r="AL2031" s="139"/>
      <c r="AM2031" s="139"/>
      <c r="AN2031" s="139"/>
      <c r="AO2031" s="139"/>
      <c r="AP2031" s="139"/>
      <c r="AQ2031" s="139"/>
      <c r="AR2031" s="139"/>
      <c r="AS2031" s="139"/>
      <c r="AT2031" s="139"/>
      <c r="AU2031" s="139"/>
      <c r="AV2031" s="139"/>
      <c r="AW2031" s="139"/>
      <c r="AX2031" s="139"/>
      <c r="AY2031" s="139"/>
    </row>
    <row r="2032" spans="1:51" ht="14.25" x14ac:dyDescent="0.2">
      <c r="A2032" s="139"/>
      <c r="B2032" s="139"/>
      <c r="C2032" s="139"/>
      <c r="D2032" s="139"/>
      <c r="E2032" s="139"/>
      <c r="F2032" s="139"/>
      <c r="G2032" s="139"/>
      <c r="H2032" s="139"/>
      <c r="I2032" s="139"/>
      <c r="J2032" s="139"/>
      <c r="K2032" s="139"/>
      <c r="L2032" s="139"/>
      <c r="M2032" s="139"/>
      <c r="N2032" s="139"/>
      <c r="O2032" s="139"/>
      <c r="P2032" s="139"/>
      <c r="Q2032" s="139"/>
      <c r="R2032" s="139"/>
      <c r="S2032" s="139"/>
      <c r="T2032" s="139"/>
      <c r="U2032" s="139"/>
      <c r="V2032" s="139"/>
      <c r="W2032" s="139"/>
      <c r="X2032" s="139"/>
      <c r="Y2032" s="139"/>
      <c r="Z2032" s="139"/>
      <c r="AA2032" s="139"/>
      <c r="AB2032" s="139"/>
      <c r="AC2032" s="139"/>
      <c r="AD2032" s="139"/>
      <c r="AE2032" s="139"/>
      <c r="AF2032" s="139"/>
      <c r="AG2032" s="139"/>
      <c r="AH2032" s="139"/>
      <c r="AI2032" s="139"/>
      <c r="AJ2032" s="139"/>
      <c r="AK2032" s="139"/>
      <c r="AL2032" s="139"/>
      <c r="AM2032" s="139"/>
      <c r="AN2032" s="139"/>
      <c r="AO2032" s="139"/>
      <c r="AP2032" s="139"/>
      <c r="AQ2032" s="139"/>
      <c r="AR2032" s="139"/>
      <c r="AS2032" s="139"/>
      <c r="AT2032" s="139"/>
      <c r="AU2032" s="139"/>
      <c r="AV2032" s="139"/>
      <c r="AW2032" s="139"/>
      <c r="AX2032" s="139"/>
      <c r="AY2032" s="139"/>
    </row>
    <row r="2033" spans="1:51" ht="14.25" x14ac:dyDescent="0.2">
      <c r="A2033" s="139"/>
      <c r="B2033" s="139"/>
      <c r="C2033" s="139"/>
      <c r="D2033" s="139"/>
      <c r="E2033" s="139"/>
      <c r="F2033" s="139"/>
      <c r="G2033" s="139"/>
      <c r="H2033" s="139"/>
      <c r="I2033" s="139"/>
      <c r="J2033" s="139"/>
      <c r="K2033" s="139"/>
      <c r="L2033" s="139"/>
      <c r="M2033" s="139"/>
      <c r="N2033" s="139"/>
      <c r="O2033" s="139"/>
      <c r="P2033" s="139"/>
      <c r="Q2033" s="139"/>
      <c r="R2033" s="139"/>
      <c r="S2033" s="139"/>
      <c r="T2033" s="139"/>
      <c r="U2033" s="139"/>
      <c r="V2033" s="139"/>
      <c r="W2033" s="139"/>
      <c r="X2033" s="139"/>
      <c r="Y2033" s="139"/>
      <c r="Z2033" s="139"/>
      <c r="AA2033" s="139"/>
      <c r="AB2033" s="139"/>
      <c r="AC2033" s="139"/>
      <c r="AD2033" s="139"/>
      <c r="AE2033" s="139"/>
      <c r="AF2033" s="139"/>
      <c r="AG2033" s="139"/>
      <c r="AH2033" s="139"/>
      <c r="AI2033" s="139"/>
      <c r="AJ2033" s="139"/>
      <c r="AK2033" s="139"/>
      <c r="AL2033" s="139"/>
      <c r="AM2033" s="139"/>
      <c r="AN2033" s="139"/>
      <c r="AO2033" s="139"/>
      <c r="AP2033" s="139"/>
      <c r="AQ2033" s="139"/>
      <c r="AR2033" s="139"/>
      <c r="AS2033" s="139"/>
      <c r="AT2033" s="139"/>
      <c r="AU2033" s="139"/>
      <c r="AV2033" s="139"/>
      <c r="AW2033" s="139"/>
      <c r="AX2033" s="139"/>
      <c r="AY2033" s="139"/>
    </row>
    <row r="2034" spans="1:51" ht="14.25" x14ac:dyDescent="0.2">
      <c r="A2034" s="139"/>
      <c r="B2034" s="139"/>
      <c r="C2034" s="139"/>
      <c r="D2034" s="139"/>
      <c r="E2034" s="139"/>
      <c r="F2034" s="139"/>
      <c r="G2034" s="139"/>
      <c r="H2034" s="139"/>
      <c r="I2034" s="139"/>
      <c r="J2034" s="139"/>
      <c r="K2034" s="139"/>
      <c r="L2034" s="139"/>
      <c r="M2034" s="139"/>
      <c r="N2034" s="139"/>
      <c r="O2034" s="139"/>
      <c r="P2034" s="139"/>
      <c r="Q2034" s="139"/>
      <c r="R2034" s="139"/>
      <c r="S2034" s="139"/>
      <c r="T2034" s="139"/>
      <c r="U2034" s="139"/>
      <c r="V2034" s="139"/>
      <c r="W2034" s="139"/>
      <c r="X2034" s="139"/>
      <c r="Y2034" s="139"/>
      <c r="Z2034" s="139"/>
      <c r="AA2034" s="139"/>
      <c r="AB2034" s="139"/>
      <c r="AC2034" s="139"/>
      <c r="AD2034" s="139"/>
      <c r="AE2034" s="139"/>
      <c r="AF2034" s="139"/>
      <c r="AG2034" s="139"/>
      <c r="AH2034" s="139"/>
      <c r="AI2034" s="139"/>
      <c r="AJ2034" s="139"/>
      <c r="AK2034" s="139"/>
      <c r="AL2034" s="139"/>
      <c r="AM2034" s="139"/>
      <c r="AN2034" s="139"/>
      <c r="AO2034" s="139"/>
      <c r="AP2034" s="139"/>
      <c r="AQ2034" s="139"/>
      <c r="AR2034" s="139"/>
      <c r="AS2034" s="139"/>
      <c r="AT2034" s="139"/>
      <c r="AU2034" s="139"/>
      <c r="AV2034" s="139"/>
      <c r="AW2034" s="139"/>
      <c r="AX2034" s="139"/>
      <c r="AY2034" s="139"/>
    </row>
    <row r="2035" spans="1:51" ht="14.25" x14ac:dyDescent="0.2">
      <c r="A2035" s="139"/>
      <c r="B2035" s="139"/>
      <c r="C2035" s="139"/>
      <c r="D2035" s="139"/>
      <c r="E2035" s="139"/>
      <c r="F2035" s="139"/>
      <c r="G2035" s="139"/>
      <c r="H2035" s="139"/>
      <c r="I2035" s="139"/>
      <c r="J2035" s="139"/>
      <c r="K2035" s="139"/>
      <c r="L2035" s="139"/>
      <c r="M2035" s="139"/>
      <c r="N2035" s="139"/>
      <c r="O2035" s="139"/>
      <c r="P2035" s="139"/>
      <c r="Q2035" s="139"/>
      <c r="R2035" s="139"/>
      <c r="S2035" s="139"/>
      <c r="T2035" s="139"/>
      <c r="U2035" s="139"/>
      <c r="V2035" s="139"/>
      <c r="W2035" s="139"/>
      <c r="X2035" s="139"/>
      <c r="Y2035" s="139"/>
      <c r="Z2035" s="139"/>
      <c r="AA2035" s="139"/>
      <c r="AB2035" s="139"/>
      <c r="AC2035" s="139"/>
      <c r="AD2035" s="139"/>
      <c r="AE2035" s="139"/>
      <c r="AF2035" s="139"/>
      <c r="AG2035" s="139"/>
      <c r="AH2035" s="139"/>
      <c r="AI2035" s="139"/>
      <c r="AJ2035" s="139"/>
      <c r="AK2035" s="139"/>
      <c r="AL2035" s="139"/>
      <c r="AM2035" s="139"/>
      <c r="AN2035" s="139"/>
      <c r="AO2035" s="139"/>
      <c r="AP2035" s="139"/>
      <c r="AQ2035" s="139"/>
      <c r="AR2035" s="139"/>
      <c r="AS2035" s="139"/>
      <c r="AT2035" s="139"/>
      <c r="AU2035" s="139"/>
      <c r="AV2035" s="139"/>
      <c r="AW2035" s="139"/>
      <c r="AX2035" s="139"/>
      <c r="AY2035" s="139"/>
    </row>
    <row r="2036" spans="1:51" ht="14.25" x14ac:dyDescent="0.2">
      <c r="A2036" s="139"/>
      <c r="B2036" s="139"/>
      <c r="C2036" s="139"/>
      <c r="D2036" s="139"/>
      <c r="E2036" s="139"/>
      <c r="F2036" s="139"/>
      <c r="G2036" s="139"/>
      <c r="H2036" s="139"/>
      <c r="I2036" s="139"/>
      <c r="J2036" s="139"/>
      <c r="K2036" s="139"/>
      <c r="L2036" s="139"/>
      <c r="M2036" s="139"/>
      <c r="N2036" s="139"/>
      <c r="O2036" s="139"/>
      <c r="P2036" s="139"/>
      <c r="Q2036" s="139"/>
      <c r="R2036" s="139"/>
      <c r="S2036" s="139"/>
      <c r="T2036" s="139"/>
      <c r="U2036" s="139"/>
      <c r="V2036" s="139"/>
      <c r="W2036" s="139"/>
      <c r="X2036" s="139"/>
      <c r="Y2036" s="139"/>
      <c r="Z2036" s="139"/>
      <c r="AA2036" s="139"/>
      <c r="AB2036" s="139"/>
      <c r="AC2036" s="139"/>
      <c r="AD2036" s="139"/>
      <c r="AE2036" s="139"/>
      <c r="AF2036" s="139"/>
      <c r="AG2036" s="139"/>
      <c r="AH2036" s="139"/>
      <c r="AI2036" s="139"/>
      <c r="AJ2036" s="139"/>
      <c r="AK2036" s="139"/>
      <c r="AL2036" s="139"/>
      <c r="AM2036" s="139"/>
      <c r="AN2036" s="139"/>
      <c r="AO2036" s="139"/>
      <c r="AP2036" s="139"/>
      <c r="AQ2036" s="139"/>
      <c r="AR2036" s="139"/>
      <c r="AS2036" s="139"/>
      <c r="AT2036" s="139"/>
      <c r="AU2036" s="139"/>
      <c r="AV2036" s="139"/>
      <c r="AW2036" s="139"/>
      <c r="AX2036" s="139"/>
      <c r="AY2036" s="139"/>
    </row>
    <row r="2037" spans="1:51" ht="14.25" x14ac:dyDescent="0.2">
      <c r="A2037" s="139"/>
      <c r="B2037" s="139"/>
      <c r="C2037" s="139"/>
      <c r="D2037" s="139"/>
      <c r="E2037" s="139"/>
      <c r="F2037" s="139"/>
      <c r="G2037" s="139"/>
      <c r="H2037" s="139"/>
      <c r="I2037" s="139"/>
      <c r="J2037" s="139"/>
      <c r="K2037" s="139"/>
      <c r="L2037" s="139"/>
      <c r="M2037" s="139"/>
      <c r="N2037" s="139"/>
      <c r="O2037" s="139"/>
      <c r="P2037" s="139"/>
      <c r="Q2037" s="139"/>
      <c r="R2037" s="139"/>
      <c r="S2037" s="139"/>
      <c r="T2037" s="139"/>
      <c r="U2037" s="139"/>
      <c r="V2037" s="139"/>
      <c r="W2037" s="139"/>
      <c r="X2037" s="139"/>
      <c r="Y2037" s="139"/>
      <c r="Z2037" s="139"/>
      <c r="AA2037" s="139"/>
      <c r="AB2037" s="139"/>
      <c r="AC2037" s="139"/>
      <c r="AD2037" s="139"/>
      <c r="AE2037" s="139"/>
      <c r="AF2037" s="139"/>
      <c r="AG2037" s="139"/>
      <c r="AH2037" s="139"/>
      <c r="AI2037" s="139"/>
      <c r="AJ2037" s="139"/>
      <c r="AK2037" s="139"/>
      <c r="AL2037" s="139"/>
      <c r="AM2037" s="139"/>
      <c r="AN2037" s="139"/>
      <c r="AO2037" s="139"/>
      <c r="AP2037" s="139"/>
      <c r="AQ2037" s="139"/>
      <c r="AR2037" s="139"/>
      <c r="AS2037" s="139"/>
      <c r="AT2037" s="139"/>
      <c r="AU2037" s="139"/>
      <c r="AV2037" s="139"/>
      <c r="AW2037" s="139"/>
      <c r="AX2037" s="139"/>
      <c r="AY2037" s="139"/>
    </row>
    <row r="2038" spans="1:51" ht="14.25" x14ac:dyDescent="0.2">
      <c r="A2038" s="139"/>
      <c r="B2038" s="139"/>
      <c r="C2038" s="139"/>
      <c r="D2038" s="139"/>
      <c r="E2038" s="139"/>
      <c r="F2038" s="139"/>
      <c r="G2038" s="139"/>
      <c r="H2038" s="139"/>
      <c r="I2038" s="139"/>
      <c r="J2038" s="139"/>
      <c r="K2038" s="139"/>
      <c r="L2038" s="139"/>
      <c r="M2038" s="139"/>
      <c r="N2038" s="139"/>
      <c r="O2038" s="139"/>
      <c r="P2038" s="139"/>
      <c r="Q2038" s="139"/>
      <c r="R2038" s="139"/>
      <c r="S2038" s="139"/>
      <c r="T2038" s="139"/>
      <c r="U2038" s="139"/>
      <c r="V2038" s="139"/>
      <c r="W2038" s="139"/>
      <c r="X2038" s="139"/>
      <c r="Y2038" s="139"/>
      <c r="Z2038" s="139"/>
      <c r="AA2038" s="139"/>
      <c r="AB2038" s="139"/>
      <c r="AC2038" s="139"/>
      <c r="AD2038" s="139"/>
      <c r="AE2038" s="139"/>
      <c r="AF2038" s="139"/>
      <c r="AG2038" s="139"/>
      <c r="AH2038" s="139"/>
      <c r="AI2038" s="139"/>
      <c r="AJ2038" s="139"/>
      <c r="AK2038" s="139"/>
      <c r="AL2038" s="139"/>
      <c r="AM2038" s="139"/>
      <c r="AN2038" s="139"/>
      <c r="AO2038" s="139"/>
      <c r="AP2038" s="139"/>
      <c r="AQ2038" s="139"/>
      <c r="AR2038" s="139"/>
      <c r="AS2038" s="139"/>
      <c r="AT2038" s="139"/>
      <c r="AU2038" s="139"/>
      <c r="AV2038" s="139"/>
      <c r="AW2038" s="139"/>
      <c r="AX2038" s="139"/>
      <c r="AY2038" s="139"/>
    </row>
    <row r="2039" spans="1:51" ht="14.25" x14ac:dyDescent="0.2">
      <c r="A2039" s="139"/>
      <c r="B2039" s="139"/>
      <c r="C2039" s="139"/>
      <c r="D2039" s="139"/>
      <c r="E2039" s="139"/>
      <c r="F2039" s="139"/>
      <c r="G2039" s="139"/>
      <c r="H2039" s="139"/>
      <c r="I2039" s="139"/>
      <c r="J2039" s="139"/>
      <c r="K2039" s="139"/>
      <c r="L2039" s="139"/>
      <c r="M2039" s="139"/>
      <c r="N2039" s="139"/>
      <c r="O2039" s="139"/>
      <c r="P2039" s="139"/>
      <c r="Q2039" s="139"/>
      <c r="R2039" s="139"/>
      <c r="S2039" s="139"/>
      <c r="T2039" s="139"/>
      <c r="U2039" s="139"/>
      <c r="V2039" s="139"/>
      <c r="W2039" s="139"/>
      <c r="X2039" s="139"/>
      <c r="Y2039" s="139"/>
      <c r="Z2039" s="139"/>
      <c r="AA2039" s="139"/>
      <c r="AB2039" s="139"/>
      <c r="AC2039" s="139"/>
      <c r="AD2039" s="139"/>
      <c r="AE2039" s="139"/>
      <c r="AF2039" s="139"/>
      <c r="AG2039" s="139"/>
      <c r="AH2039" s="139"/>
      <c r="AI2039" s="139"/>
      <c r="AJ2039" s="139"/>
      <c r="AK2039" s="139"/>
      <c r="AL2039" s="139"/>
      <c r="AM2039" s="139"/>
      <c r="AN2039" s="139"/>
      <c r="AO2039" s="139"/>
      <c r="AP2039" s="139"/>
      <c r="AQ2039" s="139"/>
      <c r="AR2039" s="139"/>
      <c r="AS2039" s="139"/>
      <c r="AT2039" s="139"/>
      <c r="AU2039" s="139"/>
      <c r="AV2039" s="139"/>
      <c r="AW2039" s="139"/>
      <c r="AX2039" s="139"/>
      <c r="AY2039" s="139"/>
    </row>
    <row r="2040" spans="1:51" ht="14.25" x14ac:dyDescent="0.2">
      <c r="A2040" s="139"/>
      <c r="B2040" s="139"/>
      <c r="C2040" s="139"/>
      <c r="D2040" s="139"/>
      <c r="E2040" s="139"/>
      <c r="F2040" s="139"/>
      <c r="G2040" s="139"/>
      <c r="H2040" s="139"/>
      <c r="I2040" s="139"/>
      <c r="J2040" s="139"/>
      <c r="K2040" s="139"/>
      <c r="L2040" s="139"/>
      <c r="M2040" s="139"/>
      <c r="N2040" s="139"/>
      <c r="O2040" s="139"/>
      <c r="P2040" s="139"/>
      <c r="Q2040" s="139"/>
      <c r="R2040" s="139"/>
      <c r="S2040" s="139"/>
      <c r="T2040" s="139"/>
      <c r="U2040" s="139"/>
      <c r="V2040" s="139"/>
      <c r="W2040" s="139"/>
      <c r="X2040" s="139"/>
      <c r="Y2040" s="139"/>
      <c r="Z2040" s="139"/>
      <c r="AA2040" s="139"/>
      <c r="AB2040" s="139"/>
      <c r="AC2040" s="139"/>
      <c r="AD2040" s="139"/>
      <c r="AE2040" s="139"/>
      <c r="AF2040" s="139"/>
      <c r="AG2040" s="139"/>
      <c r="AH2040" s="139"/>
      <c r="AI2040" s="139"/>
      <c r="AJ2040" s="139"/>
      <c r="AK2040" s="139"/>
      <c r="AL2040" s="139"/>
      <c r="AM2040" s="139"/>
      <c r="AN2040" s="139"/>
      <c r="AO2040" s="139"/>
      <c r="AP2040" s="139"/>
      <c r="AQ2040" s="139"/>
      <c r="AR2040" s="139"/>
      <c r="AS2040" s="139"/>
      <c r="AT2040" s="139"/>
      <c r="AU2040" s="139"/>
      <c r="AV2040" s="139"/>
      <c r="AW2040" s="139"/>
      <c r="AX2040" s="139"/>
      <c r="AY2040" s="139"/>
    </row>
    <row r="2041" spans="1:51" ht="14.25" x14ac:dyDescent="0.2">
      <c r="A2041" s="139"/>
      <c r="B2041" s="139"/>
      <c r="C2041" s="139"/>
      <c r="D2041" s="139"/>
      <c r="E2041" s="139"/>
      <c r="F2041" s="139"/>
      <c r="G2041" s="139"/>
      <c r="H2041" s="139"/>
      <c r="I2041" s="139"/>
      <c r="J2041" s="139"/>
      <c r="K2041" s="139"/>
      <c r="L2041" s="139"/>
      <c r="M2041" s="139"/>
      <c r="N2041" s="139"/>
      <c r="O2041" s="139"/>
      <c r="P2041" s="139"/>
      <c r="Q2041" s="139"/>
      <c r="R2041" s="139"/>
      <c r="S2041" s="139"/>
      <c r="T2041" s="139"/>
      <c r="U2041" s="139"/>
      <c r="V2041" s="139"/>
      <c r="W2041" s="139"/>
      <c r="X2041" s="139"/>
      <c r="Y2041" s="139"/>
      <c r="Z2041" s="139"/>
      <c r="AA2041" s="139"/>
      <c r="AB2041" s="139"/>
      <c r="AC2041" s="139"/>
      <c r="AD2041" s="139"/>
      <c r="AE2041" s="139"/>
      <c r="AF2041" s="139"/>
      <c r="AG2041" s="139"/>
      <c r="AH2041" s="139"/>
      <c r="AI2041" s="139"/>
      <c r="AJ2041" s="139"/>
      <c r="AK2041" s="139"/>
      <c r="AL2041" s="139"/>
      <c r="AM2041" s="139"/>
      <c r="AN2041" s="139"/>
      <c r="AO2041" s="139"/>
      <c r="AP2041" s="139"/>
      <c r="AQ2041" s="139"/>
      <c r="AR2041" s="139"/>
      <c r="AS2041" s="139"/>
      <c r="AT2041" s="139"/>
      <c r="AU2041" s="139"/>
      <c r="AV2041" s="139"/>
      <c r="AW2041" s="139"/>
      <c r="AX2041" s="139"/>
      <c r="AY2041" s="139"/>
    </row>
    <row r="2042" spans="1:51" ht="14.25" x14ac:dyDescent="0.2">
      <c r="A2042" s="139"/>
      <c r="B2042" s="139"/>
      <c r="C2042" s="139"/>
      <c r="D2042" s="139"/>
      <c r="E2042" s="139"/>
      <c r="F2042" s="139"/>
      <c r="G2042" s="139"/>
      <c r="H2042" s="139"/>
      <c r="I2042" s="139"/>
      <c r="J2042" s="139"/>
      <c r="K2042" s="139"/>
      <c r="L2042" s="139"/>
      <c r="M2042" s="139"/>
      <c r="N2042" s="139"/>
      <c r="O2042" s="139"/>
      <c r="P2042" s="139"/>
      <c r="Q2042" s="139"/>
      <c r="R2042" s="139"/>
      <c r="S2042" s="139"/>
      <c r="T2042" s="139"/>
      <c r="U2042" s="139"/>
      <c r="V2042" s="139"/>
      <c r="W2042" s="139"/>
      <c r="X2042" s="139"/>
      <c r="Y2042" s="139"/>
      <c r="Z2042" s="139"/>
      <c r="AA2042" s="139"/>
      <c r="AB2042" s="139"/>
      <c r="AC2042" s="139"/>
      <c r="AD2042" s="139"/>
      <c r="AE2042" s="139"/>
      <c r="AF2042" s="139"/>
      <c r="AG2042" s="139"/>
      <c r="AH2042" s="139"/>
      <c r="AI2042" s="139"/>
      <c r="AJ2042" s="139"/>
      <c r="AK2042" s="139"/>
      <c r="AL2042" s="139"/>
      <c r="AM2042" s="139"/>
      <c r="AN2042" s="139"/>
      <c r="AO2042" s="139"/>
      <c r="AP2042" s="139"/>
      <c r="AQ2042" s="139"/>
      <c r="AR2042" s="139"/>
      <c r="AS2042" s="139"/>
      <c r="AT2042" s="139"/>
      <c r="AU2042" s="139"/>
      <c r="AV2042" s="139"/>
      <c r="AW2042" s="139"/>
      <c r="AX2042" s="139"/>
      <c r="AY2042" s="139"/>
    </row>
    <row r="2043" spans="1:51" ht="14.25" x14ac:dyDescent="0.2">
      <c r="A2043" s="139"/>
      <c r="B2043" s="139"/>
      <c r="C2043" s="139"/>
      <c r="D2043" s="139"/>
      <c r="E2043" s="139"/>
      <c r="F2043" s="139"/>
      <c r="G2043" s="139"/>
      <c r="H2043" s="139"/>
      <c r="I2043" s="139"/>
      <c r="J2043" s="139"/>
      <c r="K2043" s="139"/>
      <c r="L2043" s="139"/>
      <c r="M2043" s="139"/>
      <c r="N2043" s="139"/>
      <c r="O2043" s="139"/>
      <c r="P2043" s="139"/>
      <c r="Q2043" s="139"/>
      <c r="R2043" s="139"/>
      <c r="S2043" s="139"/>
      <c r="T2043" s="139"/>
      <c r="U2043" s="139"/>
      <c r="V2043" s="139"/>
      <c r="W2043" s="139"/>
      <c r="X2043" s="139"/>
      <c r="Y2043" s="139"/>
      <c r="Z2043" s="139"/>
      <c r="AA2043" s="139"/>
      <c r="AB2043" s="139"/>
      <c r="AC2043" s="139"/>
      <c r="AD2043" s="139"/>
      <c r="AE2043" s="139"/>
      <c r="AF2043" s="139"/>
      <c r="AG2043" s="139"/>
      <c r="AH2043" s="139"/>
      <c r="AI2043" s="139"/>
      <c r="AJ2043" s="139"/>
      <c r="AK2043" s="139"/>
      <c r="AL2043" s="139"/>
      <c r="AM2043" s="139"/>
      <c r="AN2043" s="139"/>
      <c r="AO2043" s="139"/>
      <c r="AP2043" s="139"/>
      <c r="AQ2043" s="139"/>
      <c r="AR2043" s="139"/>
      <c r="AS2043" s="139"/>
      <c r="AT2043" s="139"/>
      <c r="AU2043" s="139"/>
      <c r="AV2043" s="139"/>
      <c r="AW2043" s="139"/>
      <c r="AX2043" s="139"/>
      <c r="AY2043" s="139"/>
    </row>
    <row r="2044" spans="1:51" ht="14.25" x14ac:dyDescent="0.2">
      <c r="A2044" s="139"/>
      <c r="B2044" s="139"/>
      <c r="C2044" s="139"/>
      <c r="D2044" s="139"/>
      <c r="E2044" s="139"/>
      <c r="F2044" s="139"/>
      <c r="G2044" s="139"/>
      <c r="H2044" s="139"/>
      <c r="I2044" s="139"/>
      <c r="J2044" s="139"/>
      <c r="K2044" s="139"/>
      <c r="L2044" s="139"/>
      <c r="M2044" s="139"/>
      <c r="N2044" s="139"/>
      <c r="O2044" s="139"/>
      <c r="P2044" s="139"/>
      <c r="Q2044" s="139"/>
      <c r="R2044" s="139"/>
      <c r="S2044" s="139"/>
      <c r="T2044" s="139"/>
      <c r="U2044" s="139"/>
      <c r="V2044" s="139"/>
      <c r="W2044" s="139"/>
      <c r="X2044" s="139"/>
      <c r="Y2044" s="139"/>
      <c r="Z2044" s="139"/>
      <c r="AA2044" s="139"/>
      <c r="AB2044" s="139"/>
      <c r="AC2044" s="139"/>
      <c r="AD2044" s="139"/>
      <c r="AE2044" s="139"/>
      <c r="AF2044" s="139"/>
      <c r="AG2044" s="139"/>
      <c r="AH2044" s="139"/>
      <c r="AI2044" s="139"/>
      <c r="AJ2044" s="139"/>
      <c r="AK2044" s="139"/>
      <c r="AL2044" s="139"/>
      <c r="AM2044" s="139"/>
      <c r="AN2044" s="139"/>
      <c r="AO2044" s="139"/>
      <c r="AP2044" s="139"/>
      <c r="AQ2044" s="139"/>
      <c r="AR2044" s="139"/>
      <c r="AS2044" s="139"/>
      <c r="AT2044" s="139"/>
      <c r="AU2044" s="139"/>
      <c r="AV2044" s="139"/>
      <c r="AW2044" s="139"/>
      <c r="AX2044" s="139"/>
      <c r="AY2044" s="139"/>
    </row>
    <row r="2045" spans="1:51" ht="14.25" x14ac:dyDescent="0.2">
      <c r="A2045" s="139"/>
      <c r="B2045" s="139"/>
      <c r="C2045" s="139"/>
      <c r="D2045" s="139"/>
      <c r="E2045" s="139"/>
      <c r="F2045" s="139"/>
      <c r="G2045" s="139"/>
      <c r="H2045" s="139"/>
      <c r="I2045" s="139"/>
      <c r="J2045" s="139"/>
      <c r="K2045" s="139"/>
      <c r="L2045" s="139"/>
      <c r="M2045" s="139"/>
      <c r="N2045" s="139"/>
      <c r="O2045" s="139"/>
      <c r="P2045" s="139"/>
      <c r="Q2045" s="139"/>
      <c r="R2045" s="139"/>
      <c r="S2045" s="139"/>
      <c r="T2045" s="139"/>
      <c r="U2045" s="139"/>
      <c r="V2045" s="139"/>
      <c r="W2045" s="139"/>
      <c r="X2045" s="139"/>
      <c r="Y2045" s="139"/>
      <c r="Z2045" s="139"/>
      <c r="AA2045" s="139"/>
      <c r="AB2045" s="139"/>
      <c r="AC2045" s="139"/>
      <c r="AD2045" s="139"/>
      <c r="AE2045" s="139"/>
      <c r="AF2045" s="139"/>
      <c r="AG2045" s="139"/>
      <c r="AH2045" s="139"/>
      <c r="AI2045" s="139"/>
      <c r="AJ2045" s="139"/>
      <c r="AK2045" s="139"/>
      <c r="AL2045" s="139"/>
      <c r="AM2045" s="139"/>
      <c r="AN2045" s="139"/>
      <c r="AO2045" s="139"/>
      <c r="AP2045" s="139"/>
      <c r="AQ2045" s="139"/>
      <c r="AR2045" s="139"/>
      <c r="AS2045" s="139"/>
      <c r="AT2045" s="139"/>
      <c r="AU2045" s="139"/>
      <c r="AV2045" s="139"/>
      <c r="AW2045" s="139"/>
      <c r="AX2045" s="139"/>
      <c r="AY2045" s="139"/>
    </row>
    <row r="2046" spans="1:51" ht="14.25" x14ac:dyDescent="0.2">
      <c r="A2046" s="139"/>
      <c r="B2046" s="139"/>
      <c r="C2046" s="139"/>
      <c r="D2046" s="139"/>
      <c r="E2046" s="139"/>
      <c r="F2046" s="139"/>
      <c r="G2046" s="139"/>
      <c r="H2046" s="139"/>
      <c r="I2046" s="139"/>
      <c r="J2046" s="139"/>
      <c r="K2046" s="139"/>
      <c r="L2046" s="139"/>
      <c r="M2046" s="139"/>
      <c r="N2046" s="139"/>
      <c r="O2046" s="139"/>
      <c r="P2046" s="139"/>
      <c r="Q2046" s="139"/>
      <c r="R2046" s="139"/>
      <c r="S2046" s="139"/>
      <c r="T2046" s="139"/>
      <c r="U2046" s="139"/>
      <c r="V2046" s="139"/>
      <c r="W2046" s="139"/>
      <c r="X2046" s="139"/>
      <c r="Y2046" s="139"/>
      <c r="Z2046" s="139"/>
      <c r="AA2046" s="139"/>
      <c r="AB2046" s="139"/>
      <c r="AC2046" s="139"/>
      <c r="AD2046" s="139"/>
      <c r="AE2046" s="139"/>
      <c r="AF2046" s="139"/>
      <c r="AG2046" s="139"/>
      <c r="AH2046" s="139"/>
      <c r="AI2046" s="139"/>
      <c r="AJ2046" s="139"/>
      <c r="AK2046" s="139"/>
      <c r="AL2046" s="139"/>
      <c r="AM2046" s="139"/>
      <c r="AN2046" s="139"/>
      <c r="AO2046" s="139"/>
      <c r="AP2046" s="139"/>
      <c r="AQ2046" s="139"/>
      <c r="AR2046" s="139"/>
      <c r="AS2046" s="139"/>
      <c r="AT2046" s="139"/>
      <c r="AU2046" s="139"/>
      <c r="AV2046" s="139"/>
      <c r="AW2046" s="139"/>
      <c r="AX2046" s="139"/>
      <c r="AY2046" s="139"/>
    </row>
    <row r="2047" spans="1:51" ht="14.25" x14ac:dyDescent="0.2">
      <c r="A2047" s="139"/>
      <c r="B2047" s="139"/>
      <c r="C2047" s="139"/>
      <c r="D2047" s="139"/>
      <c r="E2047" s="139"/>
      <c r="F2047" s="139"/>
      <c r="G2047" s="139"/>
      <c r="H2047" s="139"/>
      <c r="I2047" s="139"/>
      <c r="J2047" s="139"/>
      <c r="K2047" s="139"/>
      <c r="L2047" s="139"/>
      <c r="M2047" s="139"/>
      <c r="N2047" s="139"/>
      <c r="O2047" s="139"/>
      <c r="P2047" s="139"/>
      <c r="Q2047" s="139"/>
      <c r="R2047" s="139"/>
      <c r="S2047" s="139"/>
      <c r="T2047" s="139"/>
      <c r="U2047" s="139"/>
      <c r="V2047" s="139"/>
      <c r="W2047" s="139"/>
      <c r="X2047" s="139"/>
      <c r="Y2047" s="139"/>
      <c r="Z2047" s="139"/>
      <c r="AA2047" s="139"/>
      <c r="AB2047" s="139"/>
      <c r="AC2047" s="139"/>
      <c r="AD2047" s="139"/>
      <c r="AE2047" s="139"/>
      <c r="AF2047" s="139"/>
      <c r="AG2047" s="139"/>
      <c r="AH2047" s="139"/>
      <c r="AI2047" s="139"/>
      <c r="AJ2047" s="139"/>
      <c r="AK2047" s="139"/>
      <c r="AL2047" s="139"/>
      <c r="AM2047" s="139"/>
      <c r="AN2047" s="139"/>
      <c r="AO2047" s="139"/>
      <c r="AP2047" s="139"/>
      <c r="AQ2047" s="139"/>
      <c r="AR2047" s="139"/>
      <c r="AS2047" s="139"/>
      <c r="AT2047" s="139"/>
      <c r="AU2047" s="139"/>
      <c r="AV2047" s="139"/>
      <c r="AW2047" s="139"/>
      <c r="AX2047" s="139"/>
      <c r="AY2047" s="139"/>
    </row>
    <row r="2048" spans="1:51" ht="14.25" x14ac:dyDescent="0.2">
      <c r="A2048" s="139"/>
      <c r="B2048" s="139"/>
      <c r="C2048" s="139"/>
      <c r="D2048" s="139"/>
      <c r="E2048" s="139"/>
      <c r="F2048" s="139"/>
      <c r="G2048" s="139"/>
      <c r="H2048" s="139"/>
      <c r="I2048" s="139"/>
      <c r="J2048" s="139"/>
      <c r="K2048" s="139"/>
      <c r="L2048" s="139"/>
      <c r="M2048" s="139"/>
      <c r="N2048" s="139"/>
      <c r="O2048" s="139"/>
      <c r="P2048" s="139"/>
      <c r="Q2048" s="139"/>
      <c r="R2048" s="139"/>
      <c r="S2048" s="139"/>
      <c r="T2048" s="139"/>
      <c r="U2048" s="139"/>
      <c r="V2048" s="139"/>
      <c r="W2048" s="139"/>
      <c r="X2048" s="139"/>
      <c r="Y2048" s="139"/>
      <c r="Z2048" s="139"/>
      <c r="AA2048" s="139"/>
      <c r="AB2048" s="139"/>
      <c r="AC2048" s="139"/>
      <c r="AD2048" s="139"/>
      <c r="AE2048" s="139"/>
      <c r="AF2048" s="139"/>
      <c r="AG2048" s="139"/>
      <c r="AH2048" s="139"/>
      <c r="AI2048" s="139"/>
      <c r="AJ2048" s="139"/>
      <c r="AK2048" s="139"/>
      <c r="AL2048" s="139"/>
      <c r="AM2048" s="139"/>
      <c r="AN2048" s="139"/>
      <c r="AO2048" s="139"/>
      <c r="AP2048" s="139"/>
      <c r="AQ2048" s="139"/>
      <c r="AR2048" s="139"/>
      <c r="AS2048" s="139"/>
      <c r="AT2048" s="139"/>
      <c r="AU2048" s="139"/>
      <c r="AV2048" s="139"/>
      <c r="AW2048" s="139"/>
      <c r="AX2048" s="139"/>
      <c r="AY2048" s="139"/>
    </row>
    <row r="2049" spans="1:51" ht="14.25" x14ac:dyDescent="0.2">
      <c r="A2049" s="139"/>
      <c r="B2049" s="139"/>
      <c r="C2049" s="139"/>
      <c r="D2049" s="139"/>
      <c r="E2049" s="139"/>
      <c r="F2049" s="139"/>
      <c r="G2049" s="139"/>
      <c r="H2049" s="139"/>
      <c r="I2049" s="139"/>
      <c r="J2049" s="139"/>
      <c r="K2049" s="139"/>
      <c r="L2049" s="139"/>
      <c r="M2049" s="139"/>
      <c r="N2049" s="139"/>
      <c r="O2049" s="139"/>
      <c r="P2049" s="139"/>
      <c r="Q2049" s="139"/>
      <c r="R2049" s="139"/>
      <c r="S2049" s="139"/>
      <c r="T2049" s="139"/>
      <c r="U2049" s="139"/>
      <c r="V2049" s="139"/>
      <c r="W2049" s="139"/>
      <c r="X2049" s="139"/>
      <c r="Y2049" s="139"/>
      <c r="Z2049" s="139"/>
      <c r="AA2049" s="139"/>
      <c r="AB2049" s="139"/>
      <c r="AC2049" s="139"/>
      <c r="AD2049" s="139"/>
      <c r="AE2049" s="139"/>
      <c r="AF2049" s="139"/>
      <c r="AG2049" s="139"/>
      <c r="AH2049" s="139"/>
      <c r="AI2049" s="139"/>
      <c r="AJ2049" s="139"/>
      <c r="AK2049" s="139"/>
      <c r="AL2049" s="139"/>
      <c r="AM2049" s="139"/>
      <c r="AN2049" s="139"/>
      <c r="AO2049" s="139"/>
      <c r="AP2049" s="139"/>
      <c r="AQ2049" s="139"/>
      <c r="AR2049" s="139"/>
      <c r="AS2049" s="139"/>
      <c r="AT2049" s="139"/>
      <c r="AU2049" s="139"/>
      <c r="AV2049" s="139"/>
      <c r="AW2049" s="139"/>
      <c r="AX2049" s="139"/>
      <c r="AY2049" s="139"/>
    </row>
    <row r="2050" spans="1:51" ht="14.25" x14ac:dyDescent="0.2">
      <c r="A2050" s="139"/>
      <c r="B2050" s="139"/>
      <c r="C2050" s="139"/>
      <c r="D2050" s="139"/>
      <c r="E2050" s="139"/>
      <c r="F2050" s="139"/>
      <c r="G2050" s="139"/>
      <c r="H2050" s="139"/>
      <c r="I2050" s="139"/>
      <c r="J2050" s="139"/>
      <c r="K2050" s="139"/>
      <c r="L2050" s="139"/>
      <c r="M2050" s="139"/>
      <c r="N2050" s="139"/>
      <c r="O2050" s="139"/>
      <c r="P2050" s="139"/>
      <c r="Q2050" s="139"/>
      <c r="R2050" s="139"/>
      <c r="S2050" s="139"/>
      <c r="T2050" s="139"/>
      <c r="U2050" s="139"/>
      <c r="V2050" s="139"/>
      <c r="W2050" s="139"/>
      <c r="X2050" s="139"/>
      <c r="Y2050" s="139"/>
      <c r="Z2050" s="139"/>
      <c r="AA2050" s="139"/>
      <c r="AB2050" s="139"/>
      <c r="AC2050" s="139"/>
      <c r="AD2050" s="139"/>
      <c r="AE2050" s="139"/>
      <c r="AF2050" s="139"/>
      <c r="AG2050" s="139"/>
      <c r="AH2050" s="139"/>
      <c r="AI2050" s="139"/>
      <c r="AJ2050" s="139"/>
      <c r="AK2050" s="139"/>
      <c r="AL2050" s="139"/>
      <c r="AM2050" s="139"/>
      <c r="AN2050" s="139"/>
      <c r="AO2050" s="139"/>
      <c r="AP2050" s="139"/>
      <c r="AQ2050" s="139"/>
      <c r="AR2050" s="139"/>
      <c r="AS2050" s="139"/>
      <c r="AT2050" s="139"/>
      <c r="AU2050" s="139"/>
      <c r="AV2050" s="139"/>
      <c r="AW2050" s="139"/>
      <c r="AX2050" s="139"/>
      <c r="AY2050" s="139"/>
    </row>
    <row r="2051" spans="1:51" ht="14.25" x14ac:dyDescent="0.2">
      <c r="A2051" s="139"/>
      <c r="B2051" s="139"/>
      <c r="C2051" s="139"/>
      <c r="D2051" s="139"/>
      <c r="E2051" s="139"/>
      <c r="F2051" s="139"/>
      <c r="G2051" s="139"/>
      <c r="H2051" s="139"/>
      <c r="I2051" s="139"/>
      <c r="J2051" s="139"/>
      <c r="K2051" s="139"/>
      <c r="L2051" s="139"/>
      <c r="M2051" s="139"/>
      <c r="N2051" s="139"/>
      <c r="O2051" s="139"/>
      <c r="P2051" s="139"/>
      <c r="Q2051" s="139"/>
      <c r="R2051" s="139"/>
      <c r="S2051" s="139"/>
      <c r="T2051" s="139"/>
      <c r="U2051" s="139"/>
      <c r="V2051" s="139"/>
      <c r="W2051" s="139"/>
      <c r="X2051" s="139"/>
      <c r="Y2051" s="139"/>
      <c r="Z2051" s="139"/>
      <c r="AA2051" s="139"/>
      <c r="AB2051" s="139"/>
      <c r="AC2051" s="139"/>
      <c r="AD2051" s="139"/>
      <c r="AE2051" s="139"/>
      <c r="AF2051" s="139"/>
      <c r="AG2051" s="139"/>
      <c r="AH2051" s="139"/>
      <c r="AI2051" s="139"/>
      <c r="AJ2051" s="139"/>
      <c r="AK2051" s="139"/>
      <c r="AL2051" s="139"/>
      <c r="AM2051" s="139"/>
      <c r="AN2051" s="139"/>
      <c r="AO2051" s="139"/>
      <c r="AP2051" s="139"/>
      <c r="AQ2051" s="139"/>
      <c r="AR2051" s="139"/>
      <c r="AS2051" s="139"/>
      <c r="AT2051" s="139"/>
      <c r="AU2051" s="139"/>
      <c r="AV2051" s="139"/>
      <c r="AW2051" s="139"/>
      <c r="AX2051" s="139"/>
      <c r="AY2051" s="139"/>
    </row>
    <row r="2052" spans="1:51" ht="14.25" x14ac:dyDescent="0.2">
      <c r="A2052" s="139"/>
      <c r="B2052" s="139"/>
      <c r="C2052" s="139"/>
      <c r="D2052" s="139"/>
      <c r="E2052" s="139"/>
      <c r="F2052" s="139"/>
      <c r="G2052" s="139"/>
      <c r="H2052" s="139"/>
      <c r="I2052" s="139"/>
      <c r="J2052" s="139"/>
      <c r="K2052" s="139"/>
      <c r="L2052" s="139"/>
      <c r="M2052" s="139"/>
      <c r="N2052" s="139"/>
      <c r="O2052" s="139"/>
      <c r="P2052" s="139"/>
      <c r="Q2052" s="139"/>
      <c r="R2052" s="139"/>
      <c r="S2052" s="139"/>
      <c r="T2052" s="139"/>
      <c r="U2052" s="139"/>
      <c r="V2052" s="139"/>
      <c r="W2052" s="139"/>
      <c r="X2052" s="139"/>
      <c r="Y2052" s="139"/>
      <c r="Z2052" s="139"/>
      <c r="AA2052" s="139"/>
      <c r="AB2052" s="139"/>
      <c r="AC2052" s="139"/>
      <c r="AD2052" s="139"/>
      <c r="AE2052" s="139"/>
      <c r="AF2052" s="139"/>
      <c r="AG2052" s="139"/>
      <c r="AH2052" s="139"/>
      <c r="AI2052" s="139"/>
      <c r="AJ2052" s="139"/>
      <c r="AK2052" s="139"/>
      <c r="AL2052" s="139"/>
      <c r="AM2052" s="139"/>
      <c r="AN2052" s="139"/>
      <c r="AO2052" s="139"/>
      <c r="AP2052" s="139"/>
      <c r="AQ2052" s="139"/>
      <c r="AR2052" s="139"/>
      <c r="AS2052" s="139"/>
      <c r="AT2052" s="139"/>
      <c r="AU2052" s="139"/>
      <c r="AV2052" s="139"/>
      <c r="AW2052" s="139"/>
      <c r="AX2052" s="139"/>
      <c r="AY2052" s="139"/>
    </row>
    <row r="2053" spans="1:51" ht="14.25" x14ac:dyDescent="0.2">
      <c r="A2053" s="139"/>
      <c r="B2053" s="139"/>
      <c r="C2053" s="139"/>
      <c r="D2053" s="139"/>
      <c r="E2053" s="139"/>
      <c r="F2053" s="139"/>
      <c r="G2053" s="139"/>
      <c r="H2053" s="139"/>
      <c r="I2053" s="139"/>
      <c r="J2053" s="139"/>
      <c r="K2053" s="139"/>
      <c r="L2053" s="139"/>
      <c r="M2053" s="139"/>
      <c r="N2053" s="139"/>
      <c r="O2053" s="139"/>
      <c r="P2053" s="139"/>
      <c r="Q2053" s="139"/>
      <c r="R2053" s="139"/>
      <c r="S2053" s="139"/>
      <c r="T2053" s="139"/>
      <c r="U2053" s="139"/>
      <c r="V2053" s="139"/>
      <c r="W2053" s="139"/>
      <c r="X2053" s="139"/>
      <c r="Y2053" s="139"/>
      <c r="Z2053" s="139"/>
      <c r="AA2053" s="139"/>
      <c r="AB2053" s="139"/>
      <c r="AC2053" s="139"/>
      <c r="AD2053" s="139"/>
      <c r="AE2053" s="139"/>
      <c r="AF2053" s="139"/>
      <c r="AG2053" s="139"/>
      <c r="AH2053" s="139"/>
      <c r="AI2053" s="139"/>
      <c r="AJ2053" s="139"/>
      <c r="AK2053" s="139"/>
      <c r="AL2053" s="139"/>
      <c r="AM2053" s="139"/>
      <c r="AN2053" s="139"/>
      <c r="AO2053" s="139"/>
      <c r="AP2053" s="139"/>
      <c r="AQ2053" s="139"/>
      <c r="AR2053" s="139"/>
      <c r="AS2053" s="139"/>
      <c r="AT2053" s="139"/>
      <c r="AU2053" s="139"/>
      <c r="AV2053" s="139"/>
      <c r="AW2053" s="139"/>
      <c r="AX2053" s="139"/>
      <c r="AY2053" s="139"/>
    </row>
    <row r="2054" spans="1:51" ht="14.25" x14ac:dyDescent="0.2">
      <c r="A2054" s="139"/>
      <c r="B2054" s="139"/>
      <c r="C2054" s="139"/>
      <c r="D2054" s="139"/>
      <c r="E2054" s="139"/>
      <c r="F2054" s="139"/>
      <c r="G2054" s="139"/>
      <c r="H2054" s="139"/>
      <c r="I2054" s="139"/>
      <c r="J2054" s="139"/>
      <c r="K2054" s="139"/>
      <c r="L2054" s="139"/>
      <c r="M2054" s="139"/>
      <c r="N2054" s="139"/>
      <c r="O2054" s="139"/>
      <c r="P2054" s="139"/>
      <c r="Q2054" s="139"/>
      <c r="R2054" s="139"/>
      <c r="S2054" s="139"/>
      <c r="T2054" s="139"/>
      <c r="U2054" s="139"/>
      <c r="V2054" s="139"/>
      <c r="W2054" s="139"/>
      <c r="X2054" s="139"/>
      <c r="Y2054" s="139"/>
      <c r="Z2054" s="139"/>
      <c r="AA2054" s="139"/>
      <c r="AB2054" s="139"/>
      <c r="AC2054" s="139"/>
      <c r="AD2054" s="139"/>
      <c r="AE2054" s="139"/>
      <c r="AF2054" s="139"/>
      <c r="AG2054" s="139"/>
      <c r="AH2054" s="139"/>
      <c r="AI2054" s="139"/>
      <c r="AJ2054" s="139"/>
      <c r="AK2054" s="139"/>
      <c r="AL2054" s="139"/>
      <c r="AM2054" s="139"/>
      <c r="AN2054" s="139"/>
      <c r="AO2054" s="139"/>
      <c r="AP2054" s="139"/>
      <c r="AQ2054" s="139"/>
      <c r="AR2054" s="139"/>
      <c r="AS2054" s="139"/>
      <c r="AT2054" s="139"/>
      <c r="AU2054" s="139"/>
      <c r="AV2054" s="139"/>
      <c r="AW2054" s="139"/>
      <c r="AX2054" s="139"/>
      <c r="AY2054" s="139"/>
    </row>
    <row r="2055" spans="1:51" ht="14.25" x14ac:dyDescent="0.2">
      <c r="A2055" s="139"/>
      <c r="B2055" s="139"/>
      <c r="C2055" s="139"/>
      <c r="D2055" s="139"/>
      <c r="E2055" s="139"/>
      <c r="F2055" s="139"/>
      <c r="G2055" s="139"/>
      <c r="H2055" s="139"/>
      <c r="I2055" s="139"/>
      <c r="J2055" s="139"/>
      <c r="K2055" s="139"/>
      <c r="L2055" s="139"/>
      <c r="M2055" s="139"/>
      <c r="N2055" s="139"/>
      <c r="O2055" s="139"/>
      <c r="P2055" s="139"/>
      <c r="Q2055" s="139"/>
      <c r="R2055" s="139"/>
      <c r="S2055" s="139"/>
      <c r="T2055" s="139"/>
      <c r="U2055" s="139"/>
      <c r="V2055" s="139"/>
      <c r="W2055" s="139"/>
      <c r="X2055" s="139"/>
      <c r="Y2055" s="139"/>
      <c r="Z2055" s="139"/>
      <c r="AA2055" s="139"/>
      <c r="AB2055" s="139"/>
      <c r="AC2055" s="139"/>
      <c r="AD2055" s="139"/>
      <c r="AE2055" s="139"/>
      <c r="AF2055" s="139"/>
      <c r="AG2055" s="139"/>
      <c r="AH2055" s="139"/>
      <c r="AI2055" s="139"/>
      <c r="AJ2055" s="139"/>
      <c r="AK2055" s="139"/>
      <c r="AL2055" s="139"/>
      <c r="AM2055" s="139"/>
      <c r="AN2055" s="139"/>
      <c r="AO2055" s="139"/>
      <c r="AP2055" s="139"/>
      <c r="AQ2055" s="139"/>
      <c r="AR2055" s="139"/>
      <c r="AS2055" s="139"/>
      <c r="AT2055" s="139"/>
      <c r="AU2055" s="139"/>
      <c r="AV2055" s="139"/>
      <c r="AW2055" s="139"/>
      <c r="AX2055" s="139"/>
      <c r="AY2055" s="139"/>
    </row>
    <row r="2056" spans="1:51" ht="14.25" x14ac:dyDescent="0.2">
      <c r="A2056" s="139"/>
      <c r="B2056" s="139"/>
      <c r="C2056" s="139"/>
      <c r="D2056" s="139"/>
      <c r="E2056" s="139"/>
      <c r="F2056" s="139"/>
      <c r="G2056" s="139"/>
      <c r="H2056" s="139"/>
      <c r="I2056" s="139"/>
      <c r="J2056" s="139"/>
      <c r="K2056" s="139"/>
      <c r="L2056" s="139"/>
      <c r="M2056" s="139"/>
      <c r="N2056" s="139"/>
      <c r="O2056" s="139"/>
      <c r="P2056" s="139"/>
      <c r="Q2056" s="139"/>
      <c r="R2056" s="139"/>
      <c r="S2056" s="139"/>
      <c r="T2056" s="139"/>
      <c r="U2056" s="139"/>
      <c r="V2056" s="139"/>
      <c r="W2056" s="139"/>
      <c r="X2056" s="139"/>
      <c r="Y2056" s="139"/>
      <c r="Z2056" s="139"/>
      <c r="AA2056" s="139"/>
      <c r="AB2056" s="139"/>
      <c r="AC2056" s="139"/>
      <c r="AD2056" s="139"/>
      <c r="AE2056" s="139"/>
      <c r="AF2056" s="139"/>
      <c r="AG2056" s="139"/>
      <c r="AH2056" s="139"/>
      <c r="AI2056" s="139"/>
      <c r="AJ2056" s="139"/>
      <c r="AK2056" s="139"/>
      <c r="AL2056" s="139"/>
      <c r="AM2056" s="139"/>
      <c r="AN2056" s="139"/>
      <c r="AO2056" s="139"/>
      <c r="AP2056" s="139"/>
      <c r="AQ2056" s="139"/>
      <c r="AR2056" s="139"/>
      <c r="AS2056" s="139"/>
      <c r="AT2056" s="139"/>
      <c r="AU2056" s="139"/>
      <c r="AV2056" s="139"/>
      <c r="AW2056" s="139"/>
      <c r="AX2056" s="139"/>
      <c r="AY2056" s="139"/>
    </row>
    <row r="2057" spans="1:51" ht="14.25" x14ac:dyDescent="0.2">
      <c r="A2057" s="139"/>
      <c r="B2057" s="139"/>
      <c r="C2057" s="139"/>
      <c r="D2057" s="139"/>
      <c r="E2057" s="139"/>
      <c r="F2057" s="139"/>
      <c r="G2057" s="139"/>
      <c r="H2057" s="139"/>
      <c r="I2057" s="139"/>
      <c r="J2057" s="139"/>
      <c r="K2057" s="139"/>
      <c r="L2057" s="139"/>
      <c r="M2057" s="139"/>
      <c r="N2057" s="139"/>
      <c r="O2057" s="139"/>
      <c r="P2057" s="139"/>
      <c r="Q2057" s="139"/>
      <c r="R2057" s="139"/>
      <c r="S2057" s="139"/>
      <c r="T2057" s="139"/>
      <c r="U2057" s="139"/>
      <c r="V2057" s="139"/>
      <c r="W2057" s="139"/>
      <c r="X2057" s="139"/>
      <c r="Y2057" s="139"/>
      <c r="Z2057" s="139"/>
      <c r="AA2057" s="139"/>
      <c r="AB2057" s="139"/>
      <c r="AC2057" s="139"/>
      <c r="AD2057" s="139"/>
      <c r="AE2057" s="139"/>
      <c r="AF2057" s="139"/>
      <c r="AG2057" s="139"/>
      <c r="AH2057" s="139"/>
      <c r="AI2057" s="139"/>
      <c r="AJ2057" s="139"/>
      <c r="AK2057" s="139"/>
      <c r="AL2057" s="139"/>
      <c r="AM2057" s="139"/>
      <c r="AN2057" s="139"/>
      <c r="AO2057" s="139"/>
      <c r="AP2057" s="139"/>
      <c r="AQ2057" s="139"/>
      <c r="AR2057" s="139"/>
      <c r="AS2057" s="139"/>
      <c r="AT2057" s="139"/>
      <c r="AU2057" s="139"/>
      <c r="AV2057" s="139"/>
      <c r="AW2057" s="139"/>
      <c r="AX2057" s="139"/>
      <c r="AY2057" s="139"/>
    </row>
    <row r="2058" spans="1:51" ht="14.25" x14ac:dyDescent="0.2">
      <c r="A2058" s="139"/>
      <c r="B2058" s="139"/>
      <c r="C2058" s="139"/>
      <c r="D2058" s="139"/>
      <c r="E2058" s="139"/>
      <c r="F2058" s="139"/>
      <c r="G2058" s="139"/>
      <c r="H2058" s="139"/>
      <c r="I2058" s="139"/>
      <c r="J2058" s="139"/>
      <c r="K2058" s="139"/>
      <c r="L2058" s="139"/>
      <c r="M2058" s="139"/>
      <c r="N2058" s="139"/>
      <c r="O2058" s="139"/>
      <c r="P2058" s="139"/>
      <c r="Q2058" s="139"/>
      <c r="R2058" s="139"/>
      <c r="S2058" s="139"/>
      <c r="T2058" s="139"/>
      <c r="U2058" s="139"/>
      <c r="V2058" s="139"/>
      <c r="W2058" s="139"/>
      <c r="X2058" s="139"/>
      <c r="Y2058" s="139"/>
      <c r="Z2058" s="139"/>
      <c r="AA2058" s="139"/>
      <c r="AB2058" s="139"/>
      <c r="AC2058" s="139"/>
      <c r="AD2058" s="139"/>
      <c r="AE2058" s="139"/>
      <c r="AF2058" s="139"/>
      <c r="AG2058" s="139"/>
      <c r="AH2058" s="139"/>
      <c r="AI2058" s="139"/>
      <c r="AJ2058" s="139"/>
      <c r="AK2058" s="139"/>
      <c r="AL2058" s="139"/>
      <c r="AM2058" s="139"/>
      <c r="AN2058" s="139"/>
      <c r="AO2058" s="139"/>
      <c r="AP2058" s="139"/>
      <c r="AQ2058" s="139"/>
      <c r="AR2058" s="139"/>
      <c r="AS2058" s="139"/>
      <c r="AT2058" s="139"/>
      <c r="AU2058" s="139"/>
      <c r="AV2058" s="139"/>
      <c r="AW2058" s="139"/>
      <c r="AX2058" s="139"/>
      <c r="AY2058" s="139"/>
    </row>
    <row r="2059" spans="1:51" ht="14.25" x14ac:dyDescent="0.2">
      <c r="A2059" s="139"/>
      <c r="B2059" s="139"/>
      <c r="C2059" s="139"/>
      <c r="D2059" s="139"/>
      <c r="E2059" s="139"/>
      <c r="F2059" s="139"/>
      <c r="G2059" s="139"/>
      <c r="H2059" s="139"/>
      <c r="I2059" s="139"/>
      <c r="J2059" s="139"/>
      <c r="K2059" s="139"/>
      <c r="L2059" s="139"/>
      <c r="M2059" s="139"/>
      <c r="N2059" s="139"/>
      <c r="O2059" s="139"/>
      <c r="P2059" s="139"/>
      <c r="Q2059" s="139"/>
      <c r="R2059" s="139"/>
      <c r="S2059" s="139"/>
      <c r="T2059" s="139"/>
      <c r="U2059" s="139"/>
      <c r="V2059" s="139"/>
      <c r="W2059" s="139"/>
      <c r="X2059" s="139"/>
      <c r="Y2059" s="139"/>
      <c r="Z2059" s="139"/>
      <c r="AA2059" s="139"/>
      <c r="AB2059" s="139"/>
      <c r="AC2059" s="139"/>
      <c r="AD2059" s="139"/>
      <c r="AE2059" s="139"/>
      <c r="AF2059" s="139"/>
      <c r="AG2059" s="139"/>
      <c r="AH2059" s="139"/>
      <c r="AI2059" s="139"/>
      <c r="AJ2059" s="139"/>
      <c r="AK2059" s="139"/>
      <c r="AL2059" s="139"/>
      <c r="AM2059" s="139"/>
      <c r="AN2059" s="139"/>
      <c r="AO2059" s="139"/>
      <c r="AP2059" s="139"/>
      <c r="AQ2059" s="139"/>
      <c r="AR2059" s="139"/>
      <c r="AS2059" s="139"/>
      <c r="AT2059" s="139"/>
      <c r="AU2059" s="139"/>
      <c r="AV2059" s="139"/>
      <c r="AW2059" s="139"/>
      <c r="AX2059" s="139"/>
      <c r="AY2059" s="139"/>
    </row>
    <row r="2060" spans="1:51" ht="14.25" x14ac:dyDescent="0.2">
      <c r="A2060" s="139"/>
      <c r="B2060" s="139"/>
      <c r="C2060" s="139"/>
      <c r="D2060" s="139"/>
      <c r="E2060" s="139"/>
      <c r="F2060" s="139"/>
      <c r="G2060" s="139"/>
      <c r="H2060" s="139"/>
      <c r="I2060" s="139"/>
      <c r="J2060" s="139"/>
      <c r="K2060" s="139"/>
      <c r="L2060" s="139"/>
      <c r="M2060" s="139"/>
      <c r="N2060" s="139"/>
      <c r="O2060" s="139"/>
      <c r="P2060" s="139"/>
      <c r="Q2060" s="139"/>
      <c r="R2060" s="139"/>
      <c r="S2060" s="139"/>
      <c r="T2060" s="139"/>
      <c r="U2060" s="139"/>
      <c r="V2060" s="139"/>
      <c r="W2060" s="139"/>
      <c r="X2060" s="139"/>
      <c r="Y2060" s="139"/>
      <c r="Z2060" s="139"/>
      <c r="AA2060" s="139"/>
      <c r="AB2060" s="139"/>
      <c r="AC2060" s="139"/>
      <c r="AD2060" s="139"/>
      <c r="AE2060" s="139"/>
      <c r="AF2060" s="139"/>
      <c r="AG2060" s="139"/>
      <c r="AH2060" s="139"/>
      <c r="AI2060" s="139"/>
      <c r="AJ2060" s="139"/>
      <c r="AK2060" s="139"/>
      <c r="AL2060" s="139"/>
      <c r="AM2060" s="139"/>
      <c r="AN2060" s="139"/>
      <c r="AO2060" s="139"/>
      <c r="AP2060" s="139"/>
      <c r="AQ2060" s="139"/>
      <c r="AR2060" s="139"/>
      <c r="AS2060" s="139"/>
      <c r="AT2060" s="139"/>
      <c r="AU2060" s="139"/>
      <c r="AV2060" s="139"/>
      <c r="AW2060" s="139"/>
      <c r="AX2060" s="139"/>
      <c r="AY2060" s="139"/>
    </row>
    <row r="2061" spans="1:51" ht="14.25" x14ac:dyDescent="0.2">
      <c r="A2061" s="139"/>
      <c r="B2061" s="139"/>
      <c r="C2061" s="139"/>
      <c r="D2061" s="139"/>
      <c r="E2061" s="139"/>
      <c r="F2061" s="139"/>
      <c r="G2061" s="139"/>
      <c r="H2061" s="139"/>
      <c r="I2061" s="139"/>
      <c r="J2061" s="139"/>
      <c r="K2061" s="139"/>
      <c r="L2061" s="139"/>
      <c r="M2061" s="139"/>
      <c r="N2061" s="139"/>
      <c r="O2061" s="139"/>
      <c r="P2061" s="139"/>
      <c r="Q2061" s="139"/>
      <c r="R2061" s="139"/>
      <c r="S2061" s="139"/>
      <c r="T2061" s="139"/>
      <c r="U2061" s="139"/>
      <c r="V2061" s="139"/>
      <c r="W2061" s="139"/>
      <c r="X2061" s="139"/>
      <c r="Y2061" s="139"/>
      <c r="Z2061" s="139"/>
      <c r="AA2061" s="139"/>
      <c r="AB2061" s="139"/>
      <c r="AC2061" s="139"/>
      <c r="AD2061" s="139"/>
      <c r="AE2061" s="139"/>
      <c r="AF2061" s="139"/>
      <c r="AG2061" s="139"/>
      <c r="AH2061" s="139"/>
      <c r="AI2061" s="139"/>
      <c r="AJ2061" s="139"/>
      <c r="AK2061" s="139"/>
      <c r="AL2061" s="139"/>
      <c r="AM2061" s="139"/>
      <c r="AN2061" s="139"/>
      <c r="AO2061" s="139"/>
      <c r="AP2061" s="139"/>
      <c r="AQ2061" s="139"/>
      <c r="AR2061" s="139"/>
      <c r="AS2061" s="139"/>
      <c r="AT2061" s="139"/>
      <c r="AU2061" s="139"/>
      <c r="AV2061" s="139"/>
      <c r="AW2061" s="139"/>
      <c r="AX2061" s="139"/>
      <c r="AY2061" s="139"/>
    </row>
    <row r="2062" spans="1:51" ht="14.25" x14ac:dyDescent="0.2">
      <c r="A2062" s="139"/>
      <c r="B2062" s="139"/>
      <c r="C2062" s="139"/>
      <c r="D2062" s="139"/>
      <c r="E2062" s="139"/>
      <c r="F2062" s="139"/>
      <c r="G2062" s="139"/>
      <c r="H2062" s="139"/>
      <c r="I2062" s="139"/>
      <c r="J2062" s="139"/>
      <c r="K2062" s="139"/>
      <c r="L2062" s="139"/>
      <c r="M2062" s="139"/>
      <c r="N2062" s="139"/>
      <c r="O2062" s="139"/>
      <c r="P2062" s="139"/>
      <c r="Q2062" s="139"/>
      <c r="R2062" s="139"/>
      <c r="S2062" s="139"/>
      <c r="T2062" s="139"/>
      <c r="U2062" s="139"/>
      <c r="V2062" s="139"/>
      <c r="W2062" s="139"/>
      <c r="X2062" s="139"/>
      <c r="Y2062" s="139"/>
      <c r="Z2062" s="139"/>
      <c r="AA2062" s="139"/>
      <c r="AB2062" s="139"/>
      <c r="AC2062" s="139"/>
      <c r="AD2062" s="139"/>
      <c r="AE2062" s="139"/>
      <c r="AF2062" s="139"/>
      <c r="AG2062" s="139"/>
      <c r="AH2062" s="139"/>
      <c r="AI2062" s="139"/>
      <c r="AJ2062" s="139"/>
      <c r="AK2062" s="139"/>
      <c r="AL2062" s="139"/>
      <c r="AM2062" s="139"/>
      <c r="AN2062" s="139"/>
      <c r="AO2062" s="139"/>
      <c r="AP2062" s="139"/>
      <c r="AQ2062" s="139"/>
      <c r="AR2062" s="139"/>
      <c r="AS2062" s="139"/>
      <c r="AT2062" s="139"/>
      <c r="AU2062" s="139"/>
      <c r="AV2062" s="139"/>
      <c r="AW2062" s="139"/>
      <c r="AX2062" s="139"/>
      <c r="AY2062" s="139"/>
    </row>
    <row r="2063" spans="1:51" ht="14.25" x14ac:dyDescent="0.2">
      <c r="A2063" s="139"/>
      <c r="B2063" s="139"/>
      <c r="C2063" s="139"/>
      <c r="D2063" s="139"/>
      <c r="E2063" s="139"/>
      <c r="F2063" s="139"/>
      <c r="G2063" s="139"/>
      <c r="H2063" s="139"/>
      <c r="I2063" s="139"/>
      <c r="J2063" s="139"/>
      <c r="K2063" s="139"/>
      <c r="L2063" s="139"/>
      <c r="M2063" s="139"/>
      <c r="N2063" s="139"/>
      <c r="O2063" s="139"/>
      <c r="P2063" s="139"/>
      <c r="Q2063" s="139"/>
      <c r="R2063" s="139"/>
      <c r="S2063" s="139"/>
      <c r="T2063" s="139"/>
      <c r="U2063" s="139"/>
      <c r="V2063" s="139"/>
      <c r="W2063" s="139"/>
      <c r="X2063" s="139"/>
      <c r="Y2063" s="139"/>
      <c r="Z2063" s="139"/>
      <c r="AA2063" s="139"/>
      <c r="AB2063" s="139"/>
      <c r="AC2063" s="139"/>
      <c r="AD2063" s="139"/>
      <c r="AE2063" s="139"/>
      <c r="AF2063" s="139"/>
      <c r="AG2063" s="139"/>
      <c r="AH2063" s="139"/>
      <c r="AI2063" s="139"/>
      <c r="AJ2063" s="139"/>
      <c r="AK2063" s="139"/>
      <c r="AL2063" s="139"/>
      <c r="AM2063" s="139"/>
      <c r="AN2063" s="139"/>
      <c r="AO2063" s="139"/>
      <c r="AP2063" s="139"/>
      <c r="AQ2063" s="139"/>
      <c r="AR2063" s="139"/>
      <c r="AS2063" s="139"/>
      <c r="AT2063" s="139"/>
      <c r="AU2063" s="139"/>
      <c r="AV2063" s="139"/>
      <c r="AW2063" s="139"/>
      <c r="AX2063" s="139"/>
      <c r="AY2063" s="139"/>
    </row>
    <row r="2064" spans="1:51" ht="14.25" x14ac:dyDescent="0.2">
      <c r="A2064" s="139"/>
      <c r="B2064" s="139"/>
      <c r="C2064" s="139"/>
      <c r="D2064" s="139"/>
      <c r="E2064" s="139"/>
      <c r="F2064" s="139"/>
      <c r="G2064" s="139"/>
      <c r="H2064" s="139"/>
      <c r="I2064" s="139"/>
      <c r="J2064" s="139"/>
      <c r="K2064" s="139"/>
      <c r="L2064" s="139"/>
      <c r="M2064" s="139"/>
      <c r="N2064" s="139"/>
      <c r="O2064" s="139"/>
      <c r="P2064" s="139"/>
      <c r="Q2064" s="139"/>
      <c r="R2064" s="139"/>
      <c r="S2064" s="139"/>
      <c r="T2064" s="139"/>
      <c r="U2064" s="139"/>
      <c r="V2064" s="139"/>
      <c r="W2064" s="139"/>
      <c r="X2064" s="139"/>
      <c r="Y2064" s="139"/>
      <c r="Z2064" s="139"/>
      <c r="AA2064" s="139"/>
      <c r="AB2064" s="139"/>
      <c r="AC2064" s="139"/>
      <c r="AD2064" s="139"/>
      <c r="AE2064" s="139"/>
      <c r="AF2064" s="139"/>
      <c r="AG2064" s="139"/>
      <c r="AH2064" s="139"/>
      <c r="AI2064" s="139"/>
      <c r="AJ2064" s="139"/>
      <c r="AK2064" s="139"/>
      <c r="AL2064" s="139"/>
      <c r="AM2064" s="139"/>
      <c r="AN2064" s="139"/>
      <c r="AO2064" s="139"/>
      <c r="AP2064" s="139"/>
      <c r="AQ2064" s="139"/>
      <c r="AR2064" s="139"/>
      <c r="AS2064" s="139"/>
      <c r="AT2064" s="139"/>
      <c r="AU2064" s="139"/>
      <c r="AV2064" s="139"/>
      <c r="AW2064" s="139"/>
      <c r="AX2064" s="139"/>
      <c r="AY2064" s="139"/>
    </row>
    <row r="2065" spans="1:51" ht="14.25" x14ac:dyDescent="0.2">
      <c r="A2065" s="139"/>
      <c r="B2065" s="139"/>
      <c r="C2065" s="139"/>
      <c r="D2065" s="139"/>
      <c r="E2065" s="139"/>
      <c r="F2065" s="139"/>
      <c r="G2065" s="139"/>
      <c r="H2065" s="139"/>
      <c r="I2065" s="139"/>
      <c r="J2065" s="139"/>
      <c r="K2065" s="139"/>
      <c r="L2065" s="139"/>
      <c r="M2065" s="139"/>
      <c r="N2065" s="139"/>
      <c r="O2065" s="139"/>
      <c r="P2065" s="139"/>
      <c r="Q2065" s="139"/>
      <c r="R2065" s="139"/>
      <c r="S2065" s="139"/>
      <c r="T2065" s="139"/>
      <c r="U2065" s="139"/>
      <c r="V2065" s="139"/>
      <c r="W2065" s="139"/>
      <c r="X2065" s="139"/>
      <c r="Y2065" s="139"/>
      <c r="Z2065" s="139"/>
      <c r="AA2065" s="139"/>
      <c r="AB2065" s="139"/>
      <c r="AC2065" s="139"/>
      <c r="AD2065" s="139"/>
      <c r="AE2065" s="139"/>
      <c r="AF2065" s="139"/>
      <c r="AG2065" s="139"/>
      <c r="AH2065" s="139"/>
      <c r="AI2065" s="139"/>
      <c r="AJ2065" s="139"/>
      <c r="AK2065" s="139"/>
      <c r="AL2065" s="139"/>
      <c r="AM2065" s="139"/>
      <c r="AN2065" s="139"/>
      <c r="AO2065" s="139"/>
      <c r="AP2065" s="139"/>
      <c r="AQ2065" s="139"/>
      <c r="AR2065" s="139"/>
      <c r="AS2065" s="139"/>
      <c r="AT2065" s="139"/>
      <c r="AU2065" s="139"/>
      <c r="AV2065" s="139"/>
      <c r="AW2065" s="139"/>
      <c r="AX2065" s="139"/>
      <c r="AY2065" s="139"/>
    </row>
    <row r="2066" spans="1:51" ht="14.25" x14ac:dyDescent="0.2">
      <c r="A2066" s="139"/>
      <c r="B2066" s="139"/>
      <c r="C2066" s="139"/>
      <c r="D2066" s="139"/>
      <c r="E2066" s="139"/>
      <c r="F2066" s="139"/>
      <c r="G2066" s="139"/>
      <c r="H2066" s="139"/>
      <c r="I2066" s="139"/>
      <c r="J2066" s="139"/>
      <c r="K2066" s="139"/>
      <c r="L2066" s="139"/>
      <c r="M2066" s="139"/>
      <c r="N2066" s="139"/>
      <c r="O2066" s="139"/>
      <c r="P2066" s="139"/>
      <c r="Q2066" s="139"/>
      <c r="R2066" s="139"/>
      <c r="S2066" s="139"/>
      <c r="T2066" s="139"/>
      <c r="U2066" s="139"/>
      <c r="V2066" s="139"/>
      <c r="W2066" s="139"/>
      <c r="X2066" s="139"/>
      <c r="Y2066" s="139"/>
      <c r="Z2066" s="139"/>
      <c r="AA2066" s="139"/>
      <c r="AB2066" s="139"/>
      <c r="AC2066" s="139"/>
      <c r="AD2066" s="139"/>
      <c r="AE2066" s="139"/>
      <c r="AF2066" s="139"/>
      <c r="AG2066" s="139"/>
      <c r="AH2066" s="139"/>
      <c r="AI2066" s="139"/>
      <c r="AJ2066" s="139"/>
      <c r="AK2066" s="139"/>
      <c r="AL2066" s="139"/>
      <c r="AM2066" s="139"/>
      <c r="AN2066" s="139"/>
      <c r="AO2066" s="139"/>
      <c r="AP2066" s="139"/>
      <c r="AQ2066" s="139"/>
      <c r="AR2066" s="139"/>
      <c r="AS2066" s="139"/>
      <c r="AT2066" s="139"/>
      <c r="AU2066" s="139"/>
      <c r="AV2066" s="139"/>
      <c r="AW2066" s="139"/>
      <c r="AX2066" s="139"/>
      <c r="AY2066" s="139"/>
    </row>
    <row r="2067" spans="1:51" ht="14.25" x14ac:dyDescent="0.2">
      <c r="A2067" s="139"/>
      <c r="B2067" s="139"/>
      <c r="C2067" s="139"/>
      <c r="D2067" s="139"/>
      <c r="E2067" s="139"/>
      <c r="F2067" s="139"/>
      <c r="G2067" s="139"/>
      <c r="H2067" s="139"/>
      <c r="I2067" s="139"/>
      <c r="J2067" s="139"/>
      <c r="K2067" s="139"/>
      <c r="L2067" s="139"/>
      <c r="M2067" s="139"/>
      <c r="N2067" s="139"/>
      <c r="O2067" s="139"/>
      <c r="P2067" s="139"/>
      <c r="Q2067" s="139"/>
      <c r="R2067" s="139"/>
      <c r="S2067" s="139"/>
      <c r="T2067" s="139"/>
      <c r="U2067" s="139"/>
      <c r="V2067" s="139"/>
      <c r="W2067" s="139"/>
      <c r="X2067" s="139"/>
      <c r="Y2067" s="139"/>
      <c r="Z2067" s="139"/>
      <c r="AA2067" s="139"/>
      <c r="AB2067" s="139"/>
      <c r="AC2067" s="139"/>
      <c r="AD2067" s="139"/>
      <c r="AE2067" s="139"/>
      <c r="AF2067" s="139"/>
      <c r="AG2067" s="139"/>
      <c r="AH2067" s="139"/>
      <c r="AI2067" s="139"/>
      <c r="AJ2067" s="139"/>
      <c r="AK2067" s="139"/>
      <c r="AL2067" s="139"/>
      <c r="AM2067" s="139"/>
      <c r="AN2067" s="139"/>
      <c r="AO2067" s="139"/>
      <c r="AP2067" s="139"/>
      <c r="AQ2067" s="139"/>
      <c r="AR2067" s="139"/>
      <c r="AS2067" s="139"/>
      <c r="AT2067" s="139"/>
      <c r="AU2067" s="139"/>
      <c r="AV2067" s="139"/>
      <c r="AW2067" s="139"/>
      <c r="AX2067" s="139"/>
      <c r="AY2067" s="139"/>
    </row>
    <row r="2068" spans="1:51" ht="14.25" x14ac:dyDescent="0.2">
      <c r="A2068" s="139"/>
      <c r="B2068" s="139"/>
      <c r="C2068" s="139"/>
      <c r="D2068" s="139"/>
      <c r="E2068" s="139"/>
      <c r="F2068" s="139"/>
      <c r="G2068" s="139"/>
      <c r="H2068" s="139"/>
      <c r="I2068" s="139"/>
      <c r="J2068" s="139"/>
      <c r="K2068" s="139"/>
      <c r="L2068" s="139"/>
      <c r="M2068" s="139"/>
      <c r="N2068" s="139"/>
      <c r="O2068" s="139"/>
      <c r="P2068" s="139"/>
      <c r="Q2068" s="139"/>
      <c r="R2068" s="139"/>
      <c r="S2068" s="139"/>
      <c r="T2068" s="139"/>
      <c r="U2068" s="139"/>
      <c r="V2068" s="139"/>
      <c r="W2068" s="139"/>
      <c r="X2068" s="139"/>
      <c r="Y2068" s="139"/>
      <c r="Z2068" s="139"/>
      <c r="AA2068" s="139"/>
      <c r="AB2068" s="139"/>
      <c r="AC2068" s="139"/>
      <c r="AD2068" s="139"/>
      <c r="AE2068" s="139"/>
      <c r="AF2068" s="139"/>
      <c r="AG2068" s="139"/>
      <c r="AH2068" s="139"/>
      <c r="AI2068" s="139"/>
      <c r="AJ2068" s="139"/>
      <c r="AK2068" s="139"/>
      <c r="AL2068" s="139"/>
      <c r="AM2068" s="139"/>
      <c r="AN2068" s="139"/>
      <c r="AO2068" s="139"/>
      <c r="AP2068" s="139"/>
      <c r="AQ2068" s="139"/>
      <c r="AR2068" s="139"/>
      <c r="AS2068" s="139"/>
      <c r="AT2068" s="139"/>
      <c r="AU2068" s="139"/>
      <c r="AV2068" s="139"/>
      <c r="AW2068" s="139"/>
      <c r="AX2068" s="139"/>
      <c r="AY2068" s="139"/>
    </row>
    <row r="2069" spans="1:51" ht="14.25" x14ac:dyDescent="0.2">
      <c r="A2069" s="139"/>
      <c r="B2069" s="139"/>
      <c r="C2069" s="139"/>
      <c r="D2069" s="139"/>
      <c r="E2069" s="139"/>
      <c r="F2069" s="139"/>
      <c r="G2069" s="139"/>
      <c r="H2069" s="139"/>
      <c r="I2069" s="139"/>
      <c r="J2069" s="139"/>
      <c r="K2069" s="139"/>
      <c r="L2069" s="139"/>
      <c r="M2069" s="139"/>
      <c r="N2069" s="139"/>
      <c r="O2069" s="139"/>
      <c r="P2069" s="139"/>
      <c r="Q2069" s="139"/>
      <c r="R2069" s="139"/>
      <c r="S2069" s="139"/>
      <c r="T2069" s="139"/>
      <c r="U2069" s="139"/>
      <c r="V2069" s="139"/>
      <c r="W2069" s="139"/>
      <c r="X2069" s="139"/>
      <c r="Y2069" s="139"/>
      <c r="Z2069" s="139"/>
      <c r="AA2069" s="139"/>
      <c r="AB2069" s="139"/>
      <c r="AC2069" s="139"/>
      <c r="AD2069" s="139"/>
      <c r="AE2069" s="139"/>
      <c r="AF2069" s="139"/>
      <c r="AG2069" s="139"/>
      <c r="AH2069" s="139"/>
      <c r="AI2069" s="139"/>
      <c r="AJ2069" s="139"/>
      <c r="AK2069" s="139"/>
      <c r="AL2069" s="139"/>
      <c r="AM2069" s="139"/>
      <c r="AN2069" s="139"/>
      <c r="AO2069" s="139"/>
      <c r="AP2069" s="139"/>
      <c r="AQ2069" s="139"/>
      <c r="AR2069" s="139"/>
      <c r="AS2069" s="139"/>
      <c r="AT2069" s="139"/>
      <c r="AU2069" s="139"/>
      <c r="AV2069" s="139"/>
      <c r="AW2069" s="139"/>
      <c r="AX2069" s="139"/>
      <c r="AY2069" s="139"/>
    </row>
    <row r="2070" spans="1:51" ht="14.25" x14ac:dyDescent="0.2">
      <c r="A2070" s="139"/>
      <c r="B2070" s="139"/>
      <c r="C2070" s="139"/>
      <c r="D2070" s="139"/>
      <c r="E2070" s="139"/>
      <c r="F2070" s="139"/>
      <c r="G2070" s="139"/>
      <c r="H2070" s="139"/>
      <c r="I2070" s="139"/>
      <c r="J2070" s="139"/>
      <c r="K2070" s="139"/>
      <c r="L2070" s="139"/>
      <c r="M2070" s="139"/>
      <c r="N2070" s="139"/>
      <c r="O2070" s="139"/>
      <c r="P2070" s="139"/>
      <c r="Q2070" s="139"/>
      <c r="R2070" s="139"/>
      <c r="S2070" s="139"/>
      <c r="T2070" s="139"/>
      <c r="U2070" s="139"/>
      <c r="V2070" s="139"/>
      <c r="W2070" s="139"/>
      <c r="X2070" s="139"/>
      <c r="Y2070" s="139"/>
      <c r="Z2070" s="139"/>
      <c r="AA2070" s="139"/>
      <c r="AB2070" s="139"/>
      <c r="AC2070" s="139"/>
      <c r="AD2070" s="139"/>
      <c r="AE2070" s="139"/>
      <c r="AF2070" s="139"/>
      <c r="AG2070" s="139"/>
      <c r="AH2070" s="139"/>
      <c r="AI2070" s="139"/>
      <c r="AJ2070" s="139"/>
      <c r="AK2070" s="139"/>
      <c r="AL2070" s="139"/>
      <c r="AM2070" s="139"/>
      <c r="AN2070" s="139"/>
      <c r="AO2070" s="139"/>
      <c r="AP2070" s="139"/>
      <c r="AQ2070" s="139"/>
      <c r="AR2070" s="139"/>
      <c r="AS2070" s="139"/>
      <c r="AT2070" s="139"/>
      <c r="AU2070" s="139"/>
      <c r="AV2070" s="139"/>
      <c r="AW2070" s="139"/>
      <c r="AX2070" s="139"/>
      <c r="AY2070" s="139"/>
    </row>
    <row r="2071" spans="1:51" ht="14.25" x14ac:dyDescent="0.2">
      <c r="A2071" s="139"/>
      <c r="B2071" s="139"/>
      <c r="C2071" s="139"/>
      <c r="D2071" s="139"/>
      <c r="E2071" s="139"/>
      <c r="F2071" s="139"/>
      <c r="G2071" s="139"/>
      <c r="H2071" s="139"/>
      <c r="I2071" s="139"/>
      <c r="J2071" s="139"/>
      <c r="K2071" s="139"/>
      <c r="L2071" s="139"/>
      <c r="M2071" s="139"/>
      <c r="N2071" s="139"/>
      <c r="O2071" s="139"/>
      <c r="P2071" s="139"/>
      <c r="Q2071" s="139"/>
      <c r="R2071" s="139"/>
      <c r="S2071" s="139"/>
      <c r="T2071" s="139"/>
      <c r="U2071" s="139"/>
      <c r="V2071" s="139"/>
      <c r="W2071" s="139"/>
      <c r="X2071" s="139"/>
      <c r="Y2071" s="139"/>
      <c r="Z2071" s="139"/>
      <c r="AA2071" s="139"/>
      <c r="AB2071" s="139"/>
      <c r="AC2071" s="139"/>
      <c r="AD2071" s="139"/>
      <c r="AE2071" s="139"/>
      <c r="AF2071" s="139"/>
      <c r="AG2071" s="139"/>
      <c r="AH2071" s="139"/>
      <c r="AI2071" s="139"/>
      <c r="AJ2071" s="139"/>
      <c r="AK2071" s="139"/>
      <c r="AL2071" s="139"/>
      <c r="AM2071" s="139"/>
      <c r="AN2071" s="139"/>
      <c r="AO2071" s="139"/>
      <c r="AP2071" s="139"/>
      <c r="AQ2071" s="139"/>
      <c r="AR2071" s="139"/>
      <c r="AS2071" s="139"/>
      <c r="AT2071" s="139"/>
      <c r="AU2071" s="139"/>
      <c r="AV2071" s="139"/>
      <c r="AW2071" s="139"/>
      <c r="AX2071" s="139"/>
      <c r="AY2071" s="139"/>
    </row>
    <row r="2072" spans="1:51" ht="14.25" x14ac:dyDescent="0.2">
      <c r="A2072" s="139"/>
      <c r="B2072" s="139"/>
      <c r="C2072" s="139"/>
      <c r="D2072" s="139"/>
      <c r="E2072" s="139"/>
      <c r="F2072" s="139"/>
      <c r="G2072" s="139"/>
      <c r="H2072" s="139"/>
      <c r="I2072" s="139"/>
      <c r="J2072" s="139"/>
      <c r="K2072" s="139"/>
      <c r="L2072" s="139"/>
      <c r="M2072" s="139"/>
      <c r="N2072" s="139"/>
      <c r="O2072" s="139"/>
      <c r="P2072" s="139"/>
      <c r="Q2072" s="139"/>
      <c r="R2072" s="139"/>
      <c r="S2072" s="139"/>
      <c r="T2072" s="139"/>
      <c r="U2072" s="139"/>
      <c r="V2072" s="139"/>
      <c r="W2072" s="139"/>
      <c r="X2072" s="139"/>
      <c r="Y2072" s="139"/>
      <c r="Z2072" s="139"/>
      <c r="AA2072" s="139"/>
      <c r="AB2072" s="139"/>
      <c r="AC2072" s="139"/>
      <c r="AD2072" s="139"/>
      <c r="AE2072" s="139"/>
      <c r="AF2072" s="139"/>
      <c r="AG2072" s="139"/>
      <c r="AH2072" s="139"/>
      <c r="AI2072" s="139"/>
      <c r="AJ2072" s="139"/>
      <c r="AK2072" s="139"/>
      <c r="AL2072" s="139"/>
      <c r="AM2072" s="139"/>
      <c r="AN2072" s="139"/>
      <c r="AO2072" s="139"/>
      <c r="AP2072" s="139"/>
      <c r="AQ2072" s="139"/>
      <c r="AR2072" s="139"/>
      <c r="AS2072" s="139"/>
      <c r="AT2072" s="139"/>
      <c r="AU2072" s="139"/>
      <c r="AV2072" s="139"/>
      <c r="AW2072" s="139"/>
      <c r="AX2072" s="139"/>
      <c r="AY2072" s="139"/>
    </row>
    <row r="2073" spans="1:51" ht="14.25" x14ac:dyDescent="0.2">
      <c r="A2073" s="139"/>
      <c r="B2073" s="139"/>
      <c r="C2073" s="139"/>
      <c r="D2073" s="139"/>
      <c r="E2073" s="139"/>
      <c r="F2073" s="139"/>
      <c r="G2073" s="139"/>
      <c r="H2073" s="139"/>
      <c r="I2073" s="139"/>
      <c r="J2073" s="139"/>
      <c r="K2073" s="139"/>
      <c r="L2073" s="139"/>
      <c r="M2073" s="139"/>
      <c r="N2073" s="139"/>
      <c r="O2073" s="139"/>
      <c r="P2073" s="139"/>
      <c r="Q2073" s="139"/>
      <c r="R2073" s="139"/>
      <c r="S2073" s="139"/>
      <c r="T2073" s="139"/>
      <c r="U2073" s="139"/>
      <c r="V2073" s="139"/>
      <c r="W2073" s="139"/>
      <c r="X2073" s="139"/>
      <c r="Y2073" s="139"/>
      <c r="Z2073" s="139"/>
      <c r="AA2073" s="139"/>
      <c r="AB2073" s="139"/>
      <c r="AC2073" s="139"/>
      <c r="AD2073" s="139"/>
      <c r="AE2073" s="139"/>
      <c r="AF2073" s="139"/>
      <c r="AG2073" s="139"/>
      <c r="AH2073" s="139"/>
      <c r="AI2073" s="139"/>
      <c r="AJ2073" s="139"/>
      <c r="AK2073" s="139"/>
      <c r="AL2073" s="139"/>
      <c r="AM2073" s="139"/>
      <c r="AN2073" s="139"/>
      <c r="AO2073" s="139"/>
      <c r="AP2073" s="139"/>
      <c r="AQ2073" s="139"/>
      <c r="AR2073" s="139"/>
      <c r="AS2073" s="139"/>
      <c r="AT2073" s="139"/>
      <c r="AU2073" s="139"/>
      <c r="AV2073" s="139"/>
      <c r="AW2073" s="139"/>
      <c r="AX2073" s="139"/>
      <c r="AY2073" s="139"/>
    </row>
    <row r="2074" spans="1:51" ht="14.25" x14ac:dyDescent="0.2">
      <c r="A2074" s="139"/>
      <c r="B2074" s="139"/>
      <c r="C2074" s="139"/>
      <c r="D2074" s="139"/>
      <c r="E2074" s="139"/>
      <c r="F2074" s="139"/>
      <c r="G2074" s="139"/>
      <c r="H2074" s="139"/>
      <c r="I2074" s="139"/>
      <c r="J2074" s="139"/>
      <c r="K2074" s="139"/>
      <c r="L2074" s="139"/>
      <c r="M2074" s="139"/>
      <c r="N2074" s="139"/>
      <c r="O2074" s="139"/>
      <c r="P2074" s="139"/>
      <c r="Q2074" s="139"/>
      <c r="R2074" s="139"/>
      <c r="S2074" s="139"/>
      <c r="T2074" s="139"/>
      <c r="U2074" s="139"/>
      <c r="V2074" s="139"/>
      <c r="W2074" s="139"/>
      <c r="X2074" s="139"/>
      <c r="Y2074" s="139"/>
      <c r="Z2074" s="139"/>
      <c r="AA2074" s="139"/>
      <c r="AB2074" s="139"/>
      <c r="AC2074" s="139"/>
      <c r="AD2074" s="139"/>
      <c r="AE2074" s="139"/>
      <c r="AF2074" s="139"/>
      <c r="AG2074" s="139"/>
      <c r="AH2074" s="139"/>
      <c r="AI2074" s="139"/>
      <c r="AJ2074" s="139"/>
      <c r="AK2074" s="139"/>
      <c r="AL2074" s="139"/>
      <c r="AM2074" s="139"/>
      <c r="AN2074" s="139"/>
      <c r="AO2074" s="139"/>
      <c r="AP2074" s="139"/>
      <c r="AQ2074" s="139"/>
      <c r="AR2074" s="139"/>
      <c r="AS2074" s="139"/>
      <c r="AT2074" s="139"/>
      <c r="AU2074" s="139"/>
      <c r="AV2074" s="139"/>
      <c r="AW2074" s="139"/>
      <c r="AX2074" s="139"/>
      <c r="AY2074" s="139"/>
    </row>
    <row r="2075" spans="1:51" ht="14.25" x14ac:dyDescent="0.2">
      <c r="A2075" s="139"/>
      <c r="B2075" s="139"/>
      <c r="C2075" s="139"/>
      <c r="D2075" s="139"/>
      <c r="E2075" s="139"/>
      <c r="F2075" s="139"/>
      <c r="G2075" s="139"/>
      <c r="H2075" s="139"/>
      <c r="I2075" s="139"/>
      <c r="J2075" s="139"/>
      <c r="K2075" s="139"/>
      <c r="L2075" s="139"/>
      <c r="M2075" s="139"/>
      <c r="N2075" s="139"/>
      <c r="O2075" s="139"/>
      <c r="P2075" s="139"/>
      <c r="Q2075" s="139"/>
      <c r="R2075" s="139"/>
      <c r="S2075" s="139"/>
      <c r="T2075" s="139"/>
      <c r="U2075" s="139"/>
      <c r="V2075" s="139"/>
      <c r="W2075" s="139"/>
      <c r="X2075" s="139"/>
      <c r="Y2075" s="139"/>
      <c r="Z2075" s="139"/>
      <c r="AA2075" s="139"/>
      <c r="AB2075" s="139"/>
      <c r="AC2075" s="139"/>
      <c r="AD2075" s="139"/>
      <c r="AE2075" s="139"/>
      <c r="AF2075" s="139"/>
      <c r="AG2075" s="139"/>
      <c r="AH2075" s="139"/>
      <c r="AI2075" s="139"/>
      <c r="AJ2075" s="139"/>
      <c r="AK2075" s="139"/>
      <c r="AL2075" s="139"/>
      <c r="AM2075" s="139"/>
      <c r="AN2075" s="139"/>
      <c r="AO2075" s="139"/>
      <c r="AP2075" s="139"/>
      <c r="AQ2075" s="139"/>
      <c r="AR2075" s="139"/>
      <c r="AS2075" s="139"/>
      <c r="AT2075" s="139"/>
      <c r="AU2075" s="139"/>
      <c r="AV2075" s="139"/>
      <c r="AW2075" s="139"/>
      <c r="AX2075" s="139"/>
      <c r="AY2075" s="139"/>
    </row>
    <row r="2076" spans="1:51" ht="14.25" x14ac:dyDescent="0.2">
      <c r="A2076" s="139"/>
      <c r="B2076" s="139"/>
      <c r="C2076" s="139"/>
      <c r="D2076" s="139"/>
      <c r="E2076" s="139"/>
      <c r="F2076" s="139"/>
      <c r="G2076" s="139"/>
      <c r="H2076" s="139"/>
      <c r="I2076" s="139"/>
      <c r="J2076" s="139"/>
      <c r="K2076" s="139"/>
      <c r="L2076" s="139"/>
      <c r="M2076" s="139"/>
      <c r="N2076" s="139"/>
      <c r="O2076" s="139"/>
      <c r="P2076" s="139"/>
      <c r="Q2076" s="139"/>
      <c r="R2076" s="139"/>
      <c r="S2076" s="139"/>
      <c r="T2076" s="139"/>
      <c r="U2076" s="139"/>
      <c r="V2076" s="139"/>
      <c r="W2076" s="139"/>
      <c r="X2076" s="139"/>
      <c r="Y2076" s="139"/>
      <c r="Z2076" s="139"/>
      <c r="AA2076" s="139"/>
      <c r="AB2076" s="139"/>
      <c r="AC2076" s="139"/>
      <c r="AD2076" s="139"/>
      <c r="AE2076" s="139"/>
      <c r="AF2076" s="139"/>
      <c r="AG2076" s="139"/>
      <c r="AH2076" s="139"/>
      <c r="AI2076" s="139"/>
      <c r="AJ2076" s="139"/>
      <c r="AK2076" s="139"/>
      <c r="AL2076" s="139"/>
      <c r="AM2076" s="139"/>
      <c r="AN2076" s="139"/>
      <c r="AO2076" s="139"/>
      <c r="AP2076" s="139"/>
      <c r="AQ2076" s="139"/>
      <c r="AR2076" s="139"/>
      <c r="AS2076" s="139"/>
      <c r="AT2076" s="139"/>
      <c r="AU2076" s="139"/>
      <c r="AV2076" s="139"/>
      <c r="AW2076" s="139"/>
      <c r="AX2076" s="139"/>
      <c r="AY2076" s="139"/>
    </row>
    <row r="2077" spans="1:51" ht="14.25" x14ac:dyDescent="0.2">
      <c r="A2077" s="139"/>
      <c r="B2077" s="139"/>
      <c r="C2077" s="139"/>
      <c r="D2077" s="139"/>
      <c r="E2077" s="139"/>
      <c r="F2077" s="139"/>
      <c r="G2077" s="139"/>
      <c r="H2077" s="139"/>
      <c r="I2077" s="139"/>
      <c r="J2077" s="139"/>
      <c r="K2077" s="139"/>
      <c r="L2077" s="139"/>
      <c r="M2077" s="139"/>
      <c r="N2077" s="139"/>
      <c r="O2077" s="139"/>
      <c r="P2077" s="139"/>
      <c r="Q2077" s="139"/>
      <c r="R2077" s="139"/>
      <c r="S2077" s="139"/>
      <c r="T2077" s="139"/>
      <c r="U2077" s="139"/>
      <c r="V2077" s="139"/>
      <c r="W2077" s="139"/>
      <c r="X2077" s="139"/>
      <c r="Y2077" s="139"/>
      <c r="Z2077" s="139"/>
      <c r="AA2077" s="139"/>
      <c r="AB2077" s="139"/>
      <c r="AC2077" s="139"/>
      <c r="AD2077" s="139"/>
      <c r="AE2077" s="139"/>
      <c r="AF2077" s="139"/>
      <c r="AG2077" s="139"/>
      <c r="AH2077" s="139"/>
      <c r="AI2077" s="139"/>
      <c r="AJ2077" s="139"/>
      <c r="AK2077" s="139"/>
      <c r="AL2077" s="139"/>
      <c r="AM2077" s="139"/>
      <c r="AN2077" s="139"/>
      <c r="AO2077" s="139"/>
      <c r="AP2077" s="139"/>
      <c r="AQ2077" s="139"/>
      <c r="AR2077" s="139"/>
      <c r="AS2077" s="139"/>
      <c r="AT2077" s="139"/>
      <c r="AU2077" s="139"/>
      <c r="AV2077" s="139"/>
      <c r="AW2077" s="139"/>
      <c r="AX2077" s="139"/>
      <c r="AY2077" s="139"/>
    </row>
    <row r="2078" spans="1:51" ht="14.25" x14ac:dyDescent="0.2">
      <c r="A2078" s="139"/>
      <c r="B2078" s="139"/>
      <c r="C2078" s="139"/>
      <c r="D2078" s="139"/>
      <c r="E2078" s="139"/>
      <c r="F2078" s="139"/>
      <c r="G2078" s="139"/>
      <c r="H2078" s="139"/>
      <c r="I2078" s="139"/>
      <c r="J2078" s="139"/>
      <c r="K2078" s="139"/>
      <c r="L2078" s="139"/>
      <c r="M2078" s="139"/>
      <c r="N2078" s="139"/>
      <c r="O2078" s="139"/>
      <c r="P2078" s="139"/>
      <c r="Q2078" s="139"/>
      <c r="R2078" s="139"/>
      <c r="S2078" s="139"/>
      <c r="T2078" s="139"/>
      <c r="U2078" s="139"/>
      <c r="V2078" s="139"/>
      <c r="W2078" s="139"/>
      <c r="X2078" s="139"/>
      <c r="Y2078" s="139"/>
      <c r="Z2078" s="139"/>
      <c r="AA2078" s="139"/>
      <c r="AB2078" s="139"/>
      <c r="AC2078" s="139"/>
      <c r="AD2078" s="139"/>
      <c r="AE2078" s="139"/>
      <c r="AF2078" s="139"/>
      <c r="AG2078" s="139"/>
      <c r="AH2078" s="139"/>
      <c r="AI2078" s="139"/>
      <c r="AJ2078" s="139"/>
      <c r="AK2078" s="139"/>
      <c r="AL2078" s="139"/>
      <c r="AM2078" s="139"/>
      <c r="AN2078" s="139"/>
      <c r="AO2078" s="139"/>
      <c r="AP2078" s="139"/>
      <c r="AQ2078" s="139"/>
      <c r="AR2078" s="139"/>
      <c r="AS2078" s="139"/>
      <c r="AT2078" s="139"/>
      <c r="AU2078" s="139"/>
      <c r="AV2078" s="139"/>
      <c r="AW2078" s="139"/>
      <c r="AX2078" s="139"/>
      <c r="AY2078" s="139"/>
    </row>
    <row r="2079" spans="1:51" ht="14.25" x14ac:dyDescent="0.2">
      <c r="A2079" s="139"/>
      <c r="B2079" s="139"/>
      <c r="C2079" s="139"/>
      <c r="D2079" s="139"/>
      <c r="E2079" s="139"/>
      <c r="F2079" s="139"/>
      <c r="G2079" s="139"/>
      <c r="H2079" s="139"/>
      <c r="I2079" s="139"/>
      <c r="J2079" s="139"/>
      <c r="K2079" s="139"/>
      <c r="L2079" s="139"/>
      <c r="M2079" s="139"/>
      <c r="N2079" s="139"/>
      <c r="O2079" s="139"/>
      <c r="P2079" s="139"/>
      <c r="Q2079" s="139"/>
      <c r="R2079" s="139"/>
      <c r="S2079" s="139"/>
      <c r="T2079" s="139"/>
      <c r="U2079" s="139"/>
      <c r="V2079" s="139"/>
      <c r="W2079" s="139"/>
      <c r="X2079" s="139"/>
      <c r="Y2079" s="139"/>
      <c r="Z2079" s="139"/>
      <c r="AA2079" s="139"/>
      <c r="AB2079" s="139"/>
      <c r="AC2079" s="139"/>
      <c r="AD2079" s="139"/>
      <c r="AE2079" s="139"/>
      <c r="AF2079" s="139"/>
      <c r="AG2079" s="139"/>
      <c r="AH2079" s="139"/>
      <c r="AI2079" s="139"/>
      <c r="AJ2079" s="139"/>
      <c r="AK2079" s="139"/>
      <c r="AL2079" s="139"/>
      <c r="AM2079" s="139"/>
      <c r="AN2079" s="139"/>
      <c r="AO2079" s="139"/>
      <c r="AP2079" s="139"/>
      <c r="AQ2079" s="139"/>
      <c r="AR2079" s="139"/>
      <c r="AS2079" s="139"/>
      <c r="AT2079" s="139"/>
      <c r="AU2079" s="139"/>
      <c r="AV2079" s="139"/>
      <c r="AW2079" s="139"/>
      <c r="AX2079" s="139"/>
      <c r="AY2079" s="139"/>
    </row>
    <row r="2080" spans="1:51" ht="14.25" x14ac:dyDescent="0.2">
      <c r="A2080" s="139"/>
      <c r="B2080" s="139"/>
      <c r="C2080" s="139"/>
      <c r="D2080" s="139"/>
      <c r="E2080" s="139"/>
      <c r="F2080" s="139"/>
      <c r="G2080" s="139"/>
      <c r="H2080" s="139"/>
      <c r="I2080" s="139"/>
      <c r="J2080" s="139"/>
      <c r="K2080" s="139"/>
      <c r="L2080" s="139"/>
      <c r="M2080" s="139"/>
      <c r="N2080" s="139"/>
      <c r="O2080" s="139"/>
      <c r="P2080" s="139"/>
      <c r="Q2080" s="139"/>
      <c r="R2080" s="139"/>
      <c r="S2080" s="139"/>
      <c r="T2080" s="139"/>
      <c r="U2080" s="139"/>
      <c r="V2080" s="139"/>
      <c r="W2080" s="139"/>
      <c r="X2080" s="139"/>
      <c r="Y2080" s="139"/>
      <c r="Z2080" s="139"/>
      <c r="AA2080" s="139"/>
      <c r="AB2080" s="139"/>
      <c r="AC2080" s="139"/>
      <c r="AD2080" s="139"/>
      <c r="AE2080" s="139"/>
      <c r="AF2080" s="139"/>
      <c r="AG2080" s="139"/>
      <c r="AH2080" s="139"/>
      <c r="AI2080" s="139"/>
      <c r="AJ2080" s="139"/>
      <c r="AK2080" s="139"/>
      <c r="AL2080" s="139"/>
      <c r="AM2080" s="139"/>
      <c r="AN2080" s="139"/>
      <c r="AO2080" s="139"/>
      <c r="AP2080" s="139"/>
      <c r="AQ2080" s="139"/>
      <c r="AR2080" s="139"/>
      <c r="AS2080" s="139"/>
      <c r="AT2080" s="139"/>
      <c r="AU2080" s="139"/>
      <c r="AV2080" s="139"/>
      <c r="AW2080" s="139"/>
      <c r="AX2080" s="139"/>
      <c r="AY2080" s="139"/>
    </row>
    <row r="2081" spans="1:51" ht="14.25" x14ac:dyDescent="0.2">
      <c r="A2081" s="139"/>
      <c r="B2081" s="139"/>
      <c r="C2081" s="139"/>
      <c r="D2081" s="139"/>
      <c r="E2081" s="139"/>
      <c r="F2081" s="139"/>
      <c r="G2081" s="139"/>
      <c r="H2081" s="139"/>
      <c r="I2081" s="139"/>
      <c r="J2081" s="139"/>
      <c r="K2081" s="139"/>
      <c r="L2081" s="139"/>
      <c r="M2081" s="139"/>
      <c r="N2081" s="139"/>
      <c r="O2081" s="139"/>
      <c r="P2081" s="139"/>
      <c r="Q2081" s="139"/>
      <c r="R2081" s="139"/>
      <c r="S2081" s="139"/>
      <c r="T2081" s="139"/>
      <c r="U2081" s="139"/>
      <c r="V2081" s="139"/>
      <c r="W2081" s="139"/>
      <c r="X2081" s="139"/>
      <c r="Y2081" s="139"/>
      <c r="Z2081" s="139"/>
      <c r="AA2081" s="139"/>
      <c r="AB2081" s="139"/>
      <c r="AC2081" s="139"/>
      <c r="AD2081" s="139"/>
      <c r="AE2081" s="139"/>
      <c r="AF2081" s="139"/>
      <c r="AG2081" s="139"/>
      <c r="AH2081" s="139"/>
      <c r="AI2081" s="139"/>
      <c r="AJ2081" s="139"/>
      <c r="AK2081" s="139"/>
      <c r="AL2081" s="139"/>
      <c r="AM2081" s="139"/>
      <c r="AN2081" s="139"/>
      <c r="AO2081" s="139"/>
      <c r="AP2081" s="139"/>
      <c r="AQ2081" s="139"/>
      <c r="AR2081" s="139"/>
      <c r="AS2081" s="139"/>
      <c r="AT2081" s="139"/>
      <c r="AU2081" s="139"/>
      <c r="AV2081" s="139"/>
      <c r="AW2081" s="139"/>
      <c r="AX2081" s="139"/>
      <c r="AY2081" s="139"/>
    </row>
    <row r="2082" spans="1:51" ht="14.25" x14ac:dyDescent="0.2">
      <c r="A2082" s="139"/>
      <c r="B2082" s="139"/>
      <c r="C2082" s="139"/>
      <c r="D2082" s="139"/>
      <c r="E2082" s="139"/>
      <c r="F2082" s="139"/>
      <c r="G2082" s="139"/>
      <c r="H2082" s="139"/>
      <c r="I2082" s="139"/>
      <c r="J2082" s="139"/>
      <c r="K2082" s="139"/>
      <c r="L2082" s="139"/>
      <c r="M2082" s="139"/>
      <c r="N2082" s="139"/>
      <c r="O2082" s="139"/>
      <c r="P2082" s="139"/>
      <c r="Q2082" s="139"/>
      <c r="R2082" s="139"/>
      <c r="S2082" s="139"/>
      <c r="T2082" s="139"/>
      <c r="U2082" s="139"/>
      <c r="V2082" s="139"/>
      <c r="W2082" s="139"/>
      <c r="X2082" s="139"/>
      <c r="Y2082" s="139"/>
      <c r="Z2082" s="139"/>
      <c r="AA2082" s="139"/>
      <c r="AB2082" s="139"/>
      <c r="AC2082" s="139"/>
      <c r="AD2082" s="139"/>
      <c r="AE2082" s="139"/>
      <c r="AF2082" s="139"/>
      <c r="AG2082" s="139"/>
      <c r="AH2082" s="139"/>
      <c r="AI2082" s="139"/>
      <c r="AJ2082" s="139"/>
      <c r="AK2082" s="139"/>
      <c r="AL2082" s="139"/>
      <c r="AM2082" s="139"/>
      <c r="AN2082" s="139"/>
      <c r="AO2082" s="139"/>
      <c r="AP2082" s="139"/>
      <c r="AQ2082" s="139"/>
      <c r="AR2082" s="139"/>
      <c r="AS2082" s="139"/>
      <c r="AT2082" s="139"/>
      <c r="AU2082" s="139"/>
      <c r="AV2082" s="139"/>
      <c r="AW2082" s="139"/>
      <c r="AX2082" s="139"/>
      <c r="AY2082" s="139"/>
    </row>
    <row r="2083" spans="1:51" ht="14.25" x14ac:dyDescent="0.2">
      <c r="A2083" s="139"/>
      <c r="B2083" s="139"/>
      <c r="C2083" s="139"/>
      <c r="D2083" s="139"/>
      <c r="E2083" s="139"/>
      <c r="F2083" s="139"/>
      <c r="G2083" s="139"/>
      <c r="H2083" s="139"/>
      <c r="I2083" s="139"/>
      <c r="J2083" s="139"/>
      <c r="K2083" s="139"/>
      <c r="L2083" s="139"/>
      <c r="M2083" s="139"/>
      <c r="N2083" s="139"/>
      <c r="O2083" s="139"/>
      <c r="P2083" s="139"/>
      <c r="Q2083" s="139"/>
      <c r="R2083" s="139"/>
      <c r="S2083" s="139"/>
      <c r="T2083" s="139"/>
      <c r="U2083" s="139"/>
      <c r="V2083" s="139"/>
      <c r="W2083" s="139"/>
      <c r="X2083" s="139"/>
      <c r="Y2083" s="139"/>
      <c r="Z2083" s="139"/>
      <c r="AA2083" s="139"/>
      <c r="AB2083" s="139"/>
      <c r="AC2083" s="139"/>
      <c r="AD2083" s="139"/>
      <c r="AE2083" s="139"/>
      <c r="AF2083" s="139"/>
      <c r="AG2083" s="139"/>
      <c r="AH2083" s="139"/>
      <c r="AI2083" s="139"/>
      <c r="AJ2083" s="139"/>
      <c r="AK2083" s="139"/>
      <c r="AL2083" s="139"/>
      <c r="AM2083" s="139"/>
      <c r="AN2083" s="139"/>
      <c r="AO2083" s="139"/>
      <c r="AP2083" s="139"/>
      <c r="AQ2083" s="139"/>
      <c r="AR2083" s="139"/>
      <c r="AS2083" s="139"/>
      <c r="AT2083" s="139"/>
      <c r="AU2083" s="139"/>
      <c r="AV2083" s="139"/>
      <c r="AW2083" s="139"/>
      <c r="AX2083" s="139"/>
      <c r="AY2083" s="139"/>
    </row>
    <row r="2084" spans="1:51" ht="14.25" x14ac:dyDescent="0.2">
      <c r="A2084" s="139"/>
      <c r="B2084" s="139"/>
      <c r="C2084" s="139"/>
      <c r="D2084" s="139"/>
      <c r="E2084" s="139"/>
      <c r="F2084" s="139"/>
      <c r="G2084" s="139"/>
      <c r="H2084" s="139"/>
      <c r="I2084" s="139"/>
      <c r="J2084" s="139"/>
      <c r="K2084" s="139"/>
      <c r="L2084" s="139"/>
      <c r="M2084" s="139"/>
      <c r="N2084" s="139"/>
      <c r="O2084" s="139"/>
      <c r="P2084" s="139"/>
      <c r="Q2084" s="139"/>
      <c r="R2084" s="139"/>
      <c r="S2084" s="139"/>
      <c r="T2084" s="139"/>
      <c r="U2084" s="139"/>
      <c r="V2084" s="139"/>
      <c r="W2084" s="139"/>
      <c r="X2084" s="139"/>
      <c r="Y2084" s="139"/>
      <c r="Z2084" s="139"/>
      <c r="AA2084" s="139"/>
      <c r="AB2084" s="139"/>
      <c r="AC2084" s="139"/>
      <c r="AD2084" s="139"/>
      <c r="AE2084" s="139"/>
      <c r="AF2084" s="139"/>
      <c r="AG2084" s="139"/>
      <c r="AH2084" s="139"/>
      <c r="AI2084" s="139"/>
      <c r="AJ2084" s="139"/>
      <c r="AK2084" s="139"/>
      <c r="AL2084" s="139"/>
      <c r="AM2084" s="139"/>
      <c r="AN2084" s="139"/>
      <c r="AO2084" s="139"/>
      <c r="AP2084" s="139"/>
      <c r="AQ2084" s="139"/>
      <c r="AR2084" s="139"/>
      <c r="AS2084" s="139"/>
      <c r="AT2084" s="139"/>
      <c r="AU2084" s="139"/>
      <c r="AV2084" s="139"/>
      <c r="AW2084" s="139"/>
      <c r="AX2084" s="139"/>
      <c r="AY2084" s="139"/>
    </row>
    <row r="2085" spans="1:51" ht="14.25" x14ac:dyDescent="0.2">
      <c r="A2085" s="139"/>
      <c r="B2085" s="139"/>
      <c r="C2085" s="139"/>
      <c r="D2085" s="139"/>
      <c r="E2085" s="139"/>
      <c r="F2085" s="139"/>
      <c r="G2085" s="139"/>
      <c r="H2085" s="139"/>
      <c r="I2085" s="139"/>
      <c r="J2085" s="139"/>
      <c r="K2085" s="139"/>
      <c r="L2085" s="139"/>
      <c r="M2085" s="139"/>
      <c r="N2085" s="139"/>
      <c r="O2085" s="139"/>
      <c r="P2085" s="139"/>
      <c r="Q2085" s="139"/>
      <c r="R2085" s="139"/>
      <c r="S2085" s="139"/>
      <c r="T2085" s="139"/>
      <c r="U2085" s="139"/>
      <c r="V2085" s="139"/>
      <c r="W2085" s="139"/>
      <c r="X2085" s="139"/>
      <c r="Y2085" s="139"/>
      <c r="Z2085" s="139"/>
      <c r="AA2085" s="139"/>
      <c r="AB2085" s="139"/>
      <c r="AC2085" s="139"/>
      <c r="AD2085" s="139"/>
      <c r="AE2085" s="139"/>
      <c r="AF2085" s="139"/>
      <c r="AG2085" s="139"/>
      <c r="AH2085" s="139"/>
      <c r="AI2085" s="139"/>
      <c r="AJ2085" s="139"/>
      <c r="AK2085" s="139"/>
      <c r="AL2085" s="139"/>
      <c r="AM2085" s="139"/>
      <c r="AN2085" s="139"/>
      <c r="AO2085" s="139"/>
      <c r="AP2085" s="139"/>
      <c r="AQ2085" s="139"/>
      <c r="AR2085" s="139"/>
      <c r="AS2085" s="139"/>
      <c r="AT2085" s="139"/>
      <c r="AU2085" s="139"/>
      <c r="AV2085" s="139"/>
      <c r="AW2085" s="139"/>
      <c r="AX2085" s="139"/>
      <c r="AY2085" s="139"/>
    </row>
    <row r="2086" spans="1:51" ht="14.25" x14ac:dyDescent="0.2">
      <c r="A2086" s="139"/>
      <c r="B2086" s="139"/>
      <c r="C2086" s="139"/>
      <c r="D2086" s="139"/>
      <c r="E2086" s="139"/>
      <c r="F2086" s="139"/>
      <c r="G2086" s="139"/>
      <c r="H2086" s="139"/>
      <c r="I2086" s="139"/>
      <c r="J2086" s="139"/>
      <c r="K2086" s="139"/>
      <c r="L2086" s="139"/>
      <c r="M2086" s="139"/>
      <c r="N2086" s="139"/>
      <c r="O2086" s="139"/>
      <c r="P2086" s="139"/>
      <c r="Q2086" s="139"/>
      <c r="R2086" s="139"/>
      <c r="S2086" s="139"/>
      <c r="T2086" s="139"/>
      <c r="U2086" s="139"/>
      <c r="V2086" s="139"/>
      <c r="W2086" s="139"/>
      <c r="X2086" s="139"/>
      <c r="Y2086" s="139"/>
      <c r="Z2086" s="139"/>
      <c r="AA2086" s="139"/>
      <c r="AB2086" s="139"/>
      <c r="AC2086" s="139"/>
      <c r="AD2086" s="139"/>
      <c r="AE2086" s="139"/>
      <c r="AF2086" s="139"/>
      <c r="AG2086" s="139"/>
      <c r="AH2086" s="139"/>
      <c r="AI2086" s="139"/>
      <c r="AJ2086" s="139"/>
      <c r="AK2086" s="139"/>
      <c r="AL2086" s="139"/>
      <c r="AM2086" s="139"/>
      <c r="AN2086" s="139"/>
      <c r="AO2086" s="139"/>
      <c r="AP2086" s="139"/>
      <c r="AQ2086" s="139"/>
      <c r="AR2086" s="139"/>
      <c r="AS2086" s="139"/>
      <c r="AT2086" s="139"/>
      <c r="AU2086" s="139"/>
      <c r="AV2086" s="139"/>
      <c r="AW2086" s="139"/>
      <c r="AX2086" s="139"/>
      <c r="AY2086" s="139"/>
    </row>
    <row r="2087" spans="1:51" ht="14.25" x14ac:dyDescent="0.2">
      <c r="A2087" s="139"/>
      <c r="B2087" s="139"/>
      <c r="C2087" s="139"/>
      <c r="D2087" s="139"/>
      <c r="E2087" s="139"/>
      <c r="F2087" s="139"/>
      <c r="G2087" s="139"/>
      <c r="H2087" s="139"/>
      <c r="I2087" s="139"/>
      <c r="J2087" s="139"/>
      <c r="K2087" s="139"/>
      <c r="L2087" s="139"/>
      <c r="M2087" s="139"/>
      <c r="N2087" s="139"/>
      <c r="O2087" s="139"/>
      <c r="P2087" s="139"/>
      <c r="Q2087" s="139"/>
      <c r="R2087" s="139"/>
      <c r="S2087" s="139"/>
      <c r="T2087" s="139"/>
      <c r="U2087" s="139"/>
      <c r="V2087" s="139"/>
      <c r="W2087" s="139"/>
      <c r="X2087" s="139"/>
      <c r="Y2087" s="139"/>
      <c r="Z2087" s="139"/>
      <c r="AA2087" s="139"/>
      <c r="AB2087" s="139"/>
      <c r="AC2087" s="139"/>
      <c r="AD2087" s="139"/>
      <c r="AE2087" s="139"/>
      <c r="AF2087" s="139"/>
      <c r="AG2087" s="139"/>
      <c r="AH2087" s="139"/>
      <c r="AI2087" s="139"/>
      <c r="AJ2087" s="139"/>
      <c r="AK2087" s="139"/>
      <c r="AL2087" s="139"/>
      <c r="AM2087" s="139"/>
      <c r="AN2087" s="139"/>
      <c r="AO2087" s="139"/>
      <c r="AP2087" s="139"/>
      <c r="AQ2087" s="139"/>
      <c r="AR2087" s="139"/>
      <c r="AS2087" s="139"/>
      <c r="AT2087" s="139"/>
      <c r="AU2087" s="139"/>
      <c r="AV2087" s="139"/>
      <c r="AW2087" s="139"/>
      <c r="AX2087" s="139"/>
      <c r="AY2087" s="139"/>
    </row>
    <row r="2088" spans="1:51" ht="14.25" x14ac:dyDescent="0.2">
      <c r="A2088" s="139"/>
      <c r="B2088" s="139"/>
      <c r="C2088" s="139"/>
      <c r="D2088" s="139"/>
      <c r="E2088" s="139"/>
      <c r="F2088" s="139"/>
      <c r="G2088" s="139"/>
      <c r="H2088" s="139"/>
      <c r="I2088" s="139"/>
      <c r="J2088" s="139"/>
      <c r="K2088" s="139"/>
      <c r="L2088" s="139"/>
      <c r="M2088" s="139"/>
      <c r="N2088" s="139"/>
      <c r="O2088" s="139"/>
      <c r="P2088" s="139"/>
      <c r="Q2088" s="139"/>
      <c r="R2088" s="139"/>
      <c r="S2088" s="139"/>
      <c r="T2088" s="139"/>
      <c r="U2088" s="139"/>
      <c r="V2088" s="139"/>
      <c r="W2088" s="139"/>
      <c r="X2088" s="139"/>
      <c r="Y2088" s="139"/>
      <c r="Z2088" s="139"/>
      <c r="AA2088" s="139"/>
      <c r="AB2088" s="139"/>
      <c r="AC2088" s="139"/>
      <c r="AD2088" s="139"/>
      <c r="AE2088" s="139"/>
      <c r="AF2088" s="139"/>
      <c r="AG2088" s="139"/>
      <c r="AH2088" s="139"/>
      <c r="AI2088" s="139"/>
      <c r="AJ2088" s="139"/>
      <c r="AK2088" s="139"/>
      <c r="AL2088" s="139"/>
      <c r="AM2088" s="139"/>
      <c r="AN2088" s="139"/>
      <c r="AO2088" s="139"/>
      <c r="AP2088" s="139"/>
      <c r="AQ2088" s="139"/>
      <c r="AR2088" s="139"/>
      <c r="AS2088" s="139"/>
      <c r="AT2088" s="139"/>
      <c r="AU2088" s="139"/>
      <c r="AV2088" s="139"/>
      <c r="AW2088" s="139"/>
      <c r="AX2088" s="139"/>
      <c r="AY2088" s="139"/>
    </row>
    <row r="2089" spans="1:51" ht="14.25" x14ac:dyDescent="0.2">
      <c r="A2089" s="139"/>
      <c r="B2089" s="139"/>
      <c r="C2089" s="139"/>
      <c r="D2089" s="139"/>
      <c r="E2089" s="139"/>
      <c r="F2089" s="139"/>
      <c r="G2089" s="139"/>
      <c r="H2089" s="139"/>
      <c r="I2089" s="139"/>
      <c r="J2089" s="139"/>
      <c r="K2089" s="139"/>
      <c r="L2089" s="139"/>
      <c r="M2089" s="139"/>
      <c r="N2089" s="139"/>
      <c r="O2089" s="139"/>
      <c r="P2089" s="139"/>
      <c r="Q2089" s="139"/>
      <c r="R2089" s="139"/>
      <c r="S2089" s="139"/>
      <c r="T2089" s="139"/>
      <c r="U2089" s="139"/>
      <c r="V2089" s="139"/>
      <c r="W2089" s="139"/>
      <c r="X2089" s="139"/>
      <c r="Y2089" s="139"/>
      <c r="Z2089" s="139"/>
      <c r="AA2089" s="139"/>
      <c r="AB2089" s="139"/>
      <c r="AC2089" s="139"/>
      <c r="AD2089" s="139"/>
      <c r="AE2089" s="139"/>
      <c r="AF2089" s="139"/>
      <c r="AG2089" s="139"/>
      <c r="AH2089" s="139"/>
      <c r="AI2089" s="139"/>
      <c r="AJ2089" s="139"/>
      <c r="AK2089" s="139"/>
      <c r="AL2089" s="139"/>
      <c r="AM2089" s="139"/>
      <c r="AN2089" s="139"/>
      <c r="AO2089" s="139"/>
      <c r="AP2089" s="139"/>
      <c r="AQ2089" s="139"/>
      <c r="AR2089" s="139"/>
      <c r="AS2089" s="139"/>
      <c r="AT2089" s="139"/>
      <c r="AU2089" s="139"/>
      <c r="AV2089" s="139"/>
      <c r="AW2089" s="139"/>
      <c r="AX2089" s="139"/>
      <c r="AY2089" s="139"/>
    </row>
    <row r="2090" spans="1:51" ht="14.25" x14ac:dyDescent="0.2">
      <c r="A2090" s="139"/>
      <c r="B2090" s="139"/>
      <c r="C2090" s="139"/>
      <c r="D2090" s="139"/>
      <c r="E2090" s="139"/>
      <c r="F2090" s="139"/>
      <c r="G2090" s="139"/>
      <c r="H2090" s="139"/>
      <c r="I2090" s="139"/>
      <c r="J2090" s="139"/>
      <c r="K2090" s="139"/>
      <c r="L2090" s="139"/>
      <c r="M2090" s="139"/>
      <c r="N2090" s="139"/>
      <c r="O2090" s="139"/>
      <c r="P2090" s="139"/>
      <c r="Q2090" s="139"/>
      <c r="R2090" s="139"/>
      <c r="S2090" s="139"/>
      <c r="T2090" s="139"/>
      <c r="U2090" s="139"/>
      <c r="V2090" s="139"/>
      <c r="W2090" s="139"/>
      <c r="X2090" s="139"/>
      <c r="Y2090" s="139"/>
      <c r="Z2090" s="139"/>
      <c r="AA2090" s="139"/>
      <c r="AB2090" s="139"/>
      <c r="AC2090" s="139"/>
      <c r="AD2090" s="139"/>
      <c r="AE2090" s="139"/>
      <c r="AF2090" s="139"/>
      <c r="AG2090" s="139"/>
      <c r="AH2090" s="139"/>
      <c r="AI2090" s="139"/>
      <c r="AJ2090" s="139"/>
      <c r="AK2090" s="139"/>
      <c r="AL2090" s="139"/>
      <c r="AM2090" s="139"/>
      <c r="AN2090" s="139"/>
      <c r="AO2090" s="139"/>
      <c r="AP2090" s="139"/>
      <c r="AQ2090" s="139"/>
      <c r="AR2090" s="139"/>
      <c r="AS2090" s="139"/>
      <c r="AT2090" s="139"/>
      <c r="AU2090" s="139"/>
      <c r="AV2090" s="139"/>
      <c r="AW2090" s="139"/>
      <c r="AX2090" s="139"/>
      <c r="AY2090" s="139"/>
    </row>
    <row r="2091" spans="1:51" ht="14.25" x14ac:dyDescent="0.2">
      <c r="A2091" s="139"/>
      <c r="B2091" s="139"/>
      <c r="C2091" s="139"/>
      <c r="D2091" s="139"/>
      <c r="E2091" s="139"/>
      <c r="F2091" s="139"/>
      <c r="G2091" s="139"/>
      <c r="H2091" s="139"/>
      <c r="I2091" s="139"/>
      <c r="J2091" s="139"/>
      <c r="K2091" s="139"/>
      <c r="L2091" s="139"/>
      <c r="M2091" s="139"/>
      <c r="N2091" s="139"/>
      <c r="O2091" s="139"/>
      <c r="P2091" s="139"/>
      <c r="Q2091" s="139"/>
      <c r="R2091" s="139"/>
      <c r="S2091" s="139"/>
      <c r="T2091" s="139"/>
      <c r="U2091" s="139"/>
      <c r="V2091" s="139"/>
      <c r="W2091" s="139"/>
      <c r="X2091" s="139"/>
      <c r="Y2091" s="139"/>
      <c r="Z2091" s="139"/>
      <c r="AA2091" s="139"/>
      <c r="AB2091" s="139"/>
      <c r="AC2091" s="139"/>
      <c r="AD2091" s="139"/>
      <c r="AE2091" s="139"/>
      <c r="AF2091" s="139"/>
      <c r="AG2091" s="139"/>
      <c r="AH2091" s="139"/>
      <c r="AI2091" s="139"/>
      <c r="AJ2091" s="139"/>
      <c r="AK2091" s="139"/>
      <c r="AL2091" s="139"/>
      <c r="AM2091" s="139"/>
      <c r="AN2091" s="139"/>
      <c r="AO2091" s="139"/>
      <c r="AP2091" s="139"/>
      <c r="AQ2091" s="139"/>
      <c r="AR2091" s="139"/>
      <c r="AS2091" s="139"/>
      <c r="AT2091" s="139"/>
      <c r="AU2091" s="139"/>
      <c r="AV2091" s="139"/>
      <c r="AW2091" s="139"/>
      <c r="AX2091" s="139"/>
      <c r="AY2091" s="139"/>
    </row>
    <row r="2092" spans="1:51" ht="14.25" x14ac:dyDescent="0.2">
      <c r="A2092" s="139"/>
      <c r="B2092" s="139"/>
      <c r="C2092" s="139"/>
      <c r="D2092" s="139"/>
      <c r="E2092" s="139"/>
      <c r="F2092" s="139"/>
      <c r="G2092" s="139"/>
      <c r="H2092" s="139"/>
      <c r="I2092" s="139"/>
      <c r="J2092" s="139"/>
      <c r="K2092" s="139"/>
      <c r="L2092" s="139"/>
      <c r="M2092" s="139"/>
      <c r="N2092" s="139"/>
      <c r="O2092" s="139"/>
      <c r="P2092" s="139"/>
      <c r="Q2092" s="139"/>
      <c r="R2092" s="139"/>
      <c r="S2092" s="139"/>
      <c r="T2092" s="139"/>
      <c r="U2092" s="139"/>
      <c r="V2092" s="139"/>
      <c r="W2092" s="139"/>
      <c r="X2092" s="139"/>
      <c r="Y2092" s="139"/>
      <c r="Z2092" s="139"/>
      <c r="AA2092" s="139"/>
      <c r="AB2092" s="139"/>
      <c r="AC2092" s="139"/>
      <c r="AD2092" s="139"/>
      <c r="AE2092" s="139"/>
      <c r="AF2092" s="139"/>
      <c r="AG2092" s="139"/>
      <c r="AH2092" s="139"/>
      <c r="AI2092" s="139"/>
      <c r="AJ2092" s="139"/>
      <c r="AK2092" s="139"/>
      <c r="AL2092" s="139"/>
      <c r="AM2092" s="139"/>
      <c r="AN2092" s="139"/>
      <c r="AO2092" s="139"/>
      <c r="AP2092" s="139"/>
      <c r="AQ2092" s="139"/>
      <c r="AR2092" s="139"/>
      <c r="AS2092" s="139"/>
      <c r="AT2092" s="139"/>
      <c r="AU2092" s="139"/>
      <c r="AV2092" s="139"/>
      <c r="AW2092" s="139"/>
      <c r="AX2092" s="139"/>
      <c r="AY2092" s="139"/>
    </row>
    <row r="2093" spans="1:51" ht="14.25" x14ac:dyDescent="0.2">
      <c r="A2093" s="139"/>
      <c r="B2093" s="139"/>
      <c r="C2093" s="139"/>
      <c r="D2093" s="139"/>
      <c r="E2093" s="139"/>
      <c r="F2093" s="139"/>
      <c r="G2093" s="139"/>
      <c r="H2093" s="139"/>
      <c r="I2093" s="139"/>
      <c r="J2093" s="139"/>
      <c r="K2093" s="139"/>
      <c r="L2093" s="139"/>
      <c r="M2093" s="139"/>
      <c r="N2093" s="139"/>
      <c r="O2093" s="139"/>
      <c r="P2093" s="139"/>
      <c r="Q2093" s="139"/>
      <c r="R2093" s="139"/>
      <c r="S2093" s="139"/>
      <c r="T2093" s="139"/>
      <c r="U2093" s="139"/>
      <c r="V2093" s="139"/>
      <c r="W2093" s="139"/>
      <c r="X2093" s="139"/>
      <c r="Y2093" s="139"/>
      <c r="Z2093" s="139"/>
      <c r="AA2093" s="139"/>
      <c r="AB2093" s="139"/>
      <c r="AC2093" s="139"/>
      <c r="AD2093" s="139"/>
      <c r="AE2093" s="139"/>
      <c r="AF2093" s="139"/>
      <c r="AG2093" s="139"/>
      <c r="AH2093" s="139"/>
      <c r="AI2093" s="139"/>
      <c r="AJ2093" s="139"/>
      <c r="AK2093" s="139"/>
      <c r="AL2093" s="139"/>
      <c r="AM2093" s="139"/>
      <c r="AN2093" s="139"/>
      <c r="AO2093" s="139"/>
      <c r="AP2093" s="139"/>
      <c r="AQ2093" s="139"/>
      <c r="AR2093" s="139"/>
      <c r="AS2093" s="139"/>
      <c r="AT2093" s="139"/>
      <c r="AU2093" s="139"/>
      <c r="AV2093" s="139"/>
      <c r="AW2093" s="139"/>
      <c r="AX2093" s="139"/>
      <c r="AY2093" s="139"/>
    </row>
    <row r="2094" spans="1:51" ht="14.25" x14ac:dyDescent="0.2">
      <c r="A2094" s="139"/>
      <c r="B2094" s="139"/>
      <c r="C2094" s="139"/>
      <c r="D2094" s="139"/>
      <c r="E2094" s="139"/>
      <c r="F2094" s="139"/>
      <c r="G2094" s="139"/>
      <c r="H2094" s="139"/>
      <c r="I2094" s="139"/>
      <c r="J2094" s="139"/>
      <c r="K2094" s="139"/>
      <c r="L2094" s="139"/>
      <c r="M2094" s="139"/>
      <c r="N2094" s="139"/>
      <c r="O2094" s="139"/>
      <c r="P2094" s="139"/>
      <c r="Q2094" s="139"/>
      <c r="R2094" s="139"/>
      <c r="S2094" s="139"/>
      <c r="T2094" s="139"/>
      <c r="U2094" s="139"/>
      <c r="V2094" s="139"/>
      <c r="W2094" s="139"/>
      <c r="X2094" s="139"/>
      <c r="Y2094" s="139"/>
      <c r="Z2094" s="139"/>
      <c r="AA2094" s="139"/>
      <c r="AB2094" s="139"/>
      <c r="AC2094" s="139"/>
      <c r="AD2094" s="139"/>
      <c r="AE2094" s="139"/>
      <c r="AF2094" s="139"/>
      <c r="AG2094" s="139"/>
      <c r="AH2094" s="139"/>
      <c r="AI2094" s="139"/>
      <c r="AJ2094" s="139"/>
      <c r="AK2094" s="139"/>
      <c r="AL2094" s="139"/>
      <c r="AM2094" s="139"/>
      <c r="AN2094" s="139"/>
      <c r="AO2094" s="139"/>
      <c r="AP2094" s="139"/>
      <c r="AQ2094" s="139"/>
      <c r="AR2094" s="139"/>
      <c r="AS2094" s="139"/>
      <c r="AT2094" s="139"/>
      <c r="AU2094" s="139"/>
      <c r="AV2094" s="139"/>
      <c r="AW2094" s="139"/>
      <c r="AX2094" s="139"/>
      <c r="AY2094" s="139"/>
    </row>
    <row r="2095" spans="1:51" ht="14.25" x14ac:dyDescent="0.2">
      <c r="A2095" s="139"/>
      <c r="B2095" s="139"/>
      <c r="C2095" s="139"/>
      <c r="D2095" s="139"/>
      <c r="E2095" s="139"/>
      <c r="F2095" s="139"/>
      <c r="G2095" s="139"/>
      <c r="H2095" s="139"/>
      <c r="I2095" s="139"/>
      <c r="J2095" s="139"/>
      <c r="K2095" s="139"/>
      <c r="L2095" s="139"/>
      <c r="M2095" s="139"/>
      <c r="N2095" s="139"/>
      <c r="O2095" s="139"/>
      <c r="P2095" s="139"/>
      <c r="Q2095" s="139"/>
      <c r="R2095" s="139"/>
      <c r="S2095" s="139"/>
      <c r="T2095" s="139"/>
      <c r="U2095" s="139"/>
      <c r="V2095" s="139"/>
      <c r="W2095" s="139"/>
      <c r="X2095" s="139"/>
      <c r="Y2095" s="139"/>
      <c r="Z2095" s="139"/>
      <c r="AA2095" s="139"/>
      <c r="AB2095" s="139"/>
      <c r="AC2095" s="139"/>
      <c r="AD2095" s="139"/>
      <c r="AE2095" s="139"/>
      <c r="AF2095" s="139"/>
      <c r="AG2095" s="139"/>
      <c r="AH2095" s="139"/>
      <c r="AI2095" s="139"/>
      <c r="AJ2095" s="139"/>
      <c r="AK2095" s="139"/>
      <c r="AL2095" s="139"/>
      <c r="AM2095" s="139"/>
      <c r="AN2095" s="139"/>
      <c r="AO2095" s="139"/>
      <c r="AP2095" s="139"/>
      <c r="AQ2095" s="139"/>
      <c r="AR2095" s="139"/>
      <c r="AS2095" s="139"/>
      <c r="AT2095" s="139"/>
      <c r="AU2095" s="139"/>
      <c r="AV2095" s="139"/>
      <c r="AW2095" s="139"/>
      <c r="AX2095" s="139"/>
      <c r="AY2095" s="139"/>
    </row>
    <row r="2096" spans="1:51" ht="14.25" x14ac:dyDescent="0.2">
      <c r="A2096" s="139"/>
      <c r="B2096" s="139"/>
      <c r="C2096" s="139"/>
      <c r="D2096" s="139"/>
      <c r="E2096" s="139"/>
      <c r="F2096" s="139"/>
      <c r="G2096" s="139"/>
      <c r="H2096" s="139"/>
      <c r="I2096" s="139"/>
      <c r="J2096" s="139"/>
      <c r="K2096" s="139"/>
      <c r="L2096" s="139"/>
      <c r="M2096" s="139"/>
      <c r="N2096" s="139"/>
      <c r="O2096" s="139"/>
      <c r="P2096" s="139"/>
      <c r="Q2096" s="139"/>
      <c r="R2096" s="139"/>
      <c r="S2096" s="139"/>
      <c r="T2096" s="139"/>
      <c r="U2096" s="139"/>
      <c r="V2096" s="139"/>
      <c r="W2096" s="139"/>
      <c r="X2096" s="139"/>
      <c r="Y2096" s="139"/>
      <c r="Z2096" s="139"/>
      <c r="AA2096" s="139"/>
      <c r="AB2096" s="139"/>
      <c r="AC2096" s="139"/>
      <c r="AD2096" s="139"/>
      <c r="AE2096" s="139"/>
      <c r="AF2096" s="139"/>
      <c r="AG2096" s="139"/>
      <c r="AH2096" s="139"/>
      <c r="AI2096" s="139"/>
      <c r="AJ2096" s="139"/>
      <c r="AK2096" s="139"/>
      <c r="AL2096" s="139"/>
      <c r="AM2096" s="139"/>
      <c r="AN2096" s="139"/>
      <c r="AO2096" s="139"/>
      <c r="AP2096" s="139"/>
      <c r="AQ2096" s="139"/>
      <c r="AR2096" s="139"/>
      <c r="AS2096" s="139"/>
      <c r="AT2096" s="139"/>
      <c r="AU2096" s="139"/>
      <c r="AV2096" s="139"/>
      <c r="AW2096" s="139"/>
      <c r="AX2096" s="139"/>
      <c r="AY2096" s="139"/>
    </row>
    <row r="2097" spans="1:51" ht="14.25" x14ac:dyDescent="0.2">
      <c r="A2097" s="139"/>
      <c r="B2097" s="139"/>
      <c r="C2097" s="139"/>
      <c r="D2097" s="139"/>
      <c r="E2097" s="139"/>
      <c r="F2097" s="139"/>
      <c r="G2097" s="139"/>
      <c r="H2097" s="139"/>
      <c r="I2097" s="139"/>
      <c r="J2097" s="139"/>
      <c r="K2097" s="139"/>
      <c r="L2097" s="139"/>
      <c r="M2097" s="139"/>
      <c r="N2097" s="139"/>
      <c r="O2097" s="139"/>
      <c r="P2097" s="139"/>
      <c r="Q2097" s="139"/>
      <c r="R2097" s="139"/>
      <c r="S2097" s="139"/>
      <c r="T2097" s="139"/>
      <c r="U2097" s="139"/>
      <c r="V2097" s="139"/>
      <c r="W2097" s="139"/>
      <c r="X2097" s="139"/>
      <c r="Y2097" s="139"/>
      <c r="Z2097" s="139"/>
      <c r="AA2097" s="139"/>
      <c r="AB2097" s="139"/>
      <c r="AC2097" s="139"/>
      <c r="AD2097" s="139"/>
      <c r="AE2097" s="139"/>
      <c r="AF2097" s="139"/>
      <c r="AG2097" s="139"/>
      <c r="AH2097" s="139"/>
      <c r="AI2097" s="139"/>
      <c r="AJ2097" s="139"/>
      <c r="AK2097" s="139"/>
      <c r="AL2097" s="139"/>
      <c r="AM2097" s="139"/>
      <c r="AN2097" s="139"/>
      <c r="AO2097" s="139"/>
      <c r="AP2097" s="139"/>
      <c r="AQ2097" s="139"/>
      <c r="AR2097" s="139"/>
      <c r="AS2097" s="139"/>
      <c r="AT2097" s="139"/>
      <c r="AU2097" s="139"/>
      <c r="AV2097" s="139"/>
      <c r="AW2097" s="139"/>
      <c r="AX2097" s="139"/>
      <c r="AY2097" s="139"/>
    </row>
    <row r="2098" spans="1:51" ht="14.25" x14ac:dyDescent="0.2">
      <c r="A2098" s="139"/>
      <c r="B2098" s="139"/>
      <c r="C2098" s="139"/>
      <c r="D2098" s="139"/>
      <c r="E2098" s="139"/>
      <c r="F2098" s="139"/>
      <c r="G2098" s="139"/>
      <c r="H2098" s="139"/>
      <c r="I2098" s="139"/>
      <c r="J2098" s="139"/>
      <c r="K2098" s="139"/>
      <c r="L2098" s="139"/>
      <c r="M2098" s="139"/>
      <c r="N2098" s="139"/>
      <c r="O2098" s="139"/>
      <c r="P2098" s="139"/>
      <c r="Q2098" s="139"/>
      <c r="R2098" s="139"/>
      <c r="S2098" s="139"/>
      <c r="T2098" s="139"/>
      <c r="U2098" s="139"/>
      <c r="V2098" s="139"/>
      <c r="W2098" s="139"/>
      <c r="X2098" s="139"/>
      <c r="Y2098" s="139"/>
      <c r="Z2098" s="139"/>
      <c r="AA2098" s="139"/>
      <c r="AB2098" s="139"/>
      <c r="AC2098" s="139"/>
      <c r="AD2098" s="139"/>
      <c r="AE2098" s="139"/>
      <c r="AF2098" s="139"/>
      <c r="AG2098" s="139"/>
      <c r="AH2098" s="139"/>
      <c r="AI2098" s="139"/>
      <c r="AJ2098" s="139"/>
      <c r="AK2098" s="139"/>
      <c r="AL2098" s="139"/>
      <c r="AM2098" s="139"/>
      <c r="AN2098" s="139"/>
      <c r="AO2098" s="139"/>
      <c r="AP2098" s="139"/>
      <c r="AQ2098" s="139"/>
      <c r="AR2098" s="139"/>
      <c r="AS2098" s="139"/>
      <c r="AT2098" s="139"/>
      <c r="AU2098" s="139"/>
      <c r="AV2098" s="139"/>
      <c r="AW2098" s="139"/>
      <c r="AX2098" s="139"/>
      <c r="AY2098" s="139"/>
    </row>
    <row r="2099" spans="1:51" ht="14.25" x14ac:dyDescent="0.2">
      <c r="A2099" s="139"/>
      <c r="B2099" s="139"/>
      <c r="C2099" s="139"/>
      <c r="D2099" s="139"/>
      <c r="E2099" s="139"/>
      <c r="F2099" s="139"/>
      <c r="G2099" s="139"/>
      <c r="H2099" s="139"/>
      <c r="I2099" s="139"/>
      <c r="J2099" s="139"/>
      <c r="K2099" s="139"/>
      <c r="L2099" s="139"/>
      <c r="M2099" s="139"/>
      <c r="N2099" s="139"/>
      <c r="O2099" s="139"/>
      <c r="P2099" s="139"/>
      <c r="Q2099" s="139"/>
      <c r="R2099" s="139"/>
      <c r="S2099" s="139"/>
      <c r="T2099" s="139"/>
      <c r="U2099" s="139"/>
      <c r="V2099" s="139"/>
      <c r="W2099" s="139"/>
      <c r="X2099" s="139"/>
      <c r="Y2099" s="139"/>
      <c r="Z2099" s="139"/>
      <c r="AA2099" s="139"/>
      <c r="AB2099" s="139"/>
      <c r="AC2099" s="139"/>
      <c r="AD2099" s="139"/>
      <c r="AE2099" s="139"/>
      <c r="AF2099" s="139"/>
      <c r="AG2099" s="139"/>
      <c r="AH2099" s="139"/>
      <c r="AI2099" s="139"/>
      <c r="AJ2099" s="139"/>
      <c r="AK2099" s="139"/>
      <c r="AL2099" s="139"/>
      <c r="AM2099" s="139"/>
      <c r="AN2099" s="139"/>
      <c r="AO2099" s="139"/>
      <c r="AP2099" s="139"/>
      <c r="AQ2099" s="139"/>
      <c r="AR2099" s="139"/>
      <c r="AS2099" s="139"/>
      <c r="AT2099" s="139"/>
      <c r="AU2099" s="139"/>
      <c r="AV2099" s="139"/>
      <c r="AW2099" s="139"/>
      <c r="AX2099" s="139"/>
      <c r="AY2099" s="139"/>
    </row>
    <row r="2100" spans="1:51" ht="14.25" x14ac:dyDescent="0.2">
      <c r="A2100" s="139"/>
      <c r="B2100" s="139"/>
      <c r="C2100" s="139"/>
      <c r="D2100" s="139"/>
      <c r="E2100" s="139"/>
      <c r="F2100" s="139"/>
      <c r="G2100" s="139"/>
      <c r="H2100" s="139"/>
      <c r="I2100" s="139"/>
      <c r="J2100" s="139"/>
      <c r="K2100" s="139"/>
      <c r="L2100" s="139"/>
      <c r="M2100" s="139"/>
      <c r="N2100" s="139"/>
      <c r="O2100" s="139"/>
      <c r="P2100" s="139"/>
      <c r="Q2100" s="139"/>
      <c r="R2100" s="139"/>
      <c r="S2100" s="139"/>
      <c r="T2100" s="139"/>
      <c r="U2100" s="139"/>
      <c r="V2100" s="139"/>
      <c r="W2100" s="139"/>
      <c r="X2100" s="139"/>
      <c r="Y2100" s="139"/>
      <c r="Z2100" s="139"/>
      <c r="AA2100" s="139"/>
      <c r="AB2100" s="139"/>
      <c r="AC2100" s="139"/>
      <c r="AD2100" s="139"/>
      <c r="AE2100" s="139"/>
      <c r="AF2100" s="139"/>
      <c r="AG2100" s="139"/>
      <c r="AH2100" s="139"/>
      <c r="AI2100" s="139"/>
      <c r="AJ2100" s="139"/>
      <c r="AK2100" s="139"/>
      <c r="AL2100" s="139"/>
      <c r="AM2100" s="139"/>
      <c r="AN2100" s="139"/>
      <c r="AO2100" s="139"/>
      <c r="AP2100" s="139"/>
      <c r="AQ2100" s="139"/>
      <c r="AR2100" s="139"/>
      <c r="AS2100" s="139"/>
      <c r="AT2100" s="139"/>
      <c r="AU2100" s="139"/>
      <c r="AV2100" s="139"/>
      <c r="AW2100" s="139"/>
      <c r="AX2100" s="139"/>
      <c r="AY2100" s="139"/>
    </row>
    <row r="2101" spans="1:51" ht="14.25" x14ac:dyDescent="0.2">
      <c r="A2101" s="139"/>
      <c r="B2101" s="139"/>
      <c r="C2101" s="139"/>
      <c r="D2101" s="139"/>
      <c r="E2101" s="139"/>
      <c r="F2101" s="139"/>
      <c r="G2101" s="139"/>
      <c r="H2101" s="139"/>
      <c r="I2101" s="139"/>
      <c r="J2101" s="139"/>
      <c r="K2101" s="139"/>
      <c r="L2101" s="139"/>
      <c r="M2101" s="139"/>
      <c r="N2101" s="139"/>
      <c r="O2101" s="139"/>
      <c r="P2101" s="139"/>
      <c r="Q2101" s="139"/>
      <c r="R2101" s="139"/>
      <c r="S2101" s="139"/>
      <c r="T2101" s="139"/>
      <c r="U2101" s="139"/>
      <c r="V2101" s="139"/>
      <c r="W2101" s="139"/>
      <c r="X2101" s="139"/>
      <c r="Y2101" s="139"/>
      <c r="Z2101" s="139"/>
      <c r="AA2101" s="139"/>
      <c r="AB2101" s="139"/>
      <c r="AC2101" s="139"/>
      <c r="AD2101" s="139"/>
      <c r="AE2101" s="139"/>
      <c r="AF2101" s="139"/>
      <c r="AG2101" s="139"/>
      <c r="AH2101" s="139"/>
      <c r="AI2101" s="139"/>
      <c r="AJ2101" s="139"/>
      <c r="AK2101" s="139"/>
      <c r="AL2101" s="139"/>
      <c r="AM2101" s="139"/>
      <c r="AN2101" s="139"/>
      <c r="AO2101" s="139"/>
      <c r="AP2101" s="139"/>
      <c r="AQ2101" s="139"/>
      <c r="AR2101" s="139"/>
      <c r="AS2101" s="139"/>
      <c r="AT2101" s="139"/>
      <c r="AU2101" s="139"/>
      <c r="AV2101" s="139"/>
      <c r="AW2101" s="139"/>
      <c r="AX2101" s="139"/>
      <c r="AY2101" s="139"/>
    </row>
    <row r="2102" spans="1:51" ht="14.25" x14ac:dyDescent="0.2">
      <c r="A2102" s="139"/>
      <c r="B2102" s="139"/>
      <c r="C2102" s="139"/>
      <c r="D2102" s="139"/>
      <c r="E2102" s="139"/>
      <c r="F2102" s="139"/>
      <c r="G2102" s="139"/>
      <c r="H2102" s="139"/>
      <c r="I2102" s="139"/>
      <c r="J2102" s="139"/>
      <c r="K2102" s="139"/>
      <c r="L2102" s="139"/>
      <c r="M2102" s="139"/>
      <c r="N2102" s="139"/>
      <c r="O2102" s="139"/>
      <c r="P2102" s="139"/>
      <c r="Q2102" s="139"/>
      <c r="R2102" s="139"/>
      <c r="S2102" s="139"/>
      <c r="T2102" s="139"/>
      <c r="U2102" s="139"/>
      <c r="V2102" s="139"/>
      <c r="W2102" s="139"/>
      <c r="X2102" s="139"/>
      <c r="Y2102" s="139"/>
      <c r="Z2102" s="139"/>
      <c r="AA2102" s="139"/>
      <c r="AB2102" s="139"/>
      <c r="AC2102" s="139"/>
      <c r="AD2102" s="139"/>
      <c r="AE2102" s="139"/>
      <c r="AF2102" s="139"/>
      <c r="AG2102" s="139"/>
      <c r="AH2102" s="139"/>
      <c r="AI2102" s="139"/>
      <c r="AJ2102" s="139"/>
      <c r="AK2102" s="139"/>
      <c r="AL2102" s="139"/>
      <c r="AM2102" s="139"/>
      <c r="AN2102" s="139"/>
      <c r="AO2102" s="139"/>
      <c r="AP2102" s="139"/>
      <c r="AQ2102" s="139"/>
      <c r="AR2102" s="139"/>
      <c r="AS2102" s="139"/>
      <c r="AT2102" s="139"/>
      <c r="AU2102" s="139"/>
      <c r="AV2102" s="139"/>
      <c r="AW2102" s="139"/>
      <c r="AX2102" s="139"/>
      <c r="AY2102" s="139"/>
    </row>
    <row r="2103" spans="1:51" ht="14.25" x14ac:dyDescent="0.2">
      <c r="A2103" s="139"/>
      <c r="B2103" s="139"/>
      <c r="C2103" s="139"/>
      <c r="D2103" s="139"/>
      <c r="E2103" s="139"/>
      <c r="F2103" s="139"/>
      <c r="G2103" s="139"/>
      <c r="H2103" s="139"/>
      <c r="I2103" s="139"/>
      <c r="J2103" s="139"/>
      <c r="K2103" s="139"/>
      <c r="L2103" s="139"/>
      <c r="M2103" s="139"/>
      <c r="N2103" s="139"/>
      <c r="O2103" s="139"/>
      <c r="P2103" s="139"/>
      <c r="Q2103" s="139"/>
      <c r="R2103" s="139"/>
      <c r="S2103" s="139"/>
      <c r="T2103" s="139"/>
      <c r="U2103" s="139"/>
      <c r="V2103" s="139"/>
      <c r="W2103" s="139"/>
      <c r="X2103" s="139"/>
      <c r="Y2103" s="139"/>
      <c r="Z2103" s="139"/>
      <c r="AA2103" s="139"/>
      <c r="AB2103" s="139"/>
      <c r="AC2103" s="139"/>
      <c r="AD2103" s="139"/>
      <c r="AE2103" s="139"/>
      <c r="AF2103" s="139"/>
      <c r="AG2103" s="139"/>
      <c r="AH2103" s="139"/>
      <c r="AI2103" s="139"/>
      <c r="AJ2103" s="139"/>
      <c r="AK2103" s="139"/>
      <c r="AL2103" s="139"/>
      <c r="AM2103" s="139"/>
      <c r="AN2103" s="139"/>
      <c r="AO2103" s="139"/>
      <c r="AP2103" s="139"/>
      <c r="AQ2103" s="139"/>
      <c r="AR2103" s="139"/>
      <c r="AS2103" s="139"/>
      <c r="AT2103" s="139"/>
      <c r="AU2103" s="139"/>
      <c r="AV2103" s="139"/>
      <c r="AW2103" s="139"/>
      <c r="AX2103" s="139"/>
      <c r="AY2103" s="139"/>
    </row>
    <row r="2104" spans="1:51" ht="14.25" x14ac:dyDescent="0.2">
      <c r="A2104" s="139"/>
      <c r="B2104" s="139"/>
      <c r="C2104" s="139"/>
      <c r="D2104" s="139"/>
      <c r="E2104" s="139"/>
      <c r="F2104" s="139"/>
      <c r="G2104" s="139"/>
      <c r="H2104" s="139"/>
      <c r="I2104" s="139"/>
      <c r="J2104" s="139"/>
      <c r="K2104" s="139"/>
      <c r="L2104" s="139"/>
      <c r="M2104" s="139"/>
      <c r="N2104" s="139"/>
      <c r="O2104" s="139"/>
      <c r="P2104" s="139"/>
      <c r="Q2104" s="139"/>
      <c r="R2104" s="139"/>
      <c r="S2104" s="139"/>
      <c r="T2104" s="139"/>
      <c r="U2104" s="139"/>
      <c r="V2104" s="139"/>
      <c r="W2104" s="139"/>
      <c r="X2104" s="139"/>
      <c r="Y2104" s="139"/>
      <c r="Z2104" s="139"/>
      <c r="AA2104" s="139"/>
      <c r="AB2104" s="139"/>
      <c r="AC2104" s="139"/>
      <c r="AD2104" s="139"/>
      <c r="AE2104" s="139"/>
      <c r="AF2104" s="139"/>
      <c r="AG2104" s="139"/>
      <c r="AH2104" s="139"/>
      <c r="AI2104" s="139"/>
      <c r="AJ2104" s="139"/>
      <c r="AK2104" s="139"/>
      <c r="AL2104" s="139"/>
      <c r="AM2104" s="139"/>
      <c r="AN2104" s="139"/>
      <c r="AO2104" s="139"/>
      <c r="AP2104" s="139"/>
      <c r="AQ2104" s="139"/>
      <c r="AR2104" s="139"/>
      <c r="AS2104" s="139"/>
      <c r="AT2104" s="139"/>
      <c r="AU2104" s="139"/>
      <c r="AV2104" s="139"/>
      <c r="AW2104" s="139"/>
      <c r="AX2104" s="139"/>
      <c r="AY2104" s="139"/>
    </row>
    <row r="2105" spans="1:51" ht="14.25" x14ac:dyDescent="0.2">
      <c r="A2105" s="139"/>
      <c r="B2105" s="139"/>
      <c r="C2105" s="139"/>
      <c r="D2105" s="139"/>
      <c r="E2105" s="139"/>
      <c r="F2105" s="139"/>
      <c r="G2105" s="139"/>
      <c r="H2105" s="139"/>
      <c r="I2105" s="139"/>
      <c r="J2105" s="139"/>
      <c r="K2105" s="139"/>
      <c r="L2105" s="139"/>
      <c r="M2105" s="139"/>
      <c r="N2105" s="139"/>
      <c r="O2105" s="139"/>
      <c r="P2105" s="139"/>
      <c r="Q2105" s="139"/>
      <c r="R2105" s="139"/>
      <c r="S2105" s="139"/>
      <c r="T2105" s="139"/>
      <c r="U2105" s="139"/>
      <c r="V2105" s="139"/>
      <c r="W2105" s="139"/>
      <c r="X2105" s="139"/>
      <c r="Y2105" s="139"/>
      <c r="Z2105" s="139"/>
      <c r="AA2105" s="139"/>
      <c r="AB2105" s="139"/>
      <c r="AC2105" s="139"/>
      <c r="AD2105" s="139"/>
      <c r="AE2105" s="139"/>
      <c r="AF2105" s="139"/>
      <c r="AG2105" s="139"/>
      <c r="AH2105" s="139"/>
      <c r="AI2105" s="139"/>
      <c r="AJ2105" s="139"/>
      <c r="AK2105" s="139"/>
      <c r="AL2105" s="139"/>
      <c r="AM2105" s="139"/>
      <c r="AN2105" s="139"/>
      <c r="AO2105" s="139"/>
      <c r="AP2105" s="139"/>
      <c r="AQ2105" s="139"/>
      <c r="AR2105" s="139"/>
      <c r="AS2105" s="139"/>
      <c r="AT2105" s="139"/>
      <c r="AU2105" s="139"/>
      <c r="AV2105" s="139"/>
      <c r="AW2105" s="139"/>
      <c r="AX2105" s="139"/>
      <c r="AY2105" s="139"/>
    </row>
    <row r="2106" spans="1:51" ht="14.25" x14ac:dyDescent="0.2">
      <c r="A2106" s="139"/>
      <c r="B2106" s="139"/>
      <c r="C2106" s="139"/>
      <c r="D2106" s="139"/>
      <c r="E2106" s="139"/>
      <c r="F2106" s="139"/>
      <c r="G2106" s="139"/>
      <c r="H2106" s="139"/>
      <c r="I2106" s="139"/>
      <c r="J2106" s="139"/>
      <c r="K2106" s="139"/>
      <c r="L2106" s="139"/>
      <c r="M2106" s="139"/>
      <c r="N2106" s="139"/>
      <c r="O2106" s="139"/>
      <c r="P2106" s="139"/>
      <c r="Q2106" s="139"/>
      <c r="R2106" s="139"/>
      <c r="S2106" s="139"/>
      <c r="T2106" s="139"/>
      <c r="U2106" s="139"/>
      <c r="V2106" s="139"/>
      <c r="W2106" s="139"/>
      <c r="X2106" s="139"/>
      <c r="Y2106" s="139"/>
      <c r="Z2106" s="139"/>
      <c r="AA2106" s="139"/>
      <c r="AB2106" s="139"/>
      <c r="AC2106" s="139"/>
      <c r="AD2106" s="139"/>
      <c r="AE2106" s="139"/>
      <c r="AF2106" s="139"/>
      <c r="AG2106" s="139"/>
      <c r="AH2106" s="139"/>
      <c r="AI2106" s="139"/>
      <c r="AJ2106" s="139"/>
      <c r="AK2106" s="139"/>
      <c r="AL2106" s="139"/>
      <c r="AM2106" s="139"/>
      <c r="AN2106" s="139"/>
      <c r="AO2106" s="139"/>
      <c r="AP2106" s="139"/>
      <c r="AQ2106" s="139"/>
      <c r="AR2106" s="139"/>
      <c r="AS2106" s="139"/>
      <c r="AT2106" s="139"/>
      <c r="AU2106" s="139"/>
      <c r="AV2106" s="139"/>
      <c r="AW2106" s="139"/>
      <c r="AX2106" s="139"/>
      <c r="AY2106" s="139"/>
    </row>
    <row r="2107" spans="1:51" ht="14.25" x14ac:dyDescent="0.2">
      <c r="A2107" s="139"/>
      <c r="B2107" s="139"/>
      <c r="C2107" s="139"/>
      <c r="D2107" s="139"/>
      <c r="E2107" s="139"/>
      <c r="F2107" s="139"/>
      <c r="G2107" s="139"/>
      <c r="H2107" s="139"/>
      <c r="I2107" s="139"/>
      <c r="J2107" s="139"/>
      <c r="K2107" s="139"/>
      <c r="L2107" s="139"/>
      <c r="M2107" s="139"/>
      <c r="N2107" s="139"/>
      <c r="O2107" s="139"/>
      <c r="P2107" s="139"/>
      <c r="Q2107" s="139"/>
      <c r="R2107" s="139"/>
      <c r="S2107" s="139"/>
      <c r="T2107" s="139"/>
      <c r="U2107" s="139"/>
      <c r="V2107" s="139"/>
      <c r="W2107" s="139"/>
      <c r="X2107" s="139"/>
      <c r="Y2107" s="139"/>
      <c r="Z2107" s="139"/>
      <c r="AA2107" s="139"/>
      <c r="AB2107" s="139"/>
      <c r="AC2107" s="139"/>
      <c r="AD2107" s="139"/>
      <c r="AE2107" s="139"/>
      <c r="AF2107" s="139"/>
      <c r="AG2107" s="139"/>
      <c r="AH2107" s="139"/>
      <c r="AI2107" s="139"/>
      <c r="AJ2107" s="139"/>
      <c r="AK2107" s="139"/>
      <c r="AL2107" s="139"/>
      <c r="AM2107" s="139"/>
      <c r="AN2107" s="139"/>
      <c r="AO2107" s="139"/>
      <c r="AP2107" s="139"/>
      <c r="AQ2107" s="139"/>
      <c r="AR2107" s="139"/>
      <c r="AS2107" s="139"/>
      <c r="AT2107" s="139"/>
      <c r="AU2107" s="139"/>
      <c r="AV2107" s="139"/>
      <c r="AW2107" s="139"/>
      <c r="AX2107" s="139"/>
      <c r="AY2107" s="139"/>
    </row>
    <row r="2108" spans="1:51" ht="14.25" x14ac:dyDescent="0.2">
      <c r="A2108" s="139"/>
      <c r="B2108" s="139"/>
      <c r="C2108" s="139"/>
      <c r="D2108" s="139"/>
      <c r="E2108" s="139"/>
      <c r="F2108" s="139"/>
      <c r="G2108" s="139"/>
      <c r="H2108" s="139"/>
      <c r="I2108" s="139"/>
      <c r="J2108" s="139"/>
      <c r="K2108" s="139"/>
      <c r="L2108" s="139"/>
      <c r="M2108" s="139"/>
      <c r="N2108" s="139"/>
      <c r="O2108" s="139"/>
      <c r="P2108" s="139"/>
      <c r="Q2108" s="139"/>
      <c r="R2108" s="139"/>
      <c r="S2108" s="139"/>
      <c r="T2108" s="139"/>
      <c r="U2108" s="139"/>
      <c r="V2108" s="139"/>
      <c r="W2108" s="139"/>
      <c r="X2108" s="139"/>
      <c r="Y2108" s="139"/>
      <c r="Z2108" s="139"/>
      <c r="AA2108" s="139"/>
      <c r="AB2108" s="139"/>
      <c r="AC2108" s="139"/>
      <c r="AD2108" s="139"/>
      <c r="AE2108" s="139"/>
      <c r="AF2108" s="139"/>
      <c r="AG2108" s="139"/>
      <c r="AH2108" s="139"/>
      <c r="AI2108" s="139"/>
      <c r="AJ2108" s="139"/>
      <c r="AK2108" s="139"/>
      <c r="AL2108" s="139"/>
      <c r="AM2108" s="139"/>
      <c r="AN2108" s="139"/>
      <c r="AO2108" s="139"/>
      <c r="AP2108" s="139"/>
      <c r="AQ2108" s="139"/>
      <c r="AR2108" s="139"/>
      <c r="AS2108" s="139"/>
      <c r="AT2108" s="139"/>
      <c r="AU2108" s="139"/>
      <c r="AV2108" s="139"/>
      <c r="AW2108" s="139"/>
      <c r="AX2108" s="139"/>
      <c r="AY2108" s="139"/>
    </row>
    <row r="2109" spans="1:51" ht="14.25" x14ac:dyDescent="0.2">
      <c r="A2109" s="139"/>
      <c r="B2109" s="139"/>
      <c r="C2109" s="139"/>
      <c r="D2109" s="139"/>
      <c r="E2109" s="139"/>
      <c r="F2109" s="139"/>
      <c r="G2109" s="139"/>
      <c r="H2109" s="139"/>
      <c r="I2109" s="139"/>
      <c r="J2109" s="139"/>
      <c r="K2109" s="139"/>
      <c r="L2109" s="139"/>
      <c r="M2109" s="139"/>
      <c r="N2109" s="139"/>
      <c r="O2109" s="139"/>
      <c r="P2109" s="139"/>
      <c r="Q2109" s="139"/>
      <c r="R2109" s="139"/>
      <c r="S2109" s="139"/>
      <c r="T2109" s="139"/>
      <c r="U2109" s="139"/>
      <c r="V2109" s="139"/>
      <c r="W2109" s="139"/>
      <c r="X2109" s="139"/>
      <c r="Y2109" s="139"/>
      <c r="Z2109" s="139"/>
      <c r="AA2109" s="139"/>
      <c r="AB2109" s="139"/>
      <c r="AC2109" s="139"/>
      <c r="AD2109" s="139"/>
      <c r="AE2109" s="139"/>
      <c r="AF2109" s="139"/>
      <c r="AG2109" s="139"/>
      <c r="AH2109" s="139"/>
      <c r="AI2109" s="139"/>
      <c r="AJ2109" s="139"/>
      <c r="AK2109" s="139"/>
      <c r="AL2109" s="139"/>
      <c r="AM2109" s="139"/>
      <c r="AN2109" s="139"/>
      <c r="AO2109" s="139"/>
      <c r="AP2109" s="139"/>
      <c r="AQ2109" s="139"/>
      <c r="AR2109" s="139"/>
      <c r="AS2109" s="139"/>
      <c r="AT2109" s="139"/>
      <c r="AU2109" s="139"/>
      <c r="AV2109" s="139"/>
      <c r="AW2109" s="139"/>
      <c r="AX2109" s="139"/>
      <c r="AY2109" s="139"/>
    </row>
    <row r="2110" spans="1:51" ht="14.25" x14ac:dyDescent="0.2">
      <c r="A2110" s="139"/>
      <c r="B2110" s="139"/>
      <c r="C2110" s="139"/>
      <c r="D2110" s="139"/>
      <c r="E2110" s="139"/>
      <c r="F2110" s="139"/>
      <c r="G2110" s="139"/>
      <c r="H2110" s="139"/>
      <c r="I2110" s="139"/>
      <c r="J2110" s="139"/>
      <c r="K2110" s="139"/>
      <c r="L2110" s="139"/>
      <c r="M2110" s="139"/>
      <c r="N2110" s="139"/>
      <c r="O2110" s="139"/>
      <c r="P2110" s="139"/>
      <c r="Q2110" s="139"/>
      <c r="R2110" s="139"/>
      <c r="S2110" s="139"/>
      <c r="T2110" s="139"/>
      <c r="U2110" s="139"/>
      <c r="V2110" s="139"/>
      <c r="W2110" s="139"/>
      <c r="X2110" s="139"/>
      <c r="Y2110" s="139"/>
      <c r="Z2110" s="139"/>
      <c r="AA2110" s="139"/>
      <c r="AB2110" s="139"/>
      <c r="AC2110" s="139"/>
      <c r="AD2110" s="139"/>
      <c r="AE2110" s="139"/>
      <c r="AF2110" s="139"/>
      <c r="AG2110" s="139"/>
      <c r="AH2110" s="139"/>
      <c r="AI2110" s="139"/>
      <c r="AJ2110" s="139"/>
      <c r="AK2110" s="139"/>
      <c r="AL2110" s="139"/>
      <c r="AM2110" s="139"/>
      <c r="AN2110" s="139"/>
      <c r="AO2110" s="139"/>
      <c r="AP2110" s="139"/>
      <c r="AQ2110" s="139"/>
      <c r="AR2110" s="139"/>
      <c r="AS2110" s="139"/>
      <c r="AT2110" s="139"/>
      <c r="AU2110" s="139"/>
      <c r="AV2110" s="139"/>
      <c r="AW2110" s="139"/>
      <c r="AX2110" s="139"/>
      <c r="AY2110" s="139"/>
    </row>
    <row r="2111" spans="1:51" ht="14.25" x14ac:dyDescent="0.2">
      <c r="A2111" s="139"/>
      <c r="B2111" s="139"/>
      <c r="C2111" s="139"/>
      <c r="D2111" s="139"/>
      <c r="E2111" s="139"/>
      <c r="F2111" s="139"/>
      <c r="G2111" s="139"/>
      <c r="H2111" s="139"/>
      <c r="I2111" s="139"/>
      <c r="J2111" s="139"/>
      <c r="K2111" s="139"/>
      <c r="L2111" s="139"/>
      <c r="M2111" s="139"/>
      <c r="N2111" s="139"/>
      <c r="O2111" s="139"/>
      <c r="P2111" s="139"/>
      <c r="Q2111" s="139"/>
      <c r="R2111" s="139"/>
      <c r="S2111" s="139"/>
      <c r="T2111" s="139"/>
      <c r="U2111" s="139"/>
      <c r="V2111" s="139"/>
      <c r="W2111" s="139"/>
      <c r="X2111" s="139"/>
      <c r="Y2111" s="139"/>
      <c r="Z2111" s="139"/>
      <c r="AA2111" s="139"/>
      <c r="AB2111" s="139"/>
      <c r="AC2111" s="139"/>
      <c r="AD2111" s="139"/>
      <c r="AE2111" s="139"/>
      <c r="AF2111" s="139"/>
      <c r="AG2111" s="139"/>
      <c r="AH2111" s="139"/>
      <c r="AI2111" s="139"/>
      <c r="AJ2111" s="139"/>
      <c r="AK2111" s="139"/>
      <c r="AL2111" s="139"/>
      <c r="AM2111" s="139"/>
      <c r="AN2111" s="139"/>
      <c r="AO2111" s="139"/>
      <c r="AP2111" s="139"/>
      <c r="AQ2111" s="139"/>
      <c r="AR2111" s="139"/>
      <c r="AS2111" s="139"/>
      <c r="AT2111" s="139"/>
      <c r="AU2111" s="139"/>
      <c r="AV2111" s="139"/>
      <c r="AW2111" s="139"/>
      <c r="AX2111" s="139"/>
      <c r="AY2111" s="139"/>
    </row>
    <row r="2112" spans="1:51" ht="14.25" x14ac:dyDescent="0.2">
      <c r="A2112" s="139"/>
      <c r="B2112" s="139"/>
      <c r="C2112" s="139"/>
      <c r="D2112" s="139"/>
      <c r="E2112" s="139"/>
      <c r="F2112" s="139"/>
      <c r="G2112" s="139"/>
      <c r="H2112" s="139"/>
      <c r="I2112" s="139"/>
      <c r="J2112" s="139"/>
      <c r="K2112" s="139"/>
      <c r="L2112" s="139"/>
      <c r="M2112" s="139"/>
      <c r="N2112" s="139"/>
      <c r="O2112" s="139"/>
      <c r="P2112" s="139"/>
      <c r="Q2112" s="139"/>
      <c r="R2112" s="139"/>
      <c r="S2112" s="139"/>
      <c r="T2112" s="139"/>
      <c r="U2112" s="139"/>
      <c r="V2112" s="139"/>
      <c r="W2112" s="139"/>
      <c r="X2112" s="139"/>
      <c r="Y2112" s="139"/>
      <c r="Z2112" s="139"/>
      <c r="AA2112" s="139"/>
      <c r="AB2112" s="139"/>
      <c r="AC2112" s="139"/>
      <c r="AD2112" s="139"/>
      <c r="AE2112" s="139"/>
      <c r="AF2112" s="139"/>
      <c r="AG2112" s="139"/>
      <c r="AH2112" s="139"/>
      <c r="AI2112" s="139"/>
      <c r="AJ2112" s="139"/>
      <c r="AK2112" s="139"/>
      <c r="AL2112" s="139"/>
      <c r="AM2112" s="139"/>
      <c r="AN2112" s="139"/>
      <c r="AO2112" s="139"/>
      <c r="AP2112" s="139"/>
      <c r="AQ2112" s="139"/>
      <c r="AR2112" s="139"/>
      <c r="AS2112" s="139"/>
      <c r="AT2112" s="139"/>
      <c r="AU2112" s="139"/>
      <c r="AV2112" s="139"/>
      <c r="AW2112" s="139"/>
      <c r="AX2112" s="139"/>
      <c r="AY2112" s="139"/>
    </row>
    <row r="2113" spans="1:51" ht="14.25" x14ac:dyDescent="0.2">
      <c r="A2113" s="139"/>
      <c r="B2113" s="139"/>
      <c r="C2113" s="139"/>
      <c r="D2113" s="139"/>
      <c r="E2113" s="139"/>
      <c r="F2113" s="139"/>
      <c r="G2113" s="139"/>
      <c r="H2113" s="139"/>
      <c r="I2113" s="139"/>
      <c r="J2113" s="139"/>
      <c r="K2113" s="139"/>
      <c r="L2113" s="139"/>
      <c r="M2113" s="139"/>
      <c r="N2113" s="139"/>
      <c r="O2113" s="139"/>
      <c r="P2113" s="139"/>
      <c r="Q2113" s="139"/>
      <c r="R2113" s="139"/>
      <c r="S2113" s="139"/>
      <c r="T2113" s="139"/>
      <c r="U2113" s="139"/>
      <c r="V2113" s="139"/>
      <c r="W2113" s="139"/>
      <c r="X2113" s="139"/>
      <c r="Y2113" s="139"/>
      <c r="Z2113" s="139"/>
      <c r="AA2113" s="139"/>
      <c r="AB2113" s="139"/>
      <c r="AC2113" s="139"/>
      <c r="AD2113" s="139"/>
      <c r="AE2113" s="139"/>
      <c r="AF2113" s="139"/>
      <c r="AG2113" s="139"/>
      <c r="AH2113" s="139"/>
      <c r="AI2113" s="139"/>
      <c r="AJ2113" s="139"/>
      <c r="AK2113" s="139"/>
      <c r="AL2113" s="139"/>
      <c r="AM2113" s="139"/>
      <c r="AN2113" s="139"/>
      <c r="AO2113" s="139"/>
      <c r="AP2113" s="139"/>
      <c r="AQ2113" s="139"/>
      <c r="AR2113" s="139"/>
      <c r="AS2113" s="139"/>
      <c r="AT2113" s="139"/>
      <c r="AU2113" s="139"/>
      <c r="AV2113" s="139"/>
      <c r="AW2113" s="139"/>
      <c r="AX2113" s="139"/>
      <c r="AY2113" s="139"/>
    </row>
    <row r="2114" spans="1:51" ht="14.25" x14ac:dyDescent="0.2">
      <c r="A2114" s="139"/>
      <c r="B2114" s="139"/>
      <c r="C2114" s="139"/>
      <c r="D2114" s="139"/>
      <c r="E2114" s="139"/>
      <c r="F2114" s="139"/>
      <c r="G2114" s="139"/>
      <c r="H2114" s="139"/>
      <c r="I2114" s="139"/>
      <c r="J2114" s="139"/>
      <c r="K2114" s="139"/>
      <c r="L2114" s="139"/>
      <c r="M2114" s="139"/>
      <c r="N2114" s="139"/>
      <c r="O2114" s="139"/>
      <c r="P2114" s="139"/>
      <c r="Q2114" s="139"/>
      <c r="R2114" s="139"/>
      <c r="S2114" s="139"/>
      <c r="T2114" s="139"/>
      <c r="U2114" s="139"/>
      <c r="V2114" s="139"/>
      <c r="W2114" s="139"/>
      <c r="X2114" s="139"/>
      <c r="Y2114" s="139"/>
      <c r="Z2114" s="139"/>
      <c r="AA2114" s="139"/>
      <c r="AB2114" s="139"/>
      <c r="AC2114" s="139"/>
      <c r="AD2114" s="139"/>
      <c r="AE2114" s="139"/>
      <c r="AF2114" s="139"/>
      <c r="AG2114" s="139"/>
      <c r="AH2114" s="139"/>
      <c r="AI2114" s="139"/>
      <c r="AJ2114" s="139"/>
      <c r="AK2114" s="139"/>
      <c r="AL2114" s="139"/>
      <c r="AM2114" s="139"/>
      <c r="AN2114" s="139"/>
      <c r="AO2114" s="139"/>
      <c r="AP2114" s="139"/>
      <c r="AQ2114" s="139"/>
      <c r="AR2114" s="139"/>
      <c r="AS2114" s="139"/>
      <c r="AT2114" s="139"/>
      <c r="AU2114" s="139"/>
      <c r="AV2114" s="139"/>
      <c r="AW2114" s="139"/>
      <c r="AX2114" s="139"/>
      <c r="AY2114" s="139"/>
    </row>
    <row r="2115" spans="1:51" ht="14.25" x14ac:dyDescent="0.2">
      <c r="A2115" s="139"/>
      <c r="B2115" s="139"/>
      <c r="C2115" s="139"/>
      <c r="D2115" s="139"/>
      <c r="E2115" s="139"/>
      <c r="F2115" s="139"/>
      <c r="G2115" s="139"/>
      <c r="H2115" s="139"/>
      <c r="I2115" s="139"/>
      <c r="J2115" s="139"/>
      <c r="K2115" s="139"/>
      <c r="L2115" s="139"/>
      <c r="M2115" s="139"/>
      <c r="N2115" s="139"/>
      <c r="O2115" s="139"/>
      <c r="P2115" s="139"/>
      <c r="Q2115" s="139"/>
      <c r="R2115" s="139"/>
      <c r="S2115" s="139"/>
      <c r="T2115" s="139"/>
      <c r="U2115" s="139"/>
      <c r="V2115" s="139"/>
      <c r="W2115" s="139"/>
      <c r="X2115" s="139"/>
      <c r="Y2115" s="139"/>
      <c r="Z2115" s="139"/>
      <c r="AA2115" s="139"/>
      <c r="AB2115" s="139"/>
      <c r="AC2115" s="139"/>
      <c r="AD2115" s="139"/>
      <c r="AE2115" s="139"/>
      <c r="AF2115" s="139"/>
      <c r="AG2115" s="139"/>
      <c r="AH2115" s="139"/>
      <c r="AI2115" s="139"/>
      <c r="AJ2115" s="139"/>
      <c r="AK2115" s="139"/>
      <c r="AL2115" s="139"/>
      <c r="AM2115" s="139"/>
      <c r="AN2115" s="139"/>
      <c r="AO2115" s="139"/>
      <c r="AP2115" s="139"/>
      <c r="AQ2115" s="139"/>
      <c r="AR2115" s="139"/>
      <c r="AS2115" s="139"/>
      <c r="AT2115" s="139"/>
      <c r="AU2115" s="139"/>
      <c r="AV2115" s="139"/>
      <c r="AW2115" s="139"/>
      <c r="AX2115" s="139"/>
      <c r="AY2115" s="139"/>
    </row>
    <row r="2116" spans="1:51" ht="14.25" x14ac:dyDescent="0.2">
      <c r="A2116" s="139"/>
      <c r="B2116" s="139"/>
      <c r="C2116" s="139"/>
      <c r="D2116" s="139"/>
      <c r="E2116" s="139"/>
      <c r="F2116" s="139"/>
      <c r="G2116" s="139"/>
      <c r="H2116" s="139"/>
      <c r="I2116" s="139"/>
      <c r="J2116" s="139"/>
      <c r="K2116" s="139"/>
      <c r="L2116" s="139"/>
      <c r="M2116" s="139"/>
      <c r="N2116" s="139"/>
      <c r="O2116" s="139"/>
      <c r="P2116" s="139"/>
      <c r="Q2116" s="139"/>
      <c r="R2116" s="139"/>
      <c r="S2116" s="139"/>
      <c r="T2116" s="139"/>
      <c r="U2116" s="139"/>
      <c r="V2116" s="139"/>
      <c r="W2116" s="139"/>
      <c r="X2116" s="139"/>
      <c r="Y2116" s="139"/>
      <c r="Z2116" s="139"/>
      <c r="AA2116" s="139"/>
      <c r="AB2116" s="139"/>
      <c r="AC2116" s="139"/>
      <c r="AD2116" s="139"/>
      <c r="AE2116" s="139"/>
      <c r="AF2116" s="139"/>
      <c r="AG2116" s="139"/>
      <c r="AH2116" s="139"/>
      <c r="AI2116" s="139"/>
      <c r="AJ2116" s="139"/>
      <c r="AK2116" s="139"/>
      <c r="AL2116" s="139"/>
      <c r="AM2116" s="139"/>
      <c r="AN2116" s="139"/>
      <c r="AO2116" s="139"/>
      <c r="AP2116" s="139"/>
      <c r="AQ2116" s="139"/>
      <c r="AR2116" s="139"/>
      <c r="AS2116" s="139"/>
      <c r="AT2116" s="139"/>
      <c r="AU2116" s="139"/>
      <c r="AV2116" s="139"/>
      <c r="AW2116" s="139"/>
      <c r="AX2116" s="139"/>
      <c r="AY2116" s="139"/>
    </row>
    <row r="2117" spans="1:51" ht="14.25" x14ac:dyDescent="0.2">
      <c r="A2117" s="139"/>
      <c r="B2117" s="139"/>
      <c r="C2117" s="139"/>
      <c r="D2117" s="139"/>
      <c r="E2117" s="139"/>
      <c r="F2117" s="139"/>
      <c r="G2117" s="139"/>
      <c r="H2117" s="139"/>
      <c r="I2117" s="139"/>
      <c r="J2117" s="139"/>
      <c r="K2117" s="139"/>
      <c r="L2117" s="139"/>
      <c r="M2117" s="139"/>
      <c r="N2117" s="139"/>
      <c r="O2117" s="139"/>
      <c r="P2117" s="139"/>
      <c r="Q2117" s="139"/>
      <c r="R2117" s="139"/>
      <c r="S2117" s="139"/>
      <c r="T2117" s="139"/>
      <c r="U2117" s="139"/>
      <c r="V2117" s="139"/>
      <c r="W2117" s="139"/>
      <c r="X2117" s="139"/>
      <c r="Y2117" s="139"/>
      <c r="Z2117" s="139"/>
      <c r="AA2117" s="139"/>
      <c r="AB2117" s="139"/>
      <c r="AC2117" s="139"/>
      <c r="AD2117" s="139"/>
      <c r="AE2117" s="139"/>
      <c r="AF2117" s="139"/>
      <c r="AG2117" s="139"/>
      <c r="AH2117" s="139"/>
      <c r="AI2117" s="139"/>
      <c r="AJ2117" s="139"/>
      <c r="AK2117" s="139"/>
      <c r="AL2117" s="139"/>
      <c r="AM2117" s="139"/>
      <c r="AN2117" s="139"/>
      <c r="AO2117" s="139"/>
      <c r="AP2117" s="139"/>
      <c r="AQ2117" s="139"/>
      <c r="AR2117" s="139"/>
      <c r="AS2117" s="139"/>
      <c r="AT2117" s="139"/>
      <c r="AU2117" s="139"/>
      <c r="AV2117" s="139"/>
      <c r="AW2117" s="139"/>
      <c r="AX2117" s="139"/>
      <c r="AY2117" s="139"/>
    </row>
    <row r="2118" spans="1:51" ht="14.25" x14ac:dyDescent="0.2">
      <c r="A2118" s="139"/>
      <c r="B2118" s="139"/>
      <c r="C2118" s="139"/>
      <c r="D2118" s="139"/>
      <c r="E2118" s="139"/>
      <c r="F2118" s="139"/>
      <c r="G2118" s="139"/>
      <c r="H2118" s="139"/>
      <c r="I2118" s="139"/>
      <c r="J2118" s="139"/>
      <c r="K2118" s="139"/>
      <c r="L2118" s="139"/>
      <c r="M2118" s="139"/>
      <c r="N2118" s="139"/>
      <c r="O2118" s="139"/>
      <c r="P2118" s="139"/>
      <c r="Q2118" s="139"/>
      <c r="R2118" s="139"/>
      <c r="S2118" s="139"/>
      <c r="T2118" s="139"/>
      <c r="U2118" s="139"/>
      <c r="V2118" s="139"/>
      <c r="W2118" s="139"/>
      <c r="X2118" s="139"/>
      <c r="Y2118" s="139"/>
      <c r="Z2118" s="139"/>
      <c r="AA2118" s="139"/>
      <c r="AB2118" s="139"/>
      <c r="AC2118" s="139"/>
      <c r="AD2118" s="139"/>
      <c r="AE2118" s="139"/>
      <c r="AF2118" s="139"/>
      <c r="AG2118" s="139"/>
      <c r="AH2118" s="139"/>
      <c r="AI2118" s="139"/>
      <c r="AJ2118" s="139"/>
      <c r="AK2118" s="139"/>
      <c r="AL2118" s="139"/>
      <c r="AM2118" s="139"/>
      <c r="AN2118" s="139"/>
      <c r="AO2118" s="139"/>
      <c r="AP2118" s="139"/>
      <c r="AQ2118" s="139"/>
      <c r="AR2118" s="139"/>
      <c r="AS2118" s="139"/>
      <c r="AT2118" s="139"/>
      <c r="AU2118" s="139"/>
      <c r="AV2118" s="139"/>
      <c r="AW2118" s="139"/>
      <c r="AX2118" s="139"/>
      <c r="AY2118" s="139"/>
    </row>
    <row r="2119" spans="1:51" ht="14.25" x14ac:dyDescent="0.2">
      <c r="A2119" s="139"/>
      <c r="B2119" s="139"/>
      <c r="C2119" s="139"/>
      <c r="D2119" s="139"/>
      <c r="E2119" s="139"/>
      <c r="F2119" s="139"/>
      <c r="G2119" s="139"/>
      <c r="H2119" s="139"/>
      <c r="I2119" s="139"/>
      <c r="J2119" s="139"/>
      <c r="K2119" s="139"/>
      <c r="L2119" s="139"/>
      <c r="M2119" s="139"/>
      <c r="N2119" s="139"/>
      <c r="O2119" s="139"/>
      <c r="P2119" s="139"/>
      <c r="Q2119" s="139"/>
      <c r="R2119" s="139"/>
      <c r="S2119" s="139"/>
      <c r="T2119" s="139"/>
      <c r="U2119" s="139"/>
      <c r="V2119" s="139"/>
      <c r="W2119" s="139"/>
      <c r="X2119" s="139"/>
      <c r="Y2119" s="139"/>
      <c r="Z2119" s="139"/>
      <c r="AA2119" s="139"/>
      <c r="AB2119" s="139"/>
      <c r="AC2119" s="139"/>
      <c r="AD2119" s="139"/>
      <c r="AE2119" s="139"/>
      <c r="AF2119" s="139"/>
      <c r="AG2119" s="139"/>
      <c r="AH2119" s="139"/>
      <c r="AI2119" s="139"/>
      <c r="AJ2119" s="139"/>
      <c r="AK2119" s="139"/>
      <c r="AL2119" s="139"/>
      <c r="AM2119" s="139"/>
      <c r="AN2119" s="139"/>
      <c r="AO2119" s="139"/>
      <c r="AP2119" s="139"/>
      <c r="AQ2119" s="139"/>
      <c r="AR2119" s="139"/>
      <c r="AS2119" s="139"/>
      <c r="AT2119" s="139"/>
      <c r="AU2119" s="139"/>
      <c r="AV2119" s="139"/>
      <c r="AW2119" s="139"/>
      <c r="AX2119" s="139"/>
      <c r="AY2119" s="139"/>
    </row>
    <row r="2120" spans="1:51" ht="14.25" x14ac:dyDescent="0.2">
      <c r="A2120" s="139"/>
      <c r="B2120" s="139"/>
      <c r="C2120" s="139"/>
      <c r="D2120" s="139"/>
      <c r="E2120" s="139"/>
      <c r="F2120" s="139"/>
      <c r="G2120" s="139"/>
      <c r="H2120" s="139"/>
      <c r="I2120" s="139"/>
      <c r="J2120" s="139"/>
      <c r="K2120" s="139"/>
      <c r="L2120" s="139"/>
      <c r="M2120" s="139"/>
      <c r="N2120" s="139"/>
      <c r="O2120" s="139"/>
      <c r="P2120" s="139"/>
      <c r="Q2120" s="139"/>
      <c r="R2120" s="139"/>
      <c r="S2120" s="139"/>
      <c r="T2120" s="139"/>
      <c r="U2120" s="139"/>
      <c r="V2120" s="139"/>
      <c r="W2120" s="139"/>
      <c r="X2120" s="139"/>
      <c r="Y2120" s="139"/>
      <c r="Z2120" s="139"/>
      <c r="AA2120" s="139"/>
      <c r="AB2120" s="139"/>
      <c r="AC2120" s="139"/>
      <c r="AD2120" s="139"/>
      <c r="AE2120" s="139"/>
      <c r="AF2120" s="139"/>
      <c r="AG2120" s="139"/>
      <c r="AH2120" s="139"/>
      <c r="AI2120" s="139"/>
      <c r="AJ2120" s="139"/>
      <c r="AK2120" s="139"/>
      <c r="AL2120" s="139"/>
      <c r="AM2120" s="139"/>
      <c r="AN2120" s="139"/>
      <c r="AO2120" s="139"/>
      <c r="AP2120" s="139"/>
      <c r="AQ2120" s="139"/>
      <c r="AR2120" s="139"/>
      <c r="AS2120" s="139"/>
      <c r="AT2120" s="139"/>
      <c r="AU2120" s="139"/>
      <c r="AV2120" s="139"/>
      <c r="AW2120" s="139"/>
      <c r="AX2120" s="139"/>
      <c r="AY2120" s="139"/>
    </row>
    <row r="2121" spans="1:51" ht="14.25" x14ac:dyDescent="0.2">
      <c r="A2121" s="139"/>
      <c r="B2121" s="139"/>
      <c r="C2121" s="139"/>
      <c r="D2121" s="139"/>
      <c r="E2121" s="139"/>
      <c r="F2121" s="139"/>
      <c r="G2121" s="139"/>
      <c r="H2121" s="139"/>
      <c r="I2121" s="139"/>
      <c r="J2121" s="139"/>
      <c r="K2121" s="139"/>
      <c r="L2121" s="139"/>
      <c r="M2121" s="139"/>
      <c r="N2121" s="139"/>
      <c r="O2121" s="139"/>
      <c r="P2121" s="139"/>
      <c r="Q2121" s="139"/>
      <c r="R2121" s="139"/>
      <c r="S2121" s="139"/>
      <c r="T2121" s="139"/>
      <c r="U2121" s="139"/>
      <c r="V2121" s="139"/>
      <c r="W2121" s="139"/>
      <c r="X2121" s="139"/>
      <c r="Y2121" s="139"/>
      <c r="Z2121" s="139"/>
      <c r="AA2121" s="139"/>
      <c r="AB2121" s="139"/>
      <c r="AC2121" s="139"/>
      <c r="AD2121" s="139"/>
      <c r="AE2121" s="139"/>
      <c r="AF2121" s="139"/>
      <c r="AG2121" s="139"/>
      <c r="AH2121" s="139"/>
      <c r="AI2121" s="139"/>
      <c r="AJ2121" s="139"/>
      <c r="AK2121" s="139"/>
      <c r="AL2121" s="139"/>
      <c r="AM2121" s="139"/>
      <c r="AN2121" s="139"/>
      <c r="AO2121" s="139"/>
      <c r="AP2121" s="139"/>
      <c r="AQ2121" s="139"/>
      <c r="AR2121" s="139"/>
      <c r="AS2121" s="139"/>
      <c r="AT2121" s="139"/>
      <c r="AU2121" s="139"/>
      <c r="AV2121" s="139"/>
      <c r="AW2121" s="139"/>
      <c r="AX2121" s="139"/>
      <c r="AY2121" s="139"/>
    </row>
    <row r="2122" spans="1:51" ht="14.25" x14ac:dyDescent="0.2">
      <c r="A2122" s="139"/>
      <c r="B2122" s="139"/>
      <c r="C2122" s="139"/>
      <c r="D2122" s="139"/>
      <c r="E2122" s="139"/>
      <c r="F2122" s="139"/>
      <c r="G2122" s="139"/>
      <c r="H2122" s="139"/>
      <c r="I2122" s="139"/>
      <c r="J2122" s="139"/>
      <c r="K2122" s="139"/>
      <c r="L2122" s="139"/>
      <c r="M2122" s="139"/>
      <c r="N2122" s="139"/>
      <c r="O2122" s="139"/>
      <c r="P2122" s="139"/>
      <c r="Q2122" s="139"/>
      <c r="R2122" s="139"/>
      <c r="S2122" s="139"/>
      <c r="T2122" s="139"/>
      <c r="U2122" s="139"/>
      <c r="V2122" s="139"/>
      <c r="W2122" s="139"/>
      <c r="X2122" s="139"/>
      <c r="Y2122" s="139"/>
      <c r="Z2122" s="139"/>
      <c r="AA2122" s="139"/>
      <c r="AB2122" s="139"/>
      <c r="AC2122" s="139"/>
      <c r="AD2122" s="139"/>
      <c r="AE2122" s="139"/>
      <c r="AF2122" s="139"/>
      <c r="AG2122" s="139"/>
      <c r="AH2122" s="139"/>
      <c r="AI2122" s="139"/>
      <c r="AJ2122" s="139"/>
      <c r="AK2122" s="139"/>
      <c r="AL2122" s="139"/>
      <c r="AM2122" s="139"/>
      <c r="AN2122" s="139"/>
      <c r="AO2122" s="139"/>
      <c r="AP2122" s="139"/>
      <c r="AQ2122" s="139"/>
      <c r="AR2122" s="139"/>
      <c r="AS2122" s="139"/>
      <c r="AT2122" s="139"/>
      <c r="AU2122" s="139"/>
      <c r="AV2122" s="139"/>
      <c r="AW2122" s="139"/>
      <c r="AX2122" s="139"/>
      <c r="AY2122" s="139"/>
    </row>
    <row r="2123" spans="1:51" ht="14.25" x14ac:dyDescent="0.2">
      <c r="A2123" s="139"/>
      <c r="B2123" s="139"/>
      <c r="C2123" s="139"/>
      <c r="D2123" s="139"/>
      <c r="E2123" s="139"/>
      <c r="F2123" s="139"/>
      <c r="G2123" s="139"/>
      <c r="H2123" s="139"/>
      <c r="I2123" s="139"/>
      <c r="J2123" s="139"/>
      <c r="K2123" s="139"/>
      <c r="L2123" s="139"/>
      <c r="M2123" s="139"/>
      <c r="N2123" s="139"/>
      <c r="O2123" s="139"/>
      <c r="P2123" s="139"/>
      <c r="Q2123" s="139"/>
      <c r="R2123" s="139"/>
      <c r="S2123" s="139"/>
      <c r="T2123" s="139"/>
      <c r="U2123" s="139"/>
      <c r="V2123" s="139"/>
      <c r="W2123" s="139"/>
      <c r="X2123" s="139"/>
      <c r="Y2123" s="139"/>
      <c r="Z2123" s="139"/>
      <c r="AA2123" s="139"/>
      <c r="AB2123" s="139"/>
      <c r="AC2123" s="139"/>
      <c r="AD2123" s="139"/>
      <c r="AE2123" s="139"/>
      <c r="AF2123" s="139"/>
      <c r="AG2123" s="139"/>
      <c r="AH2123" s="139"/>
      <c r="AI2123" s="139"/>
      <c r="AJ2123" s="139"/>
      <c r="AK2123" s="139"/>
      <c r="AL2123" s="139"/>
      <c r="AM2123" s="139"/>
      <c r="AN2123" s="139"/>
      <c r="AO2123" s="139"/>
      <c r="AP2123" s="139"/>
      <c r="AQ2123" s="139"/>
      <c r="AR2123" s="139"/>
      <c r="AS2123" s="139"/>
      <c r="AT2123" s="139"/>
      <c r="AU2123" s="139"/>
      <c r="AV2123" s="139"/>
      <c r="AW2123" s="139"/>
      <c r="AX2123" s="139"/>
      <c r="AY2123" s="139"/>
    </row>
    <row r="2124" spans="1:51" ht="14.25" x14ac:dyDescent="0.2">
      <c r="A2124" s="139"/>
      <c r="B2124" s="139"/>
      <c r="C2124" s="139"/>
      <c r="D2124" s="139"/>
      <c r="E2124" s="139"/>
      <c r="F2124" s="139"/>
      <c r="G2124" s="139"/>
      <c r="H2124" s="139"/>
      <c r="I2124" s="139"/>
      <c r="J2124" s="139"/>
      <c r="K2124" s="139"/>
      <c r="L2124" s="139"/>
      <c r="M2124" s="139"/>
      <c r="N2124" s="139"/>
      <c r="O2124" s="139"/>
      <c r="P2124" s="139"/>
      <c r="Q2124" s="139"/>
      <c r="R2124" s="139"/>
      <c r="S2124" s="139"/>
      <c r="T2124" s="139"/>
      <c r="U2124" s="139"/>
      <c r="V2124" s="139"/>
      <c r="W2124" s="139"/>
      <c r="X2124" s="139"/>
      <c r="Y2124" s="139"/>
      <c r="Z2124" s="139"/>
      <c r="AA2124" s="139"/>
      <c r="AB2124" s="139"/>
      <c r="AC2124" s="139"/>
      <c r="AD2124" s="139"/>
      <c r="AE2124" s="139"/>
      <c r="AF2124" s="139"/>
      <c r="AG2124" s="139"/>
      <c r="AH2124" s="139"/>
      <c r="AI2124" s="139"/>
      <c r="AJ2124" s="139"/>
      <c r="AK2124" s="139"/>
      <c r="AL2124" s="139"/>
      <c r="AM2124" s="139"/>
      <c r="AN2124" s="139"/>
      <c r="AO2124" s="139"/>
      <c r="AP2124" s="139"/>
      <c r="AQ2124" s="139"/>
      <c r="AR2124" s="139"/>
      <c r="AS2124" s="139"/>
      <c r="AT2124" s="139"/>
      <c r="AU2124" s="139"/>
      <c r="AV2124" s="139"/>
      <c r="AW2124" s="139"/>
      <c r="AX2124" s="139"/>
      <c r="AY2124" s="139"/>
    </row>
    <row r="2125" spans="1:51" ht="14.25" x14ac:dyDescent="0.2">
      <c r="A2125" s="139"/>
      <c r="B2125" s="139"/>
      <c r="C2125" s="139"/>
      <c r="D2125" s="139"/>
      <c r="E2125" s="139"/>
      <c r="F2125" s="139"/>
      <c r="G2125" s="139"/>
      <c r="H2125" s="139"/>
      <c r="I2125" s="139"/>
      <c r="J2125" s="139"/>
      <c r="K2125" s="139"/>
      <c r="L2125" s="139"/>
      <c r="M2125" s="139"/>
      <c r="N2125" s="139"/>
      <c r="O2125" s="139"/>
      <c r="P2125" s="139"/>
      <c r="Q2125" s="139"/>
      <c r="R2125" s="139"/>
      <c r="S2125" s="139"/>
      <c r="T2125" s="139"/>
      <c r="U2125" s="139"/>
      <c r="V2125" s="139"/>
      <c r="W2125" s="139"/>
      <c r="X2125" s="139"/>
      <c r="Y2125" s="139"/>
      <c r="Z2125" s="139"/>
      <c r="AA2125" s="139"/>
      <c r="AB2125" s="139"/>
      <c r="AC2125" s="139"/>
      <c r="AD2125" s="139"/>
      <c r="AE2125" s="139"/>
      <c r="AF2125" s="139"/>
      <c r="AG2125" s="139"/>
      <c r="AH2125" s="139"/>
      <c r="AI2125" s="139"/>
      <c r="AJ2125" s="139"/>
      <c r="AK2125" s="139"/>
      <c r="AL2125" s="139"/>
      <c r="AM2125" s="139"/>
      <c r="AN2125" s="139"/>
      <c r="AO2125" s="139"/>
      <c r="AP2125" s="139"/>
      <c r="AQ2125" s="139"/>
      <c r="AR2125" s="139"/>
      <c r="AS2125" s="139"/>
      <c r="AT2125" s="139"/>
      <c r="AU2125" s="139"/>
      <c r="AV2125" s="139"/>
      <c r="AW2125" s="139"/>
      <c r="AX2125" s="139"/>
      <c r="AY2125" s="139"/>
    </row>
    <row r="2126" spans="1:51" ht="14.25" x14ac:dyDescent="0.2">
      <c r="A2126" s="139"/>
      <c r="B2126" s="139"/>
      <c r="C2126" s="139"/>
      <c r="D2126" s="139"/>
      <c r="E2126" s="139"/>
      <c r="F2126" s="139"/>
      <c r="G2126" s="139"/>
      <c r="H2126" s="139"/>
      <c r="I2126" s="139"/>
      <c r="J2126" s="139"/>
      <c r="K2126" s="139"/>
      <c r="L2126" s="139"/>
      <c r="M2126" s="139"/>
      <c r="N2126" s="139"/>
      <c r="O2126" s="139"/>
      <c r="P2126" s="139"/>
      <c r="Q2126" s="139"/>
      <c r="R2126" s="139"/>
      <c r="S2126" s="139"/>
      <c r="T2126" s="139"/>
      <c r="U2126" s="139"/>
      <c r="V2126" s="139"/>
      <c r="W2126" s="139"/>
      <c r="X2126" s="139"/>
      <c r="Y2126" s="139"/>
      <c r="Z2126" s="139"/>
      <c r="AA2126" s="139"/>
      <c r="AB2126" s="139"/>
      <c r="AC2126" s="139"/>
      <c r="AD2126" s="139"/>
      <c r="AE2126" s="139"/>
      <c r="AF2126" s="139"/>
      <c r="AG2126" s="139"/>
      <c r="AH2126" s="139"/>
      <c r="AI2126" s="139"/>
      <c r="AJ2126" s="139"/>
      <c r="AK2126" s="139"/>
      <c r="AL2126" s="139"/>
      <c r="AM2126" s="139"/>
      <c r="AN2126" s="139"/>
      <c r="AO2126" s="139"/>
      <c r="AP2126" s="139"/>
      <c r="AQ2126" s="139"/>
      <c r="AR2126" s="139"/>
      <c r="AS2126" s="139"/>
      <c r="AT2126" s="139"/>
      <c r="AU2126" s="139"/>
      <c r="AV2126" s="139"/>
      <c r="AW2126" s="139"/>
      <c r="AX2126" s="139"/>
      <c r="AY2126" s="139"/>
    </row>
    <row r="2127" spans="1:51" ht="14.25" x14ac:dyDescent="0.2">
      <c r="A2127" s="139"/>
      <c r="B2127" s="139"/>
      <c r="C2127" s="139"/>
      <c r="D2127" s="139"/>
      <c r="E2127" s="139"/>
      <c r="F2127" s="139"/>
      <c r="G2127" s="139"/>
      <c r="H2127" s="139"/>
      <c r="I2127" s="139"/>
      <c r="J2127" s="139"/>
      <c r="K2127" s="139"/>
      <c r="L2127" s="139"/>
      <c r="M2127" s="139"/>
      <c r="N2127" s="139"/>
      <c r="O2127" s="139"/>
      <c r="P2127" s="139"/>
      <c r="Q2127" s="139"/>
      <c r="R2127" s="139"/>
      <c r="S2127" s="139"/>
      <c r="T2127" s="139"/>
      <c r="U2127" s="139"/>
      <c r="V2127" s="139"/>
      <c r="W2127" s="139"/>
      <c r="X2127" s="139"/>
      <c r="Y2127" s="139"/>
      <c r="Z2127" s="139"/>
      <c r="AA2127" s="139"/>
      <c r="AB2127" s="139"/>
      <c r="AC2127" s="139"/>
      <c r="AD2127" s="139"/>
      <c r="AE2127" s="139"/>
      <c r="AF2127" s="139"/>
      <c r="AG2127" s="139"/>
      <c r="AH2127" s="139"/>
      <c r="AI2127" s="139"/>
      <c r="AJ2127" s="139"/>
      <c r="AK2127" s="139"/>
      <c r="AL2127" s="139"/>
      <c r="AM2127" s="139"/>
      <c r="AN2127" s="139"/>
      <c r="AO2127" s="139"/>
      <c r="AP2127" s="139"/>
      <c r="AQ2127" s="139"/>
      <c r="AR2127" s="139"/>
      <c r="AS2127" s="139"/>
      <c r="AT2127" s="139"/>
      <c r="AU2127" s="139"/>
      <c r="AV2127" s="139"/>
      <c r="AW2127" s="139"/>
      <c r="AX2127" s="139"/>
      <c r="AY2127" s="139"/>
    </row>
    <row r="2128" spans="1:51" ht="14.25" x14ac:dyDescent="0.2">
      <c r="A2128" s="139"/>
      <c r="B2128" s="139"/>
      <c r="C2128" s="139"/>
      <c r="D2128" s="139"/>
      <c r="E2128" s="139"/>
      <c r="F2128" s="139"/>
      <c r="G2128" s="139"/>
      <c r="H2128" s="139"/>
      <c r="I2128" s="139"/>
      <c r="J2128" s="139"/>
      <c r="K2128" s="139"/>
      <c r="L2128" s="139"/>
      <c r="M2128" s="139"/>
      <c r="N2128" s="139"/>
      <c r="O2128" s="139"/>
      <c r="P2128" s="139"/>
      <c r="Q2128" s="139"/>
      <c r="R2128" s="139"/>
      <c r="S2128" s="139"/>
      <c r="T2128" s="139"/>
      <c r="U2128" s="139"/>
      <c r="V2128" s="139"/>
      <c r="W2128" s="139"/>
      <c r="X2128" s="139"/>
      <c r="Y2128" s="139"/>
      <c r="Z2128" s="139"/>
      <c r="AA2128" s="139"/>
      <c r="AB2128" s="139"/>
      <c r="AC2128" s="139"/>
      <c r="AD2128" s="139"/>
      <c r="AE2128" s="139"/>
      <c r="AF2128" s="139"/>
      <c r="AG2128" s="139"/>
      <c r="AH2128" s="139"/>
      <c r="AI2128" s="139"/>
      <c r="AJ2128" s="139"/>
      <c r="AK2128" s="139"/>
      <c r="AL2128" s="139"/>
      <c r="AM2128" s="139"/>
      <c r="AN2128" s="139"/>
      <c r="AO2128" s="139"/>
      <c r="AP2128" s="139"/>
      <c r="AQ2128" s="139"/>
      <c r="AR2128" s="139"/>
      <c r="AS2128" s="139"/>
      <c r="AT2128" s="139"/>
      <c r="AU2128" s="139"/>
      <c r="AV2128" s="139"/>
      <c r="AW2128" s="139"/>
      <c r="AX2128" s="139"/>
      <c r="AY2128" s="139"/>
    </row>
    <row r="2129" spans="1:51" ht="14.25" x14ac:dyDescent="0.2">
      <c r="A2129" s="139"/>
      <c r="B2129" s="139"/>
      <c r="C2129" s="139"/>
      <c r="D2129" s="139"/>
      <c r="E2129" s="139"/>
      <c r="F2129" s="139"/>
      <c r="G2129" s="139"/>
      <c r="H2129" s="139"/>
      <c r="I2129" s="139"/>
      <c r="J2129" s="139"/>
      <c r="K2129" s="139"/>
      <c r="L2129" s="139"/>
      <c r="M2129" s="139"/>
      <c r="N2129" s="139"/>
      <c r="O2129" s="139"/>
      <c r="P2129" s="139"/>
      <c r="Q2129" s="139"/>
      <c r="R2129" s="139"/>
      <c r="S2129" s="139"/>
      <c r="T2129" s="139"/>
      <c r="U2129" s="139"/>
      <c r="V2129" s="139"/>
      <c r="W2129" s="139"/>
      <c r="X2129" s="139"/>
      <c r="Y2129" s="139"/>
      <c r="Z2129" s="139"/>
      <c r="AA2129" s="139"/>
      <c r="AB2129" s="139"/>
      <c r="AC2129" s="139"/>
      <c r="AD2129" s="139"/>
      <c r="AE2129" s="139"/>
      <c r="AF2129" s="139"/>
      <c r="AG2129" s="139"/>
      <c r="AH2129" s="139"/>
      <c r="AI2129" s="139"/>
      <c r="AJ2129" s="139"/>
      <c r="AK2129" s="139"/>
      <c r="AL2129" s="139"/>
      <c r="AM2129" s="139"/>
      <c r="AN2129" s="139"/>
      <c r="AO2129" s="139"/>
      <c r="AP2129" s="139"/>
      <c r="AQ2129" s="139"/>
      <c r="AR2129" s="139"/>
      <c r="AS2129" s="139"/>
      <c r="AT2129" s="139"/>
      <c r="AU2129" s="139"/>
      <c r="AV2129" s="139"/>
      <c r="AW2129" s="139"/>
      <c r="AX2129" s="139"/>
      <c r="AY2129" s="139"/>
    </row>
    <row r="2130" spans="1:51" ht="14.25" x14ac:dyDescent="0.2">
      <c r="A2130" s="139"/>
      <c r="B2130" s="139"/>
      <c r="C2130" s="139"/>
      <c r="D2130" s="139"/>
      <c r="E2130" s="139"/>
      <c r="F2130" s="139"/>
      <c r="G2130" s="139"/>
      <c r="H2130" s="139"/>
      <c r="I2130" s="139"/>
      <c r="J2130" s="139"/>
      <c r="K2130" s="139"/>
      <c r="L2130" s="139"/>
      <c r="M2130" s="139"/>
      <c r="N2130" s="139"/>
      <c r="O2130" s="139"/>
      <c r="P2130" s="139"/>
      <c r="Q2130" s="139"/>
      <c r="R2130" s="139"/>
      <c r="S2130" s="139"/>
      <c r="T2130" s="139"/>
      <c r="U2130" s="139"/>
      <c r="V2130" s="139"/>
      <c r="W2130" s="139"/>
      <c r="X2130" s="139"/>
      <c r="Y2130" s="139"/>
      <c r="Z2130" s="139"/>
      <c r="AA2130" s="139"/>
      <c r="AB2130" s="139"/>
      <c r="AC2130" s="139"/>
      <c r="AD2130" s="139"/>
      <c r="AE2130" s="139"/>
      <c r="AF2130" s="139"/>
      <c r="AG2130" s="139"/>
      <c r="AH2130" s="139"/>
      <c r="AI2130" s="139"/>
      <c r="AJ2130" s="139"/>
      <c r="AK2130" s="139"/>
      <c r="AL2130" s="139"/>
      <c r="AM2130" s="139"/>
      <c r="AN2130" s="139"/>
      <c r="AO2130" s="139"/>
      <c r="AP2130" s="139"/>
      <c r="AQ2130" s="139"/>
      <c r="AR2130" s="139"/>
      <c r="AS2130" s="139"/>
      <c r="AT2130" s="139"/>
      <c r="AU2130" s="139"/>
      <c r="AV2130" s="139"/>
      <c r="AW2130" s="139"/>
      <c r="AX2130" s="139"/>
      <c r="AY2130" s="139"/>
    </row>
    <row r="2131" spans="1:51" ht="14.25" x14ac:dyDescent="0.2">
      <c r="A2131" s="139"/>
      <c r="B2131" s="139"/>
      <c r="C2131" s="139"/>
      <c r="D2131" s="139"/>
      <c r="E2131" s="139"/>
      <c r="F2131" s="139"/>
      <c r="G2131" s="139"/>
      <c r="H2131" s="139"/>
      <c r="I2131" s="139"/>
      <c r="J2131" s="139"/>
      <c r="K2131" s="139"/>
      <c r="L2131" s="139"/>
      <c r="M2131" s="139"/>
      <c r="N2131" s="139"/>
      <c r="O2131" s="139"/>
      <c r="P2131" s="139"/>
      <c r="Q2131" s="139"/>
      <c r="R2131" s="139"/>
      <c r="S2131" s="139"/>
      <c r="T2131" s="139"/>
      <c r="U2131" s="139"/>
      <c r="V2131" s="139"/>
      <c r="W2131" s="139"/>
      <c r="X2131" s="139"/>
      <c r="Y2131" s="139"/>
      <c r="Z2131" s="139"/>
      <c r="AA2131" s="139"/>
      <c r="AB2131" s="139"/>
      <c r="AC2131" s="139"/>
      <c r="AD2131" s="139"/>
      <c r="AE2131" s="139"/>
      <c r="AF2131" s="139"/>
      <c r="AG2131" s="139"/>
      <c r="AH2131" s="139"/>
      <c r="AI2131" s="139"/>
      <c r="AJ2131" s="139"/>
      <c r="AK2131" s="139"/>
      <c r="AL2131" s="139"/>
      <c r="AM2131" s="139"/>
      <c r="AN2131" s="139"/>
      <c r="AO2131" s="139"/>
      <c r="AP2131" s="139"/>
      <c r="AQ2131" s="139"/>
      <c r="AR2131" s="139"/>
      <c r="AS2131" s="139"/>
      <c r="AT2131" s="139"/>
      <c r="AU2131" s="139"/>
      <c r="AV2131" s="139"/>
      <c r="AW2131" s="139"/>
      <c r="AX2131" s="139"/>
      <c r="AY2131" s="139"/>
    </row>
    <row r="2132" spans="1:51" ht="14.25" x14ac:dyDescent="0.2">
      <c r="A2132" s="139"/>
      <c r="B2132" s="139"/>
      <c r="C2132" s="139"/>
      <c r="D2132" s="139"/>
      <c r="E2132" s="139"/>
      <c r="F2132" s="139"/>
      <c r="G2132" s="139"/>
      <c r="H2132" s="139"/>
      <c r="I2132" s="139"/>
      <c r="J2132" s="139"/>
      <c r="K2132" s="139"/>
      <c r="L2132" s="139"/>
      <c r="M2132" s="139"/>
      <c r="N2132" s="139"/>
      <c r="O2132" s="139"/>
      <c r="P2132" s="139"/>
      <c r="Q2132" s="139"/>
      <c r="R2132" s="139"/>
      <c r="S2132" s="139"/>
      <c r="T2132" s="139"/>
      <c r="U2132" s="139"/>
      <c r="V2132" s="139"/>
      <c r="W2132" s="139"/>
      <c r="X2132" s="139"/>
      <c r="Y2132" s="139"/>
      <c r="Z2132" s="139"/>
      <c r="AA2132" s="139"/>
      <c r="AB2132" s="139"/>
      <c r="AC2132" s="139"/>
      <c r="AD2132" s="139"/>
      <c r="AE2132" s="139"/>
      <c r="AF2132" s="139"/>
      <c r="AG2132" s="139"/>
      <c r="AH2132" s="139"/>
      <c r="AI2132" s="139"/>
      <c r="AJ2132" s="139"/>
      <c r="AK2132" s="139"/>
      <c r="AL2132" s="139"/>
      <c r="AM2132" s="139"/>
      <c r="AN2132" s="139"/>
      <c r="AO2132" s="139"/>
      <c r="AP2132" s="139"/>
      <c r="AQ2132" s="139"/>
      <c r="AR2132" s="139"/>
      <c r="AS2132" s="139"/>
      <c r="AT2132" s="139"/>
      <c r="AU2132" s="139"/>
      <c r="AV2132" s="139"/>
      <c r="AW2132" s="139"/>
      <c r="AX2132" s="139"/>
      <c r="AY2132" s="139"/>
    </row>
    <row r="2133" spans="1:51" ht="14.25" x14ac:dyDescent="0.2">
      <c r="A2133" s="139"/>
      <c r="B2133" s="139"/>
      <c r="C2133" s="139"/>
      <c r="D2133" s="139"/>
      <c r="E2133" s="139"/>
      <c r="F2133" s="139"/>
      <c r="G2133" s="139"/>
      <c r="H2133" s="139"/>
      <c r="I2133" s="139"/>
      <c r="J2133" s="139"/>
      <c r="K2133" s="139"/>
      <c r="L2133" s="139"/>
      <c r="M2133" s="139"/>
      <c r="N2133" s="139"/>
      <c r="O2133" s="139"/>
      <c r="P2133" s="139"/>
      <c r="Q2133" s="139"/>
      <c r="R2133" s="139"/>
      <c r="S2133" s="139"/>
      <c r="T2133" s="139"/>
      <c r="U2133" s="139"/>
      <c r="V2133" s="139"/>
      <c r="W2133" s="139"/>
      <c r="X2133" s="139"/>
      <c r="Y2133" s="139"/>
      <c r="Z2133" s="139"/>
      <c r="AA2133" s="139"/>
      <c r="AB2133" s="139"/>
      <c r="AC2133" s="139"/>
      <c r="AD2133" s="139"/>
      <c r="AE2133" s="139"/>
      <c r="AF2133" s="139"/>
      <c r="AG2133" s="139"/>
      <c r="AH2133" s="139"/>
      <c r="AI2133" s="139"/>
      <c r="AJ2133" s="139"/>
      <c r="AK2133" s="139"/>
      <c r="AL2133" s="139"/>
      <c r="AM2133" s="139"/>
      <c r="AN2133" s="139"/>
      <c r="AO2133" s="139"/>
      <c r="AP2133" s="139"/>
      <c r="AQ2133" s="139"/>
      <c r="AR2133" s="139"/>
      <c r="AS2133" s="139"/>
      <c r="AT2133" s="139"/>
      <c r="AU2133" s="139"/>
      <c r="AV2133" s="139"/>
      <c r="AW2133" s="139"/>
      <c r="AX2133" s="139"/>
      <c r="AY2133" s="139"/>
    </row>
    <row r="2134" spans="1:51" ht="14.25" x14ac:dyDescent="0.2">
      <c r="A2134" s="139"/>
      <c r="B2134" s="139"/>
      <c r="C2134" s="139"/>
      <c r="D2134" s="139"/>
      <c r="E2134" s="139"/>
      <c r="F2134" s="139"/>
      <c r="G2134" s="139"/>
      <c r="H2134" s="139"/>
      <c r="I2134" s="139"/>
      <c r="J2134" s="139"/>
      <c r="K2134" s="139"/>
      <c r="L2134" s="139"/>
      <c r="M2134" s="139"/>
      <c r="N2134" s="139"/>
      <c r="O2134" s="139"/>
      <c r="P2134" s="139"/>
      <c r="Q2134" s="139"/>
      <c r="R2134" s="139"/>
      <c r="S2134" s="139"/>
      <c r="T2134" s="139"/>
      <c r="U2134" s="139"/>
      <c r="V2134" s="139"/>
      <c r="W2134" s="139"/>
      <c r="X2134" s="139"/>
      <c r="Y2134" s="139"/>
      <c r="Z2134" s="139"/>
      <c r="AA2134" s="139"/>
      <c r="AB2134" s="139"/>
      <c r="AC2134" s="139"/>
      <c r="AD2134" s="139"/>
      <c r="AE2134" s="139"/>
      <c r="AF2134" s="139"/>
      <c r="AG2134" s="139"/>
      <c r="AH2134" s="139"/>
      <c r="AI2134" s="139"/>
      <c r="AJ2134" s="139"/>
      <c r="AK2134" s="139"/>
      <c r="AL2134" s="139"/>
      <c r="AM2134" s="139"/>
      <c r="AN2134" s="139"/>
      <c r="AO2134" s="139"/>
      <c r="AP2134" s="139"/>
      <c r="AQ2134" s="139"/>
      <c r="AR2134" s="139"/>
      <c r="AS2134" s="139"/>
      <c r="AT2134" s="139"/>
      <c r="AU2134" s="139"/>
      <c r="AV2134" s="139"/>
      <c r="AW2134" s="139"/>
      <c r="AX2134" s="139"/>
      <c r="AY2134" s="139"/>
    </row>
    <row r="2135" spans="1:51" ht="14.25" x14ac:dyDescent="0.2">
      <c r="A2135" s="139"/>
      <c r="B2135" s="139"/>
      <c r="C2135" s="139"/>
      <c r="D2135" s="139"/>
      <c r="E2135" s="139"/>
      <c r="F2135" s="139"/>
      <c r="G2135" s="139"/>
      <c r="H2135" s="139"/>
      <c r="I2135" s="139"/>
      <c r="J2135" s="139"/>
      <c r="K2135" s="139"/>
      <c r="L2135" s="139"/>
      <c r="M2135" s="139"/>
      <c r="N2135" s="139"/>
      <c r="O2135" s="139"/>
      <c r="P2135" s="139"/>
      <c r="Q2135" s="139"/>
      <c r="R2135" s="139"/>
      <c r="S2135" s="139"/>
      <c r="T2135" s="139"/>
      <c r="U2135" s="139"/>
      <c r="V2135" s="139"/>
      <c r="W2135" s="139"/>
      <c r="X2135" s="139"/>
      <c r="Y2135" s="139"/>
      <c r="Z2135" s="139"/>
      <c r="AA2135" s="139"/>
      <c r="AB2135" s="139"/>
      <c r="AC2135" s="139"/>
      <c r="AD2135" s="139"/>
      <c r="AE2135" s="139"/>
      <c r="AF2135" s="139"/>
      <c r="AG2135" s="139"/>
      <c r="AH2135" s="139"/>
      <c r="AI2135" s="139"/>
      <c r="AJ2135" s="139"/>
      <c r="AK2135" s="139"/>
      <c r="AL2135" s="139"/>
      <c r="AM2135" s="139"/>
      <c r="AN2135" s="139"/>
      <c r="AO2135" s="139"/>
      <c r="AP2135" s="139"/>
      <c r="AQ2135" s="139"/>
      <c r="AR2135" s="139"/>
      <c r="AS2135" s="139"/>
      <c r="AT2135" s="139"/>
      <c r="AU2135" s="139"/>
      <c r="AV2135" s="139"/>
      <c r="AW2135" s="139"/>
      <c r="AX2135" s="139"/>
      <c r="AY2135" s="139"/>
    </row>
    <row r="2136" spans="1:51" ht="14.25" x14ac:dyDescent="0.2">
      <c r="A2136" s="139"/>
      <c r="B2136" s="139"/>
      <c r="C2136" s="139"/>
      <c r="D2136" s="139"/>
      <c r="E2136" s="139"/>
      <c r="F2136" s="139"/>
      <c r="G2136" s="139"/>
      <c r="H2136" s="139"/>
      <c r="I2136" s="139"/>
      <c r="J2136" s="139"/>
      <c r="K2136" s="139"/>
      <c r="L2136" s="139"/>
      <c r="M2136" s="139"/>
      <c r="N2136" s="139"/>
      <c r="O2136" s="139"/>
      <c r="P2136" s="139"/>
      <c r="Q2136" s="139"/>
      <c r="R2136" s="139"/>
      <c r="S2136" s="139"/>
      <c r="T2136" s="139"/>
      <c r="U2136" s="139"/>
      <c r="V2136" s="139"/>
      <c r="W2136" s="139"/>
      <c r="X2136" s="139"/>
      <c r="Y2136" s="139"/>
      <c r="Z2136" s="139"/>
      <c r="AA2136" s="139"/>
      <c r="AB2136" s="139"/>
      <c r="AC2136" s="139"/>
      <c r="AD2136" s="139"/>
      <c r="AE2136" s="139"/>
      <c r="AF2136" s="139"/>
      <c r="AG2136" s="139"/>
      <c r="AH2136" s="139"/>
      <c r="AI2136" s="139"/>
      <c r="AJ2136" s="139"/>
      <c r="AK2136" s="139"/>
      <c r="AL2136" s="139"/>
      <c r="AM2136" s="139"/>
      <c r="AN2136" s="139"/>
      <c r="AO2136" s="139"/>
      <c r="AP2136" s="139"/>
      <c r="AQ2136" s="139"/>
      <c r="AR2136" s="139"/>
      <c r="AS2136" s="139"/>
      <c r="AT2136" s="139"/>
      <c r="AU2136" s="139"/>
      <c r="AV2136" s="139"/>
      <c r="AW2136" s="139"/>
      <c r="AX2136" s="139"/>
      <c r="AY2136" s="139"/>
    </row>
    <row r="2137" spans="1:51" ht="14.25" x14ac:dyDescent="0.2">
      <c r="A2137" s="139"/>
      <c r="B2137" s="139"/>
      <c r="C2137" s="139"/>
      <c r="D2137" s="139"/>
      <c r="E2137" s="139"/>
      <c r="F2137" s="139"/>
      <c r="G2137" s="139"/>
      <c r="H2137" s="139"/>
      <c r="I2137" s="139"/>
      <c r="J2137" s="139"/>
      <c r="K2137" s="139"/>
      <c r="L2137" s="139"/>
      <c r="M2137" s="139"/>
      <c r="N2137" s="139"/>
      <c r="O2137" s="139"/>
      <c r="P2137" s="139"/>
      <c r="Q2137" s="139"/>
      <c r="R2137" s="139"/>
      <c r="S2137" s="139"/>
      <c r="T2137" s="139"/>
      <c r="U2137" s="139"/>
      <c r="V2137" s="139"/>
      <c r="W2137" s="139"/>
      <c r="X2137" s="139"/>
      <c r="Y2137" s="139"/>
      <c r="Z2137" s="139"/>
      <c r="AA2137" s="139"/>
      <c r="AB2137" s="139"/>
      <c r="AC2137" s="139"/>
      <c r="AD2137" s="139"/>
      <c r="AE2137" s="139"/>
      <c r="AF2137" s="139"/>
      <c r="AG2137" s="139"/>
      <c r="AH2137" s="139"/>
      <c r="AI2137" s="139"/>
      <c r="AJ2137" s="139"/>
      <c r="AK2137" s="139"/>
      <c r="AL2137" s="139"/>
      <c r="AM2137" s="139"/>
      <c r="AN2137" s="139"/>
      <c r="AO2137" s="139"/>
      <c r="AP2137" s="139"/>
      <c r="AQ2137" s="139"/>
      <c r="AR2137" s="139"/>
      <c r="AS2137" s="139"/>
      <c r="AT2137" s="139"/>
      <c r="AU2137" s="139"/>
      <c r="AV2137" s="139"/>
      <c r="AW2137" s="139"/>
      <c r="AX2137" s="139"/>
      <c r="AY2137" s="139"/>
    </row>
    <row r="2138" spans="1:51" ht="14.25" x14ac:dyDescent="0.2">
      <c r="A2138" s="139"/>
      <c r="B2138" s="139"/>
      <c r="C2138" s="139"/>
      <c r="D2138" s="139"/>
      <c r="E2138" s="139"/>
      <c r="F2138" s="139"/>
      <c r="G2138" s="139"/>
      <c r="H2138" s="139"/>
      <c r="I2138" s="139"/>
      <c r="J2138" s="139"/>
      <c r="K2138" s="139"/>
      <c r="L2138" s="139"/>
      <c r="M2138" s="139"/>
      <c r="N2138" s="139"/>
      <c r="O2138" s="139"/>
      <c r="P2138" s="139"/>
      <c r="Q2138" s="139"/>
      <c r="R2138" s="139"/>
      <c r="S2138" s="139"/>
      <c r="T2138" s="139"/>
      <c r="U2138" s="139"/>
      <c r="V2138" s="139"/>
      <c r="W2138" s="139"/>
      <c r="X2138" s="139"/>
      <c r="Y2138" s="139"/>
      <c r="Z2138" s="139"/>
      <c r="AA2138" s="139"/>
      <c r="AB2138" s="139"/>
      <c r="AC2138" s="139"/>
      <c r="AD2138" s="139"/>
      <c r="AE2138" s="139"/>
      <c r="AF2138" s="139"/>
      <c r="AG2138" s="139"/>
      <c r="AH2138" s="139"/>
      <c r="AI2138" s="139"/>
      <c r="AJ2138" s="139"/>
      <c r="AK2138" s="139"/>
      <c r="AL2138" s="139"/>
      <c r="AM2138" s="139"/>
      <c r="AN2138" s="139"/>
      <c r="AO2138" s="139"/>
      <c r="AP2138" s="139"/>
      <c r="AQ2138" s="139"/>
      <c r="AR2138" s="139"/>
      <c r="AS2138" s="139"/>
      <c r="AT2138" s="139"/>
      <c r="AU2138" s="139"/>
      <c r="AV2138" s="139"/>
      <c r="AW2138" s="139"/>
      <c r="AX2138" s="139"/>
      <c r="AY2138" s="139"/>
    </row>
    <row r="2139" spans="1:51" ht="14.25" x14ac:dyDescent="0.2">
      <c r="A2139" s="139"/>
      <c r="B2139" s="139"/>
      <c r="C2139" s="139"/>
      <c r="D2139" s="139"/>
      <c r="E2139" s="139"/>
      <c r="F2139" s="139"/>
      <c r="G2139" s="139"/>
      <c r="H2139" s="139"/>
      <c r="I2139" s="139"/>
      <c r="J2139" s="139"/>
      <c r="K2139" s="139"/>
      <c r="L2139" s="139"/>
      <c r="M2139" s="139"/>
      <c r="N2139" s="139"/>
      <c r="O2139" s="139"/>
      <c r="P2139" s="139"/>
      <c r="Q2139" s="139"/>
      <c r="R2139" s="139"/>
      <c r="S2139" s="139"/>
      <c r="T2139" s="139"/>
      <c r="U2139" s="139"/>
      <c r="V2139" s="139"/>
      <c r="W2139" s="139"/>
      <c r="X2139" s="139"/>
      <c r="Y2139" s="139"/>
      <c r="Z2139" s="139"/>
      <c r="AA2139" s="139"/>
      <c r="AB2139" s="139"/>
      <c r="AC2139" s="139"/>
      <c r="AD2139" s="139"/>
      <c r="AE2139" s="139"/>
      <c r="AF2139" s="139"/>
      <c r="AG2139" s="139"/>
      <c r="AH2139" s="139"/>
      <c r="AI2139" s="139"/>
      <c r="AJ2139" s="139"/>
      <c r="AK2139" s="139"/>
      <c r="AL2139" s="139"/>
      <c r="AM2139" s="139"/>
      <c r="AN2139" s="139"/>
      <c r="AO2139" s="139"/>
      <c r="AP2139" s="139"/>
      <c r="AQ2139" s="139"/>
      <c r="AR2139" s="139"/>
      <c r="AS2139" s="139"/>
      <c r="AT2139" s="139"/>
      <c r="AU2139" s="139"/>
      <c r="AV2139" s="139"/>
      <c r="AW2139" s="139"/>
      <c r="AX2139" s="139"/>
      <c r="AY2139" s="139"/>
    </row>
    <row r="2140" spans="1:51" ht="14.25" x14ac:dyDescent="0.2">
      <c r="A2140" s="139"/>
      <c r="B2140" s="139"/>
      <c r="C2140" s="139"/>
      <c r="D2140" s="139"/>
      <c r="E2140" s="139"/>
      <c r="F2140" s="139"/>
      <c r="G2140" s="139"/>
      <c r="H2140" s="139"/>
      <c r="I2140" s="139"/>
      <c r="J2140" s="139"/>
      <c r="K2140" s="139"/>
      <c r="L2140" s="139"/>
      <c r="M2140" s="139"/>
      <c r="N2140" s="139"/>
      <c r="O2140" s="139"/>
      <c r="P2140" s="139"/>
      <c r="Q2140" s="139"/>
      <c r="R2140" s="139"/>
      <c r="S2140" s="139"/>
      <c r="T2140" s="139"/>
      <c r="U2140" s="139"/>
      <c r="V2140" s="139"/>
      <c r="W2140" s="139"/>
      <c r="X2140" s="139"/>
      <c r="Y2140" s="139"/>
      <c r="Z2140" s="139"/>
      <c r="AA2140" s="139"/>
      <c r="AB2140" s="139"/>
      <c r="AC2140" s="139"/>
      <c r="AD2140" s="139"/>
      <c r="AE2140" s="139"/>
      <c r="AF2140" s="139"/>
      <c r="AG2140" s="139"/>
      <c r="AH2140" s="139"/>
      <c r="AI2140" s="139"/>
      <c r="AJ2140" s="139"/>
      <c r="AK2140" s="139"/>
      <c r="AL2140" s="139"/>
      <c r="AM2140" s="139"/>
      <c r="AN2140" s="139"/>
      <c r="AO2140" s="139"/>
      <c r="AP2140" s="139"/>
      <c r="AQ2140" s="139"/>
      <c r="AR2140" s="139"/>
      <c r="AS2140" s="139"/>
      <c r="AT2140" s="139"/>
      <c r="AU2140" s="139"/>
      <c r="AV2140" s="139"/>
      <c r="AW2140" s="139"/>
      <c r="AX2140" s="139"/>
      <c r="AY2140" s="139"/>
    </row>
    <row r="2141" spans="1:51" ht="14.25" x14ac:dyDescent="0.2">
      <c r="A2141" s="139"/>
      <c r="B2141" s="139"/>
      <c r="C2141" s="139"/>
      <c r="D2141" s="139"/>
      <c r="E2141" s="139"/>
      <c r="F2141" s="139"/>
      <c r="G2141" s="139"/>
      <c r="H2141" s="139"/>
      <c r="I2141" s="139"/>
      <c r="J2141" s="139"/>
      <c r="K2141" s="139"/>
      <c r="L2141" s="139"/>
      <c r="M2141" s="139"/>
      <c r="N2141" s="139"/>
      <c r="O2141" s="139"/>
      <c r="P2141" s="139"/>
      <c r="Q2141" s="139"/>
      <c r="R2141" s="139"/>
      <c r="S2141" s="139"/>
      <c r="T2141" s="139"/>
      <c r="U2141" s="139"/>
      <c r="V2141" s="139"/>
      <c r="W2141" s="139"/>
      <c r="X2141" s="139"/>
      <c r="Y2141" s="139"/>
      <c r="Z2141" s="139"/>
      <c r="AA2141" s="139"/>
      <c r="AB2141" s="139"/>
      <c r="AC2141" s="139"/>
      <c r="AD2141" s="139"/>
      <c r="AE2141" s="139"/>
      <c r="AF2141" s="139"/>
      <c r="AG2141" s="139"/>
      <c r="AH2141" s="139"/>
      <c r="AI2141" s="139"/>
      <c r="AJ2141" s="139"/>
      <c r="AK2141" s="139"/>
      <c r="AL2141" s="139"/>
      <c r="AM2141" s="139"/>
      <c r="AN2141" s="139"/>
      <c r="AO2141" s="139"/>
      <c r="AP2141" s="139"/>
      <c r="AQ2141" s="139"/>
      <c r="AR2141" s="139"/>
      <c r="AS2141" s="139"/>
      <c r="AT2141" s="139"/>
      <c r="AU2141" s="139"/>
      <c r="AV2141" s="139"/>
      <c r="AW2141" s="139"/>
      <c r="AX2141" s="139"/>
      <c r="AY2141" s="139"/>
    </row>
    <row r="2142" spans="1:51" ht="14.25" x14ac:dyDescent="0.2">
      <c r="A2142" s="139"/>
      <c r="B2142" s="139"/>
      <c r="C2142" s="139"/>
      <c r="D2142" s="139"/>
      <c r="E2142" s="139"/>
      <c r="F2142" s="139"/>
      <c r="G2142" s="139"/>
      <c r="H2142" s="139"/>
      <c r="I2142" s="139"/>
      <c r="J2142" s="139"/>
      <c r="K2142" s="139"/>
      <c r="L2142" s="139"/>
      <c r="M2142" s="139"/>
      <c r="N2142" s="139"/>
      <c r="O2142" s="139"/>
      <c r="P2142" s="139"/>
      <c r="Q2142" s="139"/>
      <c r="R2142" s="139"/>
      <c r="S2142" s="139"/>
      <c r="T2142" s="139"/>
      <c r="U2142" s="139"/>
      <c r="V2142" s="139"/>
      <c r="W2142" s="139"/>
      <c r="X2142" s="139"/>
      <c r="Y2142" s="139"/>
      <c r="Z2142" s="139"/>
      <c r="AA2142" s="139"/>
      <c r="AB2142" s="139"/>
      <c r="AC2142" s="139"/>
      <c r="AD2142" s="139"/>
      <c r="AE2142" s="139"/>
      <c r="AF2142" s="139"/>
      <c r="AG2142" s="139"/>
      <c r="AH2142" s="139"/>
      <c r="AI2142" s="139"/>
      <c r="AJ2142" s="139"/>
      <c r="AK2142" s="139"/>
      <c r="AL2142" s="139"/>
      <c r="AM2142" s="139"/>
      <c r="AN2142" s="139"/>
      <c r="AO2142" s="139"/>
      <c r="AP2142" s="139"/>
      <c r="AQ2142" s="139"/>
      <c r="AR2142" s="139"/>
      <c r="AS2142" s="139"/>
      <c r="AT2142" s="139"/>
      <c r="AU2142" s="139"/>
      <c r="AV2142" s="139"/>
      <c r="AW2142" s="139"/>
      <c r="AX2142" s="139"/>
      <c r="AY2142" s="139"/>
    </row>
    <row r="2143" spans="1:51" ht="14.25" x14ac:dyDescent="0.2">
      <c r="A2143" s="139"/>
      <c r="B2143" s="139"/>
      <c r="C2143" s="139"/>
      <c r="D2143" s="139"/>
      <c r="E2143" s="139"/>
      <c r="F2143" s="139"/>
      <c r="G2143" s="139"/>
      <c r="H2143" s="139"/>
      <c r="I2143" s="139"/>
      <c r="J2143" s="139"/>
      <c r="K2143" s="139"/>
      <c r="L2143" s="139"/>
      <c r="M2143" s="139"/>
      <c r="N2143" s="139"/>
      <c r="O2143" s="139"/>
      <c r="P2143" s="139"/>
      <c r="Q2143" s="139"/>
      <c r="R2143" s="139"/>
      <c r="S2143" s="139"/>
      <c r="T2143" s="139"/>
      <c r="U2143" s="139"/>
      <c r="V2143" s="139"/>
      <c r="W2143" s="139"/>
      <c r="X2143" s="139"/>
      <c r="Y2143" s="139"/>
      <c r="Z2143" s="139"/>
      <c r="AA2143" s="139"/>
      <c r="AB2143" s="139"/>
      <c r="AC2143" s="139"/>
      <c r="AD2143" s="139"/>
      <c r="AE2143" s="139"/>
      <c r="AF2143" s="139"/>
      <c r="AG2143" s="139"/>
      <c r="AH2143" s="139"/>
      <c r="AI2143" s="139"/>
      <c r="AJ2143" s="139"/>
      <c r="AK2143" s="139"/>
      <c r="AL2143" s="139"/>
      <c r="AM2143" s="139"/>
      <c r="AN2143" s="139"/>
      <c r="AO2143" s="139"/>
      <c r="AP2143" s="139"/>
      <c r="AQ2143" s="139"/>
      <c r="AR2143" s="139"/>
      <c r="AS2143" s="139"/>
      <c r="AT2143" s="139"/>
      <c r="AU2143" s="139"/>
      <c r="AV2143" s="139"/>
      <c r="AW2143" s="139"/>
      <c r="AX2143" s="139"/>
      <c r="AY2143" s="139"/>
    </row>
    <row r="2144" spans="1:51" ht="14.25" x14ac:dyDescent="0.2">
      <c r="A2144" s="139"/>
      <c r="B2144" s="139"/>
      <c r="C2144" s="139"/>
      <c r="D2144" s="139"/>
      <c r="E2144" s="139"/>
      <c r="F2144" s="139"/>
      <c r="G2144" s="139"/>
      <c r="H2144" s="139"/>
      <c r="I2144" s="139"/>
      <c r="J2144" s="139"/>
      <c r="K2144" s="139"/>
      <c r="L2144" s="139"/>
      <c r="M2144" s="139"/>
      <c r="N2144" s="139"/>
      <c r="O2144" s="139"/>
      <c r="P2144" s="139"/>
      <c r="Q2144" s="139"/>
      <c r="R2144" s="139"/>
      <c r="S2144" s="139"/>
      <c r="T2144" s="139"/>
      <c r="U2144" s="139"/>
      <c r="V2144" s="139"/>
      <c r="W2144" s="139"/>
      <c r="X2144" s="139"/>
      <c r="Y2144" s="139"/>
      <c r="Z2144" s="139"/>
      <c r="AA2144" s="139"/>
      <c r="AB2144" s="139"/>
      <c r="AC2144" s="139"/>
      <c r="AD2144" s="139"/>
      <c r="AE2144" s="139"/>
      <c r="AF2144" s="139"/>
      <c r="AG2144" s="139"/>
      <c r="AH2144" s="139"/>
      <c r="AI2144" s="139"/>
      <c r="AJ2144" s="139"/>
      <c r="AK2144" s="139"/>
      <c r="AL2144" s="139"/>
      <c r="AM2144" s="139"/>
      <c r="AN2144" s="139"/>
      <c r="AO2144" s="139"/>
      <c r="AP2144" s="139"/>
      <c r="AQ2144" s="139"/>
      <c r="AR2144" s="139"/>
      <c r="AS2144" s="139"/>
      <c r="AT2144" s="139"/>
      <c r="AU2144" s="139"/>
      <c r="AV2144" s="139"/>
      <c r="AW2144" s="139"/>
      <c r="AX2144" s="139"/>
      <c r="AY2144" s="139"/>
    </row>
    <row r="2145" spans="1:51" ht="14.25" x14ac:dyDescent="0.2">
      <c r="A2145" s="139"/>
      <c r="B2145" s="139"/>
      <c r="C2145" s="139"/>
      <c r="D2145" s="139"/>
      <c r="E2145" s="139"/>
      <c r="F2145" s="139"/>
      <c r="G2145" s="139"/>
      <c r="H2145" s="139"/>
      <c r="I2145" s="139"/>
      <c r="J2145" s="139"/>
      <c r="K2145" s="139"/>
      <c r="L2145" s="139"/>
      <c r="M2145" s="139"/>
      <c r="N2145" s="139"/>
      <c r="O2145" s="139"/>
      <c r="P2145" s="139"/>
      <c r="Q2145" s="139"/>
      <c r="R2145" s="139"/>
      <c r="S2145" s="139"/>
      <c r="T2145" s="139"/>
      <c r="U2145" s="139"/>
      <c r="V2145" s="139"/>
      <c r="W2145" s="139"/>
      <c r="X2145" s="139"/>
      <c r="Y2145" s="139"/>
      <c r="Z2145" s="139"/>
      <c r="AA2145" s="139"/>
      <c r="AB2145" s="139"/>
      <c r="AC2145" s="139"/>
      <c r="AD2145" s="139"/>
      <c r="AE2145" s="139"/>
      <c r="AF2145" s="139"/>
      <c r="AG2145" s="139"/>
      <c r="AH2145" s="139"/>
      <c r="AI2145" s="139"/>
      <c r="AJ2145" s="139"/>
      <c r="AK2145" s="139"/>
      <c r="AL2145" s="139"/>
      <c r="AM2145" s="139"/>
      <c r="AN2145" s="139"/>
      <c r="AO2145" s="139"/>
      <c r="AP2145" s="139"/>
      <c r="AQ2145" s="139"/>
      <c r="AR2145" s="139"/>
      <c r="AS2145" s="139"/>
      <c r="AT2145" s="139"/>
      <c r="AU2145" s="139"/>
      <c r="AV2145" s="139"/>
      <c r="AW2145" s="139"/>
      <c r="AX2145" s="139"/>
      <c r="AY2145" s="139"/>
    </row>
    <row r="2146" spans="1:51" ht="14.25" x14ac:dyDescent="0.2">
      <c r="A2146" s="139"/>
      <c r="B2146" s="139"/>
      <c r="C2146" s="139"/>
      <c r="D2146" s="139"/>
      <c r="E2146" s="139"/>
      <c r="F2146" s="139"/>
      <c r="G2146" s="139"/>
      <c r="H2146" s="139"/>
      <c r="I2146" s="139"/>
      <c r="J2146" s="139"/>
      <c r="K2146" s="139"/>
      <c r="L2146" s="139"/>
      <c r="M2146" s="139"/>
      <c r="N2146" s="139"/>
      <c r="O2146" s="139"/>
      <c r="P2146" s="139"/>
      <c r="Q2146" s="139"/>
      <c r="R2146" s="139"/>
      <c r="S2146" s="139"/>
      <c r="T2146" s="139"/>
      <c r="U2146" s="139"/>
      <c r="V2146" s="139"/>
      <c r="W2146" s="139"/>
      <c r="X2146" s="139"/>
      <c r="Y2146" s="139"/>
      <c r="Z2146" s="139"/>
      <c r="AA2146" s="139"/>
      <c r="AB2146" s="139"/>
      <c r="AC2146" s="139"/>
      <c r="AD2146" s="139"/>
      <c r="AE2146" s="139"/>
      <c r="AF2146" s="139"/>
      <c r="AG2146" s="139"/>
      <c r="AH2146" s="139"/>
      <c r="AI2146" s="139"/>
      <c r="AJ2146" s="139"/>
      <c r="AK2146" s="139"/>
      <c r="AL2146" s="139"/>
      <c r="AM2146" s="139"/>
      <c r="AN2146" s="139"/>
      <c r="AO2146" s="139"/>
      <c r="AP2146" s="139"/>
      <c r="AQ2146" s="139"/>
      <c r="AR2146" s="139"/>
      <c r="AS2146" s="139"/>
      <c r="AT2146" s="139"/>
      <c r="AU2146" s="139"/>
      <c r="AV2146" s="139"/>
      <c r="AW2146" s="139"/>
      <c r="AX2146" s="139"/>
      <c r="AY2146" s="139"/>
    </row>
    <row r="2147" spans="1:51" ht="14.25" x14ac:dyDescent="0.2">
      <c r="A2147" s="139"/>
      <c r="B2147" s="139"/>
      <c r="C2147" s="139"/>
      <c r="D2147" s="139"/>
      <c r="E2147" s="139"/>
      <c r="F2147" s="139"/>
      <c r="G2147" s="139"/>
      <c r="H2147" s="139"/>
      <c r="I2147" s="139"/>
      <c r="J2147" s="139"/>
      <c r="K2147" s="139"/>
      <c r="L2147" s="139"/>
      <c r="M2147" s="139"/>
      <c r="N2147" s="139"/>
      <c r="O2147" s="139"/>
      <c r="P2147" s="139"/>
      <c r="Q2147" s="139"/>
      <c r="R2147" s="139"/>
      <c r="S2147" s="139"/>
      <c r="T2147" s="139"/>
      <c r="U2147" s="139"/>
      <c r="V2147" s="139"/>
      <c r="W2147" s="139"/>
      <c r="X2147" s="139"/>
      <c r="Y2147" s="139"/>
      <c r="Z2147" s="139"/>
      <c r="AA2147" s="139"/>
      <c r="AB2147" s="139"/>
      <c r="AC2147" s="139"/>
      <c r="AD2147" s="139"/>
      <c r="AE2147" s="139"/>
      <c r="AF2147" s="139"/>
      <c r="AG2147" s="139"/>
      <c r="AH2147" s="139"/>
      <c r="AI2147" s="139"/>
      <c r="AJ2147" s="139"/>
      <c r="AK2147" s="139"/>
      <c r="AL2147" s="139"/>
      <c r="AM2147" s="139"/>
      <c r="AN2147" s="139"/>
      <c r="AO2147" s="139"/>
      <c r="AP2147" s="139"/>
      <c r="AQ2147" s="139"/>
      <c r="AR2147" s="139"/>
      <c r="AS2147" s="139"/>
      <c r="AT2147" s="139"/>
      <c r="AU2147" s="139"/>
      <c r="AV2147" s="139"/>
      <c r="AW2147" s="139"/>
      <c r="AX2147" s="139"/>
      <c r="AY2147" s="139"/>
    </row>
    <row r="2148" spans="1:51" ht="14.25" x14ac:dyDescent="0.2">
      <c r="A2148" s="139"/>
      <c r="B2148" s="139"/>
      <c r="C2148" s="139"/>
      <c r="D2148" s="139"/>
      <c r="E2148" s="139"/>
      <c r="F2148" s="139"/>
      <c r="G2148" s="139"/>
      <c r="H2148" s="139"/>
      <c r="I2148" s="139"/>
      <c r="J2148" s="139"/>
      <c r="K2148" s="139"/>
      <c r="L2148" s="139"/>
      <c r="M2148" s="139"/>
      <c r="N2148" s="139"/>
      <c r="O2148" s="139"/>
      <c r="P2148" s="139"/>
      <c r="Q2148" s="139"/>
      <c r="R2148" s="139"/>
      <c r="S2148" s="139"/>
      <c r="T2148" s="139"/>
      <c r="U2148" s="139"/>
      <c r="V2148" s="139"/>
      <c r="W2148" s="139"/>
      <c r="X2148" s="139"/>
      <c r="Y2148" s="139"/>
      <c r="Z2148" s="139"/>
      <c r="AA2148" s="139"/>
      <c r="AB2148" s="139"/>
      <c r="AC2148" s="139"/>
      <c r="AD2148" s="139"/>
      <c r="AE2148" s="139"/>
      <c r="AF2148" s="139"/>
      <c r="AG2148" s="139"/>
      <c r="AH2148" s="139"/>
      <c r="AI2148" s="139"/>
      <c r="AJ2148" s="139"/>
      <c r="AK2148" s="139"/>
      <c r="AL2148" s="139"/>
      <c r="AM2148" s="139"/>
      <c r="AN2148" s="139"/>
      <c r="AO2148" s="139"/>
      <c r="AP2148" s="139"/>
      <c r="AQ2148" s="139"/>
      <c r="AR2148" s="139"/>
      <c r="AS2148" s="139"/>
      <c r="AT2148" s="139"/>
      <c r="AU2148" s="139"/>
      <c r="AV2148" s="139"/>
      <c r="AW2148" s="139"/>
      <c r="AX2148" s="139"/>
      <c r="AY2148" s="139"/>
    </row>
    <row r="2149" spans="1:51" ht="14.25" x14ac:dyDescent="0.2">
      <c r="A2149" s="139"/>
      <c r="B2149" s="139"/>
      <c r="C2149" s="139"/>
      <c r="D2149" s="139"/>
      <c r="E2149" s="139"/>
      <c r="F2149" s="139"/>
      <c r="G2149" s="139"/>
      <c r="H2149" s="139"/>
      <c r="I2149" s="139"/>
      <c r="J2149" s="139"/>
      <c r="K2149" s="139"/>
      <c r="L2149" s="139"/>
      <c r="M2149" s="139"/>
      <c r="N2149" s="139"/>
      <c r="O2149" s="139"/>
      <c r="P2149" s="139"/>
      <c r="Q2149" s="139"/>
      <c r="R2149" s="139"/>
      <c r="S2149" s="139"/>
      <c r="T2149" s="139"/>
      <c r="U2149" s="139"/>
      <c r="V2149" s="139"/>
      <c r="W2149" s="139"/>
      <c r="X2149" s="139"/>
      <c r="Y2149" s="139"/>
      <c r="Z2149" s="139"/>
      <c r="AA2149" s="139"/>
      <c r="AB2149" s="139"/>
      <c r="AC2149" s="139"/>
      <c r="AD2149" s="139"/>
      <c r="AE2149" s="139"/>
      <c r="AF2149" s="139"/>
      <c r="AG2149" s="139"/>
      <c r="AH2149" s="139"/>
      <c r="AI2149" s="139"/>
      <c r="AJ2149" s="139"/>
      <c r="AK2149" s="139"/>
      <c r="AL2149" s="139"/>
      <c r="AM2149" s="139"/>
      <c r="AN2149" s="139"/>
      <c r="AO2149" s="139"/>
      <c r="AP2149" s="139"/>
      <c r="AQ2149" s="139"/>
      <c r="AR2149" s="139"/>
      <c r="AS2149" s="139"/>
      <c r="AT2149" s="139"/>
      <c r="AU2149" s="139"/>
      <c r="AV2149" s="139"/>
      <c r="AW2149" s="139"/>
      <c r="AX2149" s="139"/>
      <c r="AY2149" s="139"/>
    </row>
    <row r="2150" spans="1:51" ht="14.25" x14ac:dyDescent="0.2">
      <c r="A2150" s="139"/>
      <c r="B2150" s="139"/>
      <c r="C2150" s="139"/>
      <c r="D2150" s="139"/>
      <c r="E2150" s="139"/>
      <c r="F2150" s="139"/>
      <c r="G2150" s="139"/>
      <c r="H2150" s="139"/>
      <c r="I2150" s="139"/>
      <c r="J2150" s="139"/>
      <c r="K2150" s="139"/>
      <c r="L2150" s="139"/>
      <c r="M2150" s="139"/>
      <c r="N2150" s="139"/>
      <c r="O2150" s="139"/>
      <c r="P2150" s="139"/>
      <c r="Q2150" s="139"/>
      <c r="R2150" s="139"/>
      <c r="S2150" s="139"/>
      <c r="T2150" s="139"/>
      <c r="U2150" s="139"/>
      <c r="V2150" s="139"/>
      <c r="W2150" s="139"/>
      <c r="X2150" s="139"/>
      <c r="Y2150" s="139"/>
      <c r="Z2150" s="139"/>
      <c r="AA2150" s="139"/>
      <c r="AB2150" s="139"/>
      <c r="AC2150" s="139"/>
      <c r="AD2150" s="139"/>
      <c r="AE2150" s="139"/>
      <c r="AF2150" s="139"/>
      <c r="AG2150" s="139"/>
      <c r="AH2150" s="139"/>
      <c r="AI2150" s="139"/>
      <c r="AJ2150" s="139"/>
      <c r="AK2150" s="139"/>
      <c r="AL2150" s="139"/>
      <c r="AM2150" s="139"/>
      <c r="AN2150" s="139"/>
      <c r="AO2150" s="139"/>
      <c r="AP2150" s="139"/>
      <c r="AQ2150" s="139"/>
      <c r="AR2150" s="139"/>
      <c r="AS2150" s="139"/>
      <c r="AT2150" s="139"/>
      <c r="AU2150" s="139"/>
      <c r="AV2150" s="139"/>
      <c r="AW2150" s="139"/>
      <c r="AX2150" s="139"/>
      <c r="AY2150" s="139"/>
    </row>
    <row r="2151" spans="1:51" ht="14.25" x14ac:dyDescent="0.2">
      <c r="A2151" s="139"/>
      <c r="B2151" s="139"/>
      <c r="C2151" s="139"/>
      <c r="D2151" s="139"/>
      <c r="E2151" s="139"/>
      <c r="F2151" s="139"/>
      <c r="G2151" s="139"/>
      <c r="H2151" s="139"/>
      <c r="I2151" s="139"/>
      <c r="J2151" s="139"/>
      <c r="K2151" s="139"/>
      <c r="L2151" s="139"/>
      <c r="M2151" s="139"/>
      <c r="N2151" s="139"/>
      <c r="O2151" s="139"/>
      <c r="P2151" s="139"/>
      <c r="Q2151" s="139"/>
      <c r="R2151" s="139"/>
      <c r="S2151" s="139"/>
      <c r="T2151" s="139"/>
      <c r="U2151" s="139"/>
      <c r="V2151" s="139"/>
      <c r="W2151" s="139"/>
      <c r="X2151" s="139"/>
      <c r="Y2151" s="139"/>
      <c r="Z2151" s="139"/>
      <c r="AA2151" s="139"/>
      <c r="AB2151" s="139"/>
      <c r="AC2151" s="139"/>
      <c r="AD2151" s="139"/>
      <c r="AE2151" s="139"/>
      <c r="AF2151" s="139"/>
      <c r="AG2151" s="139"/>
      <c r="AH2151" s="139"/>
      <c r="AI2151" s="139"/>
      <c r="AJ2151" s="139"/>
      <c r="AK2151" s="139"/>
      <c r="AL2151" s="139"/>
      <c r="AM2151" s="139"/>
      <c r="AN2151" s="139"/>
      <c r="AO2151" s="139"/>
      <c r="AP2151" s="139"/>
      <c r="AQ2151" s="139"/>
      <c r="AR2151" s="139"/>
      <c r="AS2151" s="139"/>
      <c r="AT2151" s="139"/>
      <c r="AU2151" s="139"/>
      <c r="AV2151" s="139"/>
      <c r="AW2151" s="139"/>
      <c r="AX2151" s="139"/>
      <c r="AY2151" s="139"/>
    </row>
    <row r="2152" spans="1:51" ht="14.25" x14ac:dyDescent="0.2">
      <c r="A2152" s="139"/>
      <c r="B2152" s="139"/>
      <c r="C2152" s="139"/>
      <c r="D2152" s="139"/>
      <c r="E2152" s="139"/>
      <c r="F2152" s="139"/>
      <c r="G2152" s="139"/>
      <c r="H2152" s="139"/>
      <c r="I2152" s="139"/>
      <c r="J2152" s="139"/>
      <c r="K2152" s="139"/>
      <c r="L2152" s="139"/>
      <c r="M2152" s="139"/>
      <c r="N2152" s="139"/>
      <c r="O2152" s="139"/>
      <c r="P2152" s="139"/>
      <c r="Q2152" s="139"/>
      <c r="R2152" s="139"/>
      <c r="S2152" s="139"/>
      <c r="T2152" s="139"/>
      <c r="U2152" s="139"/>
      <c r="V2152" s="139"/>
      <c r="W2152" s="139"/>
      <c r="X2152" s="139"/>
      <c r="Y2152" s="139"/>
      <c r="Z2152" s="139"/>
      <c r="AA2152" s="139"/>
      <c r="AB2152" s="139"/>
      <c r="AC2152" s="139"/>
      <c r="AD2152" s="139"/>
      <c r="AE2152" s="139"/>
      <c r="AF2152" s="139"/>
      <c r="AG2152" s="139"/>
      <c r="AH2152" s="139"/>
      <c r="AI2152" s="139"/>
      <c r="AJ2152" s="139"/>
      <c r="AK2152" s="139"/>
      <c r="AL2152" s="139"/>
      <c r="AM2152" s="139"/>
      <c r="AN2152" s="139"/>
      <c r="AO2152" s="139"/>
      <c r="AP2152" s="139"/>
      <c r="AQ2152" s="139"/>
      <c r="AR2152" s="139"/>
      <c r="AS2152" s="139"/>
      <c r="AT2152" s="139"/>
      <c r="AU2152" s="139"/>
      <c r="AV2152" s="139"/>
      <c r="AW2152" s="139"/>
      <c r="AX2152" s="139"/>
      <c r="AY2152" s="139"/>
    </row>
    <row r="2153" spans="1:51" ht="14.25" x14ac:dyDescent="0.2">
      <c r="A2153" s="139"/>
      <c r="B2153" s="139"/>
      <c r="C2153" s="139"/>
      <c r="D2153" s="139"/>
      <c r="E2153" s="139"/>
      <c r="F2153" s="139"/>
      <c r="G2153" s="139"/>
      <c r="H2153" s="139"/>
      <c r="I2153" s="139"/>
      <c r="J2153" s="139"/>
      <c r="K2153" s="139"/>
      <c r="L2153" s="139"/>
      <c r="M2153" s="139"/>
      <c r="N2153" s="139"/>
      <c r="O2153" s="139"/>
      <c r="P2153" s="139"/>
      <c r="Q2153" s="139"/>
      <c r="R2153" s="139"/>
      <c r="S2153" s="139"/>
      <c r="T2153" s="139"/>
      <c r="U2153" s="139"/>
      <c r="V2153" s="139"/>
      <c r="W2153" s="139"/>
      <c r="X2153" s="139"/>
      <c r="Y2153" s="139"/>
      <c r="Z2153" s="139"/>
      <c r="AA2153" s="139"/>
      <c r="AB2153" s="139"/>
      <c r="AC2153" s="139"/>
      <c r="AD2153" s="139"/>
      <c r="AE2153" s="139"/>
      <c r="AF2153" s="139"/>
      <c r="AG2153" s="139"/>
      <c r="AH2153" s="139"/>
      <c r="AI2153" s="139"/>
      <c r="AJ2153" s="139"/>
      <c r="AK2153" s="139"/>
      <c r="AL2153" s="139"/>
      <c r="AM2153" s="139"/>
      <c r="AN2153" s="139"/>
      <c r="AO2153" s="139"/>
      <c r="AP2153" s="139"/>
      <c r="AQ2153" s="139"/>
      <c r="AR2153" s="139"/>
      <c r="AS2153" s="139"/>
      <c r="AT2153" s="139"/>
      <c r="AU2153" s="139"/>
      <c r="AV2153" s="139"/>
      <c r="AW2153" s="139"/>
      <c r="AX2153" s="139"/>
      <c r="AY2153" s="139"/>
    </row>
    <row r="2154" spans="1:51" ht="14.25" x14ac:dyDescent="0.2">
      <c r="A2154" s="139"/>
      <c r="B2154" s="139"/>
      <c r="C2154" s="139"/>
      <c r="D2154" s="139"/>
      <c r="E2154" s="139"/>
      <c r="F2154" s="139"/>
      <c r="G2154" s="139"/>
      <c r="H2154" s="139"/>
      <c r="I2154" s="139"/>
      <c r="J2154" s="139"/>
      <c r="K2154" s="139"/>
      <c r="L2154" s="139"/>
      <c r="M2154" s="139"/>
      <c r="N2154" s="139"/>
      <c r="O2154" s="139"/>
      <c r="P2154" s="139"/>
      <c r="Q2154" s="139"/>
      <c r="R2154" s="139"/>
      <c r="S2154" s="139"/>
      <c r="T2154" s="139"/>
      <c r="U2154" s="139"/>
      <c r="V2154" s="139"/>
      <c r="W2154" s="139"/>
      <c r="X2154" s="139"/>
      <c r="Y2154" s="139"/>
      <c r="Z2154" s="139"/>
      <c r="AA2154" s="139"/>
      <c r="AB2154" s="139"/>
      <c r="AC2154" s="139"/>
      <c r="AD2154" s="139"/>
      <c r="AE2154" s="139"/>
      <c r="AF2154" s="139"/>
      <c r="AG2154" s="139"/>
      <c r="AH2154" s="139"/>
      <c r="AI2154" s="139"/>
      <c r="AJ2154" s="139"/>
      <c r="AK2154" s="139"/>
      <c r="AL2154" s="139"/>
      <c r="AM2154" s="139"/>
      <c r="AN2154" s="139"/>
      <c r="AO2154" s="139"/>
      <c r="AP2154" s="139"/>
      <c r="AQ2154" s="139"/>
      <c r="AR2154" s="139"/>
      <c r="AS2154" s="139"/>
      <c r="AT2154" s="139"/>
      <c r="AU2154" s="139"/>
      <c r="AV2154" s="139"/>
      <c r="AW2154" s="139"/>
      <c r="AX2154" s="139"/>
      <c r="AY2154" s="139"/>
    </row>
    <row r="2155" spans="1:51" ht="14.25" x14ac:dyDescent="0.2">
      <c r="A2155" s="139"/>
      <c r="B2155" s="139"/>
      <c r="C2155" s="139"/>
      <c r="D2155" s="139"/>
      <c r="E2155" s="139"/>
      <c r="F2155" s="139"/>
      <c r="G2155" s="139"/>
      <c r="H2155" s="139"/>
      <c r="I2155" s="139"/>
      <c r="J2155" s="139"/>
      <c r="K2155" s="139"/>
      <c r="L2155" s="139"/>
      <c r="M2155" s="139"/>
      <c r="N2155" s="139"/>
      <c r="O2155" s="139"/>
      <c r="P2155" s="139"/>
      <c r="Q2155" s="139"/>
      <c r="R2155" s="139"/>
      <c r="S2155" s="139"/>
      <c r="T2155" s="139"/>
      <c r="U2155" s="139"/>
      <c r="V2155" s="139"/>
      <c r="W2155" s="139"/>
      <c r="X2155" s="139"/>
      <c r="Y2155" s="139"/>
      <c r="Z2155" s="139"/>
      <c r="AA2155" s="139"/>
      <c r="AB2155" s="139"/>
      <c r="AC2155" s="139"/>
      <c r="AD2155" s="139"/>
      <c r="AE2155" s="139"/>
      <c r="AF2155" s="139"/>
      <c r="AG2155" s="139"/>
      <c r="AH2155" s="139"/>
      <c r="AI2155" s="139"/>
      <c r="AJ2155" s="139"/>
      <c r="AK2155" s="139"/>
      <c r="AL2155" s="139"/>
      <c r="AM2155" s="139"/>
      <c r="AN2155" s="139"/>
      <c r="AO2155" s="139"/>
      <c r="AP2155" s="139"/>
      <c r="AQ2155" s="139"/>
      <c r="AR2155" s="139"/>
      <c r="AS2155" s="139"/>
      <c r="AT2155" s="139"/>
      <c r="AU2155" s="139"/>
      <c r="AV2155" s="139"/>
      <c r="AW2155" s="139"/>
      <c r="AX2155" s="139"/>
      <c r="AY2155" s="139"/>
    </row>
    <row r="2156" spans="1:51" ht="14.25" x14ac:dyDescent="0.2">
      <c r="A2156" s="139"/>
      <c r="B2156" s="139"/>
      <c r="C2156" s="139"/>
      <c r="D2156" s="139"/>
      <c r="E2156" s="139"/>
      <c r="F2156" s="139"/>
      <c r="G2156" s="139"/>
      <c r="H2156" s="139"/>
      <c r="I2156" s="139"/>
      <c r="J2156" s="139"/>
      <c r="K2156" s="139"/>
      <c r="L2156" s="139"/>
      <c r="M2156" s="139"/>
      <c r="N2156" s="139"/>
      <c r="O2156" s="139"/>
      <c r="P2156" s="139"/>
      <c r="Q2156" s="139"/>
      <c r="R2156" s="139"/>
      <c r="S2156" s="139"/>
      <c r="T2156" s="139"/>
      <c r="U2156" s="139"/>
      <c r="V2156" s="139"/>
      <c r="W2156" s="139"/>
      <c r="X2156" s="139"/>
      <c r="Y2156" s="139"/>
      <c r="Z2156" s="139"/>
      <c r="AA2156" s="139"/>
      <c r="AB2156" s="139"/>
      <c r="AC2156" s="139"/>
      <c r="AD2156" s="139"/>
      <c r="AE2156" s="139"/>
      <c r="AF2156" s="139"/>
      <c r="AG2156" s="139"/>
      <c r="AH2156" s="139"/>
      <c r="AI2156" s="139"/>
      <c r="AJ2156" s="139"/>
      <c r="AK2156" s="139"/>
      <c r="AL2156" s="139"/>
      <c r="AM2156" s="139"/>
      <c r="AN2156" s="139"/>
      <c r="AO2156" s="139"/>
      <c r="AP2156" s="139"/>
      <c r="AQ2156" s="139"/>
      <c r="AR2156" s="139"/>
      <c r="AS2156" s="139"/>
      <c r="AT2156" s="139"/>
      <c r="AU2156" s="139"/>
      <c r="AV2156" s="139"/>
      <c r="AW2156" s="139"/>
      <c r="AX2156" s="139"/>
      <c r="AY2156" s="139"/>
    </row>
    <row r="2157" spans="1:51" ht="14.25" x14ac:dyDescent="0.2">
      <c r="A2157" s="139"/>
      <c r="B2157" s="139"/>
      <c r="C2157" s="139"/>
      <c r="D2157" s="139"/>
      <c r="E2157" s="139"/>
      <c r="F2157" s="139"/>
      <c r="G2157" s="139"/>
      <c r="H2157" s="139"/>
      <c r="I2157" s="139"/>
      <c r="J2157" s="139"/>
      <c r="K2157" s="139"/>
      <c r="L2157" s="139"/>
      <c r="M2157" s="139"/>
      <c r="N2157" s="139"/>
      <c r="O2157" s="139"/>
      <c r="P2157" s="139"/>
      <c r="Q2157" s="139"/>
      <c r="R2157" s="139"/>
      <c r="S2157" s="139"/>
      <c r="T2157" s="139"/>
      <c r="U2157" s="139"/>
      <c r="V2157" s="139"/>
      <c r="W2157" s="139"/>
      <c r="X2157" s="139"/>
      <c r="Y2157" s="139"/>
      <c r="Z2157" s="139"/>
      <c r="AA2157" s="139"/>
      <c r="AB2157" s="139"/>
      <c r="AC2157" s="139"/>
      <c r="AD2157" s="139"/>
      <c r="AE2157" s="139"/>
      <c r="AF2157" s="139"/>
      <c r="AG2157" s="139"/>
      <c r="AH2157" s="139"/>
      <c r="AI2157" s="139"/>
      <c r="AJ2157" s="139"/>
      <c r="AK2157" s="139"/>
      <c r="AL2157" s="139"/>
      <c r="AM2157" s="139"/>
      <c r="AN2157" s="139"/>
      <c r="AO2157" s="139"/>
      <c r="AP2157" s="139"/>
      <c r="AQ2157" s="139"/>
      <c r="AR2157" s="139"/>
      <c r="AS2157" s="139"/>
      <c r="AT2157" s="139"/>
      <c r="AU2157" s="139"/>
      <c r="AV2157" s="139"/>
      <c r="AW2157" s="139"/>
      <c r="AX2157" s="139"/>
      <c r="AY2157" s="139"/>
    </row>
    <row r="2158" spans="1:51" ht="14.25" x14ac:dyDescent="0.2">
      <c r="A2158" s="139"/>
      <c r="B2158" s="139"/>
      <c r="C2158" s="139"/>
      <c r="D2158" s="139"/>
      <c r="E2158" s="139"/>
      <c r="F2158" s="139"/>
      <c r="G2158" s="139"/>
      <c r="H2158" s="139"/>
      <c r="I2158" s="139"/>
      <c r="J2158" s="139"/>
      <c r="K2158" s="139"/>
      <c r="L2158" s="139"/>
      <c r="M2158" s="139"/>
      <c r="N2158" s="139"/>
      <c r="O2158" s="139"/>
      <c r="P2158" s="139"/>
      <c r="Q2158" s="139"/>
      <c r="R2158" s="139"/>
      <c r="S2158" s="139"/>
      <c r="T2158" s="139"/>
      <c r="U2158" s="139"/>
      <c r="V2158" s="139"/>
      <c r="W2158" s="139"/>
      <c r="X2158" s="139"/>
      <c r="Y2158" s="139"/>
      <c r="Z2158" s="139"/>
      <c r="AA2158" s="139"/>
      <c r="AB2158" s="139"/>
      <c r="AC2158" s="139"/>
      <c r="AD2158" s="139"/>
      <c r="AE2158" s="139"/>
      <c r="AF2158" s="139"/>
      <c r="AG2158" s="139"/>
      <c r="AH2158" s="139"/>
      <c r="AI2158" s="139"/>
      <c r="AJ2158" s="139"/>
      <c r="AK2158" s="139"/>
      <c r="AL2158" s="139"/>
      <c r="AM2158" s="139"/>
      <c r="AN2158" s="139"/>
      <c r="AO2158" s="139"/>
      <c r="AP2158" s="139"/>
      <c r="AQ2158" s="139"/>
      <c r="AR2158" s="139"/>
      <c r="AS2158" s="139"/>
      <c r="AT2158" s="139"/>
      <c r="AU2158" s="139"/>
      <c r="AV2158" s="139"/>
      <c r="AW2158" s="139"/>
      <c r="AX2158" s="139"/>
      <c r="AY2158" s="139"/>
    </row>
    <row r="2159" spans="1:51" ht="14.25" x14ac:dyDescent="0.2">
      <c r="A2159" s="139"/>
      <c r="B2159" s="139"/>
      <c r="C2159" s="139"/>
      <c r="D2159" s="139"/>
      <c r="E2159" s="139"/>
      <c r="F2159" s="139"/>
      <c r="G2159" s="139"/>
      <c r="H2159" s="139"/>
      <c r="I2159" s="139"/>
      <c r="J2159" s="139"/>
      <c r="K2159" s="139"/>
      <c r="L2159" s="139"/>
      <c r="M2159" s="139"/>
      <c r="N2159" s="139"/>
      <c r="O2159" s="139"/>
      <c r="P2159" s="139"/>
      <c r="Q2159" s="139"/>
      <c r="R2159" s="139"/>
      <c r="S2159" s="139"/>
      <c r="T2159" s="139"/>
      <c r="U2159" s="139"/>
      <c r="V2159" s="139"/>
      <c r="W2159" s="139"/>
      <c r="X2159" s="139"/>
      <c r="Y2159" s="139"/>
      <c r="Z2159" s="139"/>
      <c r="AA2159" s="139"/>
      <c r="AB2159" s="139"/>
      <c r="AC2159" s="139"/>
      <c r="AD2159" s="139"/>
      <c r="AE2159" s="139"/>
      <c r="AF2159" s="139"/>
      <c r="AG2159" s="139"/>
      <c r="AH2159" s="139"/>
      <c r="AI2159" s="139"/>
      <c r="AJ2159" s="139"/>
      <c r="AK2159" s="139"/>
      <c r="AL2159" s="139"/>
      <c r="AM2159" s="139"/>
      <c r="AN2159" s="139"/>
      <c r="AO2159" s="139"/>
      <c r="AP2159" s="139"/>
      <c r="AQ2159" s="139"/>
      <c r="AR2159" s="139"/>
      <c r="AS2159" s="139"/>
      <c r="AT2159" s="139"/>
      <c r="AU2159" s="139"/>
      <c r="AV2159" s="139"/>
      <c r="AW2159" s="139"/>
      <c r="AX2159" s="139"/>
      <c r="AY2159" s="139"/>
    </row>
    <row r="2160" spans="1:51" ht="14.25" x14ac:dyDescent="0.2">
      <c r="A2160" s="139"/>
      <c r="B2160" s="139"/>
      <c r="C2160" s="139"/>
      <c r="D2160" s="139"/>
      <c r="E2160" s="139"/>
      <c r="F2160" s="139"/>
      <c r="G2160" s="139"/>
      <c r="H2160" s="139"/>
      <c r="I2160" s="139"/>
      <c r="J2160" s="139"/>
      <c r="K2160" s="139"/>
      <c r="L2160" s="139"/>
      <c r="M2160" s="139"/>
      <c r="N2160" s="139"/>
      <c r="O2160" s="139"/>
      <c r="P2160" s="139"/>
      <c r="Q2160" s="139"/>
      <c r="R2160" s="139"/>
      <c r="S2160" s="139"/>
      <c r="T2160" s="139"/>
      <c r="U2160" s="139"/>
      <c r="V2160" s="139"/>
      <c r="W2160" s="139"/>
      <c r="X2160" s="139"/>
      <c r="Y2160" s="139"/>
      <c r="Z2160" s="139"/>
      <c r="AA2160" s="139"/>
      <c r="AB2160" s="139"/>
      <c r="AC2160" s="139"/>
      <c r="AD2160" s="139"/>
      <c r="AE2160" s="139"/>
      <c r="AF2160" s="139"/>
      <c r="AG2160" s="139"/>
      <c r="AH2160" s="139"/>
      <c r="AI2160" s="139"/>
      <c r="AJ2160" s="139"/>
      <c r="AK2160" s="139"/>
      <c r="AL2160" s="139"/>
      <c r="AM2160" s="139"/>
      <c r="AN2160" s="139"/>
      <c r="AO2160" s="139"/>
      <c r="AP2160" s="139"/>
      <c r="AQ2160" s="139"/>
      <c r="AR2160" s="139"/>
      <c r="AS2160" s="139"/>
      <c r="AT2160" s="139"/>
      <c r="AU2160" s="139"/>
      <c r="AV2160" s="139"/>
      <c r="AW2160" s="139"/>
      <c r="AX2160" s="139"/>
      <c r="AY2160" s="139"/>
    </row>
    <row r="2161" spans="1:51" ht="14.25" x14ac:dyDescent="0.2">
      <c r="A2161" s="139"/>
      <c r="B2161" s="139"/>
      <c r="C2161" s="139"/>
      <c r="D2161" s="139"/>
      <c r="E2161" s="139"/>
      <c r="F2161" s="139"/>
      <c r="G2161" s="139"/>
      <c r="H2161" s="139"/>
      <c r="I2161" s="139"/>
      <c r="J2161" s="139"/>
      <c r="K2161" s="139"/>
      <c r="L2161" s="139"/>
      <c r="M2161" s="139"/>
      <c r="N2161" s="139"/>
      <c r="O2161" s="139"/>
      <c r="P2161" s="139"/>
      <c r="Q2161" s="139"/>
      <c r="R2161" s="139"/>
      <c r="S2161" s="139"/>
      <c r="T2161" s="139"/>
      <c r="U2161" s="139"/>
      <c r="V2161" s="139"/>
      <c r="W2161" s="139"/>
      <c r="X2161" s="139"/>
      <c r="Y2161" s="139"/>
      <c r="Z2161" s="139"/>
      <c r="AA2161" s="139"/>
      <c r="AB2161" s="139"/>
      <c r="AC2161" s="139"/>
      <c r="AD2161" s="139"/>
      <c r="AE2161" s="139"/>
      <c r="AF2161" s="139"/>
      <c r="AG2161" s="139"/>
      <c r="AH2161" s="139"/>
      <c r="AI2161" s="139"/>
      <c r="AJ2161" s="139"/>
      <c r="AK2161" s="139"/>
      <c r="AL2161" s="139"/>
      <c r="AM2161" s="139"/>
      <c r="AN2161" s="139"/>
      <c r="AO2161" s="139"/>
      <c r="AP2161" s="139"/>
      <c r="AQ2161" s="139"/>
      <c r="AR2161" s="139"/>
      <c r="AS2161" s="139"/>
      <c r="AT2161" s="139"/>
      <c r="AU2161" s="139"/>
      <c r="AV2161" s="139"/>
      <c r="AW2161" s="139"/>
      <c r="AX2161" s="139"/>
      <c r="AY2161" s="139"/>
    </row>
    <row r="2162" spans="1:51" ht="14.25" x14ac:dyDescent="0.2">
      <c r="A2162" s="139"/>
      <c r="B2162" s="139"/>
      <c r="C2162" s="139"/>
      <c r="D2162" s="139"/>
      <c r="E2162" s="139"/>
      <c r="F2162" s="139"/>
      <c r="G2162" s="139"/>
      <c r="H2162" s="139"/>
      <c r="I2162" s="139"/>
      <c r="J2162" s="139"/>
      <c r="K2162" s="139"/>
      <c r="L2162" s="139"/>
      <c r="M2162" s="139"/>
      <c r="N2162" s="139"/>
      <c r="O2162" s="139"/>
      <c r="P2162" s="139"/>
      <c r="Q2162" s="139"/>
      <c r="R2162" s="139"/>
      <c r="S2162" s="139"/>
      <c r="T2162" s="139"/>
      <c r="U2162" s="139"/>
      <c r="V2162" s="139"/>
      <c r="W2162" s="139"/>
      <c r="X2162" s="139"/>
      <c r="Y2162" s="139"/>
      <c r="Z2162" s="139"/>
      <c r="AA2162" s="139"/>
      <c r="AB2162" s="139"/>
      <c r="AC2162" s="139"/>
      <c r="AD2162" s="139"/>
      <c r="AE2162" s="139"/>
      <c r="AF2162" s="139"/>
      <c r="AG2162" s="139"/>
      <c r="AH2162" s="139"/>
      <c r="AI2162" s="139"/>
      <c r="AJ2162" s="139"/>
      <c r="AK2162" s="139"/>
      <c r="AL2162" s="139"/>
      <c r="AM2162" s="139"/>
      <c r="AN2162" s="139"/>
      <c r="AO2162" s="139"/>
      <c r="AP2162" s="139"/>
      <c r="AQ2162" s="139"/>
      <c r="AR2162" s="139"/>
      <c r="AS2162" s="139"/>
      <c r="AT2162" s="139"/>
      <c r="AU2162" s="139"/>
      <c r="AV2162" s="139"/>
      <c r="AW2162" s="139"/>
      <c r="AX2162" s="139"/>
      <c r="AY2162" s="139"/>
    </row>
    <row r="2163" spans="1:51" ht="14.25" x14ac:dyDescent="0.2">
      <c r="A2163" s="139"/>
      <c r="B2163" s="139"/>
      <c r="C2163" s="139"/>
      <c r="D2163" s="139"/>
      <c r="E2163" s="139"/>
      <c r="F2163" s="139"/>
      <c r="G2163" s="139"/>
      <c r="H2163" s="139"/>
      <c r="I2163" s="139"/>
      <c r="J2163" s="139"/>
      <c r="K2163" s="139"/>
      <c r="L2163" s="139"/>
      <c r="M2163" s="139"/>
      <c r="N2163" s="139"/>
      <c r="O2163" s="139"/>
      <c r="P2163" s="139"/>
      <c r="Q2163" s="139"/>
      <c r="R2163" s="139"/>
      <c r="S2163" s="139"/>
      <c r="T2163" s="139"/>
      <c r="U2163" s="139"/>
      <c r="V2163" s="139"/>
      <c r="W2163" s="139"/>
      <c r="X2163" s="139"/>
      <c r="Y2163" s="139"/>
      <c r="Z2163" s="139"/>
      <c r="AA2163" s="139"/>
      <c r="AB2163" s="139"/>
      <c r="AC2163" s="139"/>
      <c r="AD2163" s="139"/>
      <c r="AE2163" s="139"/>
      <c r="AF2163" s="139"/>
      <c r="AG2163" s="139"/>
      <c r="AH2163" s="139"/>
      <c r="AI2163" s="139"/>
      <c r="AJ2163" s="139"/>
      <c r="AK2163" s="139"/>
      <c r="AL2163" s="139"/>
      <c r="AM2163" s="139"/>
      <c r="AN2163" s="139"/>
      <c r="AO2163" s="139"/>
      <c r="AP2163" s="139"/>
      <c r="AQ2163" s="139"/>
      <c r="AR2163" s="139"/>
      <c r="AS2163" s="139"/>
      <c r="AT2163" s="139"/>
      <c r="AU2163" s="139"/>
      <c r="AV2163" s="139"/>
      <c r="AW2163" s="139"/>
      <c r="AX2163" s="139"/>
      <c r="AY2163" s="139"/>
    </row>
    <row r="2164" spans="1:51" ht="14.25" x14ac:dyDescent="0.2">
      <c r="A2164" s="139"/>
      <c r="B2164" s="139"/>
      <c r="C2164" s="139"/>
      <c r="D2164" s="139"/>
      <c r="E2164" s="139"/>
      <c r="F2164" s="139"/>
      <c r="G2164" s="139"/>
      <c r="H2164" s="139"/>
      <c r="I2164" s="139"/>
      <c r="J2164" s="139"/>
      <c r="K2164" s="139"/>
      <c r="L2164" s="139"/>
      <c r="M2164" s="139"/>
      <c r="N2164" s="139"/>
      <c r="O2164" s="139"/>
      <c r="P2164" s="139"/>
      <c r="Q2164" s="139"/>
      <c r="R2164" s="139"/>
      <c r="S2164" s="139"/>
      <c r="T2164" s="139"/>
      <c r="U2164" s="139"/>
      <c r="V2164" s="139"/>
      <c r="W2164" s="139"/>
      <c r="X2164" s="139"/>
      <c r="Y2164" s="139"/>
      <c r="Z2164" s="139"/>
      <c r="AA2164" s="139"/>
      <c r="AB2164" s="139"/>
      <c r="AC2164" s="139"/>
      <c r="AD2164" s="139"/>
      <c r="AE2164" s="139"/>
      <c r="AF2164" s="139"/>
      <c r="AG2164" s="139"/>
      <c r="AH2164" s="139"/>
      <c r="AI2164" s="139"/>
      <c r="AJ2164" s="139"/>
      <c r="AK2164" s="139"/>
      <c r="AL2164" s="139"/>
      <c r="AM2164" s="139"/>
      <c r="AN2164" s="139"/>
      <c r="AO2164" s="139"/>
      <c r="AP2164" s="139"/>
      <c r="AQ2164" s="139"/>
      <c r="AR2164" s="139"/>
      <c r="AS2164" s="139"/>
      <c r="AT2164" s="139"/>
      <c r="AU2164" s="139"/>
      <c r="AV2164" s="139"/>
      <c r="AW2164" s="139"/>
      <c r="AX2164" s="139"/>
      <c r="AY2164" s="139"/>
    </row>
    <row r="2165" spans="1:51" ht="14.25" x14ac:dyDescent="0.2">
      <c r="A2165" s="139"/>
      <c r="B2165" s="139"/>
      <c r="C2165" s="139"/>
      <c r="D2165" s="139"/>
      <c r="E2165" s="139"/>
      <c r="F2165" s="139"/>
      <c r="G2165" s="139"/>
      <c r="H2165" s="139"/>
      <c r="I2165" s="139"/>
      <c r="J2165" s="139"/>
      <c r="K2165" s="139"/>
      <c r="L2165" s="139"/>
      <c r="M2165" s="139"/>
      <c r="N2165" s="139"/>
      <c r="O2165" s="139"/>
      <c r="P2165" s="139"/>
      <c r="Q2165" s="139"/>
      <c r="R2165" s="139"/>
      <c r="S2165" s="139"/>
      <c r="T2165" s="139"/>
      <c r="U2165" s="139"/>
      <c r="V2165" s="139"/>
      <c r="W2165" s="139"/>
      <c r="X2165" s="139"/>
      <c r="Y2165" s="139"/>
      <c r="Z2165" s="139"/>
      <c r="AA2165" s="139"/>
      <c r="AB2165" s="139"/>
      <c r="AC2165" s="139"/>
      <c r="AD2165" s="139"/>
      <c r="AE2165" s="139"/>
      <c r="AF2165" s="139"/>
      <c r="AG2165" s="139"/>
      <c r="AH2165" s="139"/>
      <c r="AI2165" s="139"/>
      <c r="AJ2165" s="139"/>
      <c r="AK2165" s="139"/>
      <c r="AL2165" s="139"/>
      <c r="AM2165" s="139"/>
      <c r="AN2165" s="139"/>
      <c r="AO2165" s="139"/>
      <c r="AP2165" s="139"/>
      <c r="AQ2165" s="139"/>
      <c r="AR2165" s="139"/>
      <c r="AS2165" s="139"/>
      <c r="AT2165" s="139"/>
      <c r="AU2165" s="139"/>
      <c r="AV2165" s="139"/>
      <c r="AW2165" s="139"/>
      <c r="AX2165" s="139"/>
      <c r="AY2165" s="139"/>
    </row>
    <row r="2166" spans="1:51" ht="14.25" x14ac:dyDescent="0.2">
      <c r="A2166" s="139"/>
      <c r="B2166" s="139"/>
      <c r="C2166" s="139"/>
      <c r="D2166" s="139"/>
      <c r="E2166" s="139"/>
      <c r="F2166" s="139"/>
      <c r="G2166" s="139"/>
      <c r="H2166" s="139"/>
      <c r="I2166" s="139"/>
      <c r="J2166" s="139"/>
      <c r="K2166" s="139"/>
      <c r="L2166" s="139"/>
      <c r="M2166" s="139"/>
      <c r="N2166" s="139"/>
      <c r="O2166" s="139"/>
      <c r="P2166" s="139"/>
      <c r="Q2166" s="139"/>
      <c r="R2166" s="139"/>
      <c r="S2166" s="139"/>
      <c r="T2166" s="139"/>
      <c r="U2166" s="139"/>
      <c r="V2166" s="139"/>
      <c r="W2166" s="139"/>
      <c r="X2166" s="139"/>
      <c r="Y2166" s="139"/>
      <c r="Z2166" s="139"/>
      <c r="AA2166" s="139"/>
      <c r="AB2166" s="139"/>
      <c r="AC2166" s="139"/>
      <c r="AD2166" s="139"/>
      <c r="AE2166" s="139"/>
      <c r="AF2166" s="139"/>
      <c r="AG2166" s="139"/>
      <c r="AH2166" s="139"/>
      <c r="AI2166" s="139"/>
      <c r="AJ2166" s="139"/>
      <c r="AK2166" s="139"/>
      <c r="AL2166" s="139"/>
      <c r="AM2166" s="139"/>
      <c r="AN2166" s="139"/>
      <c r="AO2166" s="139"/>
      <c r="AP2166" s="139"/>
      <c r="AQ2166" s="139"/>
      <c r="AR2166" s="139"/>
      <c r="AS2166" s="139"/>
      <c r="AT2166" s="139"/>
      <c r="AU2166" s="139"/>
      <c r="AV2166" s="139"/>
      <c r="AW2166" s="139"/>
      <c r="AX2166" s="139"/>
      <c r="AY2166" s="139"/>
    </row>
    <row r="2167" spans="1:51" ht="14.25" x14ac:dyDescent="0.2">
      <c r="A2167" s="139"/>
      <c r="B2167" s="139"/>
      <c r="C2167" s="139"/>
      <c r="D2167" s="139"/>
      <c r="E2167" s="139"/>
      <c r="F2167" s="139"/>
      <c r="G2167" s="139"/>
      <c r="H2167" s="139"/>
      <c r="I2167" s="139"/>
      <c r="J2167" s="139"/>
      <c r="K2167" s="139"/>
      <c r="L2167" s="139"/>
      <c r="M2167" s="139"/>
      <c r="N2167" s="139"/>
      <c r="O2167" s="139"/>
      <c r="P2167" s="139"/>
      <c r="Q2167" s="139"/>
      <c r="R2167" s="139"/>
      <c r="S2167" s="139"/>
      <c r="T2167" s="139"/>
      <c r="U2167" s="139"/>
      <c r="V2167" s="139"/>
      <c r="W2167" s="139"/>
      <c r="X2167" s="139"/>
      <c r="Y2167" s="139"/>
      <c r="Z2167" s="139"/>
      <c r="AA2167" s="139"/>
      <c r="AB2167" s="139"/>
      <c r="AC2167" s="139"/>
      <c r="AD2167" s="139"/>
      <c r="AE2167" s="139"/>
      <c r="AF2167" s="139"/>
      <c r="AG2167" s="139"/>
      <c r="AH2167" s="139"/>
      <c r="AI2167" s="139"/>
      <c r="AJ2167" s="139"/>
      <c r="AK2167" s="139"/>
      <c r="AL2167" s="139"/>
      <c r="AM2167" s="139"/>
      <c r="AN2167" s="139"/>
      <c r="AO2167" s="139"/>
      <c r="AP2167" s="139"/>
      <c r="AQ2167" s="139"/>
      <c r="AR2167" s="139"/>
      <c r="AS2167" s="139"/>
      <c r="AT2167" s="139"/>
      <c r="AU2167" s="139"/>
      <c r="AV2167" s="139"/>
      <c r="AW2167" s="139"/>
      <c r="AX2167" s="139"/>
      <c r="AY2167" s="139"/>
    </row>
    <row r="2168" spans="1:51" ht="14.25" x14ac:dyDescent="0.2">
      <c r="A2168" s="139"/>
      <c r="B2168" s="139"/>
      <c r="C2168" s="139"/>
      <c r="D2168" s="139"/>
      <c r="E2168" s="139"/>
      <c r="F2168" s="139"/>
      <c r="G2168" s="139"/>
      <c r="H2168" s="139"/>
      <c r="I2168" s="139"/>
      <c r="J2168" s="139"/>
      <c r="K2168" s="139"/>
      <c r="L2168" s="139"/>
      <c r="M2168" s="139"/>
      <c r="N2168" s="139"/>
      <c r="O2168" s="139"/>
      <c r="P2168" s="139"/>
      <c r="Q2168" s="139"/>
      <c r="R2168" s="139"/>
      <c r="S2168" s="139"/>
      <c r="T2168" s="139"/>
      <c r="U2168" s="139"/>
      <c r="V2168" s="139"/>
      <c r="W2168" s="139"/>
      <c r="X2168" s="139"/>
      <c r="Y2168" s="139"/>
      <c r="Z2168" s="139"/>
      <c r="AA2168" s="139"/>
      <c r="AB2168" s="139"/>
      <c r="AC2168" s="139"/>
      <c r="AD2168" s="139"/>
      <c r="AE2168" s="139"/>
      <c r="AF2168" s="139"/>
      <c r="AG2168" s="139"/>
      <c r="AH2168" s="139"/>
      <c r="AI2168" s="139"/>
      <c r="AJ2168" s="139"/>
      <c r="AK2168" s="139"/>
      <c r="AL2168" s="139"/>
      <c r="AM2168" s="139"/>
      <c r="AN2168" s="139"/>
      <c r="AO2168" s="139"/>
      <c r="AP2168" s="139"/>
      <c r="AQ2168" s="139"/>
      <c r="AR2168" s="139"/>
      <c r="AS2168" s="139"/>
      <c r="AT2168" s="139"/>
      <c r="AU2168" s="139"/>
      <c r="AV2168" s="139"/>
      <c r="AW2168" s="139"/>
      <c r="AX2168" s="139"/>
      <c r="AY2168" s="139"/>
    </row>
    <row r="2169" spans="1:51" ht="14.25" x14ac:dyDescent="0.2">
      <c r="A2169" s="139"/>
      <c r="B2169" s="139"/>
      <c r="C2169" s="139"/>
      <c r="D2169" s="139"/>
      <c r="E2169" s="139"/>
      <c r="F2169" s="139"/>
      <c r="G2169" s="139"/>
      <c r="H2169" s="139"/>
      <c r="I2169" s="139"/>
      <c r="J2169" s="139"/>
      <c r="K2169" s="139"/>
      <c r="L2169" s="139"/>
      <c r="M2169" s="139"/>
      <c r="N2169" s="139"/>
      <c r="O2169" s="139"/>
      <c r="P2169" s="139"/>
      <c r="Q2169" s="139"/>
      <c r="R2169" s="139"/>
      <c r="S2169" s="139"/>
      <c r="T2169" s="139"/>
      <c r="U2169" s="139"/>
      <c r="V2169" s="139"/>
      <c r="W2169" s="139"/>
      <c r="X2169" s="139"/>
      <c r="Y2169" s="139"/>
      <c r="Z2169" s="139"/>
      <c r="AA2169" s="139"/>
      <c r="AB2169" s="139"/>
      <c r="AC2169" s="139"/>
      <c r="AD2169" s="139"/>
      <c r="AE2169" s="139"/>
      <c r="AF2169" s="139"/>
      <c r="AG2169" s="139"/>
      <c r="AH2169" s="139"/>
      <c r="AI2169" s="139"/>
      <c r="AJ2169" s="139"/>
      <c r="AK2169" s="139"/>
      <c r="AL2169" s="139"/>
      <c r="AM2169" s="139"/>
      <c r="AN2169" s="139"/>
      <c r="AO2169" s="139"/>
      <c r="AP2169" s="139"/>
      <c r="AQ2169" s="139"/>
      <c r="AR2169" s="139"/>
      <c r="AS2169" s="139"/>
      <c r="AT2169" s="139"/>
      <c r="AU2169" s="139"/>
      <c r="AV2169" s="139"/>
      <c r="AW2169" s="139"/>
      <c r="AX2169" s="139"/>
      <c r="AY2169" s="139"/>
    </row>
    <row r="2170" spans="1:51" ht="14.25" x14ac:dyDescent="0.2">
      <c r="A2170" s="139"/>
      <c r="B2170" s="139"/>
      <c r="C2170" s="139"/>
      <c r="D2170" s="139"/>
      <c r="E2170" s="139"/>
      <c r="F2170" s="139"/>
      <c r="G2170" s="139"/>
      <c r="H2170" s="139"/>
      <c r="I2170" s="139"/>
      <c r="J2170" s="139"/>
      <c r="K2170" s="139"/>
      <c r="L2170" s="139"/>
      <c r="M2170" s="139"/>
      <c r="N2170" s="139"/>
      <c r="O2170" s="139"/>
      <c r="P2170" s="139"/>
      <c r="Q2170" s="139"/>
      <c r="R2170" s="139"/>
      <c r="S2170" s="139"/>
      <c r="T2170" s="139"/>
      <c r="U2170" s="139"/>
      <c r="V2170" s="139"/>
      <c r="W2170" s="139"/>
      <c r="X2170" s="139"/>
      <c r="Y2170" s="139"/>
      <c r="Z2170" s="139"/>
      <c r="AA2170" s="139"/>
      <c r="AB2170" s="139"/>
      <c r="AC2170" s="139"/>
      <c r="AD2170" s="139"/>
      <c r="AE2170" s="139"/>
      <c r="AF2170" s="139"/>
      <c r="AG2170" s="139"/>
      <c r="AH2170" s="139"/>
      <c r="AI2170" s="139"/>
      <c r="AJ2170" s="139"/>
      <c r="AK2170" s="139"/>
      <c r="AL2170" s="139"/>
      <c r="AM2170" s="139"/>
      <c r="AN2170" s="139"/>
      <c r="AO2170" s="139"/>
      <c r="AP2170" s="139"/>
      <c r="AQ2170" s="139"/>
      <c r="AR2170" s="139"/>
      <c r="AS2170" s="139"/>
      <c r="AT2170" s="139"/>
      <c r="AU2170" s="139"/>
      <c r="AV2170" s="139"/>
      <c r="AW2170" s="139"/>
      <c r="AX2170" s="139"/>
      <c r="AY2170" s="139"/>
    </row>
    <row r="2171" spans="1:51" ht="14.25" x14ac:dyDescent="0.2">
      <c r="A2171" s="139"/>
      <c r="B2171" s="139"/>
      <c r="C2171" s="139"/>
      <c r="D2171" s="139"/>
      <c r="E2171" s="139"/>
      <c r="F2171" s="139"/>
      <c r="G2171" s="139"/>
      <c r="H2171" s="139"/>
      <c r="I2171" s="139"/>
      <c r="J2171" s="139"/>
      <c r="K2171" s="139"/>
      <c r="L2171" s="139"/>
      <c r="M2171" s="139"/>
      <c r="N2171" s="139"/>
      <c r="O2171" s="139"/>
      <c r="P2171" s="139"/>
      <c r="Q2171" s="139"/>
      <c r="R2171" s="139"/>
      <c r="S2171" s="139"/>
      <c r="T2171" s="139"/>
      <c r="U2171" s="139"/>
      <c r="V2171" s="139"/>
      <c r="W2171" s="139"/>
      <c r="X2171" s="139"/>
      <c r="Y2171" s="139"/>
      <c r="Z2171" s="139"/>
      <c r="AA2171" s="139"/>
      <c r="AB2171" s="139"/>
      <c r="AC2171" s="139"/>
      <c r="AD2171" s="139"/>
      <c r="AE2171" s="139"/>
      <c r="AF2171" s="139"/>
      <c r="AG2171" s="139"/>
      <c r="AH2171" s="139"/>
      <c r="AI2171" s="139"/>
      <c r="AJ2171" s="139"/>
      <c r="AK2171" s="139"/>
      <c r="AL2171" s="139"/>
      <c r="AM2171" s="139"/>
      <c r="AN2171" s="139"/>
      <c r="AO2171" s="139"/>
      <c r="AP2171" s="139"/>
      <c r="AQ2171" s="139"/>
      <c r="AR2171" s="139"/>
      <c r="AS2171" s="139"/>
      <c r="AT2171" s="139"/>
      <c r="AU2171" s="139"/>
      <c r="AV2171" s="139"/>
      <c r="AW2171" s="139"/>
      <c r="AX2171" s="139"/>
      <c r="AY2171" s="139"/>
    </row>
    <row r="2172" spans="1:51" ht="14.25" x14ac:dyDescent="0.2">
      <c r="A2172" s="139"/>
      <c r="B2172" s="139"/>
      <c r="C2172" s="139"/>
      <c r="D2172" s="139"/>
      <c r="E2172" s="139"/>
      <c r="F2172" s="139"/>
      <c r="G2172" s="139"/>
      <c r="H2172" s="139"/>
      <c r="I2172" s="139"/>
      <c r="J2172" s="139"/>
      <c r="K2172" s="139"/>
      <c r="L2172" s="139"/>
      <c r="M2172" s="139"/>
      <c r="N2172" s="139"/>
      <c r="O2172" s="139"/>
      <c r="P2172" s="139"/>
      <c r="Q2172" s="139"/>
      <c r="R2172" s="139"/>
      <c r="S2172" s="139"/>
      <c r="T2172" s="139"/>
      <c r="U2172" s="139"/>
      <c r="V2172" s="139"/>
      <c r="W2172" s="139"/>
      <c r="X2172" s="139"/>
      <c r="Y2172" s="139"/>
      <c r="Z2172" s="139"/>
      <c r="AA2172" s="139"/>
      <c r="AB2172" s="139"/>
      <c r="AC2172" s="139"/>
      <c r="AD2172" s="139"/>
      <c r="AE2172" s="139"/>
      <c r="AF2172" s="139"/>
      <c r="AG2172" s="139"/>
      <c r="AH2172" s="139"/>
      <c r="AI2172" s="139"/>
      <c r="AJ2172" s="139"/>
      <c r="AK2172" s="139"/>
      <c r="AL2172" s="139"/>
      <c r="AM2172" s="139"/>
      <c r="AN2172" s="139"/>
      <c r="AO2172" s="139"/>
      <c r="AP2172" s="139"/>
      <c r="AQ2172" s="139"/>
      <c r="AR2172" s="139"/>
      <c r="AS2172" s="139"/>
      <c r="AT2172" s="139"/>
      <c r="AU2172" s="139"/>
      <c r="AV2172" s="139"/>
      <c r="AW2172" s="139"/>
      <c r="AX2172" s="139"/>
      <c r="AY2172" s="139"/>
    </row>
    <row r="2173" spans="1:51" ht="14.25" x14ac:dyDescent="0.2">
      <c r="A2173" s="139"/>
      <c r="B2173" s="139"/>
      <c r="C2173" s="139"/>
      <c r="D2173" s="139"/>
      <c r="E2173" s="139"/>
      <c r="F2173" s="139"/>
      <c r="G2173" s="139"/>
      <c r="H2173" s="139"/>
      <c r="I2173" s="139"/>
      <c r="J2173" s="139"/>
      <c r="K2173" s="139"/>
      <c r="L2173" s="139"/>
      <c r="M2173" s="139"/>
      <c r="N2173" s="139"/>
      <c r="O2173" s="139"/>
      <c r="P2173" s="139"/>
      <c r="Q2173" s="139"/>
      <c r="R2173" s="139"/>
      <c r="S2173" s="139"/>
      <c r="T2173" s="139"/>
      <c r="U2173" s="139"/>
      <c r="V2173" s="139"/>
      <c r="W2173" s="139"/>
      <c r="X2173" s="139"/>
      <c r="Y2173" s="139"/>
      <c r="Z2173" s="139"/>
      <c r="AA2173" s="139"/>
      <c r="AB2173" s="139"/>
      <c r="AC2173" s="139"/>
      <c r="AD2173" s="139"/>
      <c r="AE2173" s="139"/>
      <c r="AF2173" s="139"/>
      <c r="AG2173" s="139"/>
      <c r="AH2173" s="139"/>
      <c r="AI2173" s="139"/>
      <c r="AJ2173" s="139"/>
      <c r="AK2173" s="139"/>
      <c r="AL2173" s="139"/>
      <c r="AM2173" s="139"/>
      <c r="AN2173" s="139"/>
      <c r="AO2173" s="139"/>
      <c r="AP2173" s="139"/>
      <c r="AQ2173" s="139"/>
      <c r="AR2173" s="139"/>
      <c r="AS2173" s="139"/>
      <c r="AT2173" s="139"/>
      <c r="AU2173" s="139"/>
      <c r="AV2173" s="139"/>
      <c r="AW2173" s="139"/>
      <c r="AX2173" s="139"/>
      <c r="AY2173" s="139"/>
    </row>
    <row r="2174" spans="1:51" ht="14.25" x14ac:dyDescent="0.2">
      <c r="A2174" s="139"/>
      <c r="B2174" s="139"/>
      <c r="C2174" s="139"/>
      <c r="D2174" s="139"/>
      <c r="E2174" s="139"/>
      <c r="F2174" s="139"/>
      <c r="G2174" s="139"/>
      <c r="H2174" s="139"/>
      <c r="I2174" s="139"/>
      <c r="J2174" s="139"/>
      <c r="K2174" s="139"/>
      <c r="L2174" s="139"/>
      <c r="M2174" s="139"/>
      <c r="N2174" s="139"/>
      <c r="O2174" s="139"/>
      <c r="P2174" s="139"/>
      <c r="Q2174" s="139"/>
      <c r="R2174" s="139"/>
      <c r="S2174" s="139"/>
      <c r="T2174" s="139"/>
      <c r="U2174" s="139"/>
      <c r="V2174" s="139"/>
      <c r="W2174" s="139"/>
      <c r="X2174" s="139"/>
      <c r="Y2174" s="139"/>
      <c r="Z2174" s="139"/>
      <c r="AA2174" s="139"/>
      <c r="AB2174" s="139"/>
      <c r="AC2174" s="139"/>
      <c r="AD2174" s="139"/>
      <c r="AE2174" s="139"/>
      <c r="AF2174" s="139"/>
      <c r="AG2174" s="139"/>
      <c r="AH2174" s="139"/>
      <c r="AI2174" s="139"/>
      <c r="AJ2174" s="139"/>
      <c r="AK2174" s="139"/>
      <c r="AL2174" s="139"/>
      <c r="AM2174" s="139"/>
      <c r="AN2174" s="139"/>
      <c r="AO2174" s="139"/>
      <c r="AP2174" s="139"/>
      <c r="AQ2174" s="139"/>
      <c r="AR2174" s="139"/>
      <c r="AS2174" s="139"/>
      <c r="AT2174" s="139"/>
      <c r="AU2174" s="139"/>
      <c r="AV2174" s="139"/>
      <c r="AW2174" s="139"/>
      <c r="AX2174" s="139"/>
      <c r="AY2174" s="139"/>
    </row>
    <row r="2175" spans="1:51" ht="14.25" x14ac:dyDescent="0.2">
      <c r="A2175" s="139"/>
      <c r="B2175" s="139"/>
      <c r="C2175" s="139"/>
      <c r="D2175" s="139"/>
      <c r="E2175" s="139"/>
      <c r="F2175" s="139"/>
      <c r="G2175" s="139"/>
      <c r="H2175" s="139"/>
      <c r="I2175" s="139"/>
      <c r="J2175" s="139"/>
      <c r="K2175" s="139"/>
      <c r="L2175" s="139"/>
      <c r="M2175" s="139"/>
      <c r="N2175" s="139"/>
      <c r="O2175" s="139"/>
      <c r="P2175" s="139"/>
      <c r="Q2175" s="139"/>
      <c r="R2175" s="139"/>
      <c r="S2175" s="139"/>
      <c r="T2175" s="139"/>
      <c r="U2175" s="139"/>
      <c r="V2175" s="139"/>
      <c r="W2175" s="139"/>
      <c r="X2175" s="139"/>
      <c r="Y2175" s="139"/>
      <c r="Z2175" s="139"/>
      <c r="AA2175" s="139"/>
      <c r="AB2175" s="139"/>
      <c r="AC2175" s="139"/>
      <c r="AD2175" s="139"/>
      <c r="AE2175" s="139"/>
      <c r="AF2175" s="139"/>
      <c r="AG2175" s="139"/>
      <c r="AH2175" s="139"/>
      <c r="AI2175" s="139"/>
      <c r="AJ2175" s="139"/>
      <c r="AK2175" s="139"/>
      <c r="AL2175" s="139"/>
      <c r="AM2175" s="139"/>
      <c r="AN2175" s="139"/>
      <c r="AO2175" s="139"/>
      <c r="AP2175" s="139"/>
      <c r="AQ2175" s="139"/>
      <c r="AR2175" s="139"/>
      <c r="AS2175" s="139"/>
      <c r="AT2175" s="139"/>
      <c r="AU2175" s="139"/>
      <c r="AV2175" s="139"/>
      <c r="AW2175" s="139"/>
      <c r="AX2175" s="139"/>
      <c r="AY2175" s="139"/>
    </row>
    <row r="2176" spans="1:51" ht="14.25" x14ac:dyDescent="0.2">
      <c r="A2176" s="139"/>
      <c r="B2176" s="139"/>
      <c r="C2176" s="139"/>
      <c r="D2176" s="139"/>
      <c r="E2176" s="139"/>
      <c r="F2176" s="139"/>
      <c r="G2176" s="139"/>
      <c r="H2176" s="139"/>
      <c r="I2176" s="139"/>
      <c r="J2176" s="139"/>
      <c r="K2176" s="139"/>
      <c r="L2176" s="139"/>
      <c r="M2176" s="139"/>
      <c r="N2176" s="139"/>
      <c r="O2176" s="139"/>
      <c r="P2176" s="139"/>
      <c r="Q2176" s="139"/>
      <c r="R2176" s="139"/>
      <c r="S2176" s="139"/>
      <c r="T2176" s="139"/>
      <c r="U2176" s="139"/>
      <c r="V2176" s="139"/>
      <c r="W2176" s="139"/>
      <c r="X2176" s="139"/>
      <c r="Y2176" s="139"/>
      <c r="Z2176" s="139"/>
      <c r="AA2176" s="139"/>
      <c r="AB2176" s="139"/>
      <c r="AC2176" s="139"/>
      <c r="AD2176" s="139"/>
      <c r="AE2176" s="139"/>
      <c r="AF2176" s="139"/>
      <c r="AG2176" s="139"/>
      <c r="AH2176" s="139"/>
      <c r="AI2176" s="139"/>
      <c r="AJ2176" s="139"/>
      <c r="AK2176" s="139"/>
      <c r="AL2176" s="139"/>
      <c r="AM2176" s="139"/>
      <c r="AN2176" s="139"/>
      <c r="AO2176" s="139"/>
      <c r="AP2176" s="139"/>
      <c r="AQ2176" s="139"/>
      <c r="AR2176" s="139"/>
      <c r="AS2176" s="139"/>
      <c r="AT2176" s="139"/>
      <c r="AU2176" s="139"/>
      <c r="AV2176" s="139"/>
      <c r="AW2176" s="139"/>
      <c r="AX2176" s="139"/>
      <c r="AY2176" s="139"/>
    </row>
    <row r="2177" spans="1:51" ht="14.25" x14ac:dyDescent="0.2">
      <c r="A2177" s="139"/>
      <c r="B2177" s="139"/>
      <c r="C2177" s="139"/>
      <c r="D2177" s="139"/>
      <c r="E2177" s="139"/>
      <c r="F2177" s="139"/>
      <c r="G2177" s="139"/>
      <c r="H2177" s="139"/>
      <c r="I2177" s="139"/>
      <c r="J2177" s="139"/>
      <c r="K2177" s="139"/>
      <c r="L2177" s="139"/>
      <c r="M2177" s="139"/>
      <c r="N2177" s="139"/>
      <c r="O2177" s="139"/>
      <c r="P2177" s="139"/>
      <c r="Q2177" s="139"/>
      <c r="R2177" s="139"/>
      <c r="S2177" s="139"/>
      <c r="T2177" s="139"/>
      <c r="U2177" s="139"/>
      <c r="V2177" s="139"/>
      <c r="W2177" s="139"/>
      <c r="X2177" s="139"/>
      <c r="Y2177" s="139"/>
      <c r="Z2177" s="139"/>
      <c r="AA2177" s="139"/>
      <c r="AB2177" s="139"/>
      <c r="AC2177" s="139"/>
      <c r="AD2177" s="139"/>
      <c r="AE2177" s="139"/>
      <c r="AF2177" s="139"/>
      <c r="AG2177" s="139"/>
      <c r="AH2177" s="139"/>
      <c r="AI2177" s="139"/>
      <c r="AJ2177" s="139"/>
      <c r="AK2177" s="139"/>
      <c r="AL2177" s="139"/>
      <c r="AM2177" s="139"/>
      <c r="AN2177" s="139"/>
      <c r="AO2177" s="139"/>
      <c r="AP2177" s="139"/>
      <c r="AQ2177" s="139"/>
      <c r="AR2177" s="139"/>
      <c r="AS2177" s="139"/>
      <c r="AT2177" s="139"/>
      <c r="AU2177" s="139"/>
      <c r="AV2177" s="139"/>
      <c r="AW2177" s="139"/>
      <c r="AX2177" s="139"/>
      <c r="AY2177" s="139"/>
    </row>
    <row r="2178" spans="1:51" ht="14.25" x14ac:dyDescent="0.2">
      <c r="A2178" s="139"/>
      <c r="B2178" s="139"/>
      <c r="C2178" s="139"/>
      <c r="D2178" s="139"/>
      <c r="E2178" s="139"/>
      <c r="F2178" s="139"/>
      <c r="G2178" s="139"/>
      <c r="H2178" s="139"/>
      <c r="I2178" s="139"/>
      <c r="J2178" s="139"/>
      <c r="K2178" s="139"/>
      <c r="L2178" s="139"/>
      <c r="M2178" s="139"/>
      <c r="N2178" s="139"/>
      <c r="O2178" s="139"/>
      <c r="P2178" s="139"/>
      <c r="Q2178" s="139"/>
      <c r="R2178" s="139"/>
      <c r="S2178" s="139"/>
      <c r="T2178" s="139"/>
      <c r="U2178" s="139"/>
      <c r="V2178" s="139"/>
      <c r="W2178" s="139"/>
      <c r="X2178" s="139"/>
      <c r="Y2178" s="139"/>
      <c r="Z2178" s="139"/>
      <c r="AA2178" s="139"/>
      <c r="AB2178" s="139"/>
      <c r="AC2178" s="139"/>
      <c r="AD2178" s="139"/>
      <c r="AE2178" s="139"/>
      <c r="AF2178" s="139"/>
      <c r="AG2178" s="139"/>
      <c r="AH2178" s="139"/>
      <c r="AI2178" s="139"/>
      <c r="AJ2178" s="139"/>
      <c r="AK2178" s="139"/>
      <c r="AL2178" s="139"/>
      <c r="AM2178" s="139"/>
      <c r="AN2178" s="139"/>
      <c r="AO2178" s="139"/>
      <c r="AP2178" s="139"/>
      <c r="AQ2178" s="139"/>
      <c r="AR2178" s="139"/>
      <c r="AS2178" s="139"/>
      <c r="AT2178" s="139"/>
      <c r="AU2178" s="139"/>
      <c r="AV2178" s="139"/>
      <c r="AW2178" s="139"/>
      <c r="AX2178" s="139"/>
      <c r="AY2178" s="139"/>
    </row>
    <row r="2179" spans="1:51" ht="14.25" x14ac:dyDescent="0.2">
      <c r="A2179" s="139"/>
      <c r="B2179" s="139"/>
      <c r="C2179" s="139"/>
      <c r="D2179" s="139"/>
      <c r="E2179" s="139"/>
      <c r="F2179" s="139"/>
      <c r="G2179" s="139"/>
      <c r="H2179" s="139"/>
      <c r="I2179" s="139"/>
      <c r="J2179" s="139"/>
      <c r="K2179" s="139"/>
      <c r="L2179" s="139"/>
      <c r="M2179" s="139"/>
      <c r="N2179" s="139"/>
      <c r="O2179" s="139"/>
      <c r="P2179" s="139"/>
      <c r="Q2179" s="139"/>
      <c r="R2179" s="139"/>
      <c r="S2179" s="139"/>
      <c r="T2179" s="139"/>
      <c r="U2179" s="139"/>
      <c r="V2179" s="139"/>
      <c r="W2179" s="139"/>
      <c r="X2179" s="139"/>
      <c r="Y2179" s="139"/>
      <c r="Z2179" s="139"/>
      <c r="AA2179" s="139"/>
      <c r="AB2179" s="139"/>
      <c r="AC2179" s="139"/>
      <c r="AD2179" s="139"/>
      <c r="AE2179" s="139"/>
      <c r="AF2179" s="139"/>
      <c r="AG2179" s="139"/>
      <c r="AH2179" s="139"/>
      <c r="AI2179" s="139"/>
      <c r="AJ2179" s="139"/>
      <c r="AK2179" s="139"/>
      <c r="AL2179" s="139"/>
      <c r="AM2179" s="139"/>
      <c r="AN2179" s="139"/>
      <c r="AO2179" s="139"/>
      <c r="AP2179" s="139"/>
      <c r="AQ2179" s="139"/>
      <c r="AR2179" s="139"/>
      <c r="AS2179" s="139"/>
      <c r="AT2179" s="139"/>
      <c r="AU2179" s="139"/>
      <c r="AV2179" s="139"/>
      <c r="AW2179" s="139"/>
      <c r="AX2179" s="139"/>
      <c r="AY2179" s="139"/>
    </row>
    <row r="2180" spans="1:51" ht="14.25" x14ac:dyDescent="0.2">
      <c r="A2180" s="139"/>
      <c r="B2180" s="139"/>
      <c r="C2180" s="139"/>
      <c r="D2180" s="139"/>
      <c r="E2180" s="139"/>
      <c r="F2180" s="139"/>
      <c r="G2180" s="139"/>
      <c r="H2180" s="139"/>
      <c r="I2180" s="139"/>
      <c r="J2180" s="139"/>
      <c r="K2180" s="139"/>
      <c r="L2180" s="139"/>
      <c r="M2180" s="139"/>
      <c r="N2180" s="139"/>
      <c r="O2180" s="139"/>
      <c r="P2180" s="139"/>
      <c r="Q2180" s="139"/>
      <c r="R2180" s="139"/>
      <c r="S2180" s="139"/>
      <c r="T2180" s="139"/>
      <c r="U2180" s="139"/>
      <c r="V2180" s="139"/>
      <c r="W2180" s="139"/>
      <c r="X2180" s="139"/>
      <c r="Y2180" s="139"/>
      <c r="Z2180" s="139"/>
      <c r="AA2180" s="139"/>
      <c r="AB2180" s="139"/>
      <c r="AC2180" s="139"/>
      <c r="AD2180" s="139"/>
      <c r="AE2180" s="139"/>
      <c r="AF2180" s="139"/>
      <c r="AG2180" s="139"/>
      <c r="AH2180" s="139"/>
      <c r="AI2180" s="139"/>
      <c r="AJ2180" s="139"/>
      <c r="AK2180" s="139"/>
      <c r="AL2180" s="139"/>
      <c r="AM2180" s="139"/>
      <c r="AN2180" s="139"/>
      <c r="AO2180" s="139"/>
      <c r="AP2180" s="139"/>
      <c r="AQ2180" s="139"/>
      <c r="AR2180" s="139"/>
      <c r="AS2180" s="139"/>
      <c r="AT2180" s="139"/>
      <c r="AU2180" s="139"/>
      <c r="AV2180" s="139"/>
      <c r="AW2180" s="139"/>
      <c r="AX2180" s="139"/>
      <c r="AY2180" s="139"/>
    </row>
    <row r="2181" spans="1:51" ht="14.25" x14ac:dyDescent="0.2">
      <c r="A2181" s="139"/>
      <c r="B2181" s="139"/>
      <c r="C2181" s="139"/>
      <c r="D2181" s="139"/>
      <c r="E2181" s="139"/>
      <c r="F2181" s="139"/>
      <c r="G2181" s="139"/>
      <c r="H2181" s="139"/>
      <c r="I2181" s="139"/>
      <c r="J2181" s="139"/>
      <c r="K2181" s="139"/>
      <c r="L2181" s="139"/>
      <c r="M2181" s="139"/>
      <c r="N2181" s="139"/>
      <c r="O2181" s="139"/>
      <c r="P2181" s="139"/>
      <c r="Q2181" s="139"/>
      <c r="R2181" s="139"/>
      <c r="S2181" s="139"/>
      <c r="T2181" s="139"/>
      <c r="U2181" s="139"/>
      <c r="V2181" s="139"/>
      <c r="W2181" s="139"/>
      <c r="X2181" s="139"/>
      <c r="Y2181" s="139"/>
      <c r="Z2181" s="139"/>
      <c r="AA2181" s="139"/>
      <c r="AB2181" s="139"/>
      <c r="AC2181" s="139"/>
      <c r="AD2181" s="139"/>
      <c r="AE2181" s="139"/>
      <c r="AF2181" s="139"/>
      <c r="AG2181" s="139"/>
      <c r="AH2181" s="139"/>
      <c r="AI2181" s="139"/>
      <c r="AJ2181" s="139"/>
      <c r="AK2181" s="139"/>
      <c r="AL2181" s="139"/>
      <c r="AM2181" s="139"/>
      <c r="AN2181" s="139"/>
      <c r="AO2181" s="139"/>
      <c r="AP2181" s="139"/>
      <c r="AQ2181" s="139"/>
      <c r="AR2181" s="139"/>
      <c r="AS2181" s="139"/>
      <c r="AT2181" s="139"/>
      <c r="AU2181" s="139"/>
      <c r="AV2181" s="139"/>
      <c r="AW2181" s="139"/>
      <c r="AX2181" s="139"/>
      <c r="AY2181" s="139"/>
    </row>
    <row r="2182" spans="1:51" ht="14.25" x14ac:dyDescent="0.2">
      <c r="A2182" s="139"/>
      <c r="B2182" s="139"/>
      <c r="C2182" s="139"/>
      <c r="D2182" s="139"/>
      <c r="E2182" s="139"/>
      <c r="F2182" s="139"/>
      <c r="G2182" s="139"/>
      <c r="H2182" s="139"/>
      <c r="I2182" s="139"/>
      <c r="J2182" s="139"/>
      <c r="K2182" s="139"/>
      <c r="L2182" s="139"/>
      <c r="M2182" s="139"/>
      <c r="N2182" s="139"/>
      <c r="O2182" s="139"/>
      <c r="P2182" s="139"/>
      <c r="Q2182" s="139"/>
      <c r="R2182" s="139"/>
      <c r="S2182" s="139"/>
      <c r="T2182" s="139"/>
      <c r="U2182" s="139"/>
      <c r="V2182" s="139"/>
      <c r="W2182" s="139"/>
      <c r="X2182" s="139"/>
      <c r="Y2182" s="139"/>
      <c r="Z2182" s="139"/>
      <c r="AA2182" s="139"/>
      <c r="AB2182" s="139"/>
      <c r="AC2182" s="139"/>
      <c r="AD2182" s="139"/>
      <c r="AE2182" s="139"/>
      <c r="AF2182" s="139"/>
      <c r="AG2182" s="139"/>
      <c r="AH2182" s="139"/>
      <c r="AI2182" s="139"/>
      <c r="AJ2182" s="139"/>
      <c r="AK2182" s="139"/>
      <c r="AL2182" s="139"/>
      <c r="AM2182" s="139"/>
      <c r="AN2182" s="139"/>
      <c r="AO2182" s="139"/>
      <c r="AP2182" s="139"/>
      <c r="AQ2182" s="139"/>
      <c r="AR2182" s="139"/>
      <c r="AS2182" s="139"/>
      <c r="AT2182" s="139"/>
      <c r="AU2182" s="139"/>
      <c r="AV2182" s="139"/>
      <c r="AW2182" s="139"/>
      <c r="AX2182" s="139"/>
      <c r="AY2182" s="139"/>
    </row>
    <row r="2183" spans="1:51" ht="14.25" x14ac:dyDescent="0.2">
      <c r="A2183" s="139"/>
      <c r="B2183" s="139"/>
      <c r="C2183" s="139"/>
      <c r="D2183" s="139"/>
      <c r="E2183" s="139"/>
      <c r="F2183" s="139"/>
      <c r="G2183" s="139"/>
      <c r="H2183" s="139"/>
      <c r="I2183" s="139"/>
      <c r="J2183" s="139"/>
      <c r="K2183" s="139"/>
      <c r="L2183" s="139"/>
      <c r="M2183" s="139"/>
      <c r="N2183" s="139"/>
      <c r="O2183" s="139"/>
      <c r="P2183" s="139"/>
      <c r="Q2183" s="139"/>
      <c r="R2183" s="139"/>
      <c r="S2183" s="139"/>
      <c r="T2183" s="139"/>
      <c r="U2183" s="139"/>
      <c r="V2183" s="139"/>
      <c r="W2183" s="139"/>
      <c r="X2183" s="139"/>
      <c r="Y2183" s="139"/>
      <c r="Z2183" s="139"/>
      <c r="AA2183" s="139"/>
      <c r="AB2183" s="139"/>
      <c r="AC2183" s="139"/>
      <c r="AD2183" s="139"/>
      <c r="AE2183" s="139"/>
      <c r="AF2183" s="139"/>
      <c r="AG2183" s="139"/>
      <c r="AH2183" s="139"/>
      <c r="AI2183" s="139"/>
      <c r="AJ2183" s="139"/>
      <c r="AK2183" s="139"/>
      <c r="AL2183" s="139"/>
      <c r="AM2183" s="139"/>
      <c r="AN2183" s="139"/>
      <c r="AO2183" s="139"/>
      <c r="AP2183" s="139"/>
      <c r="AQ2183" s="139"/>
      <c r="AR2183" s="139"/>
      <c r="AS2183" s="139"/>
      <c r="AT2183" s="139"/>
      <c r="AU2183" s="139"/>
      <c r="AV2183" s="139"/>
      <c r="AW2183" s="139"/>
      <c r="AX2183" s="139"/>
      <c r="AY2183" s="139"/>
    </row>
    <row r="2184" spans="1:51" ht="14.25" x14ac:dyDescent="0.2">
      <c r="A2184" s="139"/>
      <c r="B2184" s="139"/>
      <c r="C2184" s="139"/>
      <c r="D2184" s="139"/>
      <c r="E2184" s="139"/>
      <c r="F2184" s="139"/>
      <c r="G2184" s="139"/>
      <c r="H2184" s="139"/>
      <c r="I2184" s="139"/>
      <c r="J2184" s="139"/>
      <c r="K2184" s="139"/>
      <c r="L2184" s="139"/>
      <c r="M2184" s="139"/>
      <c r="N2184" s="139"/>
      <c r="O2184" s="139"/>
      <c r="P2184" s="139"/>
      <c r="Q2184" s="139"/>
      <c r="R2184" s="139"/>
      <c r="S2184" s="139"/>
      <c r="T2184" s="139"/>
      <c r="U2184" s="139"/>
      <c r="V2184" s="139"/>
      <c r="W2184" s="139"/>
      <c r="X2184" s="139"/>
      <c r="Y2184" s="139"/>
      <c r="Z2184" s="139"/>
      <c r="AA2184" s="139"/>
      <c r="AB2184" s="139"/>
      <c r="AC2184" s="139"/>
      <c r="AD2184" s="139"/>
      <c r="AE2184" s="139"/>
      <c r="AF2184" s="139"/>
      <c r="AG2184" s="139"/>
      <c r="AH2184" s="139"/>
      <c r="AI2184" s="139"/>
      <c r="AJ2184" s="139"/>
      <c r="AK2184" s="139"/>
      <c r="AL2184" s="139"/>
      <c r="AM2184" s="139"/>
      <c r="AN2184" s="139"/>
      <c r="AO2184" s="139"/>
      <c r="AP2184" s="139"/>
      <c r="AQ2184" s="139"/>
      <c r="AR2184" s="139"/>
      <c r="AS2184" s="139"/>
      <c r="AT2184" s="139"/>
      <c r="AU2184" s="139"/>
      <c r="AV2184" s="139"/>
      <c r="AW2184" s="139"/>
      <c r="AX2184" s="139"/>
      <c r="AY2184" s="139"/>
    </row>
    <row r="2185" spans="1:51" ht="14.25" x14ac:dyDescent="0.2">
      <c r="A2185" s="139"/>
      <c r="B2185" s="139"/>
      <c r="C2185" s="139"/>
      <c r="D2185" s="139"/>
      <c r="E2185" s="139"/>
      <c r="F2185" s="139"/>
      <c r="G2185" s="139"/>
      <c r="H2185" s="139"/>
      <c r="I2185" s="139"/>
      <c r="J2185" s="139"/>
      <c r="K2185" s="139"/>
      <c r="L2185" s="139"/>
      <c r="M2185" s="139"/>
      <c r="N2185" s="139"/>
      <c r="O2185" s="139"/>
      <c r="P2185" s="139"/>
      <c r="Q2185" s="139"/>
      <c r="R2185" s="139"/>
      <c r="S2185" s="139"/>
      <c r="T2185" s="139"/>
      <c r="U2185" s="139"/>
      <c r="V2185" s="139"/>
      <c r="W2185" s="139"/>
      <c r="X2185" s="139"/>
      <c r="Y2185" s="139"/>
      <c r="Z2185" s="139"/>
      <c r="AA2185" s="139"/>
      <c r="AB2185" s="139"/>
      <c r="AC2185" s="139"/>
      <c r="AD2185" s="139"/>
      <c r="AE2185" s="139"/>
      <c r="AF2185" s="139"/>
      <c r="AG2185" s="139"/>
      <c r="AH2185" s="139"/>
      <c r="AI2185" s="139"/>
      <c r="AJ2185" s="139"/>
      <c r="AK2185" s="139"/>
      <c r="AL2185" s="139"/>
      <c r="AM2185" s="139"/>
      <c r="AN2185" s="139"/>
      <c r="AO2185" s="139"/>
      <c r="AP2185" s="139"/>
      <c r="AQ2185" s="139"/>
      <c r="AR2185" s="139"/>
      <c r="AS2185" s="139"/>
      <c r="AT2185" s="139"/>
      <c r="AU2185" s="139"/>
      <c r="AV2185" s="139"/>
      <c r="AW2185" s="139"/>
      <c r="AX2185" s="139"/>
      <c r="AY2185" s="139"/>
    </row>
    <row r="2186" spans="1:51" ht="14.25" x14ac:dyDescent="0.2">
      <c r="A2186" s="139"/>
      <c r="B2186" s="139"/>
      <c r="C2186" s="139"/>
      <c r="D2186" s="139"/>
      <c r="E2186" s="139"/>
      <c r="F2186" s="139"/>
      <c r="G2186" s="139"/>
      <c r="H2186" s="139"/>
      <c r="I2186" s="139"/>
      <c r="J2186" s="139"/>
      <c r="K2186" s="139"/>
      <c r="L2186" s="139"/>
      <c r="M2186" s="139"/>
      <c r="N2186" s="139"/>
      <c r="O2186" s="139"/>
      <c r="P2186" s="139"/>
      <c r="Q2186" s="139"/>
      <c r="R2186" s="139"/>
      <c r="S2186" s="139"/>
      <c r="T2186" s="139"/>
      <c r="U2186" s="139"/>
      <c r="V2186" s="139"/>
      <c r="W2186" s="139"/>
      <c r="X2186" s="139"/>
      <c r="Y2186" s="139"/>
      <c r="Z2186" s="139"/>
      <c r="AA2186" s="139"/>
      <c r="AB2186" s="139"/>
      <c r="AC2186" s="139"/>
      <c r="AD2186" s="139"/>
      <c r="AE2186" s="139"/>
      <c r="AF2186" s="139"/>
      <c r="AG2186" s="139"/>
      <c r="AH2186" s="139"/>
      <c r="AI2186" s="139"/>
      <c r="AJ2186" s="139"/>
      <c r="AK2186" s="139"/>
      <c r="AL2186" s="139"/>
      <c r="AM2186" s="139"/>
      <c r="AN2186" s="139"/>
      <c r="AO2186" s="139"/>
      <c r="AP2186" s="139"/>
      <c r="AQ2186" s="139"/>
      <c r="AR2186" s="139"/>
      <c r="AS2186" s="139"/>
      <c r="AT2186" s="139"/>
      <c r="AU2186" s="139"/>
      <c r="AV2186" s="139"/>
      <c r="AW2186" s="139"/>
      <c r="AX2186" s="139"/>
      <c r="AY2186" s="139"/>
    </row>
    <row r="2187" spans="1:51" ht="14.25" x14ac:dyDescent="0.2">
      <c r="A2187" s="139"/>
      <c r="B2187" s="139"/>
      <c r="C2187" s="139"/>
      <c r="D2187" s="139"/>
      <c r="E2187" s="139"/>
      <c r="F2187" s="139"/>
      <c r="G2187" s="139"/>
      <c r="H2187" s="139"/>
      <c r="I2187" s="139"/>
      <c r="J2187" s="139"/>
      <c r="K2187" s="139"/>
      <c r="L2187" s="139"/>
      <c r="M2187" s="139"/>
      <c r="N2187" s="139"/>
      <c r="O2187" s="139"/>
      <c r="P2187" s="139"/>
      <c r="Q2187" s="139"/>
      <c r="R2187" s="139"/>
      <c r="S2187" s="139"/>
      <c r="T2187" s="139"/>
      <c r="U2187" s="139"/>
      <c r="V2187" s="139"/>
      <c r="W2187" s="139"/>
      <c r="X2187" s="139"/>
      <c r="Y2187" s="139"/>
      <c r="Z2187" s="139"/>
      <c r="AA2187" s="139"/>
      <c r="AB2187" s="139"/>
      <c r="AC2187" s="139"/>
      <c r="AD2187" s="139"/>
      <c r="AE2187" s="139"/>
      <c r="AF2187" s="139"/>
      <c r="AG2187" s="139"/>
      <c r="AH2187" s="139"/>
      <c r="AI2187" s="139"/>
      <c r="AJ2187" s="139"/>
      <c r="AK2187" s="139"/>
      <c r="AL2187" s="139"/>
      <c r="AM2187" s="139"/>
      <c r="AN2187" s="139"/>
      <c r="AO2187" s="139"/>
      <c r="AP2187" s="139"/>
      <c r="AQ2187" s="139"/>
      <c r="AR2187" s="139"/>
      <c r="AS2187" s="139"/>
      <c r="AT2187" s="139"/>
      <c r="AU2187" s="139"/>
      <c r="AV2187" s="139"/>
      <c r="AW2187" s="139"/>
      <c r="AX2187" s="139"/>
      <c r="AY2187" s="139"/>
    </row>
    <row r="2188" spans="1:51" ht="14.25" x14ac:dyDescent="0.2">
      <c r="A2188" s="139"/>
      <c r="B2188" s="139"/>
      <c r="C2188" s="139"/>
      <c r="D2188" s="139"/>
      <c r="E2188" s="139"/>
      <c r="F2188" s="139"/>
      <c r="G2188" s="139"/>
      <c r="H2188" s="139"/>
      <c r="I2188" s="139"/>
      <c r="J2188" s="139"/>
      <c r="K2188" s="139"/>
      <c r="L2188" s="139"/>
      <c r="M2188" s="139"/>
      <c r="N2188" s="139"/>
      <c r="O2188" s="139"/>
      <c r="P2188" s="139"/>
      <c r="Q2188" s="139"/>
      <c r="R2188" s="139"/>
      <c r="S2188" s="139"/>
      <c r="T2188" s="139"/>
      <c r="U2188" s="139"/>
      <c r="V2188" s="139"/>
      <c r="W2188" s="139"/>
      <c r="X2188" s="139"/>
      <c r="Y2188" s="139"/>
      <c r="Z2188" s="139"/>
      <c r="AA2188" s="139"/>
      <c r="AB2188" s="139"/>
      <c r="AC2188" s="139"/>
      <c r="AD2188" s="139"/>
      <c r="AE2188" s="139"/>
      <c r="AF2188" s="139"/>
      <c r="AG2188" s="139"/>
      <c r="AH2188" s="139"/>
      <c r="AI2188" s="139"/>
      <c r="AJ2188" s="139"/>
      <c r="AK2188" s="139"/>
      <c r="AL2188" s="139"/>
      <c r="AM2188" s="139"/>
      <c r="AN2188" s="139"/>
      <c r="AO2188" s="139"/>
      <c r="AP2188" s="139"/>
      <c r="AQ2188" s="139"/>
      <c r="AR2188" s="139"/>
      <c r="AS2188" s="139"/>
      <c r="AT2188" s="139"/>
      <c r="AU2188" s="139"/>
      <c r="AV2188" s="139"/>
      <c r="AW2188" s="139"/>
      <c r="AX2188" s="139"/>
      <c r="AY2188" s="139"/>
    </row>
    <row r="2189" spans="1:51" ht="14.25" x14ac:dyDescent="0.2">
      <c r="A2189" s="139"/>
      <c r="B2189" s="139"/>
      <c r="C2189" s="139"/>
      <c r="D2189" s="139"/>
      <c r="E2189" s="139"/>
      <c r="F2189" s="139"/>
      <c r="G2189" s="139"/>
      <c r="H2189" s="139"/>
      <c r="I2189" s="139"/>
      <c r="J2189" s="139"/>
      <c r="K2189" s="139"/>
      <c r="L2189" s="139"/>
      <c r="M2189" s="139"/>
      <c r="N2189" s="139"/>
      <c r="O2189" s="139"/>
      <c r="P2189" s="139"/>
      <c r="Q2189" s="139"/>
      <c r="R2189" s="139"/>
      <c r="S2189" s="139"/>
      <c r="T2189" s="139"/>
      <c r="U2189" s="139"/>
      <c r="V2189" s="139"/>
      <c r="W2189" s="139"/>
      <c r="X2189" s="139"/>
      <c r="Y2189" s="139"/>
      <c r="Z2189" s="139"/>
      <c r="AA2189" s="139"/>
      <c r="AB2189" s="139"/>
      <c r="AC2189" s="139"/>
      <c r="AD2189" s="139"/>
      <c r="AE2189" s="139"/>
      <c r="AF2189" s="139"/>
      <c r="AG2189" s="139"/>
      <c r="AH2189" s="139"/>
      <c r="AI2189" s="139"/>
      <c r="AJ2189" s="139"/>
      <c r="AK2189" s="139"/>
      <c r="AL2189" s="139"/>
      <c r="AM2189" s="139"/>
      <c r="AN2189" s="139"/>
      <c r="AO2189" s="139"/>
      <c r="AP2189" s="139"/>
      <c r="AQ2189" s="139"/>
      <c r="AR2189" s="139"/>
      <c r="AS2189" s="139"/>
      <c r="AT2189" s="139"/>
      <c r="AU2189" s="139"/>
      <c r="AV2189" s="139"/>
      <c r="AW2189" s="139"/>
      <c r="AX2189" s="139"/>
      <c r="AY2189" s="139"/>
    </row>
    <row r="2190" spans="1:51" ht="14.25" x14ac:dyDescent="0.2">
      <c r="A2190" s="139"/>
      <c r="B2190" s="139"/>
      <c r="C2190" s="139"/>
      <c r="D2190" s="139"/>
      <c r="E2190" s="139"/>
      <c r="F2190" s="139"/>
      <c r="G2190" s="139"/>
      <c r="H2190" s="139"/>
      <c r="I2190" s="139"/>
      <c r="J2190" s="139"/>
      <c r="K2190" s="139"/>
      <c r="L2190" s="139"/>
      <c r="M2190" s="139"/>
      <c r="N2190" s="139"/>
      <c r="O2190" s="139"/>
      <c r="P2190" s="139"/>
      <c r="Q2190" s="139"/>
      <c r="R2190" s="139"/>
      <c r="S2190" s="139"/>
      <c r="T2190" s="139"/>
      <c r="U2190" s="139"/>
      <c r="V2190" s="139"/>
      <c r="W2190" s="139"/>
      <c r="X2190" s="139"/>
      <c r="Y2190" s="139"/>
      <c r="Z2190" s="139"/>
      <c r="AA2190" s="139"/>
      <c r="AB2190" s="139"/>
      <c r="AC2190" s="139"/>
      <c r="AD2190" s="139"/>
      <c r="AE2190" s="139"/>
      <c r="AF2190" s="139"/>
      <c r="AG2190" s="139"/>
      <c r="AH2190" s="139"/>
      <c r="AI2190" s="139"/>
      <c r="AJ2190" s="139"/>
      <c r="AK2190" s="139"/>
      <c r="AL2190" s="139"/>
      <c r="AM2190" s="139"/>
      <c r="AN2190" s="139"/>
      <c r="AO2190" s="139"/>
      <c r="AP2190" s="139"/>
      <c r="AQ2190" s="139"/>
      <c r="AR2190" s="139"/>
      <c r="AS2190" s="139"/>
      <c r="AT2190" s="139"/>
      <c r="AU2190" s="139"/>
      <c r="AV2190" s="139"/>
      <c r="AW2190" s="139"/>
      <c r="AX2190" s="139"/>
      <c r="AY2190" s="139"/>
    </row>
    <row r="2191" spans="1:51" ht="14.25" x14ac:dyDescent="0.2">
      <c r="A2191" s="139"/>
      <c r="B2191" s="139"/>
      <c r="C2191" s="139"/>
      <c r="D2191" s="139"/>
      <c r="E2191" s="139"/>
      <c r="F2191" s="139"/>
      <c r="G2191" s="139"/>
      <c r="H2191" s="139"/>
      <c r="I2191" s="139"/>
      <c r="J2191" s="139"/>
      <c r="K2191" s="139"/>
      <c r="L2191" s="139"/>
      <c r="M2191" s="139"/>
      <c r="N2191" s="139"/>
      <c r="O2191" s="139"/>
      <c r="P2191" s="139"/>
      <c r="Q2191" s="139"/>
      <c r="R2191" s="139"/>
      <c r="S2191" s="139"/>
      <c r="T2191" s="139"/>
      <c r="U2191" s="139"/>
      <c r="V2191" s="139"/>
      <c r="W2191" s="139"/>
      <c r="X2191" s="139"/>
      <c r="Y2191" s="139"/>
      <c r="Z2191" s="139"/>
      <c r="AA2191" s="139"/>
      <c r="AB2191" s="139"/>
      <c r="AC2191" s="139"/>
      <c r="AD2191" s="139"/>
      <c r="AE2191" s="139"/>
      <c r="AF2191" s="139"/>
      <c r="AG2191" s="139"/>
      <c r="AH2191" s="139"/>
      <c r="AI2191" s="139"/>
      <c r="AJ2191" s="139"/>
      <c r="AK2191" s="139"/>
      <c r="AL2191" s="139"/>
      <c r="AM2191" s="139"/>
      <c r="AN2191" s="139"/>
      <c r="AO2191" s="139"/>
      <c r="AP2191" s="139"/>
      <c r="AQ2191" s="139"/>
      <c r="AR2191" s="139"/>
      <c r="AS2191" s="139"/>
      <c r="AT2191" s="139"/>
      <c r="AU2191" s="139"/>
      <c r="AV2191" s="139"/>
      <c r="AW2191" s="139"/>
      <c r="AX2191" s="139"/>
      <c r="AY2191" s="139"/>
    </row>
    <row r="2192" spans="1:51" ht="14.25" x14ac:dyDescent="0.2">
      <c r="A2192" s="139"/>
      <c r="B2192" s="139"/>
      <c r="C2192" s="139"/>
      <c r="D2192" s="139"/>
      <c r="E2192" s="139"/>
      <c r="F2192" s="139"/>
      <c r="G2192" s="139"/>
      <c r="H2192" s="139"/>
      <c r="I2192" s="139"/>
      <c r="J2192" s="139"/>
      <c r="K2192" s="139"/>
      <c r="L2192" s="139"/>
      <c r="M2192" s="139"/>
      <c r="N2192" s="139"/>
      <c r="O2192" s="139"/>
      <c r="P2192" s="139"/>
      <c r="Q2192" s="139"/>
      <c r="R2192" s="139"/>
      <c r="S2192" s="139"/>
      <c r="T2192" s="139"/>
      <c r="U2192" s="139"/>
      <c r="V2192" s="139"/>
      <c r="W2192" s="139"/>
      <c r="X2192" s="139"/>
      <c r="Y2192" s="139"/>
      <c r="Z2192" s="139"/>
      <c r="AA2192" s="139"/>
      <c r="AB2192" s="139"/>
      <c r="AC2192" s="139"/>
      <c r="AD2192" s="139"/>
      <c r="AE2192" s="139"/>
      <c r="AF2192" s="139"/>
      <c r="AG2192" s="139"/>
      <c r="AH2192" s="139"/>
      <c r="AI2192" s="139"/>
      <c r="AJ2192" s="139"/>
      <c r="AK2192" s="139"/>
      <c r="AL2192" s="139"/>
      <c r="AM2192" s="139"/>
      <c r="AN2192" s="139"/>
      <c r="AO2192" s="139"/>
      <c r="AP2192" s="139"/>
      <c r="AQ2192" s="139"/>
      <c r="AR2192" s="139"/>
      <c r="AS2192" s="139"/>
      <c r="AT2192" s="139"/>
      <c r="AU2192" s="139"/>
      <c r="AV2192" s="139"/>
      <c r="AW2192" s="139"/>
      <c r="AX2192" s="139"/>
      <c r="AY2192" s="139"/>
    </row>
    <row r="2193" spans="1:51" ht="14.25" x14ac:dyDescent="0.2">
      <c r="A2193" s="139"/>
      <c r="B2193" s="139"/>
      <c r="C2193" s="139"/>
      <c r="D2193" s="139"/>
      <c r="E2193" s="139"/>
      <c r="F2193" s="139"/>
      <c r="G2193" s="139"/>
      <c r="H2193" s="139"/>
      <c r="I2193" s="139"/>
      <c r="J2193" s="139"/>
      <c r="K2193" s="139"/>
      <c r="L2193" s="139"/>
      <c r="M2193" s="139"/>
      <c r="N2193" s="139"/>
      <c r="O2193" s="139"/>
      <c r="P2193" s="139"/>
      <c r="Q2193" s="139"/>
      <c r="R2193" s="139"/>
      <c r="S2193" s="139"/>
      <c r="T2193" s="139"/>
      <c r="U2193" s="139"/>
      <c r="V2193" s="139"/>
      <c r="W2193" s="139"/>
      <c r="X2193" s="139"/>
      <c r="Y2193" s="139"/>
      <c r="Z2193" s="139"/>
      <c r="AA2193" s="139"/>
      <c r="AB2193" s="139"/>
      <c r="AC2193" s="139"/>
      <c r="AD2193" s="139"/>
      <c r="AE2193" s="139"/>
      <c r="AF2193" s="139"/>
      <c r="AG2193" s="139"/>
      <c r="AH2193" s="139"/>
      <c r="AI2193" s="139"/>
      <c r="AJ2193" s="139"/>
      <c r="AK2193" s="139"/>
      <c r="AL2193" s="139"/>
      <c r="AM2193" s="139"/>
      <c r="AN2193" s="139"/>
      <c r="AO2193" s="139"/>
      <c r="AP2193" s="139"/>
      <c r="AQ2193" s="139"/>
      <c r="AR2193" s="139"/>
      <c r="AS2193" s="139"/>
      <c r="AT2193" s="139"/>
      <c r="AU2193" s="139"/>
      <c r="AV2193" s="139"/>
      <c r="AW2193" s="139"/>
      <c r="AX2193" s="139"/>
      <c r="AY2193" s="139"/>
    </row>
    <row r="2194" spans="1:51" ht="14.25" x14ac:dyDescent="0.2">
      <c r="A2194" s="139"/>
      <c r="B2194" s="139"/>
      <c r="C2194" s="139"/>
      <c r="D2194" s="139"/>
      <c r="E2194" s="139"/>
      <c r="F2194" s="139"/>
      <c r="G2194" s="139"/>
      <c r="H2194" s="139"/>
      <c r="I2194" s="139"/>
      <c r="J2194" s="139"/>
      <c r="K2194" s="139"/>
      <c r="L2194" s="139"/>
      <c r="M2194" s="139"/>
      <c r="N2194" s="139"/>
      <c r="O2194" s="139"/>
      <c r="P2194" s="139"/>
      <c r="Q2194" s="139"/>
      <c r="R2194" s="139"/>
      <c r="S2194" s="139"/>
      <c r="T2194" s="139"/>
      <c r="U2194" s="139"/>
      <c r="V2194" s="139"/>
      <c r="W2194" s="139"/>
      <c r="X2194" s="139"/>
      <c r="Y2194" s="139"/>
      <c r="Z2194" s="139"/>
      <c r="AA2194" s="139"/>
      <c r="AB2194" s="139"/>
      <c r="AC2194" s="139"/>
      <c r="AD2194" s="139"/>
      <c r="AE2194" s="139"/>
      <c r="AF2194" s="139"/>
      <c r="AG2194" s="139"/>
      <c r="AH2194" s="139"/>
      <c r="AI2194" s="139"/>
      <c r="AJ2194" s="139"/>
      <c r="AK2194" s="139"/>
      <c r="AL2194" s="139"/>
      <c r="AM2194" s="139"/>
      <c r="AN2194" s="139"/>
      <c r="AO2194" s="139"/>
      <c r="AP2194" s="139"/>
      <c r="AQ2194" s="139"/>
      <c r="AR2194" s="139"/>
      <c r="AS2194" s="139"/>
      <c r="AT2194" s="139"/>
      <c r="AU2194" s="139"/>
      <c r="AV2194" s="139"/>
      <c r="AW2194" s="139"/>
      <c r="AX2194" s="139"/>
      <c r="AY2194" s="139"/>
    </row>
    <row r="2195" spans="1:51" ht="14.25" x14ac:dyDescent="0.2">
      <c r="A2195" s="139"/>
      <c r="B2195" s="139"/>
      <c r="C2195" s="139"/>
      <c r="D2195" s="139"/>
      <c r="E2195" s="139"/>
      <c r="F2195" s="139"/>
      <c r="G2195" s="139"/>
      <c r="H2195" s="139"/>
      <c r="I2195" s="139"/>
      <c r="J2195" s="139"/>
      <c r="K2195" s="139"/>
      <c r="L2195" s="139"/>
      <c r="M2195" s="139"/>
      <c r="N2195" s="139"/>
      <c r="O2195" s="139"/>
      <c r="P2195" s="139"/>
      <c r="Q2195" s="139"/>
      <c r="R2195" s="139"/>
      <c r="S2195" s="139"/>
      <c r="T2195" s="139"/>
      <c r="U2195" s="139"/>
      <c r="V2195" s="139"/>
      <c r="W2195" s="139"/>
      <c r="X2195" s="139"/>
      <c r="Y2195" s="139"/>
      <c r="Z2195" s="139"/>
      <c r="AA2195" s="139"/>
      <c r="AB2195" s="139"/>
      <c r="AC2195" s="139"/>
      <c r="AD2195" s="139"/>
      <c r="AE2195" s="139"/>
      <c r="AF2195" s="139"/>
      <c r="AG2195" s="139"/>
      <c r="AH2195" s="139"/>
      <c r="AI2195" s="139"/>
      <c r="AJ2195" s="139"/>
      <c r="AK2195" s="139"/>
      <c r="AL2195" s="139"/>
      <c r="AM2195" s="139"/>
      <c r="AN2195" s="139"/>
      <c r="AO2195" s="139"/>
      <c r="AP2195" s="139"/>
      <c r="AQ2195" s="139"/>
      <c r="AR2195" s="139"/>
      <c r="AS2195" s="139"/>
      <c r="AT2195" s="139"/>
      <c r="AU2195" s="139"/>
      <c r="AV2195" s="139"/>
      <c r="AW2195" s="139"/>
      <c r="AX2195" s="139"/>
      <c r="AY2195" s="139"/>
    </row>
    <row r="2196" spans="1:51" ht="14.25" x14ac:dyDescent="0.2">
      <c r="A2196" s="139"/>
      <c r="B2196" s="139"/>
      <c r="C2196" s="139"/>
      <c r="D2196" s="139"/>
      <c r="E2196" s="139"/>
      <c r="F2196" s="139"/>
      <c r="G2196" s="139"/>
      <c r="H2196" s="139"/>
      <c r="I2196" s="139"/>
      <c r="J2196" s="139"/>
      <c r="K2196" s="139"/>
      <c r="L2196" s="139"/>
      <c r="M2196" s="139"/>
      <c r="N2196" s="139"/>
      <c r="O2196" s="139"/>
      <c r="P2196" s="139"/>
      <c r="Q2196" s="139"/>
      <c r="R2196" s="139"/>
      <c r="S2196" s="139"/>
      <c r="T2196" s="139"/>
      <c r="U2196" s="139"/>
      <c r="V2196" s="139"/>
      <c r="W2196" s="139"/>
      <c r="X2196" s="139"/>
      <c r="Y2196" s="139"/>
      <c r="Z2196" s="139"/>
      <c r="AA2196" s="139"/>
      <c r="AB2196" s="139"/>
      <c r="AC2196" s="139"/>
      <c r="AD2196" s="139"/>
      <c r="AE2196" s="139"/>
      <c r="AF2196" s="139"/>
      <c r="AG2196" s="139"/>
      <c r="AH2196" s="139"/>
      <c r="AI2196" s="139"/>
      <c r="AJ2196" s="139"/>
      <c r="AK2196" s="139"/>
      <c r="AL2196" s="139"/>
      <c r="AM2196" s="139"/>
      <c r="AN2196" s="139"/>
      <c r="AO2196" s="139"/>
      <c r="AP2196" s="139"/>
      <c r="AQ2196" s="139"/>
      <c r="AR2196" s="139"/>
      <c r="AS2196" s="139"/>
      <c r="AT2196" s="139"/>
      <c r="AU2196" s="139"/>
      <c r="AV2196" s="139"/>
      <c r="AW2196" s="139"/>
      <c r="AX2196" s="139"/>
      <c r="AY2196" s="139"/>
    </row>
    <row r="2197" spans="1:51" ht="14.25" x14ac:dyDescent="0.2">
      <c r="A2197" s="139"/>
      <c r="B2197" s="139"/>
      <c r="C2197" s="139"/>
      <c r="D2197" s="139"/>
      <c r="E2197" s="139"/>
      <c r="F2197" s="139"/>
      <c r="G2197" s="139"/>
      <c r="H2197" s="139"/>
      <c r="I2197" s="139"/>
      <c r="J2197" s="139"/>
      <c r="K2197" s="139"/>
      <c r="L2197" s="139"/>
      <c r="M2197" s="139"/>
      <c r="N2197" s="139"/>
      <c r="O2197" s="139"/>
      <c r="P2197" s="139"/>
      <c r="Q2197" s="139"/>
      <c r="R2197" s="139"/>
      <c r="S2197" s="139"/>
      <c r="T2197" s="139"/>
      <c r="U2197" s="139"/>
      <c r="V2197" s="139"/>
      <c r="W2197" s="139"/>
      <c r="X2197" s="139"/>
      <c r="Y2197" s="139"/>
      <c r="Z2197" s="139"/>
      <c r="AA2197" s="139"/>
      <c r="AB2197" s="139"/>
      <c r="AC2197" s="139"/>
      <c r="AD2197" s="139"/>
      <c r="AE2197" s="139"/>
      <c r="AF2197" s="139"/>
      <c r="AG2197" s="139"/>
      <c r="AH2197" s="139"/>
      <c r="AI2197" s="139"/>
      <c r="AJ2197" s="139"/>
      <c r="AK2197" s="139"/>
      <c r="AL2197" s="139"/>
      <c r="AM2197" s="139"/>
      <c r="AN2197" s="139"/>
      <c r="AO2197" s="139"/>
      <c r="AP2197" s="139"/>
      <c r="AQ2197" s="139"/>
      <c r="AR2197" s="139"/>
      <c r="AS2197" s="139"/>
      <c r="AT2197" s="139"/>
      <c r="AU2197" s="139"/>
      <c r="AV2197" s="139"/>
      <c r="AW2197" s="139"/>
      <c r="AX2197" s="139"/>
      <c r="AY2197" s="139"/>
    </row>
    <row r="2198" spans="1:51" ht="14.25" x14ac:dyDescent="0.2">
      <c r="A2198" s="139"/>
      <c r="B2198" s="139"/>
      <c r="C2198" s="139"/>
      <c r="D2198" s="139"/>
      <c r="E2198" s="139"/>
      <c r="F2198" s="139"/>
      <c r="G2198" s="139"/>
      <c r="H2198" s="139"/>
      <c r="I2198" s="139"/>
      <c r="J2198" s="139"/>
      <c r="K2198" s="139"/>
      <c r="L2198" s="139"/>
      <c r="M2198" s="139"/>
      <c r="N2198" s="139"/>
      <c r="O2198" s="139"/>
      <c r="P2198" s="139"/>
      <c r="Q2198" s="139"/>
      <c r="R2198" s="139"/>
      <c r="S2198" s="139"/>
      <c r="T2198" s="139"/>
      <c r="U2198" s="139"/>
      <c r="V2198" s="139"/>
      <c r="W2198" s="139"/>
      <c r="X2198" s="139"/>
      <c r="Y2198" s="139"/>
      <c r="Z2198" s="139"/>
      <c r="AA2198" s="139"/>
      <c r="AB2198" s="139"/>
      <c r="AC2198" s="139"/>
      <c r="AD2198" s="139"/>
      <c r="AE2198" s="139"/>
      <c r="AF2198" s="139"/>
      <c r="AG2198" s="139"/>
      <c r="AH2198" s="139"/>
      <c r="AI2198" s="139"/>
      <c r="AJ2198" s="139"/>
      <c r="AK2198" s="139"/>
      <c r="AL2198" s="139"/>
      <c r="AM2198" s="139"/>
      <c r="AN2198" s="139"/>
      <c r="AO2198" s="139"/>
      <c r="AP2198" s="139"/>
      <c r="AQ2198" s="139"/>
      <c r="AR2198" s="139"/>
      <c r="AS2198" s="139"/>
      <c r="AT2198" s="139"/>
      <c r="AU2198" s="139"/>
      <c r="AV2198" s="139"/>
      <c r="AW2198" s="139"/>
      <c r="AX2198" s="139"/>
      <c r="AY2198" s="139"/>
    </row>
    <row r="2199" spans="1:51" ht="14.25" x14ac:dyDescent="0.2">
      <c r="A2199" s="139"/>
      <c r="B2199" s="139"/>
      <c r="C2199" s="139"/>
      <c r="D2199" s="139"/>
      <c r="E2199" s="139"/>
      <c r="F2199" s="139"/>
      <c r="G2199" s="139"/>
      <c r="H2199" s="139"/>
      <c r="I2199" s="139"/>
      <c r="J2199" s="139"/>
      <c r="K2199" s="139"/>
      <c r="L2199" s="139"/>
      <c r="M2199" s="139"/>
      <c r="N2199" s="139"/>
      <c r="O2199" s="139"/>
      <c r="P2199" s="139"/>
      <c r="Q2199" s="139"/>
      <c r="R2199" s="139"/>
      <c r="S2199" s="139"/>
      <c r="T2199" s="139"/>
      <c r="U2199" s="139"/>
      <c r="V2199" s="139"/>
      <c r="W2199" s="139"/>
      <c r="X2199" s="139"/>
      <c r="Y2199" s="139"/>
      <c r="Z2199" s="139"/>
      <c r="AA2199" s="139"/>
      <c r="AB2199" s="139"/>
      <c r="AC2199" s="139"/>
      <c r="AD2199" s="139"/>
      <c r="AE2199" s="139"/>
      <c r="AF2199" s="139"/>
      <c r="AG2199" s="139"/>
      <c r="AH2199" s="139"/>
      <c r="AI2199" s="139"/>
      <c r="AJ2199" s="139"/>
      <c r="AK2199" s="139"/>
      <c r="AL2199" s="139"/>
      <c r="AM2199" s="139"/>
      <c r="AN2199" s="139"/>
      <c r="AO2199" s="139"/>
      <c r="AP2199" s="139"/>
      <c r="AQ2199" s="139"/>
      <c r="AR2199" s="139"/>
      <c r="AS2199" s="139"/>
      <c r="AT2199" s="139"/>
      <c r="AU2199" s="139"/>
      <c r="AV2199" s="139"/>
      <c r="AW2199" s="139"/>
      <c r="AX2199" s="139"/>
      <c r="AY2199" s="139"/>
    </row>
    <row r="2200" spans="1:51" ht="14.25" x14ac:dyDescent="0.2">
      <c r="A2200" s="139"/>
      <c r="B2200" s="139"/>
      <c r="C2200" s="139"/>
      <c r="D2200" s="139"/>
      <c r="E2200" s="139"/>
      <c r="F2200" s="139"/>
      <c r="G2200" s="139"/>
      <c r="H2200" s="139"/>
      <c r="I2200" s="139"/>
      <c r="J2200" s="139"/>
      <c r="K2200" s="139"/>
      <c r="L2200" s="139"/>
      <c r="M2200" s="139"/>
      <c r="N2200" s="139"/>
      <c r="O2200" s="139"/>
      <c r="P2200" s="139"/>
      <c r="Q2200" s="139"/>
      <c r="R2200" s="139"/>
      <c r="S2200" s="139"/>
      <c r="T2200" s="139"/>
      <c r="U2200" s="139"/>
      <c r="V2200" s="139"/>
      <c r="W2200" s="139"/>
      <c r="X2200" s="139"/>
      <c r="Y2200" s="139"/>
      <c r="Z2200" s="139"/>
      <c r="AA2200" s="139"/>
      <c r="AB2200" s="139"/>
      <c r="AC2200" s="139"/>
      <c r="AD2200" s="139"/>
      <c r="AE2200" s="139"/>
      <c r="AF2200" s="139"/>
      <c r="AG2200" s="139"/>
      <c r="AH2200" s="139"/>
      <c r="AI2200" s="139"/>
      <c r="AJ2200" s="139"/>
      <c r="AK2200" s="139"/>
      <c r="AL2200" s="139"/>
      <c r="AM2200" s="139"/>
      <c r="AN2200" s="139"/>
      <c r="AO2200" s="139"/>
      <c r="AP2200" s="139"/>
      <c r="AQ2200" s="139"/>
      <c r="AR2200" s="139"/>
      <c r="AS2200" s="139"/>
      <c r="AT2200" s="139"/>
      <c r="AU2200" s="139"/>
      <c r="AV2200" s="139"/>
      <c r="AW2200" s="139"/>
      <c r="AX2200" s="139"/>
      <c r="AY2200" s="139"/>
    </row>
    <row r="2201" spans="1:51" ht="14.25" x14ac:dyDescent="0.2">
      <c r="A2201" s="139"/>
      <c r="B2201" s="139"/>
      <c r="C2201" s="139"/>
      <c r="D2201" s="139"/>
      <c r="E2201" s="139"/>
      <c r="F2201" s="139"/>
      <c r="G2201" s="139"/>
      <c r="H2201" s="139"/>
      <c r="I2201" s="139"/>
      <c r="J2201" s="139"/>
      <c r="K2201" s="139"/>
      <c r="L2201" s="139"/>
      <c r="M2201" s="139"/>
      <c r="N2201" s="139"/>
      <c r="O2201" s="139"/>
      <c r="P2201" s="139"/>
      <c r="Q2201" s="139"/>
      <c r="R2201" s="139"/>
      <c r="S2201" s="139"/>
      <c r="T2201" s="139"/>
      <c r="U2201" s="139"/>
      <c r="V2201" s="139"/>
      <c r="W2201" s="139"/>
      <c r="X2201" s="139"/>
      <c r="Y2201" s="139"/>
      <c r="Z2201" s="139"/>
      <c r="AA2201" s="139"/>
      <c r="AB2201" s="139"/>
      <c r="AC2201" s="139"/>
      <c r="AD2201" s="139"/>
      <c r="AE2201" s="139"/>
      <c r="AF2201" s="139"/>
      <c r="AG2201" s="139"/>
      <c r="AH2201" s="139"/>
      <c r="AI2201" s="139"/>
      <c r="AJ2201" s="139"/>
      <c r="AK2201" s="139"/>
      <c r="AL2201" s="139"/>
      <c r="AM2201" s="139"/>
      <c r="AN2201" s="139"/>
      <c r="AO2201" s="139"/>
      <c r="AP2201" s="139"/>
      <c r="AQ2201" s="139"/>
      <c r="AR2201" s="139"/>
      <c r="AS2201" s="139"/>
      <c r="AT2201" s="139"/>
      <c r="AU2201" s="139"/>
      <c r="AV2201" s="139"/>
      <c r="AW2201" s="139"/>
      <c r="AX2201" s="139"/>
      <c r="AY2201" s="139"/>
    </row>
    <row r="2202" spans="1:51" ht="14.25" x14ac:dyDescent="0.2">
      <c r="A2202" s="139"/>
      <c r="B2202" s="139"/>
      <c r="C2202" s="139"/>
      <c r="D2202" s="139"/>
      <c r="E2202" s="139"/>
      <c r="F2202" s="139"/>
      <c r="G2202" s="139"/>
      <c r="H2202" s="139"/>
      <c r="I2202" s="139"/>
      <c r="J2202" s="139"/>
      <c r="K2202" s="139"/>
      <c r="L2202" s="139"/>
      <c r="M2202" s="139"/>
      <c r="N2202" s="139"/>
      <c r="O2202" s="139"/>
      <c r="P2202" s="139"/>
      <c r="Q2202" s="139"/>
      <c r="R2202" s="139"/>
      <c r="S2202" s="139"/>
      <c r="T2202" s="139"/>
      <c r="U2202" s="139"/>
      <c r="V2202" s="139"/>
      <c r="W2202" s="139"/>
      <c r="X2202" s="139"/>
      <c r="Y2202" s="139"/>
      <c r="Z2202" s="139"/>
      <c r="AA2202" s="139"/>
      <c r="AB2202" s="139"/>
      <c r="AC2202" s="139"/>
      <c r="AD2202" s="139"/>
      <c r="AE2202" s="139"/>
      <c r="AF2202" s="139"/>
      <c r="AG2202" s="139"/>
      <c r="AH2202" s="139"/>
      <c r="AI2202" s="139"/>
      <c r="AJ2202" s="139"/>
      <c r="AK2202" s="139"/>
      <c r="AL2202" s="139"/>
      <c r="AM2202" s="139"/>
      <c r="AN2202" s="139"/>
      <c r="AO2202" s="139"/>
      <c r="AP2202" s="139"/>
      <c r="AQ2202" s="139"/>
      <c r="AR2202" s="139"/>
      <c r="AS2202" s="139"/>
      <c r="AT2202" s="139"/>
      <c r="AU2202" s="139"/>
      <c r="AV2202" s="139"/>
      <c r="AW2202" s="139"/>
      <c r="AX2202" s="139"/>
      <c r="AY2202" s="139"/>
    </row>
    <row r="2203" spans="1:51" ht="14.25" x14ac:dyDescent="0.2">
      <c r="A2203" s="139"/>
      <c r="B2203" s="139"/>
      <c r="C2203" s="139"/>
      <c r="D2203" s="139"/>
      <c r="E2203" s="139"/>
      <c r="F2203" s="139"/>
      <c r="G2203" s="139"/>
      <c r="H2203" s="139"/>
      <c r="I2203" s="139"/>
      <c r="J2203" s="139"/>
      <c r="K2203" s="139"/>
      <c r="L2203" s="139"/>
      <c r="M2203" s="139"/>
      <c r="N2203" s="139"/>
      <c r="O2203" s="139"/>
      <c r="P2203" s="139"/>
      <c r="Q2203" s="139"/>
      <c r="R2203" s="139"/>
      <c r="S2203" s="139"/>
      <c r="T2203" s="139"/>
      <c r="U2203" s="139"/>
      <c r="V2203" s="139"/>
      <c r="W2203" s="139"/>
      <c r="X2203" s="139"/>
      <c r="Y2203" s="139"/>
      <c r="Z2203" s="139"/>
      <c r="AA2203" s="139"/>
      <c r="AB2203" s="139"/>
      <c r="AC2203" s="139"/>
      <c r="AD2203" s="139"/>
      <c r="AE2203" s="139"/>
      <c r="AF2203" s="139"/>
      <c r="AG2203" s="139"/>
      <c r="AH2203" s="139"/>
      <c r="AI2203" s="139"/>
      <c r="AJ2203" s="139"/>
      <c r="AK2203" s="139"/>
      <c r="AL2203" s="139"/>
      <c r="AM2203" s="139"/>
      <c r="AN2203" s="139"/>
      <c r="AO2203" s="139"/>
      <c r="AP2203" s="139"/>
      <c r="AQ2203" s="139"/>
      <c r="AR2203" s="139"/>
      <c r="AS2203" s="139"/>
      <c r="AT2203" s="139"/>
      <c r="AU2203" s="139"/>
      <c r="AV2203" s="139"/>
      <c r="AW2203" s="139"/>
      <c r="AX2203" s="139"/>
      <c r="AY2203" s="139"/>
    </row>
    <row r="2204" spans="1:51" ht="14.25" x14ac:dyDescent="0.2">
      <c r="A2204" s="139"/>
      <c r="B2204" s="139"/>
      <c r="C2204" s="139"/>
      <c r="D2204" s="139"/>
      <c r="E2204" s="139"/>
      <c r="F2204" s="139"/>
      <c r="G2204" s="139"/>
      <c r="H2204" s="139"/>
      <c r="I2204" s="139"/>
      <c r="J2204" s="139"/>
      <c r="K2204" s="139"/>
      <c r="L2204" s="139"/>
      <c r="M2204" s="139"/>
      <c r="N2204" s="139"/>
      <c r="O2204" s="139"/>
      <c r="P2204" s="139"/>
      <c r="Q2204" s="139"/>
      <c r="R2204" s="139"/>
      <c r="S2204" s="139"/>
      <c r="T2204" s="139"/>
      <c r="U2204" s="139"/>
      <c r="V2204" s="139"/>
      <c r="W2204" s="139"/>
      <c r="X2204" s="139"/>
      <c r="Y2204" s="139"/>
      <c r="Z2204" s="139"/>
      <c r="AA2204" s="139"/>
      <c r="AB2204" s="139"/>
      <c r="AC2204" s="139"/>
      <c r="AD2204" s="139"/>
      <c r="AE2204" s="139"/>
      <c r="AF2204" s="139"/>
      <c r="AG2204" s="139"/>
      <c r="AH2204" s="139"/>
      <c r="AI2204" s="139"/>
      <c r="AJ2204" s="139"/>
      <c r="AK2204" s="139"/>
      <c r="AL2204" s="139"/>
      <c r="AM2204" s="139"/>
      <c r="AN2204" s="139"/>
      <c r="AO2204" s="139"/>
      <c r="AP2204" s="139"/>
      <c r="AQ2204" s="139"/>
      <c r="AR2204" s="139"/>
      <c r="AS2204" s="139"/>
      <c r="AT2204" s="139"/>
      <c r="AU2204" s="139"/>
      <c r="AV2204" s="139"/>
      <c r="AW2204" s="139"/>
      <c r="AX2204" s="139"/>
      <c r="AY2204" s="139"/>
    </row>
    <row r="2205" spans="1:51" ht="14.25" x14ac:dyDescent="0.2">
      <c r="A2205" s="139"/>
      <c r="B2205" s="139"/>
      <c r="C2205" s="139"/>
      <c r="D2205" s="139"/>
      <c r="E2205" s="139"/>
      <c r="F2205" s="139"/>
      <c r="G2205" s="139"/>
      <c r="H2205" s="139"/>
      <c r="I2205" s="139"/>
      <c r="J2205" s="139"/>
      <c r="K2205" s="139"/>
      <c r="L2205" s="139"/>
      <c r="M2205" s="139"/>
      <c r="N2205" s="139"/>
      <c r="O2205" s="139"/>
      <c r="P2205" s="139"/>
      <c r="Q2205" s="139"/>
      <c r="R2205" s="139"/>
      <c r="S2205" s="139"/>
      <c r="T2205" s="139"/>
      <c r="U2205" s="139"/>
      <c r="V2205" s="139"/>
      <c r="W2205" s="139"/>
      <c r="X2205" s="139"/>
      <c r="Y2205" s="139"/>
      <c r="Z2205" s="139"/>
      <c r="AA2205" s="139"/>
      <c r="AB2205" s="139"/>
      <c r="AC2205" s="139"/>
      <c r="AD2205" s="139"/>
      <c r="AE2205" s="139"/>
      <c r="AF2205" s="139"/>
      <c r="AG2205" s="139"/>
      <c r="AH2205" s="139"/>
      <c r="AI2205" s="139"/>
      <c r="AJ2205" s="139"/>
      <c r="AK2205" s="139"/>
      <c r="AL2205" s="139"/>
      <c r="AM2205" s="139"/>
      <c r="AN2205" s="139"/>
      <c r="AO2205" s="139"/>
      <c r="AP2205" s="139"/>
      <c r="AQ2205" s="139"/>
      <c r="AR2205" s="139"/>
      <c r="AS2205" s="139"/>
      <c r="AT2205" s="139"/>
      <c r="AU2205" s="139"/>
      <c r="AV2205" s="139"/>
      <c r="AW2205" s="139"/>
      <c r="AX2205" s="139"/>
      <c r="AY2205" s="139"/>
    </row>
    <row r="2206" spans="1:51" ht="14.25" x14ac:dyDescent="0.2">
      <c r="A2206" s="139"/>
      <c r="B2206" s="139"/>
      <c r="C2206" s="139"/>
      <c r="D2206" s="139"/>
      <c r="E2206" s="139"/>
      <c r="F2206" s="139"/>
      <c r="G2206" s="139"/>
      <c r="H2206" s="139"/>
      <c r="I2206" s="139"/>
      <c r="J2206" s="139"/>
      <c r="K2206" s="139"/>
      <c r="L2206" s="139"/>
      <c r="M2206" s="139"/>
      <c r="N2206" s="139"/>
      <c r="O2206" s="139"/>
      <c r="P2206" s="139"/>
      <c r="Q2206" s="139"/>
      <c r="R2206" s="139"/>
      <c r="S2206" s="139"/>
      <c r="T2206" s="139"/>
      <c r="U2206" s="139"/>
      <c r="V2206" s="139"/>
      <c r="W2206" s="139"/>
      <c r="X2206" s="139"/>
      <c r="Y2206" s="139"/>
      <c r="Z2206" s="139"/>
      <c r="AA2206" s="139"/>
      <c r="AB2206" s="139"/>
      <c r="AC2206" s="139"/>
      <c r="AD2206" s="139"/>
      <c r="AE2206" s="139"/>
      <c r="AF2206" s="139"/>
      <c r="AG2206" s="139"/>
      <c r="AH2206" s="139"/>
      <c r="AI2206" s="139"/>
      <c r="AJ2206" s="139"/>
      <c r="AK2206" s="139"/>
      <c r="AL2206" s="139"/>
      <c r="AM2206" s="139"/>
      <c r="AN2206" s="139"/>
      <c r="AO2206" s="139"/>
      <c r="AP2206" s="139"/>
      <c r="AQ2206" s="139"/>
      <c r="AR2206" s="139"/>
      <c r="AS2206" s="139"/>
      <c r="AT2206" s="139"/>
      <c r="AU2206" s="139"/>
      <c r="AV2206" s="139"/>
      <c r="AW2206" s="139"/>
      <c r="AX2206" s="139"/>
      <c r="AY2206" s="139"/>
    </row>
    <row r="2207" spans="1:51" ht="14.25" x14ac:dyDescent="0.2">
      <c r="A2207" s="139"/>
      <c r="B2207" s="139"/>
      <c r="C2207" s="139"/>
      <c r="D2207" s="139"/>
      <c r="E2207" s="139"/>
      <c r="F2207" s="139"/>
      <c r="G2207" s="139"/>
      <c r="H2207" s="139"/>
      <c r="I2207" s="139"/>
      <c r="J2207" s="139"/>
      <c r="K2207" s="139"/>
      <c r="L2207" s="139"/>
      <c r="M2207" s="139"/>
      <c r="N2207" s="139"/>
      <c r="O2207" s="139"/>
      <c r="P2207" s="139"/>
      <c r="Q2207" s="139"/>
      <c r="R2207" s="139"/>
      <c r="S2207" s="139"/>
      <c r="T2207" s="139"/>
      <c r="U2207" s="139"/>
      <c r="V2207" s="139"/>
      <c r="W2207" s="139"/>
      <c r="X2207" s="139"/>
      <c r="Y2207" s="139"/>
      <c r="Z2207" s="139"/>
      <c r="AA2207" s="139"/>
      <c r="AB2207" s="139"/>
      <c r="AC2207" s="139"/>
      <c r="AD2207" s="139"/>
      <c r="AE2207" s="139"/>
      <c r="AF2207" s="139"/>
      <c r="AG2207" s="139"/>
      <c r="AH2207" s="139"/>
      <c r="AI2207" s="139"/>
      <c r="AJ2207" s="139"/>
      <c r="AK2207" s="139"/>
      <c r="AL2207" s="139"/>
      <c r="AM2207" s="139"/>
      <c r="AN2207" s="139"/>
      <c r="AO2207" s="139"/>
      <c r="AP2207" s="139"/>
      <c r="AQ2207" s="139"/>
      <c r="AR2207" s="139"/>
      <c r="AS2207" s="139"/>
      <c r="AT2207" s="139"/>
      <c r="AU2207" s="139"/>
      <c r="AV2207" s="139"/>
      <c r="AW2207" s="139"/>
      <c r="AX2207" s="139"/>
      <c r="AY2207" s="139"/>
    </row>
    <row r="2208" spans="1:51" ht="14.25" x14ac:dyDescent="0.2">
      <c r="A2208" s="139"/>
      <c r="B2208" s="139"/>
      <c r="C2208" s="139"/>
      <c r="D2208" s="139"/>
      <c r="E2208" s="139"/>
      <c r="F2208" s="139"/>
      <c r="G2208" s="139"/>
      <c r="H2208" s="139"/>
      <c r="I2208" s="139"/>
      <c r="J2208" s="139"/>
      <c r="K2208" s="139"/>
      <c r="L2208" s="139"/>
      <c r="M2208" s="139"/>
      <c r="N2208" s="139"/>
      <c r="O2208" s="139"/>
      <c r="P2208" s="139"/>
      <c r="Q2208" s="139"/>
      <c r="R2208" s="139"/>
      <c r="S2208" s="139"/>
      <c r="T2208" s="139"/>
      <c r="U2208" s="139"/>
      <c r="V2208" s="139"/>
      <c r="W2208" s="139"/>
      <c r="X2208" s="139"/>
      <c r="Y2208" s="139"/>
      <c r="Z2208" s="139"/>
      <c r="AA2208" s="139"/>
      <c r="AB2208" s="139"/>
      <c r="AC2208" s="139"/>
      <c r="AD2208" s="139"/>
      <c r="AE2208" s="139"/>
      <c r="AF2208" s="139"/>
      <c r="AG2208" s="139"/>
      <c r="AH2208" s="139"/>
      <c r="AI2208" s="139"/>
      <c r="AJ2208" s="139"/>
      <c r="AK2208" s="139"/>
      <c r="AL2208" s="139"/>
      <c r="AM2208" s="139"/>
      <c r="AN2208" s="139"/>
      <c r="AO2208" s="139"/>
      <c r="AP2208" s="139"/>
      <c r="AQ2208" s="139"/>
      <c r="AR2208" s="139"/>
      <c r="AS2208" s="139"/>
      <c r="AT2208" s="139"/>
      <c r="AU2208" s="139"/>
      <c r="AV2208" s="139"/>
      <c r="AW2208" s="139"/>
      <c r="AX2208" s="139"/>
      <c r="AY2208" s="139"/>
    </row>
    <row r="2209" spans="1:51" ht="14.25" x14ac:dyDescent="0.2">
      <c r="A2209" s="139"/>
      <c r="B2209" s="139"/>
      <c r="C2209" s="139"/>
      <c r="D2209" s="139"/>
      <c r="E2209" s="139"/>
      <c r="F2209" s="139"/>
      <c r="G2209" s="139"/>
      <c r="H2209" s="139"/>
      <c r="I2209" s="139"/>
      <c r="J2209" s="139"/>
      <c r="K2209" s="139"/>
      <c r="L2209" s="139"/>
      <c r="M2209" s="139"/>
      <c r="N2209" s="139"/>
      <c r="O2209" s="139"/>
      <c r="P2209" s="139"/>
      <c r="Q2209" s="139"/>
      <c r="R2209" s="139"/>
      <c r="S2209" s="139"/>
      <c r="T2209" s="139"/>
      <c r="U2209" s="139"/>
      <c r="V2209" s="139"/>
      <c r="W2209" s="139"/>
      <c r="X2209" s="139"/>
      <c r="Y2209" s="139"/>
      <c r="Z2209" s="139"/>
      <c r="AA2209" s="139"/>
      <c r="AB2209" s="139"/>
      <c r="AC2209" s="139"/>
      <c r="AD2209" s="139"/>
      <c r="AE2209" s="139"/>
      <c r="AF2209" s="139"/>
      <c r="AG2209" s="139"/>
      <c r="AH2209" s="139"/>
      <c r="AI2209" s="139"/>
      <c r="AJ2209" s="139"/>
      <c r="AK2209" s="139"/>
      <c r="AL2209" s="139"/>
      <c r="AM2209" s="139"/>
      <c r="AN2209" s="139"/>
      <c r="AO2209" s="139"/>
      <c r="AP2209" s="139"/>
      <c r="AQ2209" s="139"/>
      <c r="AR2209" s="139"/>
      <c r="AS2209" s="139"/>
      <c r="AT2209" s="139"/>
      <c r="AU2209" s="139"/>
      <c r="AV2209" s="139"/>
      <c r="AW2209" s="139"/>
      <c r="AX2209" s="139"/>
      <c r="AY2209" s="139"/>
    </row>
    <row r="2210" spans="1:51" ht="14.25" x14ac:dyDescent="0.2">
      <c r="A2210" s="139"/>
      <c r="B2210" s="139"/>
      <c r="C2210" s="139"/>
      <c r="D2210" s="139"/>
      <c r="E2210" s="139"/>
      <c r="F2210" s="139"/>
      <c r="G2210" s="139"/>
      <c r="H2210" s="139"/>
      <c r="I2210" s="139"/>
      <c r="J2210" s="139"/>
      <c r="K2210" s="139"/>
      <c r="L2210" s="139"/>
      <c r="M2210" s="139"/>
      <c r="N2210" s="139"/>
      <c r="O2210" s="139"/>
      <c r="P2210" s="139"/>
      <c r="Q2210" s="139"/>
      <c r="R2210" s="139"/>
      <c r="S2210" s="139"/>
      <c r="T2210" s="139"/>
      <c r="U2210" s="139"/>
      <c r="V2210" s="139"/>
      <c r="W2210" s="139"/>
      <c r="X2210" s="139"/>
      <c r="Y2210" s="139"/>
      <c r="Z2210" s="139"/>
      <c r="AA2210" s="139"/>
      <c r="AB2210" s="139"/>
      <c r="AC2210" s="139"/>
      <c r="AD2210" s="139"/>
      <c r="AE2210" s="139"/>
      <c r="AF2210" s="139"/>
      <c r="AG2210" s="139"/>
      <c r="AH2210" s="139"/>
      <c r="AI2210" s="139"/>
      <c r="AJ2210" s="139"/>
      <c r="AK2210" s="139"/>
      <c r="AL2210" s="139"/>
      <c r="AM2210" s="139"/>
      <c r="AN2210" s="139"/>
      <c r="AO2210" s="139"/>
      <c r="AP2210" s="139"/>
      <c r="AQ2210" s="139"/>
      <c r="AR2210" s="139"/>
      <c r="AS2210" s="139"/>
      <c r="AT2210" s="139"/>
      <c r="AU2210" s="139"/>
      <c r="AV2210" s="139"/>
      <c r="AW2210" s="139"/>
      <c r="AX2210" s="139"/>
      <c r="AY2210" s="139"/>
    </row>
    <row r="2211" spans="1:51" ht="14.25" x14ac:dyDescent="0.2">
      <c r="A2211" s="139"/>
      <c r="B2211" s="139"/>
      <c r="C2211" s="139"/>
      <c r="D2211" s="139"/>
      <c r="E2211" s="139"/>
      <c r="F2211" s="139"/>
      <c r="G2211" s="139"/>
      <c r="H2211" s="139"/>
      <c r="I2211" s="139"/>
      <c r="J2211" s="139"/>
      <c r="K2211" s="139"/>
      <c r="L2211" s="139"/>
      <c r="M2211" s="139"/>
      <c r="N2211" s="139"/>
      <c r="O2211" s="139"/>
      <c r="P2211" s="139"/>
      <c r="Q2211" s="139"/>
      <c r="R2211" s="139"/>
      <c r="S2211" s="139"/>
      <c r="T2211" s="139"/>
      <c r="U2211" s="139"/>
      <c r="V2211" s="139"/>
      <c r="W2211" s="139"/>
      <c r="X2211" s="139"/>
      <c r="Y2211" s="139"/>
      <c r="Z2211" s="139"/>
      <c r="AA2211" s="139"/>
      <c r="AB2211" s="139"/>
      <c r="AC2211" s="139"/>
      <c r="AD2211" s="139"/>
      <c r="AE2211" s="139"/>
      <c r="AF2211" s="139"/>
      <c r="AG2211" s="139"/>
      <c r="AH2211" s="139"/>
      <c r="AI2211" s="139"/>
      <c r="AJ2211" s="139"/>
      <c r="AK2211" s="139"/>
      <c r="AL2211" s="139"/>
      <c r="AM2211" s="139"/>
      <c r="AN2211" s="139"/>
      <c r="AO2211" s="139"/>
      <c r="AP2211" s="139"/>
      <c r="AQ2211" s="139"/>
      <c r="AR2211" s="139"/>
      <c r="AS2211" s="139"/>
      <c r="AT2211" s="139"/>
      <c r="AU2211" s="139"/>
      <c r="AV2211" s="139"/>
      <c r="AW2211" s="139"/>
      <c r="AX2211" s="139"/>
      <c r="AY2211" s="139"/>
    </row>
    <row r="2212" spans="1:51" ht="14.25" x14ac:dyDescent="0.2">
      <c r="A2212" s="139"/>
      <c r="B2212" s="139"/>
      <c r="C2212" s="139"/>
      <c r="D2212" s="139"/>
      <c r="E2212" s="139"/>
      <c r="F2212" s="139"/>
      <c r="G2212" s="139"/>
      <c r="H2212" s="139"/>
      <c r="I2212" s="139"/>
      <c r="J2212" s="139"/>
      <c r="K2212" s="139"/>
      <c r="L2212" s="139"/>
      <c r="M2212" s="139"/>
      <c r="N2212" s="139"/>
      <c r="O2212" s="139"/>
      <c r="P2212" s="139"/>
      <c r="Q2212" s="139"/>
      <c r="R2212" s="139"/>
      <c r="S2212" s="139"/>
      <c r="T2212" s="139"/>
      <c r="U2212" s="139"/>
      <c r="V2212" s="139"/>
      <c r="W2212" s="139"/>
      <c r="X2212" s="139"/>
      <c r="Y2212" s="139"/>
      <c r="Z2212" s="139"/>
      <c r="AA2212" s="139"/>
      <c r="AB2212" s="139"/>
      <c r="AC2212" s="139"/>
      <c r="AD2212" s="139"/>
      <c r="AE2212" s="139"/>
      <c r="AF2212" s="139"/>
      <c r="AG2212" s="139"/>
      <c r="AH2212" s="139"/>
      <c r="AI2212" s="139"/>
      <c r="AJ2212" s="139"/>
      <c r="AK2212" s="139"/>
      <c r="AL2212" s="139"/>
      <c r="AM2212" s="139"/>
      <c r="AN2212" s="139"/>
      <c r="AO2212" s="139"/>
      <c r="AP2212" s="139"/>
      <c r="AQ2212" s="139"/>
      <c r="AR2212" s="139"/>
      <c r="AS2212" s="139"/>
      <c r="AT2212" s="139"/>
      <c r="AU2212" s="139"/>
      <c r="AV2212" s="139"/>
      <c r="AW2212" s="139"/>
      <c r="AX2212" s="139"/>
      <c r="AY2212" s="139"/>
    </row>
    <row r="2213" spans="1:51" ht="14.25" x14ac:dyDescent="0.2">
      <c r="A2213" s="139"/>
      <c r="B2213" s="139"/>
      <c r="C2213" s="139"/>
      <c r="D2213" s="139"/>
      <c r="E2213" s="139"/>
      <c r="F2213" s="139"/>
      <c r="G2213" s="139"/>
      <c r="H2213" s="139"/>
      <c r="I2213" s="139"/>
      <c r="J2213" s="139"/>
      <c r="K2213" s="139"/>
      <c r="L2213" s="139"/>
      <c r="M2213" s="139"/>
      <c r="N2213" s="139"/>
      <c r="O2213" s="139"/>
      <c r="P2213" s="139"/>
      <c r="Q2213" s="139"/>
      <c r="R2213" s="139"/>
      <c r="S2213" s="139"/>
      <c r="T2213" s="139"/>
      <c r="U2213" s="139"/>
      <c r="V2213" s="139"/>
      <c r="W2213" s="139"/>
      <c r="X2213" s="139"/>
      <c r="Y2213" s="139"/>
      <c r="Z2213" s="139"/>
      <c r="AA2213" s="139"/>
      <c r="AB2213" s="139"/>
      <c r="AC2213" s="139"/>
      <c r="AD2213" s="139"/>
      <c r="AE2213" s="139"/>
      <c r="AF2213" s="139"/>
      <c r="AG2213" s="139"/>
      <c r="AH2213" s="139"/>
      <c r="AI2213" s="139"/>
      <c r="AJ2213" s="139"/>
      <c r="AK2213" s="139"/>
      <c r="AL2213" s="139"/>
      <c r="AM2213" s="139"/>
      <c r="AN2213" s="139"/>
      <c r="AO2213" s="139"/>
      <c r="AP2213" s="139"/>
      <c r="AQ2213" s="139"/>
      <c r="AR2213" s="139"/>
      <c r="AS2213" s="139"/>
      <c r="AT2213" s="139"/>
      <c r="AU2213" s="139"/>
      <c r="AV2213" s="139"/>
      <c r="AW2213" s="139"/>
      <c r="AX2213" s="139"/>
      <c r="AY2213" s="139"/>
    </row>
    <row r="2214" spans="1:51" ht="14.25" x14ac:dyDescent="0.2">
      <c r="A2214" s="139"/>
      <c r="B2214" s="139"/>
      <c r="C2214" s="139"/>
      <c r="D2214" s="139"/>
      <c r="E2214" s="139"/>
      <c r="F2214" s="139"/>
      <c r="G2214" s="139"/>
      <c r="H2214" s="139"/>
      <c r="I2214" s="139"/>
      <c r="J2214" s="139"/>
      <c r="K2214" s="139"/>
      <c r="L2214" s="139"/>
      <c r="M2214" s="139"/>
      <c r="N2214" s="139"/>
      <c r="O2214" s="139"/>
      <c r="P2214" s="139"/>
      <c r="Q2214" s="139"/>
      <c r="R2214" s="139"/>
      <c r="S2214" s="139"/>
      <c r="T2214" s="139"/>
      <c r="U2214" s="139"/>
      <c r="V2214" s="139"/>
      <c r="W2214" s="139"/>
      <c r="X2214" s="139"/>
      <c r="Y2214" s="139"/>
      <c r="Z2214" s="139"/>
      <c r="AA2214" s="139"/>
      <c r="AB2214" s="139"/>
      <c r="AC2214" s="139"/>
      <c r="AD2214" s="139"/>
      <c r="AE2214" s="139"/>
      <c r="AF2214" s="139"/>
      <c r="AG2214" s="139"/>
      <c r="AH2214" s="139"/>
      <c r="AI2214" s="139"/>
      <c r="AJ2214" s="139"/>
      <c r="AK2214" s="139"/>
      <c r="AL2214" s="139"/>
      <c r="AM2214" s="139"/>
      <c r="AN2214" s="139"/>
      <c r="AO2214" s="139"/>
      <c r="AP2214" s="139"/>
      <c r="AQ2214" s="139"/>
      <c r="AR2214" s="139"/>
      <c r="AS2214" s="139"/>
      <c r="AT2214" s="139"/>
      <c r="AU2214" s="139"/>
      <c r="AV2214" s="139"/>
      <c r="AW2214" s="139"/>
      <c r="AX2214" s="139"/>
      <c r="AY2214" s="139"/>
    </row>
    <row r="2215" spans="1:51" ht="14.25" x14ac:dyDescent="0.2">
      <c r="A2215" s="139"/>
      <c r="B2215" s="139"/>
      <c r="C2215" s="139"/>
      <c r="D2215" s="139"/>
      <c r="E2215" s="139"/>
      <c r="F2215" s="139"/>
      <c r="G2215" s="139"/>
      <c r="H2215" s="139"/>
      <c r="I2215" s="139"/>
      <c r="J2215" s="139"/>
      <c r="K2215" s="139"/>
      <c r="L2215" s="139"/>
      <c r="M2215" s="139"/>
      <c r="N2215" s="139"/>
      <c r="O2215" s="139"/>
      <c r="P2215" s="139"/>
      <c r="Q2215" s="139"/>
      <c r="R2215" s="139"/>
      <c r="S2215" s="139"/>
      <c r="T2215" s="139"/>
      <c r="U2215" s="139"/>
      <c r="V2215" s="139"/>
      <c r="W2215" s="139"/>
      <c r="X2215" s="139"/>
      <c r="Y2215" s="139"/>
      <c r="Z2215" s="139"/>
      <c r="AA2215" s="139"/>
      <c r="AB2215" s="139"/>
      <c r="AC2215" s="139"/>
      <c r="AD2215" s="139"/>
      <c r="AE2215" s="139"/>
      <c r="AF2215" s="139"/>
      <c r="AG2215" s="139"/>
      <c r="AH2215" s="139"/>
      <c r="AI2215" s="139"/>
      <c r="AJ2215" s="139"/>
      <c r="AK2215" s="139"/>
      <c r="AL2215" s="139"/>
      <c r="AM2215" s="139"/>
      <c r="AN2215" s="139"/>
      <c r="AO2215" s="139"/>
      <c r="AP2215" s="139"/>
      <c r="AQ2215" s="139"/>
      <c r="AR2215" s="139"/>
      <c r="AS2215" s="139"/>
      <c r="AT2215" s="139"/>
      <c r="AU2215" s="139"/>
      <c r="AV2215" s="139"/>
      <c r="AW2215" s="139"/>
      <c r="AX2215" s="139"/>
      <c r="AY2215" s="139"/>
    </row>
    <row r="2216" spans="1:51" ht="14.25" x14ac:dyDescent="0.2">
      <c r="A2216" s="139"/>
      <c r="B2216" s="139"/>
      <c r="C2216" s="139"/>
      <c r="D2216" s="139"/>
      <c r="E2216" s="139"/>
      <c r="F2216" s="139"/>
      <c r="G2216" s="139"/>
      <c r="H2216" s="139"/>
      <c r="I2216" s="139"/>
      <c r="J2216" s="139"/>
      <c r="K2216" s="139"/>
      <c r="L2216" s="139"/>
      <c r="M2216" s="139"/>
      <c r="N2216" s="139"/>
      <c r="O2216" s="139"/>
      <c r="P2216" s="139"/>
      <c r="Q2216" s="139"/>
      <c r="R2216" s="139"/>
      <c r="S2216" s="139"/>
      <c r="T2216" s="139"/>
      <c r="U2216" s="139"/>
      <c r="V2216" s="139"/>
      <c r="W2216" s="139"/>
      <c r="X2216" s="139"/>
      <c r="Y2216" s="139"/>
      <c r="Z2216" s="139"/>
      <c r="AA2216" s="139"/>
      <c r="AB2216" s="139"/>
      <c r="AC2216" s="139"/>
      <c r="AD2216" s="139"/>
      <c r="AE2216" s="139"/>
      <c r="AF2216" s="139"/>
      <c r="AG2216" s="139"/>
      <c r="AH2216" s="139"/>
      <c r="AI2216" s="139"/>
      <c r="AJ2216" s="139"/>
      <c r="AK2216" s="139"/>
      <c r="AL2216" s="139"/>
      <c r="AM2216" s="139"/>
      <c r="AN2216" s="139"/>
      <c r="AO2216" s="139"/>
      <c r="AP2216" s="139"/>
      <c r="AQ2216" s="139"/>
      <c r="AR2216" s="139"/>
      <c r="AS2216" s="139"/>
      <c r="AT2216" s="139"/>
      <c r="AU2216" s="139"/>
      <c r="AV2216" s="139"/>
      <c r="AW2216" s="139"/>
      <c r="AX2216" s="139"/>
      <c r="AY2216" s="139"/>
    </row>
    <row r="2217" spans="1:51" ht="14.25" x14ac:dyDescent="0.2">
      <c r="A2217" s="139"/>
      <c r="B2217" s="139"/>
      <c r="C2217" s="139"/>
      <c r="D2217" s="139"/>
      <c r="E2217" s="139"/>
      <c r="F2217" s="139"/>
      <c r="G2217" s="139"/>
      <c r="H2217" s="139"/>
      <c r="I2217" s="139"/>
      <c r="J2217" s="139"/>
      <c r="K2217" s="139"/>
      <c r="L2217" s="139"/>
      <c r="M2217" s="139"/>
      <c r="N2217" s="139"/>
      <c r="O2217" s="139"/>
      <c r="P2217" s="139"/>
      <c r="Q2217" s="139"/>
      <c r="R2217" s="139"/>
      <c r="S2217" s="139"/>
      <c r="T2217" s="139"/>
      <c r="U2217" s="139"/>
      <c r="V2217" s="139"/>
      <c r="W2217" s="139"/>
      <c r="X2217" s="139"/>
      <c r="Y2217" s="139"/>
      <c r="Z2217" s="139"/>
      <c r="AA2217" s="139"/>
      <c r="AB2217" s="139"/>
      <c r="AC2217" s="139"/>
      <c r="AD2217" s="139"/>
      <c r="AE2217" s="139"/>
      <c r="AF2217" s="139"/>
      <c r="AG2217" s="139"/>
      <c r="AH2217" s="139"/>
      <c r="AI2217" s="139"/>
      <c r="AJ2217" s="139"/>
      <c r="AK2217" s="139"/>
      <c r="AL2217" s="139"/>
      <c r="AM2217" s="139"/>
      <c r="AN2217" s="139"/>
      <c r="AO2217" s="139"/>
      <c r="AP2217" s="139"/>
      <c r="AQ2217" s="139"/>
      <c r="AR2217" s="139"/>
      <c r="AS2217" s="139"/>
      <c r="AT2217" s="139"/>
      <c r="AU2217" s="139"/>
      <c r="AV2217" s="139"/>
      <c r="AW2217" s="139"/>
      <c r="AX2217" s="139"/>
      <c r="AY2217" s="139"/>
    </row>
    <row r="2218" spans="1:51" ht="14.25" x14ac:dyDescent="0.2">
      <c r="A2218" s="139"/>
      <c r="B2218" s="139"/>
      <c r="C2218" s="139"/>
      <c r="D2218" s="139"/>
      <c r="E2218" s="139"/>
      <c r="F2218" s="139"/>
      <c r="G2218" s="139"/>
      <c r="H2218" s="139"/>
      <c r="I2218" s="139"/>
      <c r="J2218" s="139"/>
      <c r="K2218" s="139"/>
      <c r="L2218" s="139"/>
      <c r="M2218" s="139"/>
      <c r="N2218" s="139"/>
      <c r="O2218" s="139"/>
      <c r="P2218" s="139"/>
      <c r="Q2218" s="139"/>
      <c r="R2218" s="139"/>
      <c r="S2218" s="139"/>
      <c r="T2218" s="139"/>
      <c r="U2218" s="139"/>
      <c r="V2218" s="139"/>
      <c r="W2218" s="139"/>
      <c r="X2218" s="139"/>
      <c r="Y2218" s="139"/>
      <c r="Z2218" s="139"/>
      <c r="AA2218" s="139"/>
      <c r="AB2218" s="139"/>
      <c r="AC2218" s="139"/>
      <c r="AD2218" s="139"/>
      <c r="AE2218" s="139"/>
      <c r="AF2218" s="139"/>
      <c r="AG2218" s="139"/>
      <c r="AH2218" s="139"/>
      <c r="AI2218" s="139"/>
      <c r="AJ2218" s="139"/>
      <c r="AK2218" s="139"/>
      <c r="AL2218" s="139"/>
      <c r="AM2218" s="139"/>
      <c r="AN2218" s="139"/>
      <c r="AO2218" s="139"/>
      <c r="AP2218" s="139"/>
      <c r="AQ2218" s="139"/>
      <c r="AR2218" s="139"/>
      <c r="AS2218" s="139"/>
      <c r="AT2218" s="139"/>
      <c r="AU2218" s="139"/>
      <c r="AV2218" s="139"/>
      <c r="AW2218" s="139"/>
      <c r="AX2218" s="139"/>
      <c r="AY2218" s="139"/>
    </row>
    <row r="2219" spans="1:51" ht="14.25" x14ac:dyDescent="0.2">
      <c r="A2219" s="139"/>
      <c r="B2219" s="139"/>
      <c r="C2219" s="139"/>
      <c r="D2219" s="139"/>
      <c r="E2219" s="139"/>
      <c r="F2219" s="139"/>
      <c r="G2219" s="139"/>
      <c r="H2219" s="139"/>
      <c r="I2219" s="139"/>
      <c r="J2219" s="139"/>
      <c r="K2219" s="139"/>
      <c r="L2219" s="139"/>
      <c r="M2219" s="139"/>
      <c r="N2219" s="139"/>
      <c r="O2219" s="139"/>
      <c r="P2219" s="139"/>
      <c r="Q2219" s="139"/>
      <c r="R2219" s="139"/>
      <c r="S2219" s="139"/>
      <c r="T2219" s="139"/>
      <c r="U2219" s="139"/>
      <c r="V2219" s="139"/>
      <c r="W2219" s="139"/>
      <c r="X2219" s="139"/>
      <c r="Y2219" s="139"/>
      <c r="Z2219" s="139"/>
      <c r="AA2219" s="139"/>
      <c r="AB2219" s="139"/>
      <c r="AC2219" s="139"/>
      <c r="AD2219" s="139"/>
      <c r="AE2219" s="139"/>
      <c r="AF2219" s="139"/>
      <c r="AG2219" s="139"/>
      <c r="AH2219" s="139"/>
      <c r="AI2219" s="139"/>
      <c r="AJ2219" s="139"/>
      <c r="AK2219" s="139"/>
      <c r="AL2219" s="139"/>
      <c r="AM2219" s="139"/>
      <c r="AN2219" s="139"/>
      <c r="AO2219" s="139"/>
      <c r="AP2219" s="139"/>
      <c r="AQ2219" s="139"/>
      <c r="AR2219" s="139"/>
      <c r="AS2219" s="139"/>
      <c r="AT2219" s="139"/>
      <c r="AU2219" s="139"/>
      <c r="AV2219" s="139"/>
      <c r="AW2219" s="139"/>
      <c r="AX2219" s="139"/>
      <c r="AY2219" s="139"/>
    </row>
    <row r="2220" spans="1:51" ht="14.25" x14ac:dyDescent="0.2">
      <c r="A2220" s="139"/>
      <c r="B2220" s="139"/>
      <c r="C2220" s="139"/>
      <c r="D2220" s="139"/>
      <c r="E2220" s="139"/>
      <c r="F2220" s="139"/>
      <c r="G2220" s="139"/>
      <c r="H2220" s="139"/>
      <c r="I2220" s="139"/>
      <c r="J2220" s="139"/>
      <c r="K2220" s="139"/>
      <c r="L2220" s="139"/>
      <c r="M2220" s="139"/>
      <c r="N2220" s="139"/>
      <c r="O2220" s="139"/>
      <c r="P2220" s="139"/>
      <c r="Q2220" s="139"/>
      <c r="R2220" s="139"/>
      <c r="S2220" s="139"/>
      <c r="T2220" s="139"/>
      <c r="U2220" s="139"/>
      <c r="V2220" s="139"/>
      <c r="W2220" s="139"/>
      <c r="X2220" s="139"/>
      <c r="Y2220" s="139"/>
      <c r="Z2220" s="139"/>
      <c r="AA2220" s="139"/>
      <c r="AB2220" s="139"/>
      <c r="AC2220" s="139"/>
      <c r="AD2220" s="139"/>
      <c r="AE2220" s="139"/>
      <c r="AF2220" s="139"/>
      <c r="AG2220" s="139"/>
      <c r="AH2220" s="139"/>
      <c r="AI2220" s="139"/>
      <c r="AJ2220" s="139"/>
      <c r="AK2220" s="139"/>
      <c r="AL2220" s="139"/>
      <c r="AM2220" s="139"/>
      <c r="AN2220" s="139"/>
      <c r="AO2220" s="139"/>
      <c r="AP2220" s="139"/>
      <c r="AQ2220" s="139"/>
      <c r="AR2220" s="139"/>
      <c r="AS2220" s="139"/>
      <c r="AT2220" s="139"/>
      <c r="AU2220" s="139"/>
      <c r="AV2220" s="139"/>
      <c r="AW2220" s="139"/>
      <c r="AX2220" s="139"/>
      <c r="AY2220" s="139"/>
    </row>
    <row r="2221" spans="1:51" ht="14.25" x14ac:dyDescent="0.2">
      <c r="A2221" s="139"/>
      <c r="B2221" s="139"/>
      <c r="C2221" s="139"/>
      <c r="D2221" s="139"/>
      <c r="E2221" s="139"/>
      <c r="F2221" s="139"/>
      <c r="G2221" s="139"/>
      <c r="H2221" s="139"/>
      <c r="I2221" s="139"/>
      <c r="J2221" s="139"/>
      <c r="K2221" s="139"/>
      <c r="L2221" s="139"/>
      <c r="M2221" s="139"/>
      <c r="N2221" s="139"/>
      <c r="O2221" s="139"/>
      <c r="P2221" s="139"/>
      <c r="Q2221" s="139"/>
      <c r="R2221" s="139"/>
      <c r="S2221" s="139"/>
      <c r="T2221" s="139"/>
      <c r="U2221" s="139"/>
      <c r="V2221" s="139"/>
      <c r="W2221" s="139"/>
      <c r="X2221" s="139"/>
      <c r="Y2221" s="139"/>
      <c r="Z2221" s="139"/>
      <c r="AA2221" s="139"/>
      <c r="AB2221" s="139"/>
      <c r="AC2221" s="139"/>
      <c r="AD2221" s="139"/>
      <c r="AE2221" s="139"/>
      <c r="AF2221" s="139"/>
      <c r="AG2221" s="139"/>
      <c r="AH2221" s="139"/>
      <c r="AI2221" s="139"/>
      <c r="AJ2221" s="139"/>
      <c r="AK2221" s="139"/>
      <c r="AL2221" s="139"/>
      <c r="AM2221" s="139"/>
      <c r="AN2221" s="139"/>
      <c r="AO2221" s="139"/>
      <c r="AP2221" s="139"/>
      <c r="AQ2221" s="139"/>
      <c r="AR2221" s="139"/>
      <c r="AS2221" s="139"/>
      <c r="AT2221" s="139"/>
      <c r="AU2221" s="139"/>
      <c r="AV2221" s="139"/>
      <c r="AW2221" s="139"/>
      <c r="AX2221" s="139"/>
      <c r="AY2221" s="139"/>
    </row>
    <row r="2222" spans="1:51" ht="14.25" x14ac:dyDescent="0.2">
      <c r="A2222" s="139"/>
      <c r="B2222" s="139"/>
      <c r="C2222" s="139"/>
      <c r="D2222" s="139"/>
      <c r="E2222" s="139"/>
      <c r="F2222" s="139"/>
      <c r="G2222" s="139"/>
      <c r="H2222" s="139"/>
      <c r="I2222" s="139"/>
      <c r="J2222" s="139"/>
      <c r="K2222" s="139"/>
      <c r="L2222" s="139"/>
      <c r="M2222" s="139"/>
      <c r="N2222" s="139"/>
      <c r="O2222" s="139"/>
      <c r="P2222" s="139"/>
      <c r="Q2222" s="139"/>
      <c r="R2222" s="139"/>
      <c r="S2222" s="139"/>
      <c r="T2222" s="139"/>
      <c r="U2222" s="139"/>
      <c r="V2222" s="139"/>
      <c r="W2222" s="139"/>
      <c r="X2222" s="139"/>
      <c r="Y2222" s="139"/>
      <c r="Z2222" s="139"/>
      <c r="AA2222" s="139"/>
      <c r="AB2222" s="139"/>
      <c r="AC2222" s="139"/>
      <c r="AD2222" s="139"/>
      <c r="AE2222" s="139"/>
      <c r="AF2222" s="139"/>
      <c r="AG2222" s="139"/>
      <c r="AH2222" s="139"/>
      <c r="AI2222" s="139"/>
      <c r="AJ2222" s="139"/>
      <c r="AK2222" s="139"/>
      <c r="AL2222" s="139"/>
      <c r="AM2222" s="139"/>
      <c r="AN2222" s="139"/>
      <c r="AO2222" s="139"/>
      <c r="AP2222" s="139"/>
      <c r="AQ2222" s="139"/>
      <c r="AR2222" s="139"/>
      <c r="AS2222" s="139"/>
      <c r="AT2222" s="139"/>
      <c r="AU2222" s="139"/>
      <c r="AV2222" s="139"/>
      <c r="AW2222" s="139"/>
      <c r="AX2222" s="139"/>
      <c r="AY2222" s="139"/>
    </row>
    <row r="2223" spans="1:51" ht="14.25" x14ac:dyDescent="0.2">
      <c r="A2223" s="139"/>
      <c r="B2223" s="139"/>
      <c r="C2223" s="139"/>
      <c r="D2223" s="139"/>
      <c r="E2223" s="139"/>
      <c r="F2223" s="139"/>
      <c r="G2223" s="139"/>
      <c r="H2223" s="139"/>
      <c r="I2223" s="139"/>
      <c r="J2223" s="139"/>
      <c r="K2223" s="139"/>
      <c r="L2223" s="139"/>
      <c r="M2223" s="139"/>
      <c r="N2223" s="139"/>
      <c r="O2223" s="139"/>
      <c r="P2223" s="139"/>
      <c r="Q2223" s="139"/>
      <c r="R2223" s="139"/>
      <c r="S2223" s="139"/>
      <c r="T2223" s="139"/>
      <c r="U2223" s="139"/>
      <c r="V2223" s="139"/>
      <c r="W2223" s="139"/>
      <c r="X2223" s="139"/>
      <c r="Y2223" s="139"/>
      <c r="Z2223" s="139"/>
      <c r="AA2223" s="139"/>
      <c r="AB2223" s="139"/>
      <c r="AC2223" s="139"/>
      <c r="AD2223" s="139"/>
      <c r="AE2223" s="139"/>
      <c r="AF2223" s="139"/>
      <c r="AG2223" s="139"/>
      <c r="AH2223" s="139"/>
      <c r="AI2223" s="139"/>
      <c r="AJ2223" s="139"/>
      <c r="AK2223" s="139"/>
      <c r="AL2223" s="139"/>
      <c r="AM2223" s="139"/>
      <c r="AN2223" s="139"/>
      <c r="AO2223" s="139"/>
      <c r="AP2223" s="139"/>
      <c r="AQ2223" s="139"/>
      <c r="AR2223" s="139"/>
      <c r="AS2223" s="139"/>
      <c r="AT2223" s="139"/>
      <c r="AU2223" s="139"/>
      <c r="AV2223" s="139"/>
      <c r="AW2223" s="139"/>
      <c r="AX2223" s="139"/>
      <c r="AY2223" s="139"/>
    </row>
    <row r="2224" spans="1:51" ht="14.25" x14ac:dyDescent="0.2">
      <c r="A2224" s="139"/>
      <c r="B2224" s="139"/>
      <c r="C2224" s="139"/>
      <c r="D2224" s="139"/>
      <c r="E2224" s="139"/>
      <c r="F2224" s="139"/>
      <c r="G2224" s="139"/>
      <c r="H2224" s="139"/>
      <c r="I2224" s="139"/>
      <c r="J2224" s="139"/>
      <c r="K2224" s="139"/>
      <c r="L2224" s="139"/>
      <c r="M2224" s="139"/>
      <c r="N2224" s="139"/>
      <c r="O2224" s="139"/>
      <c r="P2224" s="139"/>
      <c r="Q2224" s="139"/>
      <c r="R2224" s="139"/>
      <c r="S2224" s="139"/>
      <c r="T2224" s="139"/>
      <c r="U2224" s="139"/>
      <c r="V2224" s="139"/>
      <c r="W2224" s="139"/>
      <c r="X2224" s="139"/>
      <c r="Y2224" s="139"/>
      <c r="Z2224" s="139"/>
      <c r="AA2224" s="139"/>
      <c r="AB2224" s="139"/>
      <c r="AC2224" s="139"/>
      <c r="AD2224" s="139"/>
      <c r="AE2224" s="139"/>
      <c r="AF2224" s="139"/>
      <c r="AG2224" s="139"/>
      <c r="AH2224" s="139"/>
      <c r="AI2224" s="139"/>
      <c r="AJ2224" s="139"/>
      <c r="AK2224" s="139"/>
      <c r="AL2224" s="139"/>
      <c r="AM2224" s="139"/>
      <c r="AN2224" s="139"/>
      <c r="AO2224" s="139"/>
      <c r="AP2224" s="139"/>
      <c r="AQ2224" s="139"/>
      <c r="AR2224" s="139"/>
      <c r="AS2224" s="139"/>
      <c r="AT2224" s="139"/>
      <c r="AU2224" s="139"/>
      <c r="AV2224" s="139"/>
      <c r="AW2224" s="139"/>
      <c r="AX2224" s="139"/>
      <c r="AY2224" s="139"/>
    </row>
    <row r="2225" spans="1:51" ht="14.25" x14ac:dyDescent="0.2">
      <c r="A2225" s="139"/>
      <c r="B2225" s="139"/>
      <c r="C2225" s="139"/>
      <c r="D2225" s="139"/>
      <c r="E2225" s="139"/>
      <c r="F2225" s="139"/>
      <c r="G2225" s="139"/>
      <c r="H2225" s="139"/>
      <c r="I2225" s="139"/>
      <c r="J2225" s="139"/>
      <c r="K2225" s="139"/>
      <c r="L2225" s="139"/>
      <c r="M2225" s="139"/>
      <c r="N2225" s="139"/>
      <c r="O2225" s="139"/>
      <c r="P2225" s="139"/>
      <c r="Q2225" s="139"/>
      <c r="R2225" s="139"/>
      <c r="S2225" s="139"/>
      <c r="T2225" s="139"/>
      <c r="U2225" s="139"/>
      <c r="V2225" s="139"/>
      <c r="W2225" s="139"/>
      <c r="X2225" s="139"/>
      <c r="Y2225" s="139"/>
      <c r="Z2225" s="139"/>
      <c r="AA2225" s="139"/>
      <c r="AB2225" s="139"/>
      <c r="AC2225" s="139"/>
      <c r="AD2225" s="139"/>
      <c r="AE2225" s="139"/>
      <c r="AF2225" s="139"/>
      <c r="AG2225" s="139"/>
      <c r="AH2225" s="139"/>
      <c r="AI2225" s="139"/>
      <c r="AJ2225" s="139"/>
      <c r="AK2225" s="139"/>
      <c r="AL2225" s="139"/>
      <c r="AM2225" s="139"/>
      <c r="AN2225" s="139"/>
      <c r="AO2225" s="139"/>
      <c r="AP2225" s="139"/>
      <c r="AQ2225" s="139"/>
      <c r="AR2225" s="139"/>
      <c r="AS2225" s="139"/>
      <c r="AT2225" s="139"/>
      <c r="AU2225" s="139"/>
      <c r="AV2225" s="139"/>
      <c r="AW2225" s="139"/>
      <c r="AX2225" s="139"/>
      <c r="AY2225" s="139"/>
    </row>
    <row r="2226" spans="1:51" ht="14.25" x14ac:dyDescent="0.2">
      <c r="A2226" s="139"/>
      <c r="B2226" s="139"/>
      <c r="C2226" s="139"/>
      <c r="D2226" s="139"/>
      <c r="E2226" s="139"/>
      <c r="F2226" s="139"/>
      <c r="G2226" s="139"/>
      <c r="H2226" s="139"/>
      <c r="I2226" s="139"/>
      <c r="J2226" s="139"/>
      <c r="K2226" s="139"/>
      <c r="L2226" s="139"/>
      <c r="M2226" s="139"/>
      <c r="N2226" s="139"/>
      <c r="O2226" s="139"/>
      <c r="P2226" s="139"/>
      <c r="Q2226" s="139"/>
      <c r="R2226" s="139"/>
      <c r="S2226" s="139"/>
      <c r="T2226" s="139"/>
      <c r="U2226" s="139"/>
      <c r="V2226" s="139"/>
      <c r="W2226" s="139"/>
      <c r="X2226" s="139"/>
      <c r="Y2226" s="139"/>
      <c r="Z2226" s="139"/>
      <c r="AA2226" s="139"/>
      <c r="AB2226" s="139"/>
      <c r="AC2226" s="139"/>
      <c r="AD2226" s="139"/>
      <c r="AE2226" s="139"/>
      <c r="AF2226" s="139"/>
      <c r="AG2226" s="139"/>
      <c r="AH2226" s="139"/>
      <c r="AI2226" s="139"/>
      <c r="AJ2226" s="139"/>
      <c r="AK2226" s="139"/>
      <c r="AL2226" s="139"/>
      <c r="AM2226" s="139"/>
      <c r="AN2226" s="139"/>
      <c r="AO2226" s="139"/>
      <c r="AP2226" s="139"/>
      <c r="AQ2226" s="139"/>
      <c r="AR2226" s="139"/>
      <c r="AS2226" s="139"/>
      <c r="AT2226" s="139"/>
      <c r="AU2226" s="139"/>
      <c r="AV2226" s="139"/>
      <c r="AW2226" s="139"/>
      <c r="AX2226" s="139"/>
      <c r="AY2226" s="139"/>
    </row>
    <row r="2227" spans="1:51" ht="14.25" x14ac:dyDescent="0.2">
      <c r="A2227" s="139"/>
      <c r="B2227" s="139"/>
      <c r="C2227" s="139"/>
      <c r="D2227" s="139"/>
      <c r="E2227" s="139"/>
      <c r="F2227" s="139"/>
      <c r="G2227" s="139"/>
      <c r="H2227" s="139"/>
      <c r="I2227" s="139"/>
      <c r="J2227" s="139"/>
      <c r="K2227" s="139"/>
      <c r="L2227" s="139"/>
      <c r="M2227" s="139"/>
      <c r="N2227" s="139"/>
      <c r="O2227" s="139"/>
      <c r="P2227" s="139"/>
      <c r="Q2227" s="139"/>
      <c r="R2227" s="139"/>
      <c r="S2227" s="139"/>
      <c r="T2227" s="139"/>
      <c r="U2227" s="139"/>
      <c r="V2227" s="139"/>
      <c r="W2227" s="139"/>
      <c r="X2227" s="139"/>
      <c r="Y2227" s="139"/>
      <c r="Z2227" s="139"/>
      <c r="AA2227" s="139"/>
      <c r="AB2227" s="139"/>
      <c r="AC2227" s="139"/>
      <c r="AD2227" s="139"/>
      <c r="AE2227" s="139"/>
      <c r="AF2227" s="139"/>
      <c r="AG2227" s="139"/>
      <c r="AH2227" s="139"/>
      <c r="AI2227" s="139"/>
      <c r="AJ2227" s="139"/>
      <c r="AK2227" s="139"/>
      <c r="AL2227" s="139"/>
      <c r="AM2227" s="139"/>
      <c r="AN2227" s="139"/>
      <c r="AO2227" s="139"/>
      <c r="AP2227" s="139"/>
      <c r="AQ2227" s="139"/>
      <c r="AR2227" s="139"/>
      <c r="AS2227" s="139"/>
      <c r="AT2227" s="139"/>
      <c r="AU2227" s="139"/>
      <c r="AV2227" s="139"/>
      <c r="AW2227" s="139"/>
      <c r="AX2227" s="139"/>
      <c r="AY2227" s="139"/>
    </row>
    <row r="2228" spans="1:51" ht="14.25" x14ac:dyDescent="0.2">
      <c r="A2228" s="139"/>
      <c r="B2228" s="139"/>
      <c r="C2228" s="139"/>
      <c r="D2228" s="139"/>
      <c r="E2228" s="139"/>
      <c r="F2228" s="139"/>
      <c r="G2228" s="139"/>
      <c r="H2228" s="139"/>
      <c r="I2228" s="139"/>
      <c r="J2228" s="139"/>
      <c r="K2228" s="139"/>
      <c r="L2228" s="139"/>
      <c r="M2228" s="139"/>
      <c r="N2228" s="139"/>
      <c r="O2228" s="139"/>
      <c r="P2228" s="139"/>
      <c r="Q2228" s="139"/>
      <c r="R2228" s="139"/>
      <c r="S2228" s="139"/>
      <c r="T2228" s="139"/>
      <c r="U2228" s="139"/>
      <c r="V2228" s="139"/>
      <c r="W2228" s="139"/>
      <c r="X2228" s="139"/>
      <c r="Y2228" s="139"/>
      <c r="Z2228" s="139"/>
      <c r="AA2228" s="139"/>
      <c r="AB2228" s="139"/>
      <c r="AC2228" s="139"/>
      <c r="AD2228" s="139"/>
      <c r="AE2228" s="139"/>
      <c r="AF2228" s="139"/>
      <c r="AG2228" s="139"/>
      <c r="AH2228" s="139"/>
      <c r="AI2228" s="139"/>
      <c r="AJ2228" s="139"/>
      <c r="AK2228" s="139"/>
      <c r="AL2228" s="139"/>
      <c r="AM2228" s="139"/>
      <c r="AN2228" s="139"/>
      <c r="AO2228" s="139"/>
      <c r="AP2228" s="139"/>
      <c r="AQ2228" s="139"/>
      <c r="AR2228" s="139"/>
      <c r="AS2228" s="139"/>
      <c r="AT2228" s="139"/>
      <c r="AU2228" s="139"/>
      <c r="AV2228" s="139"/>
      <c r="AW2228" s="139"/>
      <c r="AX2228" s="139"/>
      <c r="AY2228" s="139"/>
    </row>
    <row r="2229" spans="1:51" ht="14.25" x14ac:dyDescent="0.2">
      <c r="A2229" s="139"/>
      <c r="B2229" s="139"/>
      <c r="C2229" s="139"/>
      <c r="D2229" s="139"/>
      <c r="E2229" s="139"/>
      <c r="F2229" s="139"/>
      <c r="G2229" s="139"/>
      <c r="H2229" s="139"/>
      <c r="I2229" s="139"/>
      <c r="J2229" s="139"/>
      <c r="K2229" s="139"/>
      <c r="L2229" s="139"/>
      <c r="M2229" s="139"/>
      <c r="N2229" s="139"/>
      <c r="O2229" s="139"/>
      <c r="P2229" s="139"/>
      <c r="Q2229" s="139"/>
      <c r="R2229" s="139"/>
      <c r="S2229" s="139"/>
      <c r="T2229" s="139"/>
      <c r="U2229" s="139"/>
      <c r="V2229" s="139"/>
      <c r="W2229" s="139"/>
      <c r="X2229" s="139"/>
      <c r="Y2229" s="139"/>
      <c r="Z2229" s="139"/>
      <c r="AA2229" s="139"/>
      <c r="AB2229" s="139"/>
      <c r="AC2229" s="139"/>
      <c r="AD2229" s="139"/>
      <c r="AE2229" s="139"/>
      <c r="AF2229" s="139"/>
      <c r="AG2229" s="139"/>
      <c r="AH2229" s="139"/>
      <c r="AI2229" s="139"/>
      <c r="AJ2229" s="139"/>
      <c r="AK2229" s="139"/>
      <c r="AL2229" s="139"/>
      <c r="AM2229" s="139"/>
      <c r="AN2229" s="139"/>
      <c r="AO2229" s="139"/>
      <c r="AP2229" s="139"/>
      <c r="AQ2229" s="139"/>
      <c r="AR2229" s="139"/>
      <c r="AS2229" s="139"/>
      <c r="AT2229" s="139"/>
      <c r="AU2229" s="139"/>
      <c r="AV2229" s="139"/>
      <c r="AW2229" s="139"/>
      <c r="AX2229" s="139"/>
      <c r="AY2229" s="139"/>
    </row>
    <row r="2230" spans="1:51" ht="14.25" x14ac:dyDescent="0.2">
      <c r="A2230" s="139"/>
      <c r="B2230" s="139"/>
      <c r="C2230" s="139"/>
      <c r="D2230" s="139"/>
      <c r="E2230" s="139"/>
      <c r="F2230" s="139"/>
      <c r="G2230" s="139"/>
      <c r="H2230" s="139"/>
      <c r="I2230" s="139"/>
      <c r="J2230" s="139"/>
      <c r="K2230" s="139"/>
      <c r="L2230" s="139"/>
      <c r="M2230" s="139"/>
      <c r="N2230" s="139"/>
      <c r="O2230" s="139"/>
      <c r="P2230" s="139"/>
      <c r="Q2230" s="139"/>
      <c r="R2230" s="139"/>
      <c r="S2230" s="139"/>
      <c r="T2230" s="139"/>
      <c r="U2230" s="139"/>
      <c r="V2230" s="139"/>
      <c r="W2230" s="139"/>
      <c r="X2230" s="139"/>
      <c r="Y2230" s="139"/>
      <c r="Z2230" s="139"/>
      <c r="AA2230" s="139"/>
      <c r="AB2230" s="139"/>
      <c r="AC2230" s="139"/>
      <c r="AD2230" s="139"/>
      <c r="AE2230" s="139"/>
      <c r="AF2230" s="139"/>
      <c r="AG2230" s="139"/>
      <c r="AH2230" s="139"/>
      <c r="AI2230" s="139"/>
      <c r="AJ2230" s="139"/>
      <c r="AK2230" s="139"/>
      <c r="AL2230" s="139"/>
      <c r="AM2230" s="139"/>
      <c r="AN2230" s="139"/>
      <c r="AO2230" s="139"/>
      <c r="AP2230" s="139"/>
      <c r="AQ2230" s="139"/>
      <c r="AR2230" s="139"/>
      <c r="AS2230" s="139"/>
      <c r="AT2230" s="139"/>
      <c r="AU2230" s="139"/>
      <c r="AV2230" s="139"/>
      <c r="AW2230" s="139"/>
      <c r="AX2230" s="139"/>
      <c r="AY2230" s="139"/>
    </row>
    <row r="2231" spans="1:51" ht="14.25" x14ac:dyDescent="0.2">
      <c r="A2231" s="139"/>
      <c r="B2231" s="139"/>
      <c r="C2231" s="139"/>
      <c r="D2231" s="139"/>
      <c r="E2231" s="139"/>
      <c r="F2231" s="139"/>
      <c r="G2231" s="139"/>
      <c r="H2231" s="139"/>
      <c r="I2231" s="139"/>
      <c r="J2231" s="139"/>
      <c r="K2231" s="139"/>
      <c r="L2231" s="139"/>
      <c r="M2231" s="139"/>
      <c r="N2231" s="139"/>
      <c r="O2231" s="139"/>
      <c r="P2231" s="139"/>
      <c r="Q2231" s="139"/>
      <c r="R2231" s="139"/>
      <c r="S2231" s="139"/>
      <c r="T2231" s="139"/>
      <c r="U2231" s="139"/>
      <c r="V2231" s="139"/>
      <c r="W2231" s="139"/>
      <c r="X2231" s="139"/>
      <c r="Y2231" s="139"/>
      <c r="Z2231" s="139"/>
      <c r="AA2231" s="139"/>
      <c r="AB2231" s="139"/>
      <c r="AC2231" s="139"/>
      <c r="AD2231" s="139"/>
      <c r="AE2231" s="139"/>
      <c r="AF2231" s="139"/>
      <c r="AG2231" s="139"/>
      <c r="AH2231" s="139"/>
      <c r="AI2231" s="139"/>
      <c r="AJ2231" s="139"/>
      <c r="AK2231" s="139"/>
      <c r="AL2231" s="139"/>
      <c r="AM2231" s="139"/>
      <c r="AN2231" s="139"/>
      <c r="AO2231" s="139"/>
      <c r="AP2231" s="139"/>
      <c r="AQ2231" s="139"/>
      <c r="AR2231" s="139"/>
      <c r="AS2231" s="139"/>
      <c r="AT2231" s="139"/>
      <c r="AU2231" s="139"/>
      <c r="AV2231" s="139"/>
      <c r="AW2231" s="139"/>
      <c r="AX2231" s="139"/>
      <c r="AY2231" s="139"/>
    </row>
    <row r="2232" spans="1:51" ht="14.25" x14ac:dyDescent="0.2">
      <c r="A2232" s="139"/>
      <c r="B2232" s="139"/>
      <c r="C2232" s="139"/>
      <c r="D2232" s="139"/>
      <c r="E2232" s="139"/>
      <c r="F2232" s="139"/>
      <c r="G2232" s="139"/>
      <c r="H2232" s="139"/>
      <c r="I2232" s="139"/>
      <c r="J2232" s="139"/>
      <c r="K2232" s="139"/>
      <c r="L2232" s="139"/>
      <c r="M2232" s="139"/>
      <c r="N2232" s="139"/>
      <c r="O2232" s="139"/>
      <c r="P2232" s="139"/>
      <c r="Q2232" s="139"/>
      <c r="R2232" s="139"/>
      <c r="S2232" s="139"/>
      <c r="T2232" s="139"/>
      <c r="U2232" s="139"/>
      <c r="V2232" s="139"/>
      <c r="W2232" s="139"/>
      <c r="X2232" s="139"/>
      <c r="Y2232" s="139"/>
      <c r="Z2232" s="139"/>
      <c r="AA2232" s="139"/>
      <c r="AB2232" s="139"/>
      <c r="AC2232" s="139"/>
      <c r="AD2232" s="139"/>
      <c r="AE2232" s="139"/>
      <c r="AF2232" s="139"/>
      <c r="AG2232" s="139"/>
      <c r="AH2232" s="139"/>
      <c r="AI2232" s="139"/>
      <c r="AJ2232" s="139"/>
      <c r="AK2232" s="139"/>
      <c r="AL2232" s="139"/>
      <c r="AM2232" s="139"/>
      <c r="AN2232" s="139"/>
      <c r="AO2232" s="139"/>
      <c r="AP2232" s="139"/>
      <c r="AQ2232" s="139"/>
      <c r="AR2232" s="139"/>
      <c r="AS2232" s="139"/>
      <c r="AT2232" s="139"/>
      <c r="AU2232" s="139"/>
      <c r="AV2232" s="139"/>
      <c r="AW2232" s="139"/>
      <c r="AX2232" s="139"/>
      <c r="AY2232" s="139"/>
    </row>
    <row r="2233" spans="1:51" ht="14.25" x14ac:dyDescent="0.2">
      <c r="A2233" s="139"/>
      <c r="B2233" s="139"/>
      <c r="C2233" s="139"/>
      <c r="D2233" s="139"/>
      <c r="E2233" s="139"/>
      <c r="F2233" s="139"/>
      <c r="G2233" s="139"/>
      <c r="H2233" s="139"/>
      <c r="I2233" s="139"/>
      <c r="J2233" s="139"/>
      <c r="K2233" s="139"/>
      <c r="L2233" s="139"/>
      <c r="M2233" s="139"/>
      <c r="N2233" s="139"/>
      <c r="O2233" s="139"/>
      <c r="P2233" s="139"/>
      <c r="Q2233" s="139"/>
      <c r="R2233" s="139"/>
      <c r="S2233" s="139"/>
      <c r="T2233" s="139"/>
      <c r="U2233" s="139"/>
      <c r="V2233" s="139"/>
      <c r="W2233" s="139"/>
      <c r="X2233" s="139"/>
      <c r="Y2233" s="139"/>
      <c r="Z2233" s="139"/>
      <c r="AA2233" s="139"/>
      <c r="AB2233" s="139"/>
      <c r="AC2233" s="139"/>
      <c r="AD2233" s="139"/>
      <c r="AE2233" s="139"/>
      <c r="AF2233" s="139"/>
      <c r="AG2233" s="139"/>
      <c r="AH2233" s="139"/>
      <c r="AI2233" s="139"/>
      <c r="AJ2233" s="139"/>
      <c r="AK2233" s="139"/>
      <c r="AL2233" s="139"/>
      <c r="AM2233" s="139"/>
      <c r="AN2233" s="139"/>
      <c r="AO2233" s="139"/>
      <c r="AP2233" s="139"/>
      <c r="AQ2233" s="139"/>
      <c r="AR2233" s="139"/>
      <c r="AS2233" s="139"/>
      <c r="AT2233" s="139"/>
      <c r="AU2233" s="139"/>
      <c r="AV2233" s="139"/>
      <c r="AW2233" s="139"/>
      <c r="AX2233" s="139"/>
      <c r="AY2233" s="139"/>
    </row>
    <row r="2234" spans="1:51" ht="14.25" x14ac:dyDescent="0.2">
      <c r="A2234" s="139"/>
      <c r="B2234" s="139"/>
      <c r="C2234" s="139"/>
      <c r="D2234" s="139"/>
      <c r="E2234" s="139"/>
      <c r="F2234" s="139"/>
      <c r="G2234" s="139"/>
      <c r="H2234" s="139"/>
      <c r="I2234" s="139"/>
      <c r="J2234" s="139"/>
      <c r="K2234" s="139"/>
      <c r="L2234" s="139"/>
      <c r="M2234" s="139"/>
      <c r="N2234" s="139"/>
      <c r="O2234" s="139"/>
      <c r="P2234" s="139"/>
      <c r="Q2234" s="139"/>
      <c r="R2234" s="139"/>
      <c r="S2234" s="139"/>
      <c r="T2234" s="139"/>
      <c r="U2234" s="139"/>
      <c r="V2234" s="139"/>
      <c r="W2234" s="139"/>
      <c r="X2234" s="139"/>
      <c r="Y2234" s="139"/>
      <c r="Z2234" s="139"/>
      <c r="AA2234" s="139"/>
      <c r="AB2234" s="139"/>
      <c r="AC2234" s="139"/>
      <c r="AD2234" s="139"/>
      <c r="AE2234" s="139"/>
      <c r="AF2234" s="139"/>
      <c r="AG2234" s="139"/>
      <c r="AH2234" s="139"/>
      <c r="AI2234" s="139"/>
      <c r="AJ2234" s="139"/>
      <c r="AK2234" s="139"/>
      <c r="AL2234" s="139"/>
      <c r="AM2234" s="139"/>
      <c r="AN2234" s="139"/>
      <c r="AO2234" s="139"/>
      <c r="AP2234" s="139"/>
      <c r="AQ2234" s="139"/>
      <c r="AR2234" s="139"/>
      <c r="AS2234" s="139"/>
      <c r="AT2234" s="139"/>
      <c r="AU2234" s="139"/>
      <c r="AV2234" s="139"/>
      <c r="AW2234" s="139"/>
      <c r="AX2234" s="139"/>
      <c r="AY2234" s="139"/>
    </row>
    <row r="2235" spans="1:51" ht="14.25" x14ac:dyDescent="0.2">
      <c r="A2235" s="139"/>
      <c r="B2235" s="139"/>
      <c r="C2235" s="139"/>
      <c r="D2235" s="139"/>
      <c r="E2235" s="139"/>
      <c r="F2235" s="139"/>
      <c r="G2235" s="139"/>
      <c r="H2235" s="139"/>
      <c r="I2235" s="139"/>
      <c r="J2235" s="139"/>
      <c r="K2235" s="139"/>
      <c r="L2235" s="139"/>
      <c r="M2235" s="139"/>
      <c r="N2235" s="139"/>
      <c r="O2235" s="139"/>
      <c r="P2235" s="139"/>
      <c r="Q2235" s="139"/>
      <c r="R2235" s="139"/>
      <c r="S2235" s="139"/>
      <c r="T2235" s="139"/>
      <c r="U2235" s="139"/>
      <c r="V2235" s="139"/>
      <c r="W2235" s="139"/>
      <c r="X2235" s="139"/>
      <c r="Y2235" s="139"/>
      <c r="Z2235" s="139"/>
      <c r="AA2235" s="139"/>
      <c r="AB2235" s="139"/>
      <c r="AC2235" s="139"/>
      <c r="AD2235" s="139"/>
      <c r="AE2235" s="139"/>
      <c r="AF2235" s="139"/>
      <c r="AG2235" s="139"/>
      <c r="AH2235" s="139"/>
      <c r="AI2235" s="139"/>
      <c r="AJ2235" s="139"/>
      <c r="AK2235" s="139"/>
      <c r="AL2235" s="139"/>
      <c r="AM2235" s="139"/>
      <c r="AN2235" s="139"/>
      <c r="AO2235" s="139"/>
      <c r="AP2235" s="139"/>
      <c r="AQ2235" s="139"/>
      <c r="AR2235" s="139"/>
      <c r="AS2235" s="139"/>
      <c r="AT2235" s="139"/>
      <c r="AU2235" s="139"/>
      <c r="AV2235" s="139"/>
      <c r="AW2235" s="139"/>
      <c r="AX2235" s="139"/>
      <c r="AY2235" s="139"/>
    </row>
    <row r="2236" spans="1:51" ht="14.25" x14ac:dyDescent="0.2">
      <c r="A2236" s="139"/>
      <c r="B2236" s="139"/>
      <c r="C2236" s="139"/>
      <c r="D2236" s="139"/>
      <c r="E2236" s="139"/>
      <c r="F2236" s="139"/>
      <c r="G2236" s="139"/>
      <c r="H2236" s="139"/>
      <c r="I2236" s="139"/>
      <c r="J2236" s="139"/>
      <c r="K2236" s="139"/>
      <c r="L2236" s="139"/>
      <c r="M2236" s="139"/>
      <c r="N2236" s="139"/>
      <c r="O2236" s="139"/>
      <c r="P2236" s="139"/>
      <c r="Q2236" s="139"/>
      <c r="R2236" s="139"/>
      <c r="S2236" s="139"/>
      <c r="T2236" s="139"/>
      <c r="U2236" s="139"/>
      <c r="V2236" s="139"/>
      <c r="W2236" s="139"/>
      <c r="X2236" s="139"/>
      <c r="Y2236" s="139"/>
      <c r="Z2236" s="139"/>
      <c r="AA2236" s="139"/>
      <c r="AB2236" s="139"/>
      <c r="AC2236" s="139"/>
      <c r="AD2236" s="139"/>
      <c r="AE2236" s="139"/>
      <c r="AF2236" s="139"/>
      <c r="AG2236" s="139"/>
      <c r="AH2236" s="139"/>
      <c r="AI2236" s="139"/>
      <c r="AJ2236" s="139"/>
      <c r="AK2236" s="139"/>
      <c r="AL2236" s="139"/>
      <c r="AM2236" s="139"/>
      <c r="AN2236" s="139"/>
      <c r="AO2236" s="139"/>
      <c r="AP2236" s="139"/>
      <c r="AQ2236" s="139"/>
      <c r="AR2236" s="139"/>
      <c r="AS2236" s="139"/>
      <c r="AT2236" s="139"/>
      <c r="AU2236" s="139"/>
      <c r="AV2236" s="139"/>
      <c r="AW2236" s="139"/>
      <c r="AX2236" s="139"/>
      <c r="AY2236" s="139"/>
    </row>
    <row r="2237" spans="1:51" ht="14.25" x14ac:dyDescent="0.2">
      <c r="A2237" s="139"/>
      <c r="B2237" s="139"/>
      <c r="C2237" s="139"/>
      <c r="D2237" s="139"/>
      <c r="E2237" s="139"/>
      <c r="F2237" s="139"/>
      <c r="G2237" s="139"/>
      <c r="H2237" s="139"/>
      <c r="I2237" s="139"/>
      <c r="J2237" s="139"/>
      <c r="K2237" s="139"/>
      <c r="L2237" s="139"/>
      <c r="M2237" s="139"/>
      <c r="N2237" s="139"/>
      <c r="O2237" s="139"/>
      <c r="P2237" s="139"/>
      <c r="Q2237" s="139"/>
      <c r="R2237" s="139"/>
      <c r="S2237" s="139"/>
      <c r="T2237" s="139"/>
      <c r="U2237" s="139"/>
      <c r="V2237" s="139"/>
      <c r="W2237" s="139"/>
      <c r="X2237" s="139"/>
      <c r="Y2237" s="139"/>
      <c r="Z2237" s="139"/>
      <c r="AA2237" s="139"/>
      <c r="AB2237" s="139"/>
      <c r="AC2237" s="139"/>
      <c r="AD2237" s="139"/>
      <c r="AE2237" s="139"/>
      <c r="AF2237" s="139"/>
      <c r="AG2237" s="139"/>
      <c r="AH2237" s="139"/>
      <c r="AI2237" s="139"/>
      <c r="AJ2237" s="139"/>
      <c r="AK2237" s="139"/>
      <c r="AL2237" s="139"/>
      <c r="AM2237" s="139"/>
      <c r="AN2237" s="139"/>
      <c r="AO2237" s="139"/>
      <c r="AP2237" s="139"/>
      <c r="AQ2237" s="139"/>
      <c r="AR2237" s="139"/>
      <c r="AS2237" s="139"/>
      <c r="AT2237" s="139"/>
      <c r="AU2237" s="139"/>
      <c r="AV2237" s="139"/>
      <c r="AW2237" s="139"/>
      <c r="AX2237" s="139"/>
      <c r="AY2237" s="139"/>
    </row>
    <row r="2238" spans="1:51" ht="14.25" x14ac:dyDescent="0.2">
      <c r="A2238" s="139"/>
      <c r="B2238" s="139"/>
      <c r="C2238" s="139"/>
      <c r="D2238" s="139"/>
      <c r="E2238" s="139"/>
      <c r="F2238" s="139"/>
      <c r="G2238" s="139"/>
      <c r="H2238" s="139"/>
      <c r="I2238" s="139"/>
      <c r="J2238" s="139"/>
      <c r="K2238" s="139"/>
      <c r="L2238" s="139"/>
      <c r="M2238" s="139"/>
      <c r="N2238" s="139"/>
      <c r="O2238" s="139"/>
      <c r="P2238" s="139"/>
      <c r="Q2238" s="139"/>
      <c r="R2238" s="139"/>
      <c r="S2238" s="139"/>
      <c r="T2238" s="139"/>
      <c r="U2238" s="139"/>
      <c r="V2238" s="139"/>
      <c r="W2238" s="139"/>
      <c r="X2238" s="139"/>
      <c r="Y2238" s="139"/>
      <c r="Z2238" s="139"/>
      <c r="AA2238" s="139"/>
      <c r="AB2238" s="139"/>
      <c r="AC2238" s="139"/>
      <c r="AD2238" s="139"/>
      <c r="AE2238" s="139"/>
      <c r="AF2238" s="139"/>
      <c r="AG2238" s="139"/>
      <c r="AH2238" s="139"/>
      <c r="AI2238" s="139"/>
      <c r="AJ2238" s="139"/>
      <c r="AK2238" s="139"/>
      <c r="AL2238" s="139"/>
      <c r="AM2238" s="139"/>
      <c r="AN2238" s="139"/>
      <c r="AO2238" s="139"/>
      <c r="AP2238" s="139"/>
      <c r="AQ2238" s="139"/>
      <c r="AR2238" s="139"/>
      <c r="AS2238" s="139"/>
      <c r="AT2238" s="139"/>
      <c r="AU2238" s="139"/>
      <c r="AV2238" s="139"/>
      <c r="AW2238" s="139"/>
      <c r="AX2238" s="139"/>
      <c r="AY2238" s="139"/>
    </row>
    <row r="2239" spans="1:51" ht="14.25" x14ac:dyDescent="0.2">
      <c r="A2239" s="139"/>
      <c r="B2239" s="139"/>
      <c r="C2239" s="139"/>
      <c r="D2239" s="139"/>
      <c r="E2239" s="139"/>
      <c r="F2239" s="139"/>
      <c r="G2239" s="139"/>
      <c r="H2239" s="139"/>
      <c r="I2239" s="139"/>
      <c r="J2239" s="139"/>
      <c r="K2239" s="139"/>
      <c r="L2239" s="139"/>
      <c r="M2239" s="139"/>
      <c r="N2239" s="139"/>
      <c r="O2239" s="139"/>
      <c r="P2239" s="139"/>
      <c r="Q2239" s="139"/>
      <c r="R2239" s="139"/>
      <c r="S2239" s="139"/>
      <c r="T2239" s="139"/>
      <c r="U2239" s="139"/>
      <c r="V2239" s="139"/>
      <c r="W2239" s="139"/>
      <c r="X2239" s="139"/>
      <c r="Y2239" s="139"/>
      <c r="Z2239" s="139"/>
      <c r="AA2239" s="139"/>
      <c r="AB2239" s="139"/>
      <c r="AC2239" s="139"/>
      <c r="AD2239" s="139"/>
      <c r="AE2239" s="139"/>
      <c r="AF2239" s="139"/>
      <c r="AG2239" s="139"/>
      <c r="AH2239" s="139"/>
      <c r="AI2239" s="139"/>
      <c r="AJ2239" s="139"/>
      <c r="AK2239" s="139"/>
      <c r="AL2239" s="139"/>
      <c r="AM2239" s="139"/>
      <c r="AN2239" s="139"/>
      <c r="AO2239" s="139"/>
      <c r="AP2239" s="139"/>
      <c r="AQ2239" s="139"/>
      <c r="AR2239" s="139"/>
      <c r="AS2239" s="139"/>
      <c r="AT2239" s="139"/>
      <c r="AU2239" s="139"/>
      <c r="AV2239" s="139"/>
      <c r="AW2239" s="139"/>
      <c r="AX2239" s="139"/>
      <c r="AY2239" s="139"/>
    </row>
    <row r="2240" spans="1:51" ht="14.25" x14ac:dyDescent="0.2">
      <c r="A2240" s="139"/>
      <c r="B2240" s="139"/>
      <c r="C2240" s="139"/>
      <c r="D2240" s="139"/>
      <c r="E2240" s="139"/>
      <c r="F2240" s="139"/>
      <c r="G2240" s="139"/>
      <c r="H2240" s="139"/>
      <c r="I2240" s="139"/>
      <c r="J2240" s="139"/>
      <c r="K2240" s="139"/>
      <c r="L2240" s="139"/>
      <c r="M2240" s="139"/>
      <c r="N2240" s="139"/>
      <c r="O2240" s="139"/>
      <c r="P2240" s="139"/>
      <c r="Q2240" s="139"/>
      <c r="R2240" s="139"/>
      <c r="S2240" s="139"/>
      <c r="T2240" s="139"/>
      <c r="U2240" s="139"/>
      <c r="V2240" s="139"/>
      <c r="W2240" s="139"/>
      <c r="X2240" s="139"/>
      <c r="Y2240" s="139"/>
      <c r="Z2240" s="139"/>
      <c r="AA2240" s="139"/>
      <c r="AB2240" s="139"/>
      <c r="AC2240" s="139"/>
      <c r="AD2240" s="139"/>
      <c r="AE2240" s="139"/>
      <c r="AF2240" s="139"/>
      <c r="AG2240" s="139"/>
      <c r="AH2240" s="139"/>
      <c r="AI2240" s="139"/>
      <c r="AJ2240" s="139"/>
      <c r="AK2240" s="139"/>
      <c r="AL2240" s="139"/>
      <c r="AM2240" s="139"/>
      <c r="AN2240" s="139"/>
      <c r="AO2240" s="139"/>
      <c r="AP2240" s="139"/>
      <c r="AQ2240" s="139"/>
      <c r="AR2240" s="139"/>
      <c r="AS2240" s="139"/>
      <c r="AT2240" s="139"/>
      <c r="AU2240" s="139"/>
      <c r="AV2240" s="139"/>
      <c r="AW2240" s="139"/>
      <c r="AX2240" s="139"/>
      <c r="AY2240" s="139"/>
    </row>
    <row r="2241" spans="1:51" ht="14.25" x14ac:dyDescent="0.2">
      <c r="A2241" s="139"/>
      <c r="B2241" s="139"/>
      <c r="C2241" s="139"/>
      <c r="D2241" s="139"/>
      <c r="E2241" s="139"/>
      <c r="F2241" s="139"/>
      <c r="G2241" s="139"/>
      <c r="H2241" s="139"/>
      <c r="I2241" s="139"/>
      <c r="J2241" s="139"/>
      <c r="K2241" s="139"/>
      <c r="L2241" s="139"/>
      <c r="M2241" s="139"/>
      <c r="N2241" s="139"/>
      <c r="O2241" s="139"/>
      <c r="P2241" s="139"/>
      <c r="Q2241" s="139"/>
      <c r="R2241" s="139"/>
      <c r="S2241" s="139"/>
      <c r="T2241" s="139"/>
      <c r="U2241" s="139"/>
      <c r="V2241" s="139"/>
      <c r="W2241" s="139"/>
      <c r="X2241" s="139"/>
      <c r="Y2241" s="139"/>
      <c r="Z2241" s="139"/>
      <c r="AA2241" s="139"/>
      <c r="AB2241" s="139"/>
      <c r="AC2241" s="139"/>
      <c r="AD2241" s="139"/>
      <c r="AE2241" s="139"/>
      <c r="AF2241" s="139"/>
      <c r="AG2241" s="139"/>
      <c r="AH2241" s="139"/>
      <c r="AI2241" s="139"/>
      <c r="AJ2241" s="139"/>
      <c r="AK2241" s="139"/>
      <c r="AL2241" s="139"/>
      <c r="AM2241" s="139"/>
      <c r="AN2241" s="139"/>
      <c r="AO2241" s="139"/>
      <c r="AP2241" s="139"/>
      <c r="AQ2241" s="139"/>
      <c r="AR2241" s="139"/>
      <c r="AS2241" s="139"/>
      <c r="AT2241" s="139"/>
      <c r="AU2241" s="139"/>
      <c r="AV2241" s="139"/>
      <c r="AW2241" s="139"/>
      <c r="AX2241" s="139"/>
      <c r="AY2241" s="139"/>
    </row>
    <row r="2242" spans="1:51" ht="14.25" x14ac:dyDescent="0.2">
      <c r="A2242" s="139"/>
      <c r="B2242" s="139"/>
      <c r="C2242" s="139"/>
      <c r="D2242" s="139"/>
      <c r="E2242" s="139"/>
      <c r="F2242" s="139"/>
      <c r="G2242" s="139"/>
      <c r="H2242" s="139"/>
      <c r="I2242" s="139"/>
      <c r="J2242" s="139"/>
      <c r="K2242" s="139"/>
      <c r="L2242" s="139"/>
      <c r="M2242" s="139"/>
      <c r="N2242" s="139"/>
      <c r="O2242" s="139"/>
      <c r="P2242" s="139"/>
      <c r="Q2242" s="139"/>
      <c r="R2242" s="139"/>
      <c r="S2242" s="139"/>
      <c r="T2242" s="139"/>
      <c r="U2242" s="139"/>
      <c r="V2242" s="139"/>
      <c r="W2242" s="139"/>
      <c r="X2242" s="139"/>
      <c r="Y2242" s="139"/>
      <c r="Z2242" s="139"/>
      <c r="AA2242" s="139"/>
      <c r="AB2242" s="139"/>
      <c r="AC2242" s="139"/>
      <c r="AD2242" s="139"/>
      <c r="AE2242" s="139"/>
      <c r="AF2242" s="139"/>
      <c r="AG2242" s="139"/>
      <c r="AH2242" s="139"/>
      <c r="AI2242" s="139"/>
      <c r="AJ2242" s="139"/>
      <c r="AK2242" s="139"/>
      <c r="AL2242" s="139"/>
      <c r="AM2242" s="139"/>
      <c r="AN2242" s="139"/>
      <c r="AO2242" s="139"/>
      <c r="AP2242" s="139"/>
      <c r="AQ2242" s="139"/>
      <c r="AR2242" s="139"/>
      <c r="AS2242" s="139"/>
      <c r="AT2242" s="139"/>
      <c r="AU2242" s="139"/>
      <c r="AV2242" s="139"/>
      <c r="AW2242" s="139"/>
      <c r="AX2242" s="139"/>
      <c r="AY2242" s="139"/>
    </row>
    <row r="2243" spans="1:51" ht="14.25" x14ac:dyDescent="0.2">
      <c r="A2243" s="139"/>
      <c r="B2243" s="139"/>
      <c r="C2243" s="139"/>
      <c r="D2243" s="139"/>
      <c r="E2243" s="139"/>
      <c r="F2243" s="139"/>
      <c r="G2243" s="139"/>
      <c r="H2243" s="139"/>
      <c r="I2243" s="139"/>
      <c r="J2243" s="139"/>
      <c r="K2243" s="139"/>
      <c r="L2243" s="139"/>
      <c r="M2243" s="139"/>
      <c r="N2243" s="139"/>
      <c r="O2243" s="139"/>
      <c r="P2243" s="139"/>
      <c r="Q2243" s="139"/>
      <c r="R2243" s="139"/>
      <c r="S2243" s="139"/>
      <c r="T2243" s="139"/>
      <c r="U2243" s="139"/>
      <c r="V2243" s="139"/>
      <c r="W2243" s="139"/>
      <c r="X2243" s="139"/>
      <c r="Y2243" s="139"/>
      <c r="Z2243" s="139"/>
      <c r="AA2243" s="139"/>
      <c r="AB2243" s="139"/>
      <c r="AC2243" s="139"/>
      <c r="AD2243" s="139"/>
      <c r="AE2243" s="139"/>
      <c r="AF2243" s="139"/>
      <c r="AG2243" s="139"/>
      <c r="AH2243" s="139"/>
      <c r="AI2243" s="139"/>
      <c r="AJ2243" s="139"/>
      <c r="AK2243" s="139"/>
      <c r="AL2243" s="139"/>
      <c r="AM2243" s="139"/>
      <c r="AN2243" s="139"/>
      <c r="AO2243" s="139"/>
      <c r="AP2243" s="139"/>
      <c r="AQ2243" s="139"/>
      <c r="AR2243" s="139"/>
      <c r="AS2243" s="139"/>
      <c r="AT2243" s="139"/>
      <c r="AU2243" s="139"/>
      <c r="AV2243" s="139"/>
      <c r="AW2243" s="139"/>
      <c r="AX2243" s="139"/>
      <c r="AY2243" s="139"/>
    </row>
    <row r="2244" spans="1:51" ht="14.25" x14ac:dyDescent="0.2">
      <c r="A2244" s="139"/>
      <c r="B2244" s="139"/>
      <c r="C2244" s="139"/>
      <c r="D2244" s="139"/>
      <c r="E2244" s="139"/>
      <c r="F2244" s="139"/>
      <c r="G2244" s="139"/>
      <c r="H2244" s="139"/>
      <c r="I2244" s="139"/>
      <c r="J2244" s="139"/>
      <c r="K2244" s="139"/>
      <c r="L2244" s="139"/>
      <c r="M2244" s="139"/>
      <c r="N2244" s="139"/>
      <c r="O2244" s="139"/>
      <c r="P2244" s="139"/>
      <c r="Q2244" s="139"/>
      <c r="R2244" s="139"/>
      <c r="S2244" s="139"/>
      <c r="T2244" s="139"/>
      <c r="U2244" s="139"/>
      <c r="V2244" s="139"/>
      <c r="W2244" s="139"/>
      <c r="X2244" s="139"/>
      <c r="Y2244" s="139"/>
      <c r="Z2244" s="139"/>
      <c r="AA2244" s="139"/>
      <c r="AB2244" s="139"/>
      <c r="AC2244" s="139"/>
      <c r="AD2244" s="139"/>
      <c r="AE2244" s="139"/>
      <c r="AF2244" s="139"/>
      <c r="AG2244" s="139"/>
      <c r="AH2244" s="139"/>
      <c r="AI2244" s="139"/>
      <c r="AJ2244" s="139"/>
      <c r="AK2244" s="139"/>
      <c r="AL2244" s="139"/>
      <c r="AM2244" s="139"/>
      <c r="AN2244" s="139"/>
      <c r="AO2244" s="139"/>
      <c r="AP2244" s="139"/>
      <c r="AQ2244" s="139"/>
      <c r="AR2244" s="139"/>
      <c r="AS2244" s="139"/>
      <c r="AT2244" s="139"/>
      <c r="AU2244" s="139"/>
      <c r="AV2244" s="139"/>
      <c r="AW2244" s="139"/>
      <c r="AX2244" s="139"/>
      <c r="AY2244" s="139"/>
    </row>
    <row r="2245" spans="1:51" ht="14.25" x14ac:dyDescent="0.2">
      <c r="A2245" s="139"/>
      <c r="B2245" s="139"/>
      <c r="C2245" s="139"/>
      <c r="D2245" s="139"/>
      <c r="E2245" s="139"/>
      <c r="F2245" s="139"/>
      <c r="G2245" s="139"/>
      <c r="H2245" s="139"/>
      <c r="I2245" s="139"/>
      <c r="J2245" s="139"/>
      <c r="K2245" s="139"/>
      <c r="L2245" s="139"/>
      <c r="M2245" s="139"/>
      <c r="N2245" s="139"/>
      <c r="O2245" s="139"/>
      <c r="P2245" s="139"/>
      <c r="Q2245" s="139"/>
      <c r="R2245" s="139"/>
      <c r="S2245" s="139"/>
      <c r="T2245" s="139"/>
      <c r="U2245" s="139"/>
      <c r="V2245" s="139"/>
      <c r="W2245" s="139"/>
      <c r="X2245" s="139"/>
      <c r="Y2245" s="139"/>
      <c r="Z2245" s="139"/>
      <c r="AA2245" s="139"/>
      <c r="AB2245" s="139"/>
      <c r="AC2245" s="139"/>
      <c r="AD2245" s="139"/>
      <c r="AE2245" s="139"/>
      <c r="AF2245" s="139"/>
      <c r="AG2245" s="139"/>
      <c r="AH2245" s="139"/>
      <c r="AI2245" s="139"/>
      <c r="AJ2245" s="139"/>
      <c r="AK2245" s="139"/>
      <c r="AL2245" s="139"/>
      <c r="AM2245" s="139"/>
      <c r="AN2245" s="139"/>
      <c r="AO2245" s="139"/>
      <c r="AP2245" s="139"/>
      <c r="AQ2245" s="139"/>
      <c r="AR2245" s="139"/>
      <c r="AS2245" s="139"/>
      <c r="AT2245" s="139"/>
      <c r="AU2245" s="139"/>
      <c r="AV2245" s="139"/>
      <c r="AW2245" s="139"/>
      <c r="AX2245" s="139"/>
      <c r="AY2245" s="139"/>
    </row>
    <row r="2246" spans="1:51" ht="14.25" x14ac:dyDescent="0.2">
      <c r="A2246" s="139"/>
      <c r="B2246" s="139"/>
      <c r="C2246" s="139"/>
      <c r="D2246" s="139"/>
      <c r="E2246" s="139"/>
      <c r="F2246" s="139"/>
      <c r="G2246" s="139"/>
      <c r="H2246" s="139"/>
      <c r="I2246" s="139"/>
      <c r="J2246" s="139"/>
      <c r="K2246" s="139"/>
      <c r="L2246" s="139"/>
      <c r="M2246" s="139"/>
      <c r="N2246" s="139"/>
      <c r="O2246" s="139"/>
      <c r="P2246" s="139"/>
      <c r="Q2246" s="139"/>
      <c r="R2246" s="139"/>
      <c r="S2246" s="139"/>
      <c r="T2246" s="139"/>
      <c r="U2246" s="139"/>
      <c r="V2246" s="139"/>
      <c r="W2246" s="139"/>
      <c r="X2246" s="139"/>
      <c r="Y2246" s="139"/>
      <c r="Z2246" s="139"/>
      <c r="AA2246" s="139"/>
      <c r="AB2246" s="139"/>
      <c r="AC2246" s="139"/>
      <c r="AD2246" s="139"/>
      <c r="AE2246" s="139"/>
      <c r="AF2246" s="139"/>
      <c r="AG2246" s="139"/>
      <c r="AH2246" s="139"/>
      <c r="AI2246" s="139"/>
      <c r="AJ2246" s="139"/>
      <c r="AK2246" s="139"/>
      <c r="AL2246" s="139"/>
      <c r="AM2246" s="139"/>
      <c r="AN2246" s="139"/>
      <c r="AO2246" s="139"/>
      <c r="AP2246" s="139"/>
      <c r="AQ2246" s="139"/>
      <c r="AR2246" s="139"/>
      <c r="AS2246" s="139"/>
      <c r="AT2246" s="139"/>
      <c r="AU2246" s="139"/>
      <c r="AV2246" s="139"/>
      <c r="AW2246" s="139"/>
      <c r="AX2246" s="139"/>
      <c r="AY2246" s="139"/>
    </row>
    <row r="2247" spans="1:51" ht="14.25" x14ac:dyDescent="0.2">
      <c r="A2247" s="139"/>
      <c r="B2247" s="139"/>
      <c r="C2247" s="139"/>
      <c r="D2247" s="139"/>
      <c r="E2247" s="139"/>
      <c r="F2247" s="139"/>
      <c r="G2247" s="139"/>
      <c r="H2247" s="139"/>
      <c r="I2247" s="139"/>
      <c r="J2247" s="139"/>
      <c r="K2247" s="139"/>
      <c r="L2247" s="139"/>
      <c r="M2247" s="139"/>
      <c r="N2247" s="139"/>
      <c r="O2247" s="139"/>
      <c r="P2247" s="139"/>
      <c r="Q2247" s="139"/>
      <c r="R2247" s="139"/>
      <c r="S2247" s="139"/>
      <c r="T2247" s="139"/>
      <c r="U2247" s="139"/>
      <c r="V2247" s="139"/>
      <c r="W2247" s="139"/>
      <c r="X2247" s="139"/>
      <c r="Y2247" s="139"/>
      <c r="Z2247" s="139"/>
      <c r="AA2247" s="139"/>
      <c r="AB2247" s="139"/>
      <c r="AC2247" s="139"/>
      <c r="AD2247" s="139"/>
      <c r="AE2247" s="139"/>
      <c r="AF2247" s="139"/>
      <c r="AG2247" s="139"/>
      <c r="AH2247" s="139"/>
      <c r="AI2247" s="139"/>
      <c r="AJ2247" s="139"/>
      <c r="AK2247" s="139"/>
      <c r="AL2247" s="139"/>
      <c r="AM2247" s="139"/>
      <c r="AN2247" s="139"/>
      <c r="AO2247" s="139"/>
      <c r="AP2247" s="139"/>
      <c r="AQ2247" s="139"/>
      <c r="AR2247" s="139"/>
      <c r="AS2247" s="139"/>
      <c r="AT2247" s="139"/>
      <c r="AU2247" s="139"/>
      <c r="AV2247" s="139"/>
      <c r="AW2247" s="139"/>
      <c r="AX2247" s="139"/>
      <c r="AY2247" s="139"/>
    </row>
    <row r="2248" spans="1:51" ht="14.25" x14ac:dyDescent="0.2">
      <c r="A2248" s="139"/>
      <c r="B2248" s="139"/>
      <c r="C2248" s="139"/>
      <c r="D2248" s="139"/>
      <c r="E2248" s="139"/>
      <c r="F2248" s="139"/>
      <c r="G2248" s="139"/>
      <c r="H2248" s="139"/>
      <c r="I2248" s="139"/>
      <c r="J2248" s="139"/>
      <c r="K2248" s="139"/>
      <c r="L2248" s="139"/>
      <c r="M2248" s="139"/>
      <c r="N2248" s="139"/>
      <c r="O2248" s="139"/>
      <c r="P2248" s="139"/>
      <c r="Q2248" s="139"/>
      <c r="R2248" s="139"/>
      <c r="S2248" s="139"/>
      <c r="T2248" s="139"/>
      <c r="U2248" s="139"/>
      <c r="V2248" s="139"/>
      <c r="W2248" s="139"/>
      <c r="X2248" s="139"/>
      <c r="Y2248" s="139"/>
      <c r="Z2248" s="139"/>
      <c r="AA2248" s="139"/>
      <c r="AB2248" s="139"/>
      <c r="AC2248" s="139"/>
      <c r="AD2248" s="139"/>
      <c r="AE2248" s="139"/>
      <c r="AF2248" s="139"/>
      <c r="AG2248" s="139"/>
      <c r="AH2248" s="139"/>
      <c r="AI2248" s="139"/>
      <c r="AJ2248" s="139"/>
      <c r="AK2248" s="139"/>
      <c r="AL2248" s="139"/>
      <c r="AM2248" s="139"/>
      <c r="AN2248" s="139"/>
      <c r="AO2248" s="139"/>
      <c r="AP2248" s="139"/>
      <c r="AQ2248" s="139"/>
      <c r="AR2248" s="139"/>
      <c r="AS2248" s="139"/>
      <c r="AT2248" s="139"/>
      <c r="AU2248" s="139"/>
      <c r="AV2248" s="139"/>
      <c r="AW2248" s="139"/>
      <c r="AX2248" s="139"/>
      <c r="AY2248" s="139"/>
    </row>
    <row r="2249" spans="1:51" ht="14.25" x14ac:dyDescent="0.2">
      <c r="A2249" s="139"/>
      <c r="B2249" s="139"/>
      <c r="C2249" s="139"/>
      <c r="D2249" s="139"/>
      <c r="E2249" s="139"/>
      <c r="F2249" s="139"/>
      <c r="G2249" s="139"/>
      <c r="H2249" s="139"/>
      <c r="I2249" s="139"/>
      <c r="J2249" s="139"/>
      <c r="K2249" s="139"/>
      <c r="L2249" s="139"/>
      <c r="M2249" s="139"/>
      <c r="N2249" s="139"/>
      <c r="O2249" s="139"/>
      <c r="P2249" s="139"/>
      <c r="Q2249" s="139"/>
      <c r="R2249" s="139"/>
      <c r="S2249" s="139"/>
      <c r="T2249" s="139"/>
      <c r="U2249" s="139"/>
      <c r="V2249" s="139"/>
      <c r="W2249" s="139"/>
      <c r="X2249" s="139"/>
      <c r="Y2249" s="139"/>
      <c r="Z2249" s="139"/>
      <c r="AA2249" s="139"/>
      <c r="AB2249" s="139"/>
      <c r="AC2249" s="139"/>
      <c r="AD2249" s="139"/>
      <c r="AE2249" s="139"/>
      <c r="AF2249" s="139"/>
      <c r="AG2249" s="139"/>
      <c r="AH2249" s="139"/>
      <c r="AI2249" s="139"/>
      <c r="AJ2249" s="139"/>
      <c r="AK2249" s="139"/>
      <c r="AL2249" s="139"/>
      <c r="AM2249" s="139"/>
      <c r="AN2249" s="139"/>
      <c r="AO2249" s="139"/>
      <c r="AP2249" s="139"/>
      <c r="AQ2249" s="139"/>
      <c r="AR2249" s="139"/>
      <c r="AS2249" s="139"/>
      <c r="AT2249" s="139"/>
      <c r="AU2249" s="139"/>
      <c r="AV2249" s="139"/>
      <c r="AW2249" s="139"/>
      <c r="AX2249" s="139"/>
      <c r="AY2249" s="139"/>
    </row>
    <row r="2250" spans="1:51" ht="14.25" x14ac:dyDescent="0.2">
      <c r="A2250" s="139"/>
      <c r="B2250" s="139"/>
      <c r="C2250" s="139"/>
      <c r="D2250" s="139"/>
      <c r="E2250" s="139"/>
      <c r="F2250" s="139"/>
      <c r="G2250" s="139"/>
      <c r="H2250" s="139"/>
      <c r="I2250" s="139"/>
      <c r="J2250" s="139"/>
      <c r="K2250" s="139"/>
      <c r="L2250" s="139"/>
      <c r="M2250" s="139"/>
      <c r="N2250" s="139"/>
      <c r="O2250" s="139"/>
      <c r="P2250" s="139"/>
      <c r="Q2250" s="139"/>
      <c r="R2250" s="139"/>
      <c r="S2250" s="139"/>
      <c r="T2250" s="139"/>
      <c r="U2250" s="139"/>
      <c r="V2250" s="139"/>
      <c r="W2250" s="139"/>
      <c r="X2250" s="139"/>
      <c r="Y2250" s="139"/>
      <c r="Z2250" s="139"/>
      <c r="AA2250" s="139"/>
      <c r="AB2250" s="139"/>
      <c r="AC2250" s="139"/>
      <c r="AD2250" s="139"/>
      <c r="AE2250" s="139"/>
      <c r="AF2250" s="139"/>
      <c r="AG2250" s="139"/>
      <c r="AH2250" s="139"/>
      <c r="AI2250" s="139"/>
      <c r="AJ2250" s="139"/>
      <c r="AK2250" s="139"/>
      <c r="AL2250" s="139"/>
      <c r="AM2250" s="139"/>
      <c r="AN2250" s="139"/>
      <c r="AO2250" s="139"/>
      <c r="AP2250" s="139"/>
      <c r="AQ2250" s="139"/>
      <c r="AR2250" s="139"/>
      <c r="AS2250" s="139"/>
      <c r="AT2250" s="139"/>
      <c r="AU2250" s="139"/>
      <c r="AV2250" s="139"/>
      <c r="AW2250" s="139"/>
      <c r="AX2250" s="139"/>
      <c r="AY2250" s="139"/>
    </row>
    <row r="2251" spans="1:51" ht="14.25" x14ac:dyDescent="0.2">
      <c r="A2251" s="139"/>
      <c r="B2251" s="139"/>
      <c r="C2251" s="139"/>
      <c r="D2251" s="139"/>
      <c r="E2251" s="139"/>
      <c r="F2251" s="139"/>
      <c r="G2251" s="139"/>
      <c r="H2251" s="139"/>
      <c r="I2251" s="139"/>
      <c r="J2251" s="139"/>
      <c r="K2251" s="139"/>
      <c r="L2251" s="139"/>
      <c r="M2251" s="139"/>
      <c r="N2251" s="139"/>
      <c r="O2251" s="139"/>
      <c r="P2251" s="139"/>
      <c r="Q2251" s="139"/>
      <c r="R2251" s="139"/>
      <c r="S2251" s="139"/>
      <c r="T2251" s="139"/>
      <c r="U2251" s="139"/>
      <c r="V2251" s="139"/>
      <c r="W2251" s="139"/>
      <c r="X2251" s="139"/>
      <c r="Y2251" s="139"/>
      <c r="Z2251" s="139"/>
      <c r="AA2251" s="139"/>
      <c r="AB2251" s="139"/>
      <c r="AC2251" s="139"/>
      <c r="AD2251" s="139"/>
      <c r="AE2251" s="139"/>
      <c r="AF2251" s="139"/>
      <c r="AG2251" s="139"/>
      <c r="AH2251" s="139"/>
      <c r="AI2251" s="139"/>
      <c r="AJ2251" s="139"/>
      <c r="AK2251" s="139"/>
      <c r="AL2251" s="139"/>
      <c r="AM2251" s="139"/>
      <c r="AN2251" s="139"/>
      <c r="AO2251" s="139"/>
      <c r="AP2251" s="139"/>
      <c r="AQ2251" s="139"/>
      <c r="AR2251" s="139"/>
      <c r="AS2251" s="139"/>
      <c r="AT2251" s="139"/>
      <c r="AU2251" s="139"/>
      <c r="AV2251" s="139"/>
      <c r="AW2251" s="139"/>
      <c r="AX2251" s="139"/>
      <c r="AY2251" s="139"/>
    </row>
    <row r="2252" spans="1:51" ht="14.25" x14ac:dyDescent="0.2">
      <c r="A2252" s="139"/>
      <c r="B2252" s="139"/>
      <c r="C2252" s="139"/>
      <c r="D2252" s="139"/>
      <c r="E2252" s="139"/>
      <c r="F2252" s="139"/>
      <c r="G2252" s="139"/>
      <c r="H2252" s="139"/>
      <c r="I2252" s="139"/>
      <c r="J2252" s="139"/>
      <c r="K2252" s="139"/>
      <c r="L2252" s="139"/>
      <c r="M2252" s="139"/>
      <c r="N2252" s="139"/>
      <c r="O2252" s="139"/>
      <c r="P2252" s="139"/>
      <c r="Q2252" s="139"/>
      <c r="R2252" s="139"/>
      <c r="S2252" s="139"/>
      <c r="T2252" s="139"/>
      <c r="U2252" s="139"/>
      <c r="V2252" s="139"/>
      <c r="W2252" s="139"/>
      <c r="X2252" s="139"/>
      <c r="Y2252" s="139"/>
      <c r="Z2252" s="139"/>
      <c r="AA2252" s="139"/>
      <c r="AB2252" s="139"/>
      <c r="AC2252" s="139"/>
      <c r="AD2252" s="139"/>
      <c r="AE2252" s="139"/>
      <c r="AF2252" s="139"/>
      <c r="AG2252" s="139"/>
      <c r="AH2252" s="139"/>
      <c r="AI2252" s="139"/>
      <c r="AJ2252" s="139"/>
      <c r="AK2252" s="139"/>
      <c r="AL2252" s="139"/>
      <c r="AM2252" s="139"/>
      <c r="AN2252" s="139"/>
      <c r="AO2252" s="139"/>
      <c r="AP2252" s="139"/>
      <c r="AQ2252" s="139"/>
      <c r="AR2252" s="139"/>
      <c r="AS2252" s="139"/>
      <c r="AT2252" s="139"/>
      <c r="AU2252" s="139"/>
      <c r="AV2252" s="139"/>
      <c r="AW2252" s="139"/>
      <c r="AX2252" s="139"/>
      <c r="AY2252" s="139"/>
    </row>
    <row r="2253" spans="1:51" ht="14.25" x14ac:dyDescent="0.2">
      <c r="A2253" s="139"/>
      <c r="B2253" s="139"/>
      <c r="C2253" s="139"/>
      <c r="D2253" s="139"/>
      <c r="E2253" s="139"/>
      <c r="F2253" s="139"/>
      <c r="G2253" s="139"/>
      <c r="H2253" s="139"/>
      <c r="I2253" s="139"/>
      <c r="J2253" s="139"/>
      <c r="K2253" s="139"/>
      <c r="L2253" s="139"/>
      <c r="M2253" s="139"/>
      <c r="N2253" s="139"/>
      <c r="O2253" s="139"/>
      <c r="P2253" s="139"/>
      <c r="Q2253" s="139"/>
      <c r="R2253" s="139"/>
      <c r="S2253" s="139"/>
      <c r="T2253" s="139"/>
      <c r="U2253" s="139"/>
      <c r="V2253" s="139"/>
      <c r="W2253" s="139"/>
      <c r="X2253" s="139"/>
      <c r="Y2253" s="139"/>
      <c r="Z2253" s="139"/>
      <c r="AA2253" s="139"/>
      <c r="AB2253" s="139"/>
      <c r="AC2253" s="139"/>
      <c r="AD2253" s="139"/>
      <c r="AE2253" s="139"/>
      <c r="AF2253" s="139"/>
      <c r="AG2253" s="139"/>
      <c r="AH2253" s="139"/>
      <c r="AI2253" s="139"/>
      <c r="AJ2253" s="139"/>
      <c r="AK2253" s="139"/>
      <c r="AL2253" s="139"/>
      <c r="AM2253" s="139"/>
      <c r="AN2253" s="139"/>
      <c r="AO2253" s="139"/>
      <c r="AP2253" s="139"/>
      <c r="AQ2253" s="139"/>
      <c r="AR2253" s="139"/>
      <c r="AS2253" s="139"/>
      <c r="AT2253" s="139"/>
      <c r="AU2253" s="139"/>
      <c r="AV2253" s="139"/>
      <c r="AW2253" s="139"/>
      <c r="AX2253" s="139"/>
      <c r="AY2253" s="139"/>
    </row>
    <row r="2254" spans="1:51" ht="14.25" x14ac:dyDescent="0.2">
      <c r="A2254" s="139"/>
      <c r="B2254" s="139"/>
      <c r="C2254" s="139"/>
      <c r="D2254" s="139"/>
      <c r="E2254" s="139"/>
      <c r="F2254" s="139"/>
      <c r="G2254" s="139"/>
      <c r="H2254" s="139"/>
      <c r="I2254" s="139"/>
      <c r="J2254" s="139"/>
      <c r="K2254" s="139"/>
      <c r="L2254" s="139"/>
      <c r="M2254" s="139"/>
      <c r="N2254" s="139"/>
      <c r="O2254" s="139"/>
      <c r="P2254" s="139"/>
      <c r="Q2254" s="139"/>
      <c r="R2254" s="139"/>
      <c r="S2254" s="139"/>
      <c r="T2254" s="139"/>
      <c r="U2254" s="139"/>
      <c r="V2254" s="139"/>
      <c r="W2254" s="139"/>
      <c r="X2254" s="139"/>
      <c r="Y2254" s="139"/>
      <c r="Z2254" s="139"/>
      <c r="AA2254" s="139"/>
      <c r="AB2254" s="139"/>
      <c r="AC2254" s="139"/>
      <c r="AD2254" s="139"/>
      <c r="AE2254" s="139"/>
      <c r="AF2254" s="139"/>
      <c r="AG2254" s="139"/>
      <c r="AH2254" s="139"/>
      <c r="AI2254" s="139"/>
      <c r="AJ2254" s="139"/>
      <c r="AK2254" s="139"/>
      <c r="AL2254" s="139"/>
      <c r="AM2254" s="139"/>
      <c r="AN2254" s="139"/>
      <c r="AO2254" s="139"/>
      <c r="AP2254" s="139"/>
      <c r="AQ2254" s="139"/>
      <c r="AR2254" s="139"/>
      <c r="AS2254" s="139"/>
      <c r="AT2254" s="139"/>
      <c r="AU2254" s="139"/>
      <c r="AV2254" s="139"/>
      <c r="AW2254" s="139"/>
      <c r="AX2254" s="139"/>
      <c r="AY2254" s="139"/>
    </row>
    <row r="2255" spans="1:51" ht="14.25" x14ac:dyDescent="0.2">
      <c r="A2255" s="139"/>
      <c r="B2255" s="139"/>
      <c r="C2255" s="139"/>
      <c r="D2255" s="139"/>
      <c r="E2255" s="139"/>
      <c r="F2255" s="139"/>
      <c r="G2255" s="139"/>
      <c r="H2255" s="139"/>
      <c r="I2255" s="139"/>
      <c r="J2255" s="139"/>
      <c r="K2255" s="139"/>
      <c r="L2255" s="139"/>
      <c r="M2255" s="139"/>
      <c r="N2255" s="139"/>
      <c r="O2255" s="139"/>
      <c r="P2255" s="139"/>
      <c r="Q2255" s="139"/>
      <c r="R2255" s="139"/>
      <c r="S2255" s="139"/>
      <c r="T2255" s="139"/>
      <c r="U2255" s="139"/>
      <c r="V2255" s="139"/>
      <c r="W2255" s="139"/>
      <c r="X2255" s="139"/>
      <c r="Y2255" s="139"/>
      <c r="Z2255" s="139"/>
      <c r="AA2255" s="139"/>
      <c r="AB2255" s="139"/>
      <c r="AC2255" s="139"/>
      <c r="AD2255" s="139"/>
      <c r="AE2255" s="139"/>
      <c r="AF2255" s="139"/>
      <c r="AG2255" s="139"/>
      <c r="AH2255" s="139"/>
      <c r="AI2255" s="139"/>
      <c r="AJ2255" s="139"/>
      <c r="AK2255" s="139"/>
      <c r="AL2255" s="139"/>
      <c r="AM2255" s="139"/>
      <c r="AN2255" s="139"/>
      <c r="AO2255" s="139"/>
      <c r="AP2255" s="139"/>
      <c r="AQ2255" s="139"/>
      <c r="AR2255" s="139"/>
      <c r="AS2255" s="139"/>
      <c r="AT2255" s="139"/>
      <c r="AU2255" s="139"/>
      <c r="AV2255" s="139"/>
      <c r="AW2255" s="139"/>
      <c r="AX2255" s="139"/>
      <c r="AY2255" s="139"/>
    </row>
    <row r="2256" spans="1:51" ht="14.25" x14ac:dyDescent="0.2">
      <c r="A2256" s="139"/>
      <c r="B2256" s="139"/>
      <c r="C2256" s="139"/>
      <c r="D2256" s="139"/>
      <c r="E2256" s="139"/>
      <c r="F2256" s="139"/>
      <c r="G2256" s="139"/>
      <c r="H2256" s="139"/>
      <c r="I2256" s="139"/>
      <c r="J2256" s="139"/>
      <c r="K2256" s="139"/>
      <c r="L2256" s="139"/>
      <c r="M2256" s="139"/>
      <c r="N2256" s="139"/>
      <c r="O2256" s="139"/>
      <c r="P2256" s="139"/>
      <c r="Q2256" s="139"/>
      <c r="R2256" s="139"/>
      <c r="S2256" s="139"/>
      <c r="T2256" s="139"/>
      <c r="U2256" s="139"/>
      <c r="V2256" s="139"/>
      <c r="W2256" s="139"/>
      <c r="X2256" s="139"/>
      <c r="Y2256" s="139"/>
      <c r="Z2256" s="139"/>
      <c r="AA2256" s="139"/>
      <c r="AB2256" s="139"/>
      <c r="AC2256" s="139"/>
      <c r="AD2256" s="139"/>
      <c r="AE2256" s="139"/>
      <c r="AF2256" s="139"/>
      <c r="AG2256" s="139"/>
      <c r="AH2256" s="139"/>
      <c r="AI2256" s="139"/>
      <c r="AJ2256" s="139"/>
      <c r="AK2256" s="139"/>
      <c r="AL2256" s="139"/>
      <c r="AM2256" s="139"/>
      <c r="AN2256" s="139"/>
      <c r="AO2256" s="139"/>
      <c r="AP2256" s="139"/>
      <c r="AQ2256" s="139"/>
      <c r="AR2256" s="139"/>
      <c r="AS2256" s="139"/>
      <c r="AT2256" s="139"/>
      <c r="AU2256" s="139"/>
      <c r="AV2256" s="139"/>
      <c r="AW2256" s="139"/>
      <c r="AX2256" s="139"/>
      <c r="AY2256" s="139"/>
    </row>
    <row r="2257" spans="1:51" ht="14.25" x14ac:dyDescent="0.2">
      <c r="A2257" s="139"/>
      <c r="B2257" s="139"/>
      <c r="C2257" s="139"/>
      <c r="D2257" s="139"/>
      <c r="E2257" s="139"/>
      <c r="F2257" s="139"/>
      <c r="G2257" s="139"/>
      <c r="H2257" s="139"/>
      <c r="I2257" s="139"/>
      <c r="J2257" s="139"/>
      <c r="K2257" s="139"/>
      <c r="L2257" s="139"/>
      <c r="M2257" s="139"/>
      <c r="N2257" s="139"/>
      <c r="O2257" s="139"/>
      <c r="P2257" s="139"/>
      <c r="Q2257" s="139"/>
      <c r="R2257" s="139"/>
      <c r="S2257" s="139"/>
      <c r="T2257" s="139"/>
      <c r="U2257" s="139"/>
      <c r="V2257" s="139"/>
      <c r="W2257" s="139"/>
      <c r="X2257" s="139"/>
      <c r="Y2257" s="139"/>
      <c r="Z2257" s="139"/>
      <c r="AA2257" s="139"/>
      <c r="AB2257" s="139"/>
      <c r="AC2257" s="139"/>
      <c r="AD2257" s="139"/>
      <c r="AE2257" s="139"/>
      <c r="AF2257" s="139"/>
      <c r="AG2257" s="139"/>
      <c r="AH2257" s="139"/>
      <c r="AI2257" s="139"/>
      <c r="AJ2257" s="139"/>
      <c r="AK2257" s="139"/>
      <c r="AL2257" s="139"/>
      <c r="AM2257" s="139"/>
      <c r="AN2257" s="139"/>
      <c r="AO2257" s="139"/>
      <c r="AP2257" s="139"/>
      <c r="AQ2257" s="139"/>
      <c r="AR2257" s="139"/>
      <c r="AS2257" s="139"/>
      <c r="AT2257" s="139"/>
      <c r="AU2257" s="139"/>
      <c r="AV2257" s="139"/>
      <c r="AW2257" s="139"/>
      <c r="AX2257" s="139"/>
      <c r="AY2257" s="139"/>
    </row>
    <row r="2258" spans="1:51" ht="14.25" x14ac:dyDescent="0.2">
      <c r="A2258" s="139"/>
      <c r="B2258" s="139"/>
      <c r="C2258" s="139"/>
      <c r="D2258" s="139"/>
      <c r="E2258" s="139"/>
      <c r="F2258" s="139"/>
      <c r="G2258" s="139"/>
      <c r="H2258" s="139"/>
      <c r="I2258" s="139"/>
      <c r="J2258" s="139"/>
      <c r="K2258" s="139"/>
      <c r="L2258" s="139"/>
      <c r="M2258" s="139"/>
      <c r="N2258" s="139"/>
      <c r="O2258" s="139"/>
      <c r="P2258" s="139"/>
      <c r="Q2258" s="139"/>
      <c r="R2258" s="139"/>
      <c r="S2258" s="139"/>
      <c r="T2258" s="139"/>
      <c r="U2258" s="139"/>
      <c r="V2258" s="139"/>
      <c r="W2258" s="139"/>
      <c r="X2258" s="139"/>
      <c r="Y2258" s="139"/>
      <c r="Z2258" s="139"/>
      <c r="AA2258" s="139"/>
      <c r="AB2258" s="139"/>
      <c r="AC2258" s="139"/>
      <c r="AD2258" s="139"/>
      <c r="AE2258" s="139"/>
      <c r="AF2258" s="139"/>
      <c r="AG2258" s="139"/>
      <c r="AH2258" s="139"/>
      <c r="AI2258" s="139"/>
      <c r="AJ2258" s="139"/>
      <c r="AK2258" s="139"/>
      <c r="AL2258" s="139"/>
      <c r="AM2258" s="139"/>
      <c r="AN2258" s="139"/>
      <c r="AO2258" s="139"/>
      <c r="AP2258" s="139"/>
      <c r="AQ2258" s="139"/>
      <c r="AR2258" s="139"/>
      <c r="AS2258" s="139"/>
      <c r="AT2258" s="139"/>
      <c r="AU2258" s="139"/>
      <c r="AV2258" s="139"/>
      <c r="AW2258" s="139"/>
      <c r="AX2258" s="139"/>
      <c r="AY2258" s="139"/>
    </row>
    <row r="2259" spans="1:51" ht="14.25" x14ac:dyDescent="0.2">
      <c r="A2259" s="139"/>
      <c r="B2259" s="139"/>
      <c r="C2259" s="139"/>
      <c r="D2259" s="139"/>
      <c r="E2259" s="139"/>
      <c r="F2259" s="139"/>
      <c r="G2259" s="139"/>
      <c r="H2259" s="139"/>
      <c r="I2259" s="139"/>
      <c r="J2259" s="139"/>
      <c r="K2259" s="139"/>
      <c r="L2259" s="139"/>
      <c r="M2259" s="139"/>
      <c r="N2259" s="139"/>
      <c r="O2259" s="139"/>
      <c r="P2259" s="139"/>
      <c r="Q2259" s="139"/>
      <c r="R2259" s="139"/>
      <c r="S2259" s="139"/>
      <c r="T2259" s="139"/>
      <c r="U2259" s="139"/>
      <c r="V2259" s="139"/>
      <c r="W2259" s="139"/>
      <c r="X2259" s="139"/>
      <c r="Y2259" s="139"/>
      <c r="Z2259" s="139"/>
      <c r="AA2259" s="139"/>
      <c r="AB2259" s="139"/>
      <c r="AC2259" s="139"/>
      <c r="AD2259" s="139"/>
      <c r="AE2259" s="139"/>
      <c r="AF2259" s="139"/>
      <c r="AG2259" s="139"/>
      <c r="AH2259" s="139"/>
      <c r="AI2259" s="139"/>
      <c r="AJ2259" s="139"/>
      <c r="AK2259" s="139"/>
      <c r="AL2259" s="139"/>
      <c r="AM2259" s="139"/>
      <c r="AN2259" s="139"/>
      <c r="AO2259" s="139"/>
      <c r="AP2259" s="139"/>
      <c r="AQ2259" s="139"/>
      <c r="AR2259" s="139"/>
      <c r="AS2259" s="139"/>
      <c r="AT2259" s="139"/>
      <c r="AU2259" s="139"/>
      <c r="AV2259" s="139"/>
      <c r="AW2259" s="139"/>
      <c r="AX2259" s="139"/>
      <c r="AY2259" s="139"/>
    </row>
    <row r="2260" spans="1:51" ht="14.25" x14ac:dyDescent="0.2">
      <c r="A2260" s="139"/>
      <c r="B2260" s="139"/>
      <c r="C2260" s="139"/>
      <c r="D2260" s="139"/>
      <c r="E2260" s="139"/>
      <c r="F2260" s="139"/>
      <c r="G2260" s="139"/>
      <c r="H2260" s="139"/>
      <c r="I2260" s="139"/>
      <c r="J2260" s="139"/>
      <c r="K2260" s="139"/>
      <c r="L2260" s="139"/>
      <c r="M2260" s="139"/>
      <c r="N2260" s="139"/>
      <c r="O2260" s="139"/>
      <c r="P2260" s="139"/>
      <c r="Q2260" s="139"/>
      <c r="R2260" s="139"/>
      <c r="S2260" s="139"/>
      <c r="T2260" s="139"/>
      <c r="U2260" s="139"/>
      <c r="V2260" s="139"/>
      <c r="W2260" s="139"/>
      <c r="X2260" s="139"/>
      <c r="Y2260" s="139"/>
      <c r="Z2260" s="139"/>
      <c r="AA2260" s="139"/>
      <c r="AB2260" s="139"/>
      <c r="AC2260" s="139"/>
      <c r="AD2260" s="139"/>
      <c r="AE2260" s="139"/>
      <c r="AF2260" s="139"/>
      <c r="AG2260" s="139"/>
      <c r="AH2260" s="139"/>
      <c r="AI2260" s="139"/>
      <c r="AJ2260" s="139"/>
      <c r="AK2260" s="139"/>
      <c r="AL2260" s="139"/>
      <c r="AM2260" s="139"/>
      <c r="AN2260" s="139"/>
      <c r="AO2260" s="139"/>
      <c r="AP2260" s="139"/>
      <c r="AQ2260" s="139"/>
      <c r="AR2260" s="139"/>
      <c r="AS2260" s="139"/>
      <c r="AT2260" s="139"/>
      <c r="AU2260" s="139"/>
      <c r="AV2260" s="139"/>
      <c r="AW2260" s="139"/>
      <c r="AX2260" s="139"/>
      <c r="AY2260" s="139"/>
    </row>
    <row r="2261" spans="1:51" ht="14.25" x14ac:dyDescent="0.2">
      <c r="A2261" s="139"/>
      <c r="B2261" s="139"/>
      <c r="C2261" s="139"/>
      <c r="D2261" s="139"/>
      <c r="E2261" s="139"/>
      <c r="F2261" s="139"/>
      <c r="G2261" s="139"/>
      <c r="H2261" s="139"/>
      <c r="I2261" s="139"/>
      <c r="J2261" s="139"/>
      <c r="K2261" s="139"/>
      <c r="L2261" s="139"/>
      <c r="M2261" s="139"/>
      <c r="N2261" s="139"/>
      <c r="O2261" s="139"/>
      <c r="P2261" s="139"/>
      <c r="Q2261" s="139"/>
      <c r="R2261" s="139"/>
      <c r="S2261" s="139"/>
      <c r="T2261" s="139"/>
      <c r="U2261" s="139"/>
      <c r="V2261" s="139"/>
      <c r="W2261" s="139"/>
      <c r="X2261" s="139"/>
      <c r="Y2261" s="139"/>
      <c r="Z2261" s="139"/>
      <c r="AA2261" s="139"/>
      <c r="AB2261" s="139"/>
      <c r="AC2261" s="139"/>
      <c r="AD2261" s="139"/>
      <c r="AE2261" s="139"/>
      <c r="AF2261" s="139"/>
      <c r="AG2261" s="139"/>
      <c r="AH2261" s="139"/>
      <c r="AI2261" s="139"/>
      <c r="AJ2261" s="139"/>
      <c r="AK2261" s="139"/>
      <c r="AL2261" s="139"/>
      <c r="AM2261" s="139"/>
      <c r="AN2261" s="139"/>
      <c r="AO2261" s="139"/>
      <c r="AP2261" s="139"/>
      <c r="AQ2261" s="139"/>
      <c r="AR2261" s="139"/>
      <c r="AS2261" s="139"/>
      <c r="AT2261" s="139"/>
      <c r="AU2261" s="139"/>
      <c r="AV2261" s="139"/>
      <c r="AW2261" s="139"/>
      <c r="AX2261" s="139"/>
      <c r="AY2261" s="139"/>
    </row>
    <row r="2262" spans="1:51" ht="14.25" x14ac:dyDescent="0.2">
      <c r="A2262" s="139"/>
      <c r="B2262" s="139"/>
      <c r="C2262" s="139"/>
      <c r="D2262" s="139"/>
      <c r="E2262" s="139"/>
      <c r="F2262" s="139"/>
      <c r="G2262" s="139"/>
      <c r="H2262" s="139"/>
      <c r="I2262" s="139"/>
      <c r="J2262" s="139"/>
      <c r="K2262" s="139"/>
      <c r="L2262" s="139"/>
      <c r="M2262" s="139"/>
      <c r="N2262" s="139"/>
      <c r="O2262" s="139"/>
      <c r="P2262" s="139"/>
      <c r="Q2262" s="139"/>
      <c r="R2262" s="139"/>
      <c r="S2262" s="139"/>
      <c r="T2262" s="139"/>
      <c r="U2262" s="139"/>
      <c r="V2262" s="139"/>
      <c r="W2262" s="139"/>
      <c r="X2262" s="139"/>
      <c r="Y2262" s="139"/>
      <c r="Z2262" s="139"/>
      <c r="AA2262" s="139"/>
      <c r="AB2262" s="139"/>
      <c r="AC2262" s="139"/>
      <c r="AD2262" s="139"/>
      <c r="AE2262" s="139"/>
      <c r="AF2262" s="139"/>
      <c r="AG2262" s="139"/>
      <c r="AH2262" s="139"/>
      <c r="AI2262" s="139"/>
      <c r="AJ2262" s="139"/>
      <c r="AK2262" s="139"/>
      <c r="AL2262" s="139"/>
      <c r="AM2262" s="139"/>
      <c r="AN2262" s="139"/>
      <c r="AO2262" s="139"/>
      <c r="AP2262" s="139"/>
      <c r="AQ2262" s="139"/>
      <c r="AR2262" s="139"/>
      <c r="AS2262" s="139"/>
      <c r="AT2262" s="139"/>
      <c r="AU2262" s="139"/>
      <c r="AV2262" s="139"/>
      <c r="AW2262" s="139"/>
      <c r="AX2262" s="139"/>
      <c r="AY2262" s="139"/>
    </row>
    <row r="2263" spans="1:51" ht="14.25" x14ac:dyDescent="0.2">
      <c r="A2263" s="139"/>
      <c r="B2263" s="139"/>
      <c r="C2263" s="139"/>
      <c r="D2263" s="139"/>
      <c r="E2263" s="139"/>
      <c r="F2263" s="139"/>
      <c r="G2263" s="139"/>
      <c r="H2263" s="139"/>
      <c r="I2263" s="139"/>
      <c r="J2263" s="139"/>
      <c r="K2263" s="139"/>
      <c r="L2263" s="139"/>
      <c r="M2263" s="139"/>
      <c r="N2263" s="139"/>
      <c r="O2263" s="139"/>
      <c r="P2263" s="139"/>
      <c r="Q2263" s="139"/>
      <c r="R2263" s="139"/>
      <c r="S2263" s="139"/>
      <c r="T2263" s="139"/>
      <c r="U2263" s="139"/>
      <c r="V2263" s="139"/>
      <c r="W2263" s="139"/>
      <c r="X2263" s="139"/>
      <c r="Y2263" s="139"/>
      <c r="Z2263" s="139"/>
      <c r="AA2263" s="139"/>
      <c r="AB2263" s="139"/>
      <c r="AC2263" s="139"/>
      <c r="AD2263" s="139"/>
      <c r="AE2263" s="139"/>
      <c r="AF2263" s="139"/>
      <c r="AG2263" s="139"/>
      <c r="AH2263" s="139"/>
      <c r="AI2263" s="139"/>
      <c r="AJ2263" s="139"/>
      <c r="AK2263" s="139"/>
      <c r="AL2263" s="139"/>
      <c r="AM2263" s="139"/>
      <c r="AN2263" s="139"/>
      <c r="AO2263" s="139"/>
      <c r="AP2263" s="139"/>
      <c r="AQ2263" s="139"/>
      <c r="AR2263" s="139"/>
      <c r="AS2263" s="139"/>
      <c r="AT2263" s="139"/>
      <c r="AU2263" s="139"/>
      <c r="AV2263" s="139"/>
      <c r="AW2263" s="139"/>
      <c r="AX2263" s="139"/>
      <c r="AY2263" s="139"/>
    </row>
    <row r="2264" spans="1:51" ht="14.25" x14ac:dyDescent="0.2">
      <c r="A2264" s="139"/>
      <c r="B2264" s="139"/>
      <c r="C2264" s="139"/>
      <c r="D2264" s="139"/>
      <c r="E2264" s="139"/>
      <c r="F2264" s="139"/>
      <c r="G2264" s="139"/>
      <c r="H2264" s="139"/>
      <c r="I2264" s="139"/>
      <c r="J2264" s="139"/>
      <c r="K2264" s="139"/>
      <c r="L2264" s="139"/>
      <c r="M2264" s="139"/>
      <c r="N2264" s="139"/>
      <c r="O2264" s="139"/>
      <c r="P2264" s="139"/>
      <c r="Q2264" s="139"/>
      <c r="R2264" s="139"/>
      <c r="S2264" s="139"/>
      <c r="T2264" s="139"/>
      <c r="U2264" s="139"/>
      <c r="V2264" s="139"/>
      <c r="W2264" s="139"/>
      <c r="X2264" s="139"/>
      <c r="Y2264" s="139"/>
      <c r="Z2264" s="139"/>
      <c r="AA2264" s="139"/>
      <c r="AB2264" s="139"/>
      <c r="AC2264" s="139"/>
      <c r="AD2264" s="139"/>
      <c r="AE2264" s="139"/>
      <c r="AF2264" s="139"/>
      <c r="AG2264" s="139"/>
      <c r="AH2264" s="139"/>
      <c r="AI2264" s="139"/>
      <c r="AJ2264" s="139"/>
      <c r="AK2264" s="139"/>
      <c r="AL2264" s="139"/>
      <c r="AM2264" s="139"/>
      <c r="AN2264" s="139"/>
      <c r="AO2264" s="139"/>
      <c r="AP2264" s="139"/>
      <c r="AQ2264" s="139"/>
      <c r="AR2264" s="139"/>
      <c r="AS2264" s="139"/>
      <c r="AT2264" s="139"/>
      <c r="AU2264" s="139"/>
      <c r="AV2264" s="139"/>
      <c r="AW2264" s="139"/>
      <c r="AX2264" s="139"/>
      <c r="AY2264" s="139"/>
    </row>
    <row r="2265" spans="1:51" ht="14.25" x14ac:dyDescent="0.2">
      <c r="A2265" s="139"/>
      <c r="B2265" s="139"/>
      <c r="C2265" s="139"/>
      <c r="D2265" s="139"/>
      <c r="E2265" s="139"/>
      <c r="F2265" s="139"/>
      <c r="G2265" s="139"/>
      <c r="H2265" s="139"/>
      <c r="I2265" s="139"/>
      <c r="J2265" s="139"/>
      <c r="K2265" s="139"/>
      <c r="L2265" s="139"/>
      <c r="M2265" s="139"/>
      <c r="N2265" s="139"/>
      <c r="O2265" s="139"/>
      <c r="P2265" s="139"/>
      <c r="Q2265" s="139"/>
      <c r="R2265" s="139"/>
      <c r="S2265" s="139"/>
      <c r="T2265" s="139"/>
      <c r="U2265" s="139"/>
      <c r="V2265" s="139"/>
      <c r="W2265" s="139"/>
      <c r="X2265" s="139"/>
      <c r="Y2265" s="139"/>
      <c r="Z2265" s="139"/>
      <c r="AA2265" s="139"/>
      <c r="AB2265" s="139"/>
      <c r="AC2265" s="139"/>
      <c r="AD2265" s="139"/>
      <c r="AE2265" s="139"/>
      <c r="AF2265" s="139"/>
      <c r="AG2265" s="139"/>
      <c r="AH2265" s="139"/>
      <c r="AI2265" s="139"/>
      <c r="AJ2265" s="139"/>
      <c r="AK2265" s="139"/>
      <c r="AL2265" s="139"/>
      <c r="AM2265" s="139"/>
      <c r="AN2265" s="139"/>
      <c r="AO2265" s="139"/>
      <c r="AP2265" s="139"/>
      <c r="AQ2265" s="139"/>
      <c r="AR2265" s="139"/>
      <c r="AS2265" s="139"/>
      <c r="AT2265" s="139"/>
      <c r="AU2265" s="139"/>
      <c r="AV2265" s="139"/>
      <c r="AW2265" s="139"/>
      <c r="AX2265" s="139"/>
      <c r="AY2265" s="139"/>
    </row>
    <row r="2266" spans="1:51" ht="14.25" x14ac:dyDescent="0.2">
      <c r="A2266" s="139"/>
      <c r="B2266" s="139"/>
      <c r="C2266" s="139"/>
      <c r="D2266" s="139"/>
      <c r="E2266" s="139"/>
      <c r="F2266" s="139"/>
      <c r="G2266" s="139"/>
      <c r="H2266" s="139"/>
      <c r="I2266" s="139"/>
      <c r="J2266" s="139"/>
      <c r="K2266" s="139"/>
      <c r="L2266" s="139"/>
      <c r="M2266" s="139"/>
      <c r="N2266" s="139"/>
      <c r="O2266" s="139"/>
      <c r="P2266" s="139"/>
      <c r="Q2266" s="139"/>
      <c r="R2266" s="139"/>
      <c r="S2266" s="139"/>
      <c r="T2266" s="139"/>
      <c r="U2266" s="139"/>
      <c r="V2266" s="139"/>
      <c r="W2266" s="139"/>
      <c r="X2266" s="139"/>
      <c r="Y2266" s="139"/>
      <c r="Z2266" s="139"/>
      <c r="AA2266" s="139"/>
      <c r="AB2266" s="139"/>
      <c r="AC2266" s="139"/>
      <c r="AD2266" s="139"/>
      <c r="AE2266" s="139"/>
      <c r="AF2266" s="139"/>
      <c r="AG2266" s="139"/>
      <c r="AH2266" s="139"/>
      <c r="AI2266" s="139"/>
      <c r="AJ2266" s="139"/>
      <c r="AK2266" s="139"/>
      <c r="AL2266" s="139"/>
      <c r="AM2266" s="139"/>
      <c r="AN2266" s="139"/>
      <c r="AO2266" s="139"/>
      <c r="AP2266" s="139"/>
      <c r="AQ2266" s="139"/>
      <c r="AR2266" s="139"/>
      <c r="AS2266" s="139"/>
      <c r="AT2266" s="139"/>
      <c r="AU2266" s="139"/>
      <c r="AV2266" s="139"/>
      <c r="AW2266" s="139"/>
      <c r="AX2266" s="139"/>
      <c r="AY2266" s="139"/>
    </row>
    <row r="2267" spans="1:51" ht="14.25" x14ac:dyDescent="0.2">
      <c r="A2267" s="139"/>
      <c r="B2267" s="139"/>
      <c r="C2267" s="139"/>
      <c r="D2267" s="139"/>
      <c r="E2267" s="139"/>
      <c r="F2267" s="139"/>
      <c r="G2267" s="139"/>
      <c r="H2267" s="139"/>
      <c r="I2267" s="139"/>
      <c r="J2267" s="139"/>
      <c r="K2267" s="139"/>
      <c r="L2267" s="139"/>
      <c r="M2267" s="139"/>
      <c r="N2267" s="139"/>
      <c r="O2267" s="139"/>
      <c r="P2267" s="139"/>
      <c r="Q2267" s="139"/>
      <c r="R2267" s="139"/>
      <c r="S2267" s="139"/>
      <c r="T2267" s="139"/>
      <c r="U2267" s="139"/>
      <c r="V2267" s="139"/>
      <c r="W2267" s="139"/>
      <c r="X2267" s="139"/>
      <c r="Y2267" s="139"/>
      <c r="Z2267" s="139"/>
      <c r="AA2267" s="139"/>
      <c r="AB2267" s="139"/>
      <c r="AC2267" s="139"/>
      <c r="AD2267" s="139"/>
      <c r="AE2267" s="139"/>
      <c r="AF2267" s="139"/>
      <c r="AG2267" s="139"/>
      <c r="AH2267" s="139"/>
      <c r="AI2267" s="139"/>
      <c r="AJ2267" s="139"/>
      <c r="AK2267" s="139"/>
      <c r="AL2267" s="139"/>
      <c r="AM2267" s="139"/>
      <c r="AN2267" s="139"/>
      <c r="AO2267" s="139"/>
      <c r="AP2267" s="139"/>
      <c r="AQ2267" s="139"/>
      <c r="AR2267" s="139"/>
      <c r="AS2267" s="139"/>
      <c r="AT2267" s="139"/>
      <c r="AU2267" s="139"/>
      <c r="AV2267" s="139"/>
      <c r="AW2267" s="139"/>
      <c r="AX2267" s="139"/>
      <c r="AY2267" s="139"/>
    </row>
    <row r="2268" spans="1:51" ht="14.25" x14ac:dyDescent="0.2">
      <c r="A2268" s="139"/>
      <c r="B2268" s="139"/>
      <c r="C2268" s="139"/>
      <c r="D2268" s="139"/>
      <c r="E2268" s="139"/>
      <c r="F2268" s="139"/>
      <c r="G2268" s="139"/>
      <c r="H2268" s="139"/>
      <c r="I2268" s="139"/>
      <c r="J2268" s="139"/>
      <c r="K2268" s="139"/>
      <c r="L2268" s="139"/>
      <c r="M2268" s="139"/>
      <c r="N2268" s="139"/>
      <c r="O2268" s="139"/>
      <c r="P2268" s="139"/>
      <c r="Q2268" s="139"/>
      <c r="R2268" s="139"/>
      <c r="S2268" s="139"/>
      <c r="T2268" s="139"/>
      <c r="U2268" s="139"/>
      <c r="V2268" s="139"/>
      <c r="W2268" s="139"/>
      <c r="X2268" s="139"/>
      <c r="Y2268" s="139"/>
      <c r="Z2268" s="139"/>
      <c r="AA2268" s="139"/>
      <c r="AB2268" s="139"/>
      <c r="AC2268" s="139"/>
      <c r="AD2268" s="139"/>
      <c r="AE2268" s="139"/>
      <c r="AF2268" s="139"/>
      <c r="AG2268" s="139"/>
      <c r="AH2268" s="139"/>
      <c r="AI2268" s="139"/>
      <c r="AJ2268" s="139"/>
      <c r="AK2268" s="139"/>
      <c r="AL2268" s="139"/>
      <c r="AM2268" s="139"/>
      <c r="AN2268" s="139"/>
      <c r="AO2268" s="139"/>
      <c r="AP2268" s="139"/>
      <c r="AQ2268" s="139"/>
      <c r="AR2268" s="139"/>
      <c r="AS2268" s="139"/>
      <c r="AT2268" s="139"/>
      <c r="AU2268" s="139"/>
      <c r="AV2268" s="139"/>
      <c r="AW2268" s="139"/>
      <c r="AX2268" s="139"/>
      <c r="AY2268" s="139"/>
    </row>
    <row r="2269" spans="1:51" ht="14.25" x14ac:dyDescent="0.2">
      <c r="A2269" s="139"/>
      <c r="B2269" s="139"/>
      <c r="C2269" s="139"/>
      <c r="D2269" s="139"/>
      <c r="E2269" s="139"/>
      <c r="F2269" s="139"/>
      <c r="G2269" s="139"/>
      <c r="H2269" s="139"/>
      <c r="I2269" s="139"/>
      <c r="J2269" s="139"/>
      <c r="K2269" s="139"/>
      <c r="L2269" s="139"/>
      <c r="M2269" s="139"/>
      <c r="N2269" s="139"/>
      <c r="O2269" s="139"/>
      <c r="P2269" s="139"/>
      <c r="Q2269" s="139"/>
      <c r="R2269" s="139"/>
      <c r="S2269" s="139"/>
      <c r="T2269" s="139"/>
      <c r="U2269" s="139"/>
      <c r="V2269" s="139"/>
      <c r="W2269" s="139"/>
      <c r="X2269" s="139"/>
      <c r="Y2269" s="139"/>
      <c r="Z2269" s="139"/>
      <c r="AA2269" s="139"/>
      <c r="AB2269" s="139"/>
      <c r="AC2269" s="139"/>
      <c r="AD2269" s="139"/>
      <c r="AE2269" s="139"/>
      <c r="AF2269" s="139"/>
      <c r="AG2269" s="139"/>
      <c r="AH2269" s="139"/>
      <c r="AI2269" s="139"/>
      <c r="AJ2269" s="139"/>
      <c r="AK2269" s="139"/>
      <c r="AL2269" s="139"/>
      <c r="AM2269" s="139"/>
      <c r="AN2269" s="139"/>
      <c r="AO2269" s="139"/>
      <c r="AP2269" s="139"/>
      <c r="AQ2269" s="139"/>
      <c r="AR2269" s="139"/>
      <c r="AS2269" s="139"/>
      <c r="AT2269" s="139"/>
      <c r="AU2269" s="139"/>
      <c r="AV2269" s="139"/>
      <c r="AW2269" s="139"/>
      <c r="AX2269" s="139"/>
      <c r="AY2269" s="139"/>
    </row>
    <row r="2270" spans="1:51" ht="14.25" x14ac:dyDescent="0.2">
      <c r="A2270" s="139"/>
      <c r="B2270" s="139"/>
      <c r="C2270" s="139"/>
      <c r="D2270" s="139"/>
      <c r="E2270" s="139"/>
      <c r="F2270" s="139"/>
      <c r="G2270" s="139"/>
      <c r="H2270" s="139"/>
      <c r="I2270" s="139"/>
      <c r="J2270" s="139"/>
      <c r="K2270" s="139"/>
      <c r="L2270" s="139"/>
      <c r="M2270" s="139"/>
      <c r="N2270" s="139"/>
      <c r="O2270" s="139"/>
      <c r="P2270" s="139"/>
      <c r="Q2270" s="139"/>
      <c r="R2270" s="139"/>
      <c r="S2270" s="139"/>
      <c r="T2270" s="139"/>
      <c r="U2270" s="139"/>
      <c r="V2270" s="139"/>
      <c r="W2270" s="139"/>
      <c r="X2270" s="139"/>
      <c r="Y2270" s="139"/>
      <c r="Z2270" s="139"/>
      <c r="AA2270" s="139"/>
      <c r="AB2270" s="139"/>
      <c r="AC2270" s="139"/>
      <c r="AD2270" s="139"/>
      <c r="AE2270" s="139"/>
      <c r="AF2270" s="139"/>
      <c r="AG2270" s="139"/>
      <c r="AH2270" s="139"/>
      <c r="AI2270" s="139"/>
      <c r="AJ2270" s="139"/>
      <c r="AK2270" s="139"/>
      <c r="AL2270" s="139"/>
      <c r="AM2270" s="139"/>
      <c r="AN2270" s="139"/>
      <c r="AO2270" s="139"/>
      <c r="AP2270" s="139"/>
      <c r="AQ2270" s="139"/>
      <c r="AR2270" s="139"/>
      <c r="AS2270" s="139"/>
      <c r="AT2270" s="139"/>
      <c r="AU2270" s="139"/>
      <c r="AV2270" s="139"/>
      <c r="AW2270" s="139"/>
      <c r="AX2270" s="139"/>
      <c r="AY2270" s="139"/>
    </row>
    <row r="2271" spans="1:51" ht="14.25" x14ac:dyDescent="0.2">
      <c r="A2271" s="139"/>
      <c r="B2271" s="139"/>
      <c r="C2271" s="139"/>
      <c r="D2271" s="139"/>
      <c r="E2271" s="139"/>
      <c r="F2271" s="139"/>
      <c r="G2271" s="139"/>
      <c r="H2271" s="139"/>
      <c r="I2271" s="139"/>
      <c r="J2271" s="139"/>
      <c r="K2271" s="139"/>
      <c r="L2271" s="139"/>
      <c r="M2271" s="139"/>
      <c r="N2271" s="139"/>
      <c r="O2271" s="139"/>
      <c r="P2271" s="139"/>
      <c r="Q2271" s="139"/>
      <c r="R2271" s="139"/>
      <c r="S2271" s="139"/>
      <c r="T2271" s="139"/>
      <c r="U2271" s="139"/>
      <c r="V2271" s="139"/>
      <c r="W2271" s="139"/>
      <c r="X2271" s="139"/>
      <c r="Y2271" s="139"/>
      <c r="Z2271" s="139"/>
      <c r="AA2271" s="139"/>
      <c r="AB2271" s="139"/>
      <c r="AC2271" s="139"/>
      <c r="AD2271" s="139"/>
      <c r="AE2271" s="139"/>
      <c r="AF2271" s="139"/>
      <c r="AG2271" s="139"/>
      <c r="AH2271" s="139"/>
      <c r="AI2271" s="139"/>
      <c r="AJ2271" s="139"/>
      <c r="AK2271" s="139"/>
      <c r="AL2271" s="139"/>
      <c r="AM2271" s="139"/>
      <c r="AN2271" s="139"/>
      <c r="AO2271" s="139"/>
      <c r="AP2271" s="139"/>
      <c r="AQ2271" s="139"/>
      <c r="AR2271" s="139"/>
      <c r="AS2271" s="139"/>
      <c r="AT2271" s="139"/>
      <c r="AU2271" s="139"/>
      <c r="AV2271" s="139"/>
      <c r="AW2271" s="139"/>
      <c r="AX2271" s="139"/>
      <c r="AY2271" s="139"/>
    </row>
    <row r="2272" spans="1:51" ht="14.25" x14ac:dyDescent="0.2">
      <c r="A2272" s="139"/>
      <c r="B2272" s="139"/>
      <c r="C2272" s="139"/>
      <c r="D2272" s="139"/>
      <c r="E2272" s="139"/>
      <c r="F2272" s="139"/>
      <c r="G2272" s="139"/>
      <c r="H2272" s="139"/>
      <c r="I2272" s="139"/>
      <c r="J2272" s="139"/>
      <c r="K2272" s="139"/>
      <c r="L2272" s="139"/>
      <c r="M2272" s="139"/>
      <c r="N2272" s="139"/>
      <c r="O2272" s="139"/>
      <c r="P2272" s="139"/>
      <c r="Q2272" s="139"/>
      <c r="R2272" s="139"/>
      <c r="S2272" s="139"/>
      <c r="T2272" s="139"/>
      <c r="U2272" s="139"/>
      <c r="V2272" s="139"/>
      <c r="W2272" s="139"/>
      <c r="X2272" s="139"/>
      <c r="Y2272" s="139"/>
      <c r="Z2272" s="139"/>
      <c r="AA2272" s="139"/>
      <c r="AB2272" s="139"/>
      <c r="AC2272" s="139"/>
      <c r="AD2272" s="139"/>
      <c r="AE2272" s="139"/>
      <c r="AF2272" s="139"/>
      <c r="AG2272" s="139"/>
      <c r="AH2272" s="139"/>
      <c r="AI2272" s="139"/>
      <c r="AJ2272" s="139"/>
      <c r="AK2272" s="139"/>
      <c r="AL2272" s="139"/>
      <c r="AM2272" s="139"/>
      <c r="AN2272" s="139"/>
      <c r="AO2272" s="139"/>
      <c r="AP2272" s="139"/>
      <c r="AQ2272" s="139"/>
      <c r="AR2272" s="139"/>
      <c r="AS2272" s="139"/>
      <c r="AT2272" s="139"/>
      <c r="AU2272" s="139"/>
      <c r="AV2272" s="139"/>
      <c r="AW2272" s="139"/>
      <c r="AX2272" s="139"/>
      <c r="AY2272" s="139"/>
    </row>
    <row r="2273" spans="1:51" ht="14.25" x14ac:dyDescent="0.2">
      <c r="A2273" s="139"/>
      <c r="B2273" s="139"/>
      <c r="C2273" s="139"/>
      <c r="D2273" s="139"/>
      <c r="E2273" s="139"/>
      <c r="F2273" s="139"/>
      <c r="G2273" s="139"/>
      <c r="H2273" s="139"/>
      <c r="I2273" s="139"/>
      <c r="J2273" s="139"/>
      <c r="K2273" s="139"/>
      <c r="L2273" s="139"/>
      <c r="M2273" s="139"/>
      <c r="N2273" s="139"/>
      <c r="O2273" s="139"/>
      <c r="P2273" s="139"/>
      <c r="Q2273" s="139"/>
      <c r="R2273" s="139"/>
      <c r="S2273" s="139"/>
      <c r="T2273" s="139"/>
      <c r="U2273" s="139"/>
      <c r="V2273" s="139"/>
      <c r="W2273" s="139"/>
      <c r="X2273" s="139"/>
      <c r="Y2273" s="139"/>
      <c r="Z2273" s="139"/>
      <c r="AA2273" s="139"/>
      <c r="AB2273" s="139"/>
      <c r="AC2273" s="139"/>
      <c r="AD2273" s="139"/>
      <c r="AE2273" s="139"/>
      <c r="AF2273" s="139"/>
      <c r="AG2273" s="139"/>
      <c r="AH2273" s="139"/>
      <c r="AI2273" s="139"/>
      <c r="AJ2273" s="139"/>
      <c r="AK2273" s="139"/>
      <c r="AL2273" s="139"/>
      <c r="AM2273" s="139"/>
      <c r="AN2273" s="139"/>
      <c r="AO2273" s="139"/>
      <c r="AP2273" s="139"/>
      <c r="AQ2273" s="139"/>
      <c r="AR2273" s="139"/>
      <c r="AS2273" s="139"/>
      <c r="AT2273" s="139"/>
      <c r="AU2273" s="139"/>
      <c r="AV2273" s="139"/>
      <c r="AW2273" s="139"/>
      <c r="AX2273" s="139"/>
      <c r="AY2273" s="139"/>
    </row>
    <row r="2274" spans="1:51" ht="14.25" x14ac:dyDescent="0.2">
      <c r="A2274" s="139"/>
      <c r="B2274" s="139"/>
      <c r="C2274" s="139"/>
      <c r="D2274" s="139"/>
      <c r="E2274" s="139"/>
      <c r="F2274" s="139"/>
      <c r="G2274" s="139"/>
      <c r="H2274" s="139"/>
      <c r="I2274" s="139"/>
      <c r="J2274" s="139"/>
      <c r="K2274" s="139"/>
      <c r="L2274" s="139"/>
      <c r="M2274" s="139"/>
      <c r="N2274" s="139"/>
      <c r="O2274" s="139"/>
      <c r="P2274" s="139"/>
      <c r="Q2274" s="139"/>
      <c r="R2274" s="139"/>
      <c r="S2274" s="139"/>
      <c r="T2274" s="139"/>
      <c r="U2274" s="139"/>
      <c r="V2274" s="139"/>
      <c r="W2274" s="139"/>
      <c r="X2274" s="139"/>
      <c r="Y2274" s="139"/>
      <c r="Z2274" s="139"/>
      <c r="AA2274" s="139"/>
      <c r="AB2274" s="139"/>
      <c r="AC2274" s="139"/>
      <c r="AD2274" s="139"/>
      <c r="AE2274" s="139"/>
      <c r="AF2274" s="139"/>
      <c r="AG2274" s="139"/>
      <c r="AH2274" s="139"/>
      <c r="AI2274" s="139"/>
      <c r="AJ2274" s="139"/>
      <c r="AK2274" s="139"/>
      <c r="AL2274" s="139"/>
      <c r="AM2274" s="139"/>
      <c r="AN2274" s="139"/>
      <c r="AO2274" s="139"/>
      <c r="AP2274" s="139"/>
      <c r="AQ2274" s="139"/>
      <c r="AR2274" s="139"/>
      <c r="AS2274" s="139"/>
      <c r="AT2274" s="139"/>
      <c r="AU2274" s="139"/>
      <c r="AV2274" s="139"/>
      <c r="AW2274" s="139"/>
      <c r="AX2274" s="139"/>
      <c r="AY2274" s="139"/>
    </row>
    <row r="2275" spans="1:51" ht="14.25" x14ac:dyDescent="0.2">
      <c r="A2275" s="139"/>
      <c r="B2275" s="139"/>
      <c r="C2275" s="139"/>
      <c r="D2275" s="139"/>
      <c r="E2275" s="139"/>
      <c r="F2275" s="139"/>
      <c r="G2275" s="139"/>
      <c r="H2275" s="139"/>
      <c r="I2275" s="139"/>
      <c r="J2275" s="139"/>
      <c r="K2275" s="139"/>
      <c r="L2275" s="139"/>
      <c r="M2275" s="139"/>
      <c r="N2275" s="139"/>
      <c r="O2275" s="139"/>
      <c r="P2275" s="139"/>
      <c r="Q2275" s="139"/>
      <c r="R2275" s="139"/>
      <c r="S2275" s="139"/>
      <c r="T2275" s="139"/>
      <c r="U2275" s="139"/>
      <c r="V2275" s="139"/>
      <c r="W2275" s="139"/>
      <c r="X2275" s="139"/>
      <c r="Y2275" s="139"/>
      <c r="Z2275" s="139"/>
      <c r="AA2275" s="139"/>
      <c r="AB2275" s="139"/>
      <c r="AC2275" s="139"/>
      <c r="AD2275" s="139"/>
      <c r="AE2275" s="139"/>
      <c r="AF2275" s="139"/>
      <c r="AG2275" s="139"/>
      <c r="AH2275" s="139"/>
      <c r="AI2275" s="139"/>
      <c r="AJ2275" s="139"/>
      <c r="AK2275" s="139"/>
      <c r="AL2275" s="139"/>
      <c r="AM2275" s="139"/>
      <c r="AN2275" s="139"/>
      <c r="AO2275" s="139"/>
      <c r="AP2275" s="139"/>
      <c r="AQ2275" s="139"/>
      <c r="AR2275" s="139"/>
      <c r="AS2275" s="139"/>
      <c r="AT2275" s="139"/>
      <c r="AU2275" s="139"/>
      <c r="AV2275" s="139"/>
      <c r="AW2275" s="139"/>
      <c r="AX2275" s="139"/>
      <c r="AY2275" s="139"/>
    </row>
    <row r="2276" spans="1:51" ht="14.25" x14ac:dyDescent="0.2">
      <c r="A2276" s="139"/>
      <c r="B2276" s="139"/>
      <c r="C2276" s="139"/>
      <c r="D2276" s="139"/>
      <c r="E2276" s="139"/>
      <c r="F2276" s="139"/>
      <c r="G2276" s="139"/>
      <c r="H2276" s="139"/>
      <c r="I2276" s="139"/>
      <c r="J2276" s="139"/>
      <c r="K2276" s="139"/>
      <c r="L2276" s="139"/>
      <c r="M2276" s="139"/>
      <c r="N2276" s="139"/>
      <c r="O2276" s="139"/>
      <c r="P2276" s="139"/>
      <c r="Q2276" s="139"/>
      <c r="R2276" s="139"/>
      <c r="S2276" s="139"/>
      <c r="T2276" s="139"/>
      <c r="U2276" s="139"/>
      <c r="V2276" s="139"/>
      <c r="W2276" s="139"/>
      <c r="X2276" s="139"/>
      <c r="Y2276" s="139"/>
      <c r="Z2276" s="139"/>
      <c r="AA2276" s="139"/>
      <c r="AB2276" s="139"/>
      <c r="AC2276" s="139"/>
      <c r="AD2276" s="139"/>
      <c r="AE2276" s="139"/>
      <c r="AF2276" s="139"/>
      <c r="AG2276" s="139"/>
      <c r="AH2276" s="139"/>
      <c r="AI2276" s="139"/>
      <c r="AJ2276" s="139"/>
      <c r="AK2276" s="139"/>
      <c r="AL2276" s="139"/>
      <c r="AM2276" s="139"/>
      <c r="AN2276" s="139"/>
      <c r="AO2276" s="139"/>
      <c r="AP2276" s="139"/>
      <c r="AQ2276" s="139"/>
      <c r="AR2276" s="139"/>
      <c r="AS2276" s="139"/>
      <c r="AT2276" s="139"/>
      <c r="AU2276" s="139"/>
      <c r="AV2276" s="139"/>
      <c r="AW2276" s="139"/>
      <c r="AX2276" s="139"/>
      <c r="AY2276" s="139"/>
    </row>
    <row r="2277" spans="1:51" ht="14.25" x14ac:dyDescent="0.2">
      <c r="A2277" s="139"/>
      <c r="B2277" s="139"/>
      <c r="C2277" s="139"/>
      <c r="D2277" s="139"/>
      <c r="E2277" s="139"/>
      <c r="F2277" s="139"/>
      <c r="G2277" s="139"/>
      <c r="H2277" s="139"/>
      <c r="I2277" s="139"/>
      <c r="J2277" s="139"/>
      <c r="K2277" s="139"/>
      <c r="L2277" s="139"/>
      <c r="M2277" s="139"/>
      <c r="N2277" s="139"/>
      <c r="O2277" s="139"/>
      <c r="P2277" s="139"/>
      <c r="Q2277" s="139"/>
      <c r="R2277" s="139"/>
      <c r="S2277" s="139"/>
      <c r="T2277" s="139"/>
      <c r="U2277" s="139"/>
      <c r="V2277" s="139"/>
      <c r="W2277" s="139"/>
      <c r="X2277" s="139"/>
      <c r="Y2277" s="139"/>
      <c r="Z2277" s="139"/>
      <c r="AA2277" s="139"/>
      <c r="AB2277" s="139"/>
      <c r="AC2277" s="139"/>
      <c r="AD2277" s="139"/>
      <c r="AE2277" s="139"/>
      <c r="AF2277" s="139"/>
      <c r="AG2277" s="139"/>
      <c r="AH2277" s="139"/>
      <c r="AI2277" s="139"/>
      <c r="AJ2277" s="139"/>
      <c r="AK2277" s="139"/>
      <c r="AL2277" s="139"/>
      <c r="AM2277" s="139"/>
      <c r="AN2277" s="139"/>
      <c r="AO2277" s="139"/>
      <c r="AP2277" s="139"/>
      <c r="AQ2277" s="139"/>
      <c r="AR2277" s="139"/>
      <c r="AS2277" s="139"/>
      <c r="AT2277" s="139"/>
      <c r="AU2277" s="139"/>
      <c r="AV2277" s="139"/>
      <c r="AW2277" s="139"/>
      <c r="AX2277" s="139"/>
      <c r="AY2277" s="139"/>
    </row>
    <row r="2278" spans="1:51" ht="14.25" x14ac:dyDescent="0.2">
      <c r="A2278" s="139"/>
      <c r="B2278" s="139"/>
      <c r="C2278" s="139"/>
      <c r="D2278" s="139"/>
      <c r="E2278" s="139"/>
      <c r="F2278" s="139"/>
      <c r="G2278" s="139"/>
      <c r="H2278" s="139"/>
      <c r="I2278" s="139"/>
      <c r="J2278" s="139"/>
      <c r="K2278" s="139"/>
      <c r="L2278" s="139"/>
      <c r="M2278" s="139"/>
      <c r="N2278" s="139"/>
      <c r="O2278" s="139"/>
      <c r="P2278" s="139"/>
      <c r="Q2278" s="139"/>
      <c r="R2278" s="139"/>
      <c r="S2278" s="139"/>
      <c r="T2278" s="139"/>
      <c r="U2278" s="139"/>
      <c r="V2278" s="139"/>
      <c r="W2278" s="139"/>
      <c r="X2278" s="139"/>
      <c r="Y2278" s="139"/>
      <c r="Z2278" s="139"/>
      <c r="AA2278" s="139"/>
      <c r="AB2278" s="139"/>
      <c r="AC2278" s="139"/>
      <c r="AD2278" s="139"/>
      <c r="AE2278" s="139"/>
      <c r="AF2278" s="139"/>
      <c r="AG2278" s="139"/>
      <c r="AH2278" s="139"/>
      <c r="AI2278" s="139"/>
      <c r="AJ2278" s="139"/>
      <c r="AK2278" s="139"/>
      <c r="AL2278" s="139"/>
      <c r="AM2278" s="139"/>
      <c r="AN2278" s="139"/>
      <c r="AO2278" s="139"/>
      <c r="AP2278" s="139"/>
      <c r="AQ2278" s="139"/>
      <c r="AR2278" s="139"/>
      <c r="AS2278" s="139"/>
      <c r="AT2278" s="139"/>
      <c r="AU2278" s="139"/>
      <c r="AV2278" s="139"/>
      <c r="AW2278" s="139"/>
      <c r="AX2278" s="139"/>
      <c r="AY2278" s="139"/>
    </row>
    <row r="2279" spans="1:51" ht="14.25" x14ac:dyDescent="0.2">
      <c r="A2279" s="139"/>
      <c r="B2279" s="139"/>
      <c r="C2279" s="139"/>
      <c r="D2279" s="139"/>
      <c r="E2279" s="139"/>
      <c r="F2279" s="139"/>
      <c r="G2279" s="139"/>
      <c r="H2279" s="139"/>
      <c r="I2279" s="139"/>
      <c r="J2279" s="139"/>
      <c r="K2279" s="139"/>
      <c r="L2279" s="139"/>
      <c r="M2279" s="139"/>
      <c r="N2279" s="139"/>
      <c r="O2279" s="139"/>
      <c r="P2279" s="139"/>
      <c r="Q2279" s="139"/>
      <c r="R2279" s="139"/>
      <c r="S2279" s="139"/>
      <c r="T2279" s="139"/>
      <c r="U2279" s="139"/>
      <c r="V2279" s="139"/>
      <c r="W2279" s="139"/>
      <c r="X2279" s="139"/>
      <c r="Y2279" s="139"/>
      <c r="Z2279" s="139"/>
      <c r="AA2279" s="139"/>
      <c r="AB2279" s="139"/>
      <c r="AC2279" s="139"/>
      <c r="AD2279" s="139"/>
      <c r="AE2279" s="139"/>
      <c r="AF2279" s="139"/>
      <c r="AG2279" s="139"/>
      <c r="AH2279" s="139"/>
      <c r="AI2279" s="139"/>
      <c r="AJ2279" s="139"/>
      <c r="AK2279" s="139"/>
      <c r="AL2279" s="139"/>
      <c r="AM2279" s="139"/>
      <c r="AN2279" s="139"/>
      <c r="AO2279" s="139"/>
      <c r="AP2279" s="139"/>
      <c r="AQ2279" s="139"/>
      <c r="AR2279" s="139"/>
      <c r="AS2279" s="139"/>
      <c r="AT2279" s="139"/>
      <c r="AU2279" s="139"/>
      <c r="AV2279" s="139"/>
      <c r="AW2279" s="139"/>
      <c r="AX2279" s="139"/>
      <c r="AY2279" s="139"/>
    </row>
    <row r="2280" spans="1:51" ht="14.25" x14ac:dyDescent="0.2">
      <c r="A2280" s="139"/>
      <c r="B2280" s="139"/>
      <c r="C2280" s="139"/>
      <c r="D2280" s="139"/>
      <c r="E2280" s="139"/>
      <c r="F2280" s="139"/>
      <c r="G2280" s="139"/>
      <c r="H2280" s="139"/>
      <c r="I2280" s="139"/>
      <c r="J2280" s="139"/>
      <c r="K2280" s="139"/>
      <c r="L2280" s="139"/>
      <c r="M2280" s="139"/>
      <c r="N2280" s="139"/>
      <c r="O2280" s="139"/>
      <c r="P2280" s="139"/>
      <c r="Q2280" s="139"/>
      <c r="R2280" s="139"/>
      <c r="S2280" s="139"/>
      <c r="T2280" s="139"/>
      <c r="U2280" s="139"/>
      <c r="V2280" s="139"/>
      <c r="W2280" s="139"/>
      <c r="X2280" s="139"/>
      <c r="Y2280" s="139"/>
      <c r="Z2280" s="139"/>
      <c r="AA2280" s="139"/>
      <c r="AB2280" s="139"/>
      <c r="AC2280" s="139"/>
      <c r="AD2280" s="139"/>
      <c r="AE2280" s="139"/>
      <c r="AF2280" s="139"/>
      <c r="AG2280" s="139"/>
      <c r="AH2280" s="139"/>
      <c r="AI2280" s="139"/>
      <c r="AJ2280" s="139"/>
      <c r="AK2280" s="139"/>
      <c r="AL2280" s="139"/>
      <c r="AM2280" s="139"/>
      <c r="AN2280" s="139"/>
      <c r="AO2280" s="139"/>
      <c r="AP2280" s="139"/>
      <c r="AQ2280" s="139"/>
      <c r="AR2280" s="139"/>
      <c r="AS2280" s="139"/>
      <c r="AT2280" s="139"/>
      <c r="AU2280" s="139"/>
      <c r="AV2280" s="139"/>
      <c r="AW2280" s="139"/>
      <c r="AX2280" s="139"/>
      <c r="AY2280" s="139"/>
    </row>
    <row r="2281" spans="1:51" ht="14.25" x14ac:dyDescent="0.2">
      <c r="A2281" s="139"/>
      <c r="B2281" s="139"/>
      <c r="C2281" s="139"/>
      <c r="D2281" s="139"/>
      <c r="E2281" s="139"/>
      <c r="F2281" s="139"/>
      <c r="G2281" s="139"/>
      <c r="H2281" s="139"/>
      <c r="I2281" s="139"/>
      <c r="J2281" s="139"/>
      <c r="K2281" s="139"/>
      <c r="L2281" s="139"/>
      <c r="M2281" s="139"/>
      <c r="N2281" s="139"/>
      <c r="O2281" s="139"/>
      <c r="P2281" s="139"/>
      <c r="Q2281" s="139"/>
      <c r="R2281" s="139"/>
      <c r="S2281" s="139"/>
      <c r="T2281" s="139"/>
      <c r="U2281" s="139"/>
      <c r="V2281" s="139"/>
      <c r="W2281" s="139"/>
      <c r="X2281" s="139"/>
      <c r="Y2281" s="139"/>
      <c r="Z2281" s="139"/>
      <c r="AA2281" s="139"/>
      <c r="AB2281" s="139"/>
      <c r="AC2281" s="139"/>
      <c r="AD2281" s="139"/>
      <c r="AE2281" s="139"/>
      <c r="AF2281" s="139"/>
      <c r="AG2281" s="139"/>
      <c r="AH2281" s="139"/>
      <c r="AI2281" s="139"/>
      <c r="AJ2281" s="139"/>
      <c r="AK2281" s="139"/>
      <c r="AL2281" s="139"/>
      <c r="AM2281" s="139"/>
      <c r="AN2281" s="139"/>
      <c r="AO2281" s="139"/>
      <c r="AP2281" s="139"/>
      <c r="AQ2281" s="139"/>
      <c r="AR2281" s="139"/>
      <c r="AS2281" s="139"/>
      <c r="AT2281" s="139"/>
      <c r="AU2281" s="139"/>
      <c r="AV2281" s="139"/>
      <c r="AW2281" s="139"/>
      <c r="AX2281" s="139"/>
      <c r="AY2281" s="139"/>
    </row>
    <row r="2282" spans="1:51" ht="14.25" x14ac:dyDescent="0.2">
      <c r="A2282" s="139"/>
      <c r="B2282" s="139"/>
      <c r="C2282" s="139"/>
      <c r="D2282" s="139"/>
      <c r="E2282" s="139"/>
      <c r="F2282" s="139"/>
      <c r="G2282" s="139"/>
      <c r="H2282" s="139"/>
      <c r="I2282" s="139"/>
      <c r="J2282" s="139"/>
      <c r="K2282" s="139"/>
      <c r="L2282" s="139"/>
      <c r="M2282" s="139"/>
      <c r="N2282" s="139"/>
      <c r="O2282" s="139"/>
      <c r="P2282" s="139"/>
      <c r="Q2282" s="139"/>
      <c r="R2282" s="139"/>
      <c r="S2282" s="139"/>
      <c r="T2282" s="139"/>
      <c r="U2282" s="139"/>
      <c r="V2282" s="139"/>
      <c r="W2282" s="139"/>
      <c r="X2282" s="139"/>
      <c r="Y2282" s="139"/>
      <c r="Z2282" s="139"/>
      <c r="AA2282" s="139"/>
      <c r="AB2282" s="139"/>
      <c r="AC2282" s="139"/>
      <c r="AD2282" s="139"/>
      <c r="AE2282" s="139"/>
      <c r="AF2282" s="139"/>
      <c r="AG2282" s="139"/>
      <c r="AH2282" s="139"/>
      <c r="AI2282" s="139"/>
      <c r="AJ2282" s="139"/>
      <c r="AK2282" s="139"/>
      <c r="AL2282" s="139"/>
      <c r="AM2282" s="139"/>
      <c r="AN2282" s="139"/>
      <c r="AO2282" s="139"/>
      <c r="AP2282" s="139"/>
      <c r="AQ2282" s="139"/>
      <c r="AR2282" s="139"/>
      <c r="AS2282" s="139"/>
      <c r="AT2282" s="139"/>
      <c r="AU2282" s="139"/>
      <c r="AV2282" s="139"/>
      <c r="AW2282" s="139"/>
      <c r="AX2282" s="139"/>
      <c r="AY2282" s="139"/>
    </row>
    <row r="2283" spans="1:51" ht="14.25" x14ac:dyDescent="0.2">
      <c r="A2283" s="139"/>
      <c r="B2283" s="139"/>
      <c r="C2283" s="139"/>
      <c r="D2283" s="139"/>
      <c r="E2283" s="139"/>
      <c r="F2283" s="139"/>
      <c r="G2283" s="139"/>
      <c r="H2283" s="139"/>
      <c r="I2283" s="139"/>
      <c r="J2283" s="139"/>
      <c r="K2283" s="139"/>
      <c r="L2283" s="139"/>
      <c r="M2283" s="139"/>
      <c r="N2283" s="139"/>
      <c r="O2283" s="139"/>
      <c r="P2283" s="139"/>
      <c r="Q2283" s="139"/>
      <c r="R2283" s="139"/>
      <c r="S2283" s="139"/>
      <c r="T2283" s="139"/>
      <c r="U2283" s="139"/>
      <c r="V2283" s="139"/>
      <c r="W2283" s="139"/>
      <c r="X2283" s="139"/>
      <c r="Y2283" s="139"/>
      <c r="Z2283" s="139"/>
      <c r="AA2283" s="139"/>
      <c r="AB2283" s="139"/>
      <c r="AC2283" s="139"/>
      <c r="AD2283" s="139"/>
      <c r="AE2283" s="139"/>
      <c r="AF2283" s="139"/>
      <c r="AG2283" s="139"/>
      <c r="AH2283" s="139"/>
      <c r="AI2283" s="139"/>
      <c r="AJ2283" s="139"/>
      <c r="AK2283" s="139"/>
      <c r="AL2283" s="139"/>
      <c r="AM2283" s="139"/>
      <c r="AN2283" s="139"/>
      <c r="AO2283" s="139"/>
      <c r="AP2283" s="139"/>
      <c r="AQ2283" s="139"/>
      <c r="AR2283" s="139"/>
      <c r="AS2283" s="139"/>
      <c r="AT2283" s="139"/>
      <c r="AU2283" s="139"/>
      <c r="AV2283" s="139"/>
      <c r="AW2283" s="139"/>
      <c r="AX2283" s="139"/>
      <c r="AY2283" s="139"/>
    </row>
    <row r="2284" spans="1:51" ht="14.25" x14ac:dyDescent="0.2">
      <c r="A2284" s="139"/>
      <c r="B2284" s="139"/>
      <c r="C2284" s="139"/>
      <c r="D2284" s="139"/>
      <c r="E2284" s="139"/>
      <c r="F2284" s="139"/>
      <c r="G2284" s="139"/>
      <c r="H2284" s="139"/>
      <c r="I2284" s="139"/>
      <c r="J2284" s="139"/>
      <c r="K2284" s="139"/>
      <c r="L2284" s="139"/>
      <c r="M2284" s="139"/>
      <c r="N2284" s="139"/>
      <c r="O2284" s="139"/>
      <c r="P2284" s="139"/>
      <c r="Q2284" s="139"/>
      <c r="R2284" s="139"/>
      <c r="S2284" s="139"/>
      <c r="T2284" s="139"/>
      <c r="U2284" s="139"/>
      <c r="V2284" s="139"/>
      <c r="W2284" s="139"/>
      <c r="X2284" s="139"/>
      <c r="Y2284" s="139"/>
      <c r="Z2284" s="139"/>
      <c r="AA2284" s="139"/>
      <c r="AB2284" s="139"/>
      <c r="AC2284" s="139"/>
      <c r="AD2284" s="139"/>
      <c r="AE2284" s="139"/>
      <c r="AF2284" s="139"/>
      <c r="AG2284" s="139"/>
      <c r="AH2284" s="139"/>
      <c r="AI2284" s="139"/>
      <c r="AJ2284" s="139"/>
      <c r="AK2284" s="139"/>
      <c r="AL2284" s="139"/>
      <c r="AM2284" s="139"/>
      <c r="AN2284" s="139"/>
      <c r="AO2284" s="139"/>
      <c r="AP2284" s="139"/>
      <c r="AQ2284" s="139"/>
      <c r="AR2284" s="139"/>
      <c r="AS2284" s="139"/>
      <c r="AT2284" s="139"/>
      <c r="AU2284" s="139"/>
      <c r="AV2284" s="139"/>
      <c r="AW2284" s="139"/>
      <c r="AX2284" s="139"/>
      <c r="AY2284" s="139"/>
    </row>
    <row r="2285" spans="1:51" ht="14.25" x14ac:dyDescent="0.2">
      <c r="A2285" s="139"/>
      <c r="B2285" s="139"/>
      <c r="C2285" s="139"/>
      <c r="D2285" s="139"/>
      <c r="E2285" s="139"/>
      <c r="F2285" s="139"/>
      <c r="G2285" s="139"/>
      <c r="H2285" s="139"/>
      <c r="I2285" s="139"/>
      <c r="J2285" s="139"/>
      <c r="K2285" s="139"/>
      <c r="L2285" s="139"/>
      <c r="M2285" s="139"/>
      <c r="N2285" s="139"/>
      <c r="O2285" s="139"/>
      <c r="P2285" s="139"/>
      <c r="Q2285" s="139"/>
      <c r="R2285" s="139"/>
      <c r="S2285" s="139"/>
      <c r="T2285" s="139"/>
      <c r="U2285" s="139"/>
      <c r="V2285" s="139"/>
      <c r="W2285" s="139"/>
      <c r="X2285" s="139"/>
      <c r="Y2285" s="139"/>
      <c r="Z2285" s="139"/>
      <c r="AA2285" s="139"/>
      <c r="AB2285" s="139"/>
      <c r="AC2285" s="139"/>
      <c r="AD2285" s="139"/>
      <c r="AE2285" s="139"/>
      <c r="AF2285" s="139"/>
      <c r="AG2285" s="139"/>
      <c r="AH2285" s="139"/>
      <c r="AI2285" s="139"/>
      <c r="AJ2285" s="139"/>
      <c r="AK2285" s="139"/>
      <c r="AL2285" s="139"/>
      <c r="AM2285" s="139"/>
      <c r="AN2285" s="139"/>
      <c r="AO2285" s="139"/>
      <c r="AP2285" s="139"/>
      <c r="AQ2285" s="139"/>
      <c r="AR2285" s="139"/>
      <c r="AS2285" s="139"/>
      <c r="AT2285" s="139"/>
      <c r="AU2285" s="139"/>
      <c r="AV2285" s="139"/>
      <c r="AW2285" s="139"/>
      <c r="AX2285" s="139"/>
      <c r="AY2285" s="139"/>
    </row>
    <row r="2286" spans="1:51" ht="14.25" x14ac:dyDescent="0.2">
      <c r="A2286" s="139"/>
      <c r="B2286" s="139"/>
      <c r="C2286" s="139"/>
      <c r="D2286" s="139"/>
      <c r="E2286" s="139"/>
      <c r="F2286" s="139"/>
      <c r="G2286" s="139"/>
      <c r="H2286" s="139"/>
      <c r="I2286" s="139"/>
      <c r="J2286" s="139"/>
      <c r="K2286" s="139"/>
      <c r="L2286" s="139"/>
      <c r="M2286" s="139"/>
      <c r="N2286" s="139"/>
      <c r="O2286" s="139"/>
      <c r="P2286" s="139"/>
      <c r="Q2286" s="139"/>
      <c r="R2286" s="139"/>
      <c r="S2286" s="139"/>
      <c r="T2286" s="139"/>
      <c r="U2286" s="139"/>
      <c r="V2286" s="139"/>
      <c r="W2286" s="139"/>
      <c r="X2286" s="139"/>
      <c r="Y2286" s="139"/>
      <c r="Z2286" s="139"/>
      <c r="AA2286" s="139"/>
      <c r="AB2286" s="139"/>
      <c r="AC2286" s="139"/>
      <c r="AD2286" s="139"/>
      <c r="AE2286" s="139"/>
      <c r="AF2286" s="139"/>
      <c r="AG2286" s="139"/>
      <c r="AH2286" s="139"/>
      <c r="AI2286" s="139"/>
      <c r="AJ2286" s="139"/>
      <c r="AK2286" s="139"/>
      <c r="AL2286" s="139"/>
      <c r="AM2286" s="139"/>
      <c r="AN2286" s="139"/>
      <c r="AO2286" s="139"/>
      <c r="AP2286" s="139"/>
      <c r="AQ2286" s="139"/>
      <c r="AR2286" s="139"/>
      <c r="AS2286" s="139"/>
      <c r="AT2286" s="139"/>
      <c r="AU2286" s="139"/>
      <c r="AV2286" s="139"/>
      <c r="AW2286" s="139"/>
      <c r="AX2286" s="139"/>
      <c r="AY2286" s="139"/>
    </row>
    <row r="2287" spans="1:51" ht="14.25" x14ac:dyDescent="0.2">
      <c r="A2287" s="139"/>
      <c r="B2287" s="139"/>
      <c r="C2287" s="139"/>
      <c r="D2287" s="139"/>
      <c r="E2287" s="139"/>
      <c r="F2287" s="139"/>
      <c r="G2287" s="139"/>
      <c r="H2287" s="139"/>
      <c r="I2287" s="139"/>
      <c r="J2287" s="139"/>
      <c r="K2287" s="139"/>
      <c r="L2287" s="139"/>
      <c r="M2287" s="139"/>
      <c r="N2287" s="139"/>
      <c r="O2287" s="139"/>
      <c r="P2287" s="139"/>
      <c r="Q2287" s="139"/>
      <c r="R2287" s="139"/>
      <c r="S2287" s="139"/>
      <c r="T2287" s="139"/>
      <c r="U2287" s="139"/>
      <c r="V2287" s="139"/>
      <c r="W2287" s="139"/>
      <c r="X2287" s="139"/>
      <c r="Y2287" s="139"/>
      <c r="Z2287" s="139"/>
      <c r="AA2287" s="139"/>
      <c r="AB2287" s="139"/>
      <c r="AC2287" s="139"/>
      <c r="AD2287" s="139"/>
      <c r="AE2287" s="139"/>
      <c r="AF2287" s="139"/>
      <c r="AG2287" s="139"/>
      <c r="AH2287" s="139"/>
      <c r="AI2287" s="139"/>
      <c r="AJ2287" s="139"/>
      <c r="AK2287" s="139"/>
      <c r="AL2287" s="139"/>
      <c r="AM2287" s="139"/>
      <c r="AN2287" s="139"/>
      <c r="AO2287" s="139"/>
      <c r="AP2287" s="139"/>
      <c r="AQ2287" s="139"/>
      <c r="AR2287" s="139"/>
      <c r="AS2287" s="139"/>
      <c r="AT2287" s="139"/>
      <c r="AU2287" s="139"/>
      <c r="AV2287" s="139"/>
      <c r="AW2287" s="139"/>
      <c r="AX2287" s="139"/>
      <c r="AY2287" s="139"/>
    </row>
    <row r="2288" spans="1:51" ht="14.25" x14ac:dyDescent="0.2">
      <c r="A2288" s="139"/>
      <c r="B2288" s="139"/>
      <c r="C2288" s="139"/>
      <c r="D2288" s="139"/>
      <c r="E2288" s="139"/>
      <c r="F2288" s="139"/>
      <c r="G2288" s="139"/>
      <c r="H2288" s="139"/>
      <c r="I2288" s="139"/>
      <c r="J2288" s="139"/>
      <c r="K2288" s="139"/>
      <c r="L2288" s="139"/>
      <c r="M2288" s="139"/>
      <c r="N2288" s="139"/>
      <c r="O2288" s="139"/>
      <c r="P2288" s="139"/>
      <c r="Q2288" s="139"/>
      <c r="R2288" s="139"/>
      <c r="S2288" s="139"/>
      <c r="T2288" s="139"/>
      <c r="U2288" s="139"/>
      <c r="V2288" s="139"/>
      <c r="W2288" s="139"/>
      <c r="X2288" s="139"/>
      <c r="Y2288" s="139"/>
      <c r="Z2288" s="139"/>
      <c r="AA2288" s="139"/>
      <c r="AB2288" s="139"/>
      <c r="AC2288" s="139"/>
      <c r="AD2288" s="139"/>
      <c r="AE2288" s="139"/>
      <c r="AF2288" s="139"/>
      <c r="AG2288" s="139"/>
      <c r="AH2288" s="139"/>
      <c r="AI2288" s="139"/>
      <c r="AJ2288" s="139"/>
      <c r="AK2288" s="139"/>
      <c r="AL2288" s="139"/>
      <c r="AM2288" s="139"/>
      <c r="AN2288" s="139"/>
      <c r="AO2288" s="139"/>
      <c r="AP2288" s="139"/>
      <c r="AQ2288" s="139"/>
      <c r="AR2288" s="139"/>
      <c r="AS2288" s="139"/>
      <c r="AT2288" s="139"/>
      <c r="AU2288" s="139"/>
      <c r="AV2288" s="139"/>
      <c r="AW2288" s="139"/>
      <c r="AX2288" s="139"/>
      <c r="AY2288" s="139"/>
    </row>
    <row r="2289" spans="1:51" ht="14.25" x14ac:dyDescent="0.2">
      <c r="A2289" s="139"/>
      <c r="B2289" s="139"/>
      <c r="C2289" s="139"/>
      <c r="D2289" s="139"/>
      <c r="E2289" s="139"/>
      <c r="F2289" s="139"/>
      <c r="G2289" s="139"/>
      <c r="H2289" s="139"/>
      <c r="I2289" s="139"/>
      <c r="J2289" s="139"/>
      <c r="K2289" s="139"/>
      <c r="L2289" s="139"/>
      <c r="M2289" s="139"/>
      <c r="N2289" s="139"/>
      <c r="O2289" s="139"/>
      <c r="P2289" s="139"/>
      <c r="Q2289" s="139"/>
      <c r="R2289" s="139"/>
      <c r="S2289" s="139"/>
      <c r="T2289" s="139"/>
      <c r="U2289" s="139"/>
      <c r="V2289" s="139"/>
      <c r="W2289" s="139"/>
      <c r="X2289" s="139"/>
      <c r="Y2289" s="139"/>
      <c r="Z2289" s="139"/>
      <c r="AA2289" s="139"/>
      <c r="AB2289" s="139"/>
      <c r="AC2289" s="139"/>
      <c r="AD2289" s="139"/>
      <c r="AE2289" s="139"/>
      <c r="AF2289" s="139"/>
      <c r="AG2289" s="139"/>
      <c r="AH2289" s="139"/>
      <c r="AI2289" s="139"/>
      <c r="AJ2289" s="139"/>
      <c r="AK2289" s="139"/>
      <c r="AL2289" s="139"/>
      <c r="AM2289" s="139"/>
      <c r="AN2289" s="139"/>
      <c r="AO2289" s="139"/>
      <c r="AP2289" s="139"/>
      <c r="AQ2289" s="139"/>
      <c r="AR2289" s="139"/>
      <c r="AS2289" s="139"/>
      <c r="AT2289" s="139"/>
      <c r="AU2289" s="139"/>
      <c r="AV2289" s="139"/>
      <c r="AW2289" s="139"/>
      <c r="AX2289" s="139"/>
      <c r="AY2289" s="139"/>
    </row>
    <row r="2290" spans="1:51" ht="14.25" x14ac:dyDescent="0.2">
      <c r="A2290" s="139"/>
      <c r="B2290" s="139"/>
      <c r="C2290" s="139"/>
      <c r="D2290" s="139"/>
      <c r="E2290" s="139"/>
      <c r="F2290" s="139"/>
      <c r="G2290" s="139"/>
      <c r="H2290" s="139"/>
      <c r="I2290" s="139"/>
      <c r="J2290" s="139"/>
      <c r="K2290" s="139"/>
      <c r="L2290" s="139"/>
      <c r="M2290" s="139"/>
      <c r="N2290" s="139"/>
      <c r="O2290" s="139"/>
      <c r="P2290" s="139"/>
      <c r="Q2290" s="139"/>
      <c r="R2290" s="139"/>
      <c r="S2290" s="139"/>
      <c r="T2290" s="139"/>
      <c r="U2290" s="139"/>
      <c r="V2290" s="139"/>
      <c r="W2290" s="139"/>
      <c r="X2290" s="139"/>
      <c r="Y2290" s="139"/>
      <c r="Z2290" s="139"/>
      <c r="AA2290" s="139"/>
      <c r="AB2290" s="139"/>
      <c r="AC2290" s="139"/>
      <c r="AD2290" s="139"/>
      <c r="AE2290" s="139"/>
      <c r="AF2290" s="139"/>
      <c r="AG2290" s="139"/>
      <c r="AH2290" s="139"/>
      <c r="AI2290" s="139"/>
      <c r="AJ2290" s="139"/>
      <c r="AK2290" s="139"/>
      <c r="AL2290" s="139"/>
      <c r="AM2290" s="139"/>
      <c r="AN2290" s="139"/>
      <c r="AO2290" s="139"/>
      <c r="AP2290" s="139"/>
      <c r="AQ2290" s="139"/>
      <c r="AR2290" s="139"/>
      <c r="AS2290" s="139"/>
      <c r="AT2290" s="139"/>
      <c r="AU2290" s="139"/>
      <c r="AV2290" s="139"/>
      <c r="AW2290" s="139"/>
      <c r="AX2290" s="139"/>
      <c r="AY2290" s="139"/>
    </row>
    <row r="2291" spans="1:51" ht="14.25" x14ac:dyDescent="0.2">
      <c r="A2291" s="139"/>
      <c r="B2291" s="139"/>
      <c r="C2291" s="139"/>
      <c r="D2291" s="139"/>
      <c r="E2291" s="139"/>
      <c r="F2291" s="139"/>
      <c r="G2291" s="139"/>
      <c r="H2291" s="139"/>
      <c r="I2291" s="139"/>
      <c r="J2291" s="139"/>
      <c r="K2291" s="139"/>
      <c r="L2291" s="139"/>
      <c r="M2291" s="139"/>
      <c r="N2291" s="139"/>
      <c r="O2291" s="139"/>
      <c r="P2291" s="139"/>
      <c r="Q2291" s="139"/>
      <c r="R2291" s="139"/>
      <c r="S2291" s="139"/>
      <c r="T2291" s="139"/>
      <c r="U2291" s="139"/>
      <c r="V2291" s="139"/>
      <c r="W2291" s="139"/>
      <c r="X2291" s="139"/>
      <c r="Y2291" s="139"/>
      <c r="Z2291" s="139"/>
      <c r="AA2291" s="139"/>
      <c r="AB2291" s="139"/>
      <c r="AC2291" s="139"/>
      <c r="AD2291" s="139"/>
      <c r="AE2291" s="139"/>
      <c r="AF2291" s="139"/>
      <c r="AG2291" s="139"/>
      <c r="AH2291" s="139"/>
      <c r="AI2291" s="139"/>
      <c r="AJ2291" s="139"/>
      <c r="AK2291" s="139"/>
      <c r="AL2291" s="139"/>
      <c r="AM2291" s="139"/>
      <c r="AN2291" s="139"/>
      <c r="AO2291" s="139"/>
      <c r="AP2291" s="139"/>
      <c r="AQ2291" s="139"/>
      <c r="AR2291" s="139"/>
      <c r="AS2291" s="139"/>
      <c r="AT2291" s="139"/>
      <c r="AU2291" s="139"/>
      <c r="AV2291" s="139"/>
      <c r="AW2291" s="139"/>
      <c r="AX2291" s="139"/>
      <c r="AY2291" s="139"/>
    </row>
    <row r="2292" spans="1:51" ht="14.25" x14ac:dyDescent="0.2">
      <c r="A2292" s="139"/>
      <c r="B2292" s="139"/>
      <c r="C2292" s="139"/>
      <c r="D2292" s="139"/>
      <c r="E2292" s="139"/>
      <c r="F2292" s="139"/>
      <c r="G2292" s="139"/>
      <c r="H2292" s="139"/>
      <c r="I2292" s="139"/>
      <c r="J2292" s="139"/>
      <c r="K2292" s="139"/>
      <c r="L2292" s="139"/>
      <c r="M2292" s="139"/>
      <c r="N2292" s="139"/>
      <c r="O2292" s="139"/>
      <c r="P2292" s="139"/>
      <c r="Q2292" s="139"/>
      <c r="R2292" s="139"/>
      <c r="S2292" s="139"/>
      <c r="T2292" s="139"/>
      <c r="U2292" s="139"/>
      <c r="V2292" s="139"/>
      <c r="W2292" s="139"/>
      <c r="X2292" s="139"/>
      <c r="Y2292" s="139"/>
      <c r="Z2292" s="139"/>
      <c r="AA2292" s="139"/>
      <c r="AB2292" s="139"/>
      <c r="AC2292" s="139"/>
      <c r="AD2292" s="139"/>
      <c r="AE2292" s="139"/>
      <c r="AF2292" s="139"/>
      <c r="AG2292" s="139"/>
      <c r="AH2292" s="139"/>
      <c r="AI2292" s="139"/>
      <c r="AJ2292" s="139"/>
      <c r="AK2292" s="139"/>
      <c r="AL2292" s="139"/>
      <c r="AM2292" s="139"/>
      <c r="AN2292" s="139"/>
      <c r="AO2292" s="139"/>
      <c r="AP2292" s="139"/>
      <c r="AQ2292" s="139"/>
      <c r="AR2292" s="139"/>
      <c r="AS2292" s="139"/>
      <c r="AT2292" s="139"/>
      <c r="AU2292" s="139"/>
      <c r="AV2292" s="139"/>
      <c r="AW2292" s="139"/>
      <c r="AX2292" s="139"/>
      <c r="AY2292" s="139"/>
    </row>
    <row r="2293" spans="1:51" ht="14.25" x14ac:dyDescent="0.2">
      <c r="A2293" s="139"/>
      <c r="B2293" s="139"/>
      <c r="C2293" s="139"/>
      <c r="D2293" s="139"/>
      <c r="E2293" s="139"/>
      <c r="F2293" s="139"/>
      <c r="G2293" s="139"/>
      <c r="H2293" s="139"/>
      <c r="I2293" s="139"/>
      <c r="J2293" s="139"/>
      <c r="K2293" s="139"/>
      <c r="L2293" s="139"/>
      <c r="M2293" s="139"/>
      <c r="N2293" s="139"/>
      <c r="O2293" s="139"/>
      <c r="P2293" s="139"/>
      <c r="Q2293" s="139"/>
      <c r="R2293" s="139"/>
      <c r="S2293" s="139"/>
      <c r="T2293" s="139"/>
      <c r="U2293" s="139"/>
      <c r="V2293" s="139"/>
      <c r="W2293" s="139"/>
      <c r="X2293" s="139"/>
      <c r="Y2293" s="139"/>
      <c r="Z2293" s="139"/>
      <c r="AA2293" s="139"/>
      <c r="AB2293" s="139"/>
      <c r="AC2293" s="139"/>
      <c r="AD2293" s="139"/>
      <c r="AE2293" s="139"/>
      <c r="AF2293" s="139"/>
      <c r="AG2293" s="139"/>
      <c r="AH2293" s="139"/>
      <c r="AI2293" s="139"/>
      <c r="AJ2293" s="139"/>
      <c r="AK2293" s="139"/>
      <c r="AL2293" s="139"/>
      <c r="AM2293" s="139"/>
      <c r="AN2293" s="139"/>
      <c r="AO2293" s="139"/>
      <c r="AP2293" s="139"/>
      <c r="AQ2293" s="139"/>
      <c r="AR2293" s="139"/>
      <c r="AS2293" s="139"/>
      <c r="AT2293" s="139"/>
      <c r="AU2293" s="139"/>
      <c r="AV2293" s="139"/>
      <c r="AW2293" s="139"/>
      <c r="AX2293" s="139"/>
      <c r="AY2293" s="139"/>
    </row>
    <row r="2294" spans="1:51" ht="14.25" x14ac:dyDescent="0.2">
      <c r="A2294" s="139"/>
      <c r="B2294" s="139"/>
      <c r="C2294" s="139"/>
      <c r="D2294" s="139"/>
      <c r="E2294" s="139"/>
      <c r="F2294" s="139"/>
      <c r="G2294" s="139"/>
      <c r="H2294" s="139"/>
      <c r="I2294" s="139"/>
      <c r="J2294" s="139"/>
      <c r="K2294" s="139"/>
      <c r="L2294" s="139"/>
      <c r="M2294" s="139"/>
      <c r="N2294" s="139"/>
      <c r="O2294" s="139"/>
      <c r="P2294" s="139"/>
      <c r="Q2294" s="139"/>
      <c r="R2294" s="139"/>
      <c r="S2294" s="139"/>
      <c r="T2294" s="139"/>
      <c r="U2294" s="139"/>
      <c r="V2294" s="139"/>
      <c r="W2294" s="139"/>
      <c r="X2294" s="139"/>
      <c r="Y2294" s="139"/>
      <c r="Z2294" s="139"/>
      <c r="AA2294" s="139"/>
      <c r="AB2294" s="139"/>
      <c r="AC2294" s="139"/>
      <c r="AD2294" s="139"/>
      <c r="AE2294" s="139"/>
      <c r="AF2294" s="139"/>
      <c r="AG2294" s="139"/>
      <c r="AH2294" s="139"/>
      <c r="AI2294" s="139"/>
      <c r="AJ2294" s="139"/>
      <c r="AK2294" s="139"/>
      <c r="AL2294" s="139"/>
      <c r="AM2294" s="139"/>
      <c r="AN2294" s="139"/>
      <c r="AO2294" s="139"/>
      <c r="AP2294" s="139"/>
      <c r="AQ2294" s="139"/>
      <c r="AR2294" s="139"/>
      <c r="AS2294" s="139"/>
      <c r="AT2294" s="139"/>
      <c r="AU2294" s="139"/>
      <c r="AV2294" s="139"/>
      <c r="AW2294" s="139"/>
      <c r="AX2294" s="139"/>
      <c r="AY2294" s="139"/>
    </row>
    <row r="2295" spans="1:51" ht="14.25" x14ac:dyDescent="0.2">
      <c r="A2295" s="139"/>
      <c r="B2295" s="139"/>
      <c r="C2295" s="139"/>
      <c r="D2295" s="139"/>
      <c r="E2295" s="139"/>
      <c r="F2295" s="139"/>
      <c r="G2295" s="139"/>
      <c r="H2295" s="139"/>
      <c r="I2295" s="139"/>
      <c r="J2295" s="139"/>
      <c r="K2295" s="139"/>
      <c r="L2295" s="139"/>
      <c r="M2295" s="139"/>
      <c r="N2295" s="139"/>
      <c r="O2295" s="139"/>
      <c r="P2295" s="139"/>
      <c r="Q2295" s="139"/>
      <c r="R2295" s="139"/>
      <c r="S2295" s="139"/>
      <c r="T2295" s="139"/>
      <c r="U2295" s="139"/>
      <c r="V2295" s="139"/>
      <c r="W2295" s="139"/>
      <c r="X2295" s="139"/>
      <c r="Y2295" s="139"/>
      <c r="Z2295" s="139"/>
      <c r="AA2295" s="139"/>
      <c r="AB2295" s="139"/>
      <c r="AC2295" s="139"/>
      <c r="AD2295" s="139"/>
      <c r="AE2295" s="139"/>
      <c r="AF2295" s="139"/>
      <c r="AG2295" s="139"/>
      <c r="AH2295" s="139"/>
      <c r="AI2295" s="139"/>
      <c r="AJ2295" s="139"/>
      <c r="AK2295" s="139"/>
      <c r="AL2295" s="139"/>
      <c r="AM2295" s="139"/>
      <c r="AN2295" s="139"/>
      <c r="AO2295" s="139"/>
      <c r="AP2295" s="139"/>
      <c r="AQ2295" s="139"/>
      <c r="AR2295" s="139"/>
      <c r="AS2295" s="139"/>
      <c r="AT2295" s="139"/>
      <c r="AU2295" s="139"/>
      <c r="AV2295" s="139"/>
      <c r="AW2295" s="139"/>
      <c r="AX2295" s="139"/>
      <c r="AY2295" s="139"/>
    </row>
    <row r="2296" spans="1:51" ht="14.25" x14ac:dyDescent="0.2">
      <c r="A2296" s="139"/>
      <c r="B2296" s="139"/>
      <c r="C2296" s="139"/>
      <c r="D2296" s="139"/>
      <c r="E2296" s="139"/>
      <c r="F2296" s="139"/>
      <c r="G2296" s="139"/>
      <c r="H2296" s="139"/>
      <c r="I2296" s="139"/>
      <c r="J2296" s="139"/>
      <c r="K2296" s="139"/>
      <c r="L2296" s="139"/>
      <c r="M2296" s="139"/>
      <c r="N2296" s="139"/>
      <c r="O2296" s="139"/>
      <c r="P2296" s="139"/>
      <c r="Q2296" s="139"/>
      <c r="R2296" s="139"/>
      <c r="S2296" s="139"/>
      <c r="T2296" s="139"/>
      <c r="U2296" s="139"/>
      <c r="V2296" s="139"/>
      <c r="W2296" s="139"/>
      <c r="X2296" s="139"/>
      <c r="Y2296" s="139"/>
      <c r="Z2296" s="139"/>
      <c r="AA2296" s="139"/>
      <c r="AB2296" s="139"/>
      <c r="AC2296" s="139"/>
      <c r="AD2296" s="139"/>
      <c r="AE2296" s="139"/>
      <c r="AF2296" s="139"/>
      <c r="AG2296" s="139"/>
      <c r="AH2296" s="139"/>
      <c r="AI2296" s="139"/>
      <c r="AJ2296" s="139"/>
      <c r="AK2296" s="139"/>
      <c r="AL2296" s="139"/>
      <c r="AM2296" s="139"/>
      <c r="AN2296" s="139"/>
      <c r="AO2296" s="139"/>
      <c r="AP2296" s="139"/>
      <c r="AQ2296" s="139"/>
      <c r="AR2296" s="139"/>
      <c r="AS2296" s="139"/>
      <c r="AT2296" s="139"/>
      <c r="AU2296" s="139"/>
      <c r="AV2296" s="139"/>
      <c r="AW2296" s="139"/>
      <c r="AX2296" s="139"/>
      <c r="AY2296" s="139"/>
    </row>
    <row r="2297" spans="1:51" ht="14.25" x14ac:dyDescent="0.2">
      <c r="A2297" s="139"/>
      <c r="B2297" s="139"/>
      <c r="C2297" s="139"/>
      <c r="D2297" s="139"/>
      <c r="E2297" s="139"/>
      <c r="F2297" s="139"/>
      <c r="G2297" s="139"/>
      <c r="H2297" s="139"/>
      <c r="I2297" s="139"/>
      <c r="J2297" s="139"/>
      <c r="K2297" s="139"/>
      <c r="L2297" s="139"/>
      <c r="M2297" s="139"/>
      <c r="N2297" s="139"/>
      <c r="O2297" s="139"/>
      <c r="P2297" s="139"/>
      <c r="Q2297" s="139"/>
      <c r="R2297" s="139"/>
      <c r="S2297" s="139"/>
      <c r="T2297" s="139"/>
      <c r="U2297" s="139"/>
      <c r="V2297" s="139"/>
      <c r="W2297" s="139"/>
      <c r="X2297" s="139"/>
      <c r="Y2297" s="139"/>
      <c r="Z2297" s="139"/>
      <c r="AA2297" s="139"/>
      <c r="AB2297" s="139"/>
      <c r="AC2297" s="139"/>
      <c r="AD2297" s="139"/>
      <c r="AE2297" s="139"/>
      <c r="AF2297" s="139"/>
      <c r="AG2297" s="139"/>
      <c r="AH2297" s="139"/>
      <c r="AI2297" s="139"/>
      <c r="AJ2297" s="139"/>
      <c r="AK2297" s="139"/>
      <c r="AL2297" s="139"/>
      <c r="AM2297" s="139"/>
      <c r="AN2297" s="139"/>
      <c r="AO2297" s="139"/>
      <c r="AP2297" s="139"/>
      <c r="AQ2297" s="139"/>
      <c r="AR2297" s="139"/>
      <c r="AS2297" s="139"/>
      <c r="AT2297" s="139"/>
      <c r="AU2297" s="139"/>
      <c r="AV2297" s="139"/>
      <c r="AW2297" s="139"/>
      <c r="AX2297" s="139"/>
      <c r="AY2297" s="139"/>
    </row>
    <row r="2298" spans="1:51" ht="14.25" x14ac:dyDescent="0.2">
      <c r="A2298" s="139"/>
      <c r="B2298" s="139"/>
      <c r="C2298" s="139"/>
      <c r="D2298" s="139"/>
      <c r="E2298" s="139"/>
      <c r="F2298" s="139"/>
      <c r="G2298" s="139"/>
      <c r="H2298" s="139"/>
      <c r="I2298" s="139"/>
      <c r="J2298" s="139"/>
      <c r="K2298" s="139"/>
      <c r="L2298" s="139"/>
      <c r="M2298" s="139"/>
      <c r="N2298" s="139"/>
      <c r="O2298" s="139"/>
      <c r="P2298" s="139"/>
      <c r="Q2298" s="139"/>
      <c r="R2298" s="139"/>
      <c r="S2298" s="139"/>
      <c r="T2298" s="139"/>
      <c r="U2298" s="139"/>
      <c r="V2298" s="139"/>
      <c r="W2298" s="139"/>
      <c r="X2298" s="139"/>
      <c r="Y2298" s="139"/>
      <c r="Z2298" s="139"/>
      <c r="AA2298" s="139"/>
      <c r="AB2298" s="139"/>
      <c r="AC2298" s="139"/>
      <c r="AD2298" s="139"/>
      <c r="AE2298" s="139"/>
      <c r="AF2298" s="139"/>
      <c r="AG2298" s="139"/>
      <c r="AH2298" s="139"/>
      <c r="AI2298" s="139"/>
      <c r="AJ2298" s="139"/>
      <c r="AK2298" s="139"/>
      <c r="AL2298" s="139"/>
      <c r="AM2298" s="139"/>
      <c r="AN2298" s="139"/>
      <c r="AO2298" s="139"/>
      <c r="AP2298" s="139"/>
      <c r="AQ2298" s="139"/>
      <c r="AR2298" s="139"/>
      <c r="AS2298" s="139"/>
      <c r="AT2298" s="139"/>
      <c r="AU2298" s="139"/>
      <c r="AV2298" s="139"/>
      <c r="AW2298" s="139"/>
      <c r="AX2298" s="139"/>
      <c r="AY2298" s="139"/>
    </row>
    <row r="2299" spans="1:51" ht="14.25" x14ac:dyDescent="0.2">
      <c r="A2299" s="139"/>
      <c r="B2299" s="139"/>
      <c r="C2299" s="139"/>
      <c r="D2299" s="139"/>
      <c r="E2299" s="139"/>
      <c r="F2299" s="139"/>
      <c r="G2299" s="139"/>
      <c r="H2299" s="139"/>
      <c r="I2299" s="139"/>
      <c r="J2299" s="139"/>
      <c r="K2299" s="139"/>
      <c r="L2299" s="139"/>
      <c r="M2299" s="139"/>
      <c r="N2299" s="139"/>
      <c r="O2299" s="139"/>
      <c r="P2299" s="139"/>
      <c r="Q2299" s="139"/>
      <c r="R2299" s="139"/>
      <c r="S2299" s="139"/>
      <c r="T2299" s="139"/>
      <c r="U2299" s="139"/>
      <c r="V2299" s="139"/>
      <c r="W2299" s="139"/>
      <c r="X2299" s="139"/>
      <c r="Y2299" s="139"/>
      <c r="Z2299" s="139"/>
      <c r="AA2299" s="139"/>
      <c r="AB2299" s="139"/>
      <c r="AC2299" s="139"/>
      <c r="AD2299" s="139"/>
      <c r="AE2299" s="139"/>
      <c r="AF2299" s="139"/>
      <c r="AG2299" s="139"/>
      <c r="AH2299" s="139"/>
      <c r="AI2299" s="139"/>
      <c r="AJ2299" s="139"/>
      <c r="AK2299" s="139"/>
      <c r="AL2299" s="139"/>
      <c r="AM2299" s="139"/>
      <c r="AN2299" s="139"/>
      <c r="AO2299" s="139"/>
      <c r="AP2299" s="139"/>
      <c r="AQ2299" s="139"/>
      <c r="AR2299" s="139"/>
      <c r="AS2299" s="139"/>
      <c r="AT2299" s="139"/>
      <c r="AU2299" s="139"/>
      <c r="AV2299" s="139"/>
      <c r="AW2299" s="139"/>
      <c r="AX2299" s="139"/>
      <c r="AY2299" s="139"/>
    </row>
    <row r="2300" spans="1:51" ht="14.25" x14ac:dyDescent="0.2">
      <c r="I2300" s="139"/>
      <c r="J2300" s="139"/>
      <c r="K2300" s="139"/>
      <c r="L2300" s="139"/>
      <c r="M2300" s="139"/>
      <c r="N2300" s="139"/>
      <c r="O2300" s="139"/>
      <c r="P2300" s="139"/>
      <c r="Q2300" s="139"/>
      <c r="R2300" s="139"/>
      <c r="S2300" s="139"/>
      <c r="T2300" s="139"/>
      <c r="U2300" s="139"/>
      <c r="V2300" s="139"/>
      <c r="W2300" s="139"/>
      <c r="X2300" s="139"/>
      <c r="Y2300" s="139"/>
      <c r="Z2300" s="139"/>
      <c r="AA2300" s="139"/>
      <c r="AB2300" s="139"/>
      <c r="AC2300" s="139"/>
      <c r="AD2300" s="139"/>
      <c r="AE2300" s="139"/>
      <c r="AF2300" s="139"/>
      <c r="AG2300" s="139"/>
      <c r="AH2300" s="139"/>
      <c r="AI2300" s="139"/>
      <c r="AJ2300" s="139"/>
      <c r="AK2300" s="139"/>
      <c r="AL2300" s="139"/>
      <c r="AM2300" s="139"/>
      <c r="AN2300" s="139"/>
      <c r="AO2300" s="139"/>
      <c r="AP2300" s="139"/>
      <c r="AQ2300" s="139"/>
      <c r="AR2300" s="139"/>
      <c r="AS2300" s="139"/>
      <c r="AT2300" s="139"/>
      <c r="AU2300" s="139"/>
      <c r="AV2300" s="139"/>
      <c r="AW2300" s="139"/>
      <c r="AX2300" s="139"/>
      <c r="AY2300" s="139"/>
    </row>
  </sheetData>
  <mergeCells count="55">
    <mergeCell ref="H230:H231"/>
    <mergeCell ref="D235:D236"/>
    <mergeCell ref="F235:G236"/>
    <mergeCell ref="H235:H236"/>
    <mergeCell ref="D240:D241"/>
    <mergeCell ref="F240:G241"/>
    <mergeCell ref="H240:H241"/>
    <mergeCell ref="D212:E212"/>
    <mergeCell ref="A222:C222"/>
    <mergeCell ref="F222:G222"/>
    <mergeCell ref="D227:E227"/>
    <mergeCell ref="D230:D231"/>
    <mergeCell ref="F230:G231"/>
    <mergeCell ref="D182:E182"/>
    <mergeCell ref="A192:C192"/>
    <mergeCell ref="F192:G192"/>
    <mergeCell ref="D197:E197"/>
    <mergeCell ref="A207:C207"/>
    <mergeCell ref="F207:G207"/>
    <mergeCell ref="D152:E152"/>
    <mergeCell ref="A162:C162"/>
    <mergeCell ref="F162:G162"/>
    <mergeCell ref="D167:E167"/>
    <mergeCell ref="A177:C177"/>
    <mergeCell ref="F177:G177"/>
    <mergeCell ref="D122:E122"/>
    <mergeCell ref="A132:C132"/>
    <mergeCell ref="F132:G132"/>
    <mergeCell ref="D137:E137"/>
    <mergeCell ref="A147:C147"/>
    <mergeCell ref="F147:G147"/>
    <mergeCell ref="D92:E92"/>
    <mergeCell ref="A102:C102"/>
    <mergeCell ref="F102:G102"/>
    <mergeCell ref="D107:E107"/>
    <mergeCell ref="A117:C117"/>
    <mergeCell ref="F117:G117"/>
    <mergeCell ref="D62:E62"/>
    <mergeCell ref="A72:C72"/>
    <mergeCell ref="F72:G72"/>
    <mergeCell ref="D77:E77"/>
    <mergeCell ref="A87:C87"/>
    <mergeCell ref="F87:G87"/>
    <mergeCell ref="D32:E32"/>
    <mergeCell ref="A42:C42"/>
    <mergeCell ref="F42:G42"/>
    <mergeCell ref="D47:E47"/>
    <mergeCell ref="A57:C57"/>
    <mergeCell ref="F57:G57"/>
    <mergeCell ref="G2:H2"/>
    <mergeCell ref="A12:C12"/>
    <mergeCell ref="F12:G12"/>
    <mergeCell ref="D17:E17"/>
    <mergeCell ref="A27:C27"/>
    <mergeCell ref="F27:G27"/>
  </mergeCells>
  <pageMargins left="1" right="0.5" top="1" bottom="0.75" header="0.3" footer="0.5"/>
  <pageSetup scale="96" fitToHeight="3" orientation="portrait" r:id="rId1"/>
  <headerFooter alignWithMargins="0"/>
  <rowBreaks count="1" manualBreakCount="1">
    <brk id="48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B9523-2EDC-48F3-8A06-F02EEE3B4F21}">
  <sheetPr>
    <pageSetUpPr fitToPage="1"/>
  </sheetPr>
  <dimension ref="A1:H503"/>
  <sheetViews>
    <sheetView zoomScale="82" zoomScaleNormal="82" workbookViewId="0">
      <selection activeCell="A2" sqref="A2:E2"/>
    </sheetView>
  </sheetViews>
  <sheetFormatPr defaultColWidth="11.42578125" defaultRowHeight="12.75" x14ac:dyDescent="0.2"/>
  <cols>
    <col min="1" max="1" width="11" style="1" customWidth="1"/>
    <col min="2" max="2" width="41" style="1" customWidth="1"/>
    <col min="3" max="5" width="14" style="1" customWidth="1"/>
    <col min="6" max="16384" width="11.42578125" style="1"/>
  </cols>
  <sheetData>
    <row r="1" spans="1:5" ht="18" x14ac:dyDescent="0.25">
      <c r="A1" s="385" t="s">
        <v>24</v>
      </c>
      <c r="B1" s="385"/>
      <c r="C1" s="385"/>
      <c r="D1" s="385"/>
      <c r="E1" s="385"/>
    </row>
    <row r="2" spans="1:5" ht="18" x14ac:dyDescent="0.25">
      <c r="A2" s="385" t="s">
        <v>307</v>
      </c>
      <c r="B2" s="385"/>
      <c r="C2" s="385"/>
      <c r="D2" s="385"/>
      <c r="E2" s="385"/>
    </row>
    <row r="3" spans="1:5" ht="18" x14ac:dyDescent="0.25">
      <c r="A3" s="385" t="s">
        <v>74</v>
      </c>
      <c r="B3" s="385"/>
      <c r="C3" s="385"/>
      <c r="D3" s="385"/>
      <c r="E3" s="385"/>
    </row>
    <row r="4" spans="1:5" ht="15" customHeight="1" x14ac:dyDescent="0.2">
      <c r="B4" s="12"/>
      <c r="C4" s="12"/>
      <c r="D4" s="12"/>
      <c r="E4" s="12"/>
    </row>
    <row r="5" spans="1:5" ht="15" customHeight="1" x14ac:dyDescent="0.25">
      <c r="A5" s="258" t="s">
        <v>80</v>
      </c>
      <c r="B5" s="259"/>
      <c r="C5" s="260" t="s">
        <v>96</v>
      </c>
      <c r="D5" s="260" t="s">
        <v>97</v>
      </c>
      <c r="E5" s="260" t="s">
        <v>98</v>
      </c>
    </row>
    <row r="6" spans="1:5" ht="15" customHeight="1" x14ac:dyDescent="0.25">
      <c r="A6" s="50" t="s">
        <v>0</v>
      </c>
      <c r="B6" s="51"/>
      <c r="C6" s="107">
        <f>'Prop. BA'!F255</f>
        <v>2189579.88</v>
      </c>
      <c r="D6" s="38">
        <f>'Budget, Annual'!D6</f>
        <v>470647</v>
      </c>
      <c r="E6" s="38">
        <f>C6+D6</f>
        <v>2660226.88</v>
      </c>
    </row>
    <row r="7" spans="1:5" ht="15" customHeight="1" x14ac:dyDescent="0.2">
      <c r="A7" s="37" t="s">
        <v>25</v>
      </c>
      <c r="B7" s="52"/>
      <c r="C7" s="38">
        <f>'Budget, Annual'!C7</f>
        <v>6897</v>
      </c>
      <c r="D7" s="38">
        <f>'Budget, Annual'!D7</f>
        <v>0</v>
      </c>
      <c r="E7" s="38">
        <f t="shared" ref="E7:E16" si="0">C7+D7</f>
        <v>6897</v>
      </c>
    </row>
    <row r="8" spans="1:5" ht="15" customHeight="1" x14ac:dyDescent="0.2">
      <c r="A8" s="37" t="s">
        <v>26</v>
      </c>
      <c r="B8" s="52"/>
      <c r="C8" s="38">
        <f>'Budget, Annual'!C8</f>
        <v>7625</v>
      </c>
      <c r="D8" s="38">
        <f>'Budget, Annual'!D8</f>
        <v>1105</v>
      </c>
      <c r="E8" s="38">
        <f t="shared" si="0"/>
        <v>8730</v>
      </c>
    </row>
    <row r="9" spans="1:5" ht="15" customHeight="1" x14ac:dyDescent="0.2">
      <c r="A9" s="37" t="s">
        <v>27</v>
      </c>
      <c r="B9" s="52"/>
      <c r="C9" s="38">
        <f>'Budget, Annual'!C9</f>
        <v>500</v>
      </c>
      <c r="D9" s="38">
        <f>'Budget, Annual'!D9</f>
        <v>0</v>
      </c>
      <c r="E9" s="38">
        <f t="shared" si="0"/>
        <v>500</v>
      </c>
    </row>
    <row r="10" spans="1:5" ht="15" customHeight="1" x14ac:dyDescent="0.2">
      <c r="A10" s="37" t="s">
        <v>28</v>
      </c>
      <c r="B10" s="52"/>
      <c r="C10" s="38">
        <f>'Budget, Annual'!C10</f>
        <v>3197</v>
      </c>
      <c r="D10" s="38">
        <f>'Budget, Annual'!D10</f>
        <v>0</v>
      </c>
      <c r="E10" s="38">
        <f t="shared" si="0"/>
        <v>3197</v>
      </c>
    </row>
    <row r="11" spans="1:5" ht="15" customHeight="1" x14ac:dyDescent="0.2">
      <c r="A11" s="37" t="s">
        <v>29</v>
      </c>
      <c r="B11" s="52"/>
      <c r="C11" s="38">
        <f>'Budget, Annual'!C11</f>
        <v>175</v>
      </c>
      <c r="D11" s="38">
        <f>'Budget, Annual'!D11</f>
        <v>0</v>
      </c>
      <c r="E11" s="38">
        <f t="shared" si="0"/>
        <v>175</v>
      </c>
    </row>
    <row r="12" spans="1:5" ht="15" customHeight="1" x14ac:dyDescent="0.2">
      <c r="A12" s="37" t="s">
        <v>1</v>
      </c>
      <c r="B12" s="52"/>
      <c r="C12" s="38">
        <f>'Budget, Annual'!C12</f>
        <v>2857</v>
      </c>
      <c r="D12" s="38">
        <f>'Budget, Annual'!D12</f>
        <v>306</v>
      </c>
      <c r="E12" s="38">
        <f t="shared" si="0"/>
        <v>3163</v>
      </c>
    </row>
    <row r="13" spans="1:5" ht="15" customHeight="1" x14ac:dyDescent="0.2">
      <c r="A13" s="37" t="s">
        <v>30</v>
      </c>
      <c r="B13" s="52"/>
      <c r="C13" s="38">
        <f>'Budget, Annual'!C13</f>
        <v>463</v>
      </c>
      <c r="D13" s="38">
        <f>'Budget, Annual'!D13</f>
        <v>0</v>
      </c>
      <c r="E13" s="38">
        <f t="shared" si="0"/>
        <v>463</v>
      </c>
    </row>
    <row r="14" spans="1:5" ht="15" customHeight="1" x14ac:dyDescent="0.2">
      <c r="A14" s="39" t="s">
        <v>31</v>
      </c>
      <c r="B14" s="52"/>
      <c r="C14" s="38">
        <f>'Budget, Annual'!C14</f>
        <v>21807</v>
      </c>
      <c r="D14" s="38">
        <f>'Budget, Annual'!D14</f>
        <v>0</v>
      </c>
      <c r="E14" s="38">
        <f t="shared" si="0"/>
        <v>21807</v>
      </c>
    </row>
    <row r="15" spans="1:5" ht="15" customHeight="1" x14ac:dyDescent="0.2">
      <c r="A15" s="37" t="s">
        <v>32</v>
      </c>
      <c r="B15" s="52"/>
      <c r="C15" s="38">
        <f>'Budget, Annual'!C15</f>
        <v>9511</v>
      </c>
      <c r="D15" s="38">
        <f>'Budget, Annual'!D15</f>
        <v>9511</v>
      </c>
      <c r="E15" s="38">
        <f t="shared" si="0"/>
        <v>19022</v>
      </c>
    </row>
    <row r="16" spans="1:5" ht="15" customHeight="1" thickBot="1" x14ac:dyDescent="0.25">
      <c r="A16" s="67" t="s">
        <v>73</v>
      </c>
      <c r="B16" s="68"/>
      <c r="C16" s="70">
        <f>'Budget, Annual'!C16</f>
        <v>0</v>
      </c>
      <c r="D16" s="70">
        <f>'Budget, Annual'!D16</f>
        <v>0</v>
      </c>
      <c r="E16" s="70">
        <f t="shared" si="0"/>
        <v>0</v>
      </c>
    </row>
    <row r="17" spans="1:8" ht="15" customHeight="1" thickTop="1" x14ac:dyDescent="0.25">
      <c r="A17" s="46" t="s">
        <v>82</v>
      </c>
      <c r="B17" s="41"/>
      <c r="C17" s="47">
        <f>SUM(C6:C16)</f>
        <v>2242611.88</v>
      </c>
      <c r="D17" s="47">
        <f t="shared" ref="D17" si="1">SUM(D6:D16)</f>
        <v>481569</v>
      </c>
      <c r="E17" s="47">
        <f>SUM(E6:E16)</f>
        <v>2724180.88</v>
      </c>
      <c r="G17" s="110"/>
      <c r="H17" s="110"/>
    </row>
    <row r="18" spans="1:8" ht="15" customHeight="1" x14ac:dyDescent="0.2">
      <c r="H18" s="110"/>
    </row>
    <row r="19" spans="1:8" ht="15" customHeight="1" x14ac:dyDescent="0.25">
      <c r="A19" s="258" t="s">
        <v>89</v>
      </c>
      <c r="B19" s="259"/>
      <c r="C19" s="260" t="s">
        <v>96</v>
      </c>
      <c r="D19" s="260" t="s">
        <v>97</v>
      </c>
      <c r="E19" s="260" t="s">
        <v>98</v>
      </c>
    </row>
    <row r="20" spans="1:8" ht="15" customHeight="1" x14ac:dyDescent="0.25">
      <c r="A20" s="61" t="s">
        <v>33</v>
      </c>
      <c r="B20" s="261"/>
      <c r="C20" s="262"/>
      <c r="D20" s="262"/>
      <c r="E20" s="263"/>
    </row>
    <row r="21" spans="1:8" ht="15" customHeight="1" x14ac:dyDescent="0.2">
      <c r="A21" s="37" t="s">
        <v>62</v>
      </c>
      <c r="C21" s="44">
        <f>'Budget, Month'!O21</f>
        <v>503523</v>
      </c>
      <c r="D21" s="44">
        <f>'Budget, Month'!O78</f>
        <v>124447</v>
      </c>
      <c r="E21" s="64">
        <f t="shared" ref="E21:E28" si="2">C21+D21</f>
        <v>627970</v>
      </c>
    </row>
    <row r="22" spans="1:8" ht="15" customHeight="1" x14ac:dyDescent="0.2">
      <c r="A22" s="37" t="s">
        <v>63</v>
      </c>
      <c r="C22" s="44">
        <f>'Budget, Month'!O22</f>
        <v>61714</v>
      </c>
      <c r="D22" s="44">
        <f>'Budget, Month'!O79</f>
        <v>39120</v>
      </c>
      <c r="E22" s="38">
        <f t="shared" si="2"/>
        <v>100834</v>
      </c>
    </row>
    <row r="23" spans="1:8" ht="15" customHeight="1" x14ac:dyDescent="0.2">
      <c r="A23" s="37" t="s">
        <v>64</v>
      </c>
      <c r="C23" s="44">
        <f>'Budget, Month'!O23</f>
        <v>37533</v>
      </c>
      <c r="D23" s="44">
        <f>'Budget, Month'!O80</f>
        <v>10702</v>
      </c>
      <c r="E23" s="38">
        <f t="shared" si="2"/>
        <v>48235</v>
      </c>
    </row>
    <row r="24" spans="1:8" ht="15" customHeight="1" x14ac:dyDescent="0.2">
      <c r="A24" s="37" t="s">
        <v>65</v>
      </c>
      <c r="C24" s="44">
        <f>'Budget, Month'!O24</f>
        <v>76481</v>
      </c>
      <c r="D24" s="44">
        <f>'Budget, Month'!O81</f>
        <v>53563</v>
      </c>
      <c r="E24" s="38">
        <f t="shared" si="2"/>
        <v>130044</v>
      </c>
    </row>
    <row r="25" spans="1:8" ht="15" customHeight="1" x14ac:dyDescent="0.2">
      <c r="A25" s="37" t="s">
        <v>66</v>
      </c>
      <c r="C25" s="44">
        <f>'Budget, Month'!O25</f>
        <v>0</v>
      </c>
      <c r="D25" s="44">
        <f>'Budget, Month'!O82</f>
        <v>0</v>
      </c>
      <c r="E25" s="38">
        <f t="shared" si="2"/>
        <v>0</v>
      </c>
    </row>
    <row r="26" spans="1:8" ht="15" customHeight="1" x14ac:dyDescent="0.2">
      <c r="A26" s="37" t="s">
        <v>67</v>
      </c>
      <c r="C26" s="44">
        <f>'Budget, Month'!O26</f>
        <v>17476</v>
      </c>
      <c r="D26" s="44">
        <f>'Budget, Month'!O83</f>
        <v>5157</v>
      </c>
      <c r="E26" s="38">
        <f t="shared" si="2"/>
        <v>22633</v>
      </c>
    </row>
    <row r="27" spans="1:8" ht="15" customHeight="1" x14ac:dyDescent="0.2">
      <c r="A27" s="53" t="s">
        <v>68</v>
      </c>
      <c r="B27" s="55"/>
      <c r="C27" s="40">
        <f>'Budget, Month'!O27</f>
        <v>358</v>
      </c>
      <c r="D27" s="40">
        <f>'Budget, Month'!O84</f>
        <v>50</v>
      </c>
      <c r="E27" s="40">
        <f t="shared" si="2"/>
        <v>408</v>
      </c>
    </row>
    <row r="28" spans="1:8" ht="15" customHeight="1" x14ac:dyDescent="0.2">
      <c r="A28" s="58" t="s">
        <v>84</v>
      </c>
      <c r="B28" s="57"/>
      <c r="C28" s="40">
        <f>SUM(C21:C27)</f>
        <v>697085</v>
      </c>
      <c r="D28" s="40">
        <f>SUM(D21:D27)</f>
        <v>233039</v>
      </c>
      <c r="E28" s="66">
        <f t="shared" si="2"/>
        <v>930124</v>
      </c>
    </row>
    <row r="29" spans="1:8" ht="15" customHeight="1" x14ac:dyDescent="0.2">
      <c r="A29" s="83"/>
      <c r="B29" s="13"/>
      <c r="C29" s="18"/>
      <c r="D29" s="18"/>
      <c r="E29" s="109"/>
    </row>
    <row r="30" spans="1:8" ht="15" customHeight="1" x14ac:dyDescent="0.2">
      <c r="A30" s="84" t="s">
        <v>34</v>
      </c>
      <c r="B30" s="23"/>
      <c r="C30" s="32"/>
      <c r="D30" s="32"/>
      <c r="E30" s="33"/>
    </row>
    <row r="31" spans="1:8" ht="15" customHeight="1" x14ac:dyDescent="0.2">
      <c r="A31" s="50" t="s">
        <v>37</v>
      </c>
      <c r="B31" s="51"/>
      <c r="C31" s="43">
        <f>'Budget, Month'!O31</f>
        <v>7500</v>
      </c>
      <c r="D31" s="43">
        <f>'Budget, Month'!O88</f>
        <v>7500</v>
      </c>
      <c r="E31" s="43">
        <f t="shared" ref="E31:E39" si="3">C31+D31</f>
        <v>15000</v>
      </c>
    </row>
    <row r="32" spans="1:8" ht="15" customHeight="1" x14ac:dyDescent="0.2">
      <c r="A32" s="37" t="s">
        <v>38</v>
      </c>
      <c r="B32" s="52"/>
      <c r="C32" s="44">
        <f>'Budget, Month'!O32</f>
        <v>600</v>
      </c>
      <c r="D32" s="44">
        <f>'Budget, Month'!O89</f>
        <v>0</v>
      </c>
      <c r="E32" s="44">
        <f t="shared" si="3"/>
        <v>600</v>
      </c>
    </row>
    <row r="33" spans="1:5" ht="15" customHeight="1" x14ac:dyDescent="0.2">
      <c r="A33" s="37" t="s">
        <v>39</v>
      </c>
      <c r="B33" s="52"/>
      <c r="C33" s="44">
        <f>'Budget, Month'!O33</f>
        <v>0</v>
      </c>
      <c r="D33" s="44"/>
      <c r="E33" s="44">
        <f t="shared" si="3"/>
        <v>0</v>
      </c>
    </row>
    <row r="34" spans="1:5" ht="15" customHeight="1" x14ac:dyDescent="0.2">
      <c r="A34" s="37" t="s">
        <v>40</v>
      </c>
      <c r="B34" s="52"/>
      <c r="C34" s="44">
        <f>'Budget, Month'!O34</f>
        <v>13803</v>
      </c>
      <c r="D34" s="44">
        <f>'Budget, Month'!O90</f>
        <v>881</v>
      </c>
      <c r="E34" s="44">
        <f t="shared" si="3"/>
        <v>14684</v>
      </c>
    </row>
    <row r="35" spans="1:5" ht="15" customHeight="1" x14ac:dyDescent="0.2">
      <c r="A35" s="37" t="s">
        <v>41</v>
      </c>
      <c r="B35" s="52"/>
      <c r="C35" s="44">
        <f>'Budget, Month'!O35</f>
        <v>870</v>
      </c>
      <c r="D35" s="44">
        <f>'Budget, Month'!O91</f>
        <v>2445</v>
      </c>
      <c r="E35" s="44">
        <f t="shared" si="3"/>
        <v>3315</v>
      </c>
    </row>
    <row r="36" spans="1:5" ht="15" customHeight="1" x14ac:dyDescent="0.2">
      <c r="A36" s="37" t="s">
        <v>42</v>
      </c>
      <c r="B36" s="52"/>
      <c r="C36" s="44">
        <f>'Budget, Month'!O36</f>
        <v>1362</v>
      </c>
      <c r="D36" s="44">
        <f>'Budget, Month'!O92</f>
        <v>344</v>
      </c>
      <c r="E36" s="44">
        <f t="shared" si="3"/>
        <v>1706</v>
      </c>
    </row>
    <row r="37" spans="1:5" ht="15" customHeight="1" x14ac:dyDescent="0.2">
      <c r="A37" s="37" t="s">
        <v>43</v>
      </c>
      <c r="B37" s="52"/>
      <c r="C37" s="44">
        <f>'Budget, Month'!O37</f>
        <v>7713</v>
      </c>
      <c r="D37" s="44">
        <f>'Budget, Month'!O93</f>
        <v>1727</v>
      </c>
      <c r="E37" s="44">
        <f t="shared" si="3"/>
        <v>9440</v>
      </c>
    </row>
    <row r="38" spans="1:5" ht="15" customHeight="1" x14ac:dyDescent="0.2">
      <c r="A38" s="53" t="s">
        <v>44</v>
      </c>
      <c r="B38" s="54"/>
      <c r="C38" s="40">
        <f>'Budget, Month'!O38</f>
        <v>29185</v>
      </c>
      <c r="D38" s="40">
        <f>'Budget, Month'!O94</f>
        <v>15789</v>
      </c>
      <c r="E38" s="40">
        <f t="shared" si="3"/>
        <v>44974</v>
      </c>
    </row>
    <row r="39" spans="1:5" ht="15" customHeight="1" x14ac:dyDescent="0.2">
      <c r="A39" s="58" t="s">
        <v>85</v>
      </c>
      <c r="B39" s="57"/>
      <c r="C39" s="40">
        <f>SUM(C31:C38)</f>
        <v>61033</v>
      </c>
      <c r="D39" s="40">
        <f>SUM(D31:D38)</f>
        <v>28686</v>
      </c>
      <c r="E39" s="40">
        <f t="shared" si="3"/>
        <v>89719</v>
      </c>
    </row>
    <row r="40" spans="1:5" ht="15" customHeight="1" x14ac:dyDescent="0.25">
      <c r="A40" s="258" t="s">
        <v>299</v>
      </c>
      <c r="B40" s="259"/>
      <c r="C40" s="260" t="s">
        <v>96</v>
      </c>
      <c r="D40" s="260" t="s">
        <v>97</v>
      </c>
      <c r="E40" s="260" t="s">
        <v>98</v>
      </c>
    </row>
    <row r="41" spans="1:5" ht="15" customHeight="1" x14ac:dyDescent="0.2">
      <c r="A41" s="84" t="s">
        <v>35</v>
      </c>
      <c r="B41" s="23"/>
      <c r="C41" s="32"/>
      <c r="D41" s="32"/>
      <c r="E41" s="33"/>
    </row>
    <row r="42" spans="1:5" ht="15" customHeight="1" x14ac:dyDescent="0.2">
      <c r="A42" s="50" t="s">
        <v>45</v>
      </c>
      <c r="B42" s="51"/>
      <c r="C42" s="64">
        <f>'Budget, Month'!O42</f>
        <v>4103</v>
      </c>
      <c r="D42" s="64">
        <f>'Budget, Month'!O98</f>
        <v>4649</v>
      </c>
      <c r="E42" s="64">
        <f t="shared" ref="E42:E53" si="4">C42+D42</f>
        <v>8752</v>
      </c>
    </row>
    <row r="43" spans="1:5" ht="15" customHeight="1" x14ac:dyDescent="0.2">
      <c r="A43" s="37" t="s">
        <v>46</v>
      </c>
      <c r="B43" s="52"/>
      <c r="C43" s="38">
        <f>'Budget, Month'!O43</f>
        <v>205627</v>
      </c>
      <c r="D43" s="38">
        <f>'Budget, Month'!O99</f>
        <v>66742</v>
      </c>
      <c r="E43" s="38">
        <f t="shared" si="4"/>
        <v>272369</v>
      </c>
    </row>
    <row r="44" spans="1:5" ht="15" customHeight="1" x14ac:dyDescent="0.2">
      <c r="A44" s="37" t="s">
        <v>47</v>
      </c>
      <c r="B44" s="52"/>
      <c r="C44" s="38">
        <f>'Budget, Month'!O44</f>
        <v>80</v>
      </c>
      <c r="D44" s="38">
        <f>'Budget, Month'!O100</f>
        <v>1995</v>
      </c>
      <c r="E44" s="38">
        <f t="shared" si="4"/>
        <v>2075</v>
      </c>
    </row>
    <row r="45" spans="1:5" ht="15" customHeight="1" x14ac:dyDescent="0.2">
      <c r="A45" s="37" t="s">
        <v>48</v>
      </c>
      <c r="B45" s="52"/>
      <c r="C45" s="38">
        <f>'Budget, Month'!O45</f>
        <v>371</v>
      </c>
      <c r="D45" s="38">
        <f>'Budget, Month'!O101</f>
        <v>378</v>
      </c>
      <c r="E45" s="38">
        <f t="shared" si="4"/>
        <v>749</v>
      </c>
    </row>
    <row r="46" spans="1:5" ht="15" customHeight="1" x14ac:dyDescent="0.2">
      <c r="A46" s="37" t="s">
        <v>49</v>
      </c>
      <c r="B46" s="52"/>
      <c r="C46" s="38">
        <f>'Budget, Month'!O46</f>
        <v>714</v>
      </c>
      <c r="D46" s="38">
        <f>'Budget, Month'!O102</f>
        <v>39</v>
      </c>
      <c r="E46" s="38">
        <f t="shared" si="4"/>
        <v>753</v>
      </c>
    </row>
    <row r="47" spans="1:5" ht="15" customHeight="1" x14ac:dyDescent="0.2">
      <c r="A47" s="37" t="s">
        <v>50</v>
      </c>
      <c r="B47" s="52"/>
      <c r="C47" s="38">
        <f>'Budget, Month'!O47</f>
        <v>1324</v>
      </c>
      <c r="D47" s="38">
        <f>'Budget, Month'!O103</f>
        <v>7144</v>
      </c>
      <c r="E47" s="38">
        <f t="shared" si="4"/>
        <v>8468</v>
      </c>
    </row>
    <row r="48" spans="1:5" ht="15" customHeight="1" x14ac:dyDescent="0.2">
      <c r="A48" s="37" t="s">
        <v>51</v>
      </c>
      <c r="B48" s="52"/>
      <c r="C48" s="38">
        <f>'Budget, Month'!O48</f>
        <v>11145</v>
      </c>
      <c r="D48" s="38">
        <f>'Budget, Month'!O104</f>
        <v>5240</v>
      </c>
      <c r="E48" s="38">
        <f t="shared" si="4"/>
        <v>16385</v>
      </c>
    </row>
    <row r="49" spans="1:7" ht="15" customHeight="1" x14ac:dyDescent="0.2">
      <c r="A49" s="37" t="s">
        <v>52</v>
      </c>
      <c r="B49" s="52"/>
      <c r="C49" s="38">
        <f>'Budget, Month'!O49</f>
        <v>190414</v>
      </c>
      <c r="D49" s="38">
        <f>'Budget, Month'!O105</f>
        <v>57724</v>
      </c>
      <c r="E49" s="38">
        <f t="shared" si="4"/>
        <v>248138</v>
      </c>
    </row>
    <row r="50" spans="1:7" ht="15" customHeight="1" x14ac:dyDescent="0.2">
      <c r="A50" s="37" t="s">
        <v>53</v>
      </c>
      <c r="B50" s="52"/>
      <c r="C50" s="38">
        <f>'Budget, Month'!O50</f>
        <v>4119</v>
      </c>
      <c r="D50" s="38">
        <f>'Budget, Month'!O106</f>
        <v>2278</v>
      </c>
      <c r="E50" s="38">
        <f t="shared" si="4"/>
        <v>6397</v>
      </c>
    </row>
    <row r="51" spans="1:7" ht="15" customHeight="1" x14ac:dyDescent="0.2">
      <c r="A51" s="37" t="s">
        <v>54</v>
      </c>
      <c r="B51" s="52"/>
      <c r="C51" s="38">
        <f>'Budget, Month'!O51</f>
        <v>8160</v>
      </c>
      <c r="D51" s="38">
        <f>'Budget, Month'!O107</f>
        <v>2868</v>
      </c>
      <c r="E51" s="38">
        <f t="shared" si="4"/>
        <v>11028</v>
      </c>
    </row>
    <row r="52" spans="1:7" ht="15" customHeight="1" x14ac:dyDescent="0.2">
      <c r="A52" s="53" t="s">
        <v>75</v>
      </c>
      <c r="B52" s="54"/>
      <c r="C52" s="40">
        <v>0</v>
      </c>
      <c r="D52" s="40">
        <f>'Budget, Month'!O108</f>
        <v>497</v>
      </c>
      <c r="E52" s="40">
        <f t="shared" si="4"/>
        <v>497</v>
      </c>
    </row>
    <row r="53" spans="1:7" ht="15" customHeight="1" x14ac:dyDescent="0.2">
      <c r="A53" s="63" t="s">
        <v>92</v>
      </c>
      <c r="B53" s="56"/>
      <c r="C53" s="40">
        <f>SUM(C42:C52)</f>
        <v>426057</v>
      </c>
      <c r="D53" s="40">
        <f>SUM(D42:D52)</f>
        <v>149554</v>
      </c>
      <c r="E53" s="40">
        <f t="shared" si="4"/>
        <v>575611</v>
      </c>
    </row>
    <row r="54" spans="1:7" ht="15" customHeight="1" x14ac:dyDescent="0.2">
      <c r="A54" s="252"/>
      <c r="E54" s="52"/>
    </row>
    <row r="55" spans="1:7" ht="15" customHeight="1" x14ac:dyDescent="0.2">
      <c r="A55" s="80" t="s">
        <v>36</v>
      </c>
      <c r="E55" s="52"/>
    </row>
    <row r="56" spans="1:7" ht="15" customHeight="1" x14ac:dyDescent="0.25">
      <c r="A56" s="50" t="s">
        <v>55</v>
      </c>
      <c r="B56" s="51"/>
      <c r="C56" s="137">
        <f>'Budget, Month'!O55+'Project Rev. Reqmnt'!F23</f>
        <v>43679</v>
      </c>
      <c r="D56" s="64">
        <f>'Budget, Month'!O112</f>
        <v>5246</v>
      </c>
      <c r="E56" s="64">
        <f t="shared" ref="E56:E63" si="5">C56+D56</f>
        <v>48925</v>
      </c>
    </row>
    <row r="57" spans="1:7" ht="15" customHeight="1" x14ac:dyDescent="0.2">
      <c r="A57" s="37" t="s">
        <v>56</v>
      </c>
      <c r="B57" s="52"/>
      <c r="C57" s="38">
        <f>'Budget, Month'!O56</f>
        <v>22025</v>
      </c>
      <c r="D57" s="38">
        <f>'Budget, Month'!O113</f>
        <v>0</v>
      </c>
      <c r="E57" s="38">
        <f t="shared" si="5"/>
        <v>22025</v>
      </c>
    </row>
    <row r="58" spans="1:7" ht="15" customHeight="1" x14ac:dyDescent="0.2">
      <c r="A58" s="37" t="s">
        <v>57</v>
      </c>
      <c r="B58" s="52"/>
      <c r="C58" s="38">
        <f>'Budget, Month'!O57</f>
        <v>3427</v>
      </c>
      <c r="D58" s="38">
        <f>'Budget, Month'!O114</f>
        <v>3369</v>
      </c>
      <c r="E58" s="38">
        <f t="shared" si="5"/>
        <v>6796</v>
      </c>
    </row>
    <row r="59" spans="1:7" ht="15" customHeight="1" x14ac:dyDescent="0.2">
      <c r="A59" s="37" t="s">
        <v>58</v>
      </c>
      <c r="B59" s="52"/>
      <c r="C59" s="38">
        <f>'Budget, Month'!O58</f>
        <v>0</v>
      </c>
      <c r="D59" s="38">
        <f>'Budget, Month'!O115</f>
        <v>0</v>
      </c>
      <c r="E59" s="38">
        <f t="shared" si="5"/>
        <v>0</v>
      </c>
    </row>
    <row r="60" spans="1:7" ht="15" customHeight="1" x14ac:dyDescent="0.2">
      <c r="A60" s="37" t="s">
        <v>59</v>
      </c>
      <c r="B60" s="52"/>
      <c r="C60" s="38">
        <f>'Budget, Month'!O59</f>
        <v>0</v>
      </c>
      <c r="D60" s="38">
        <f>'Budget, Month'!O116</f>
        <v>956</v>
      </c>
      <c r="E60" s="38">
        <f t="shared" si="5"/>
        <v>956</v>
      </c>
    </row>
    <row r="61" spans="1:7" ht="15" customHeight="1" x14ac:dyDescent="0.2">
      <c r="A61" s="37" t="s">
        <v>60</v>
      </c>
      <c r="B61" s="52"/>
      <c r="C61" s="38">
        <f>'Budget, Month'!O60</f>
        <v>71883</v>
      </c>
      <c r="D61" s="38"/>
      <c r="E61" s="38">
        <f t="shared" si="5"/>
        <v>71883</v>
      </c>
    </row>
    <row r="62" spans="1:7" ht="15" customHeight="1" x14ac:dyDescent="0.2">
      <c r="A62" s="53" t="s">
        <v>61</v>
      </c>
      <c r="B62" s="54"/>
      <c r="C62" s="40">
        <f>'Budget, Month'!O61</f>
        <v>27280</v>
      </c>
      <c r="D62" s="40">
        <f>'Budget, Month'!O117</f>
        <v>8665</v>
      </c>
      <c r="E62" s="40">
        <f t="shared" si="5"/>
        <v>35945</v>
      </c>
    </row>
    <row r="63" spans="1:7" ht="15" customHeight="1" thickBot="1" x14ac:dyDescent="0.3">
      <c r="A63" s="71" t="s">
        <v>86</v>
      </c>
      <c r="B63" s="72"/>
      <c r="C63" s="73">
        <f>SUM(C56:C62)</f>
        <v>168294</v>
      </c>
      <c r="D63" s="73">
        <f>SUM(D56:D62)</f>
        <v>18236</v>
      </c>
      <c r="E63" s="73">
        <f t="shared" si="5"/>
        <v>186530</v>
      </c>
      <c r="G63" s="74" t="s">
        <v>106</v>
      </c>
    </row>
    <row r="64" spans="1:7" s="74" customFormat="1" ht="15" customHeight="1" thickTop="1" x14ac:dyDescent="0.25">
      <c r="A64" s="253" t="s">
        <v>99</v>
      </c>
      <c r="B64" s="254"/>
      <c r="C64" s="255">
        <f>C28+C39+C53+C63</f>
        <v>1352469</v>
      </c>
      <c r="D64" s="255">
        <f>D28+D39+D53+D63</f>
        <v>429515</v>
      </c>
      <c r="E64" s="255">
        <f>E28+E39+E53+E63</f>
        <v>1781984</v>
      </c>
    </row>
    <row r="65" spans="1:5" s="74" customFormat="1" ht="15" customHeight="1" x14ac:dyDescent="0.25">
      <c r="A65" s="77"/>
      <c r="B65" s="89"/>
      <c r="C65" s="256"/>
      <c r="D65" s="256"/>
      <c r="E65" s="256"/>
    </row>
    <row r="66" spans="1:5" s="74" customFormat="1" ht="15" customHeight="1" x14ac:dyDescent="0.25">
      <c r="A66" s="264" t="s">
        <v>100</v>
      </c>
      <c r="B66" s="265"/>
      <c r="C66" s="260" t="s">
        <v>96</v>
      </c>
      <c r="D66" s="260" t="s">
        <v>97</v>
      </c>
      <c r="E66" s="260" t="s">
        <v>98</v>
      </c>
    </row>
    <row r="67" spans="1:5" s="74" customFormat="1" ht="15" customHeight="1" x14ac:dyDescent="0.25">
      <c r="A67" s="35"/>
      <c r="B67" s="257"/>
      <c r="C67" s="47">
        <f>C17-C64</f>
        <v>890142.87999999989</v>
      </c>
      <c r="D67" s="47">
        <f>D17-D64</f>
        <v>52054</v>
      </c>
      <c r="E67" s="47">
        <f>E17-E64</f>
        <v>942196.87999999989</v>
      </c>
    </row>
    <row r="68" spans="1:5" s="74" customFormat="1" ht="15" customHeight="1" x14ac:dyDescent="0.25">
      <c r="A68" s="75"/>
      <c r="C68" s="76"/>
      <c r="D68" s="76"/>
      <c r="E68" s="76"/>
    </row>
    <row r="69" spans="1:5" s="74" customFormat="1" ht="15" customHeight="1" x14ac:dyDescent="0.25">
      <c r="A69" s="258" t="s">
        <v>273</v>
      </c>
      <c r="B69" s="259"/>
      <c r="C69" s="260" t="s">
        <v>96</v>
      </c>
      <c r="D69" s="260" t="s">
        <v>97</v>
      </c>
      <c r="E69" s="260" t="s">
        <v>98</v>
      </c>
    </row>
    <row r="70" spans="1:5" s="74" customFormat="1" ht="15" customHeight="1" x14ac:dyDescent="0.25">
      <c r="A70" s="50" t="s">
        <v>274</v>
      </c>
      <c r="B70" s="51"/>
      <c r="C70" s="137">
        <f>'Exist. Debt Service'!D27+'Project Rev. Reqmnt'!I7</f>
        <v>65689.5</v>
      </c>
      <c r="D70" s="64">
        <v>0</v>
      </c>
      <c r="E70" s="64">
        <f>C70+D70</f>
        <v>65689.5</v>
      </c>
    </row>
    <row r="71" spans="1:5" s="74" customFormat="1" ht="15" customHeight="1" x14ac:dyDescent="0.25">
      <c r="A71" s="37" t="s">
        <v>275</v>
      </c>
      <c r="C71" s="107">
        <f>'Exist. Debt Service'!C27+'Project Rev. Reqmnt'!J7</f>
        <v>161501.17124386894</v>
      </c>
      <c r="D71" s="38">
        <v>0</v>
      </c>
      <c r="E71" s="38">
        <f>C71+D71</f>
        <v>161501.17124386894</v>
      </c>
    </row>
    <row r="72" spans="1:5" s="74" customFormat="1" ht="15" customHeight="1" x14ac:dyDescent="0.25">
      <c r="A72" s="37" t="s">
        <v>279</v>
      </c>
      <c r="C72" s="38">
        <f>'Exist. Debt Service'!E27</f>
        <v>450</v>
      </c>
      <c r="D72" s="38">
        <v>0</v>
      </c>
      <c r="E72" s="38">
        <f t="shared" ref="E72:E76" si="6">C72+D72</f>
        <v>450</v>
      </c>
    </row>
    <row r="73" spans="1:5" s="74" customFormat="1" ht="15" customHeight="1" x14ac:dyDescent="0.25">
      <c r="A73" s="37" t="s">
        <v>276</v>
      </c>
      <c r="C73" s="38">
        <f>SUM('Exist. Debt Service'!D28:D30)</f>
        <v>52007.25</v>
      </c>
      <c r="D73" s="38">
        <v>0</v>
      </c>
      <c r="E73" s="38">
        <f t="shared" si="6"/>
        <v>52007.25</v>
      </c>
    </row>
    <row r="74" spans="1:5" s="74" customFormat="1" ht="15" customHeight="1" x14ac:dyDescent="0.25">
      <c r="A74" s="37" t="s">
        <v>277</v>
      </c>
      <c r="C74" s="38">
        <f>SUM('Exist. Debt Service'!C28:C30)</f>
        <v>174191.25</v>
      </c>
      <c r="D74" s="38">
        <v>0</v>
      </c>
      <c r="E74" s="38">
        <f t="shared" si="6"/>
        <v>174191.25</v>
      </c>
    </row>
    <row r="75" spans="1:5" s="74" customFormat="1" ht="15" customHeight="1" thickBot="1" x14ac:dyDescent="0.3">
      <c r="A75" s="67" t="s">
        <v>280</v>
      </c>
      <c r="B75" s="68"/>
      <c r="C75" s="70">
        <f>SUM('Exist. Debt Service'!E28:E30)</f>
        <v>8462.5</v>
      </c>
      <c r="D75" s="70">
        <v>0</v>
      </c>
      <c r="E75" s="70">
        <f t="shared" si="6"/>
        <v>8462.5</v>
      </c>
    </row>
    <row r="76" spans="1:5" s="74" customFormat="1" ht="15" customHeight="1" thickTop="1" x14ac:dyDescent="0.25">
      <c r="A76" s="46" t="s">
        <v>281</v>
      </c>
      <c r="B76" s="41"/>
      <c r="C76" s="47">
        <f>SUM(C70:C75)</f>
        <v>462301.67124386894</v>
      </c>
      <c r="D76" s="47">
        <f>SUM(D70:D75)</f>
        <v>0</v>
      </c>
      <c r="E76" s="47">
        <f t="shared" si="6"/>
        <v>462301.67124386894</v>
      </c>
    </row>
    <row r="77" spans="1:5" s="74" customFormat="1" ht="15" customHeight="1" x14ac:dyDescent="0.25">
      <c r="A77" s="75"/>
      <c r="C77" s="76"/>
      <c r="D77" s="76"/>
      <c r="E77" s="76"/>
    </row>
    <row r="78" spans="1:5" s="74" customFormat="1" ht="15" customHeight="1" x14ac:dyDescent="0.25">
      <c r="A78" s="264" t="s">
        <v>282</v>
      </c>
      <c r="B78" s="265"/>
      <c r="C78" s="260" t="s">
        <v>96</v>
      </c>
      <c r="D78" s="260" t="s">
        <v>97</v>
      </c>
      <c r="E78" s="260" t="s">
        <v>98</v>
      </c>
    </row>
    <row r="79" spans="1:5" s="74" customFormat="1" ht="15" customHeight="1" x14ac:dyDescent="0.25">
      <c r="A79" s="35"/>
      <c r="B79" s="257"/>
      <c r="C79" s="47">
        <f>C67-C76</f>
        <v>427841.20875613095</v>
      </c>
      <c r="D79" s="47">
        <f>D67-D76</f>
        <v>52054</v>
      </c>
      <c r="E79" s="47">
        <f>E67-E76</f>
        <v>479895.20875613095</v>
      </c>
    </row>
    <row r="80" spans="1:5" s="74" customFormat="1" ht="15" customHeight="1" x14ac:dyDescent="0.25">
      <c r="A80" s="34"/>
      <c r="B80" s="77"/>
      <c r="C80" s="98"/>
      <c r="D80" s="98"/>
      <c r="E80" s="98"/>
    </row>
    <row r="81" spans="1:5" s="74" customFormat="1" ht="15" customHeight="1" x14ac:dyDescent="0.25">
      <c r="A81" s="35" t="s">
        <v>284</v>
      </c>
      <c r="B81" s="79"/>
      <c r="C81" s="267">
        <f>C79/(C64+C76)</f>
        <v>0.23575497198380588</v>
      </c>
      <c r="D81" s="267">
        <f>D79/(D64+D76)</f>
        <v>0.12119250782859738</v>
      </c>
      <c r="E81" s="267">
        <f>E79/(E64+E76)</f>
        <v>0.21382982340664089</v>
      </c>
    </row>
    <row r="82" spans="1:5" s="74" customFormat="1" ht="15" customHeight="1" x14ac:dyDescent="0.25">
      <c r="A82" s="75"/>
      <c r="C82" s="266"/>
      <c r="D82" s="266"/>
      <c r="E82" s="266"/>
    </row>
    <row r="83" spans="1:5" ht="15" customHeight="1" x14ac:dyDescent="0.2"/>
    <row r="84" spans="1:5" ht="15" customHeight="1" x14ac:dyDescent="0.2"/>
    <row r="85" spans="1:5" ht="15" customHeight="1" x14ac:dyDescent="0.2"/>
    <row r="86" spans="1:5" ht="15" customHeight="1" x14ac:dyDescent="0.2"/>
    <row r="87" spans="1:5" ht="15" customHeight="1" x14ac:dyDescent="0.2"/>
    <row r="88" spans="1:5" ht="15" customHeight="1" x14ac:dyDescent="0.2"/>
    <row r="89" spans="1:5" ht="15" customHeight="1" x14ac:dyDescent="0.2"/>
    <row r="90" spans="1:5" ht="15" customHeight="1" x14ac:dyDescent="0.2"/>
    <row r="91" spans="1:5" ht="15" customHeight="1" x14ac:dyDescent="0.2"/>
    <row r="92" spans="1:5" ht="15" customHeight="1" x14ac:dyDescent="0.2"/>
    <row r="93" spans="1:5" ht="15" customHeight="1" x14ac:dyDescent="0.2"/>
    <row r="94" spans="1:5" ht="15" customHeight="1" x14ac:dyDescent="0.2"/>
    <row r="95" spans="1:5" ht="15" customHeight="1" x14ac:dyDescent="0.2"/>
    <row r="96" spans="1: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</sheetData>
  <mergeCells count="3">
    <mergeCell ref="A1:E1"/>
    <mergeCell ref="A2:E2"/>
    <mergeCell ref="A3:E3"/>
  </mergeCells>
  <pageMargins left="0.75" right="0.75" top="0.75" bottom="0.75" header="0.3" footer="0.3"/>
  <pageSetup scale="96" fitToHeight="0" orientation="portrait" r:id="rId1"/>
  <headerFooter alignWithMargins="0"/>
  <rowBreaks count="1" manualBreakCount="1">
    <brk id="39" max="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B1E95-D23D-41FE-976D-44442FF31F13}">
  <dimension ref="A1:F28"/>
  <sheetViews>
    <sheetView workbookViewId="0">
      <selection activeCell="F26" sqref="F26"/>
    </sheetView>
  </sheetViews>
  <sheetFormatPr defaultColWidth="8.7109375" defaultRowHeight="12.75" x14ac:dyDescent="0.2"/>
  <cols>
    <col min="1" max="4" width="8.7109375" style="138"/>
    <col min="5" max="5" width="28.7109375" style="138" customWidth="1"/>
    <col min="6" max="6" width="11.85546875" style="138" customWidth="1"/>
    <col min="7" max="16384" width="8.7109375" style="138"/>
  </cols>
  <sheetData>
    <row r="1" spans="1:6" ht="20.25" x14ac:dyDescent="0.3">
      <c r="A1" s="428" t="s">
        <v>240</v>
      </c>
      <c r="B1" s="428"/>
      <c r="C1" s="428"/>
      <c r="D1" s="428"/>
      <c r="E1" s="428"/>
      <c r="F1" s="428"/>
    </row>
    <row r="2" spans="1:6" ht="20.25" x14ac:dyDescent="0.3">
      <c r="A2" s="238" t="s">
        <v>399</v>
      </c>
      <c r="B2" s="237"/>
      <c r="C2" s="237"/>
      <c r="D2" s="237"/>
      <c r="E2" s="237"/>
      <c r="F2" s="237"/>
    </row>
    <row r="3" spans="1:6" ht="20.25" x14ac:dyDescent="0.3">
      <c r="A3" s="428" t="s">
        <v>400</v>
      </c>
      <c r="B3" s="428"/>
      <c r="C3" s="428"/>
      <c r="D3" s="428"/>
      <c r="E3" s="428"/>
      <c r="F3" s="428"/>
    </row>
    <row r="4" spans="1:6" ht="15" x14ac:dyDescent="0.2">
      <c r="A4" s="236"/>
      <c r="B4" s="236"/>
      <c r="C4" s="236"/>
      <c r="D4" s="236"/>
      <c r="E4" s="236"/>
      <c r="F4" s="236"/>
    </row>
    <row r="5" spans="1:6" ht="18" x14ac:dyDescent="0.25">
      <c r="A5" s="429" t="s">
        <v>239</v>
      </c>
      <c r="B5" s="429"/>
      <c r="C5" s="429"/>
      <c r="D5" s="429"/>
      <c r="E5" s="429"/>
      <c r="F5" s="429"/>
    </row>
    <row r="6" spans="1:6" ht="15" x14ac:dyDescent="0.2">
      <c r="A6" s="236"/>
      <c r="B6" s="236"/>
      <c r="C6" s="236"/>
      <c r="D6" s="236"/>
      <c r="E6" s="236"/>
      <c r="F6" s="236"/>
    </row>
    <row r="7" spans="1:6" ht="20.100000000000001" customHeight="1" x14ac:dyDescent="0.2">
      <c r="A7" s="235" t="s">
        <v>238</v>
      </c>
      <c r="B7" s="234"/>
      <c r="C7" s="234"/>
      <c r="D7" s="234"/>
      <c r="E7" s="233"/>
      <c r="F7" s="232">
        <v>43299</v>
      </c>
    </row>
    <row r="8" spans="1:6" ht="20.100000000000001" customHeight="1" x14ac:dyDescent="0.2">
      <c r="A8" s="235" t="s">
        <v>237</v>
      </c>
      <c r="B8" s="234"/>
      <c r="C8" s="234"/>
      <c r="D8" s="234"/>
      <c r="E8" s="233"/>
      <c r="F8" s="232">
        <v>43447</v>
      </c>
    </row>
    <row r="9" spans="1:6" ht="20.100000000000001" customHeight="1" x14ac:dyDescent="0.2">
      <c r="A9" s="235" t="s">
        <v>236</v>
      </c>
      <c r="B9" s="234"/>
      <c r="C9" s="234"/>
      <c r="D9" s="234"/>
      <c r="E9" s="233"/>
      <c r="F9" s="232">
        <v>43452</v>
      </c>
    </row>
    <row r="10" spans="1:6" ht="20.100000000000001" customHeight="1" x14ac:dyDescent="0.2">
      <c r="A10" s="235" t="s">
        <v>235</v>
      </c>
      <c r="B10" s="234"/>
      <c r="C10" s="234"/>
      <c r="D10" s="234"/>
      <c r="E10" s="233"/>
      <c r="F10" s="232">
        <v>43474</v>
      </c>
    </row>
    <row r="11" spans="1:6" ht="20.100000000000001" customHeight="1" x14ac:dyDescent="0.2">
      <c r="A11" s="235" t="s">
        <v>234</v>
      </c>
      <c r="B11" s="234"/>
      <c r="C11" s="234"/>
      <c r="D11" s="234"/>
      <c r="E11" s="233"/>
      <c r="F11" s="232">
        <v>43521</v>
      </c>
    </row>
    <row r="12" spans="1:6" ht="20.100000000000001" customHeight="1" x14ac:dyDescent="0.2">
      <c r="A12" s="235" t="s">
        <v>233</v>
      </c>
      <c r="B12" s="234"/>
      <c r="C12" s="234"/>
      <c r="D12" s="234"/>
      <c r="E12" s="233"/>
      <c r="F12" s="232">
        <v>43924</v>
      </c>
    </row>
    <row r="13" spans="1:6" ht="20.100000000000001" customHeight="1" x14ac:dyDescent="0.2">
      <c r="A13" s="235" t="s">
        <v>232</v>
      </c>
      <c r="B13" s="234"/>
      <c r="C13" s="234"/>
      <c r="D13" s="234"/>
      <c r="E13" s="233"/>
      <c r="F13" s="232">
        <v>44106</v>
      </c>
    </row>
    <row r="14" spans="1:6" ht="20.100000000000001" customHeight="1" x14ac:dyDescent="0.2">
      <c r="A14" s="235" t="s">
        <v>231</v>
      </c>
      <c r="B14" s="234"/>
      <c r="C14" s="234"/>
      <c r="D14" s="234"/>
      <c r="E14" s="233"/>
      <c r="F14" s="232">
        <v>44169</v>
      </c>
    </row>
    <row r="15" spans="1:6" ht="20.100000000000001" customHeight="1" x14ac:dyDescent="0.2">
      <c r="A15" s="235" t="s">
        <v>230</v>
      </c>
      <c r="B15" s="234"/>
      <c r="C15" s="234"/>
      <c r="D15" s="234"/>
      <c r="E15" s="233"/>
      <c r="F15" s="232">
        <v>44320</v>
      </c>
    </row>
    <row r="16" spans="1:6" ht="20.100000000000001" customHeight="1" x14ac:dyDescent="0.2">
      <c r="A16" s="235" t="s">
        <v>229</v>
      </c>
      <c r="B16" s="234"/>
      <c r="C16" s="234"/>
      <c r="D16" s="234"/>
      <c r="E16" s="233"/>
      <c r="F16" s="232">
        <v>44334</v>
      </c>
    </row>
    <row r="17" spans="1:6" ht="20.100000000000001" customHeight="1" x14ac:dyDescent="0.2">
      <c r="A17" s="235" t="s">
        <v>228</v>
      </c>
      <c r="B17" s="234"/>
      <c r="C17" s="234"/>
      <c r="D17" s="234"/>
      <c r="E17" s="233"/>
      <c r="F17" s="232">
        <v>44463</v>
      </c>
    </row>
    <row r="18" spans="1:6" ht="20.100000000000001" customHeight="1" x14ac:dyDescent="0.2">
      <c r="A18" s="235" t="s">
        <v>227</v>
      </c>
      <c r="B18" s="234"/>
      <c r="C18" s="234"/>
      <c r="D18" s="234"/>
      <c r="E18" s="233"/>
      <c r="F18" s="232">
        <v>44616</v>
      </c>
    </row>
    <row r="19" spans="1:6" ht="20.100000000000001" customHeight="1" x14ac:dyDescent="0.2">
      <c r="A19" s="235" t="s">
        <v>226</v>
      </c>
      <c r="B19" s="234"/>
      <c r="C19" s="234"/>
      <c r="D19" s="234"/>
      <c r="E19" s="233"/>
      <c r="F19" s="232">
        <v>44802</v>
      </c>
    </row>
    <row r="20" spans="1:6" ht="20.100000000000001" customHeight="1" x14ac:dyDescent="0.2">
      <c r="A20" s="235" t="s">
        <v>392</v>
      </c>
      <c r="B20" s="234"/>
      <c r="C20" s="234"/>
      <c r="D20" s="234"/>
      <c r="E20" s="233"/>
      <c r="F20" s="232">
        <v>44941</v>
      </c>
    </row>
    <row r="21" spans="1:6" ht="20.100000000000001" customHeight="1" x14ac:dyDescent="0.2">
      <c r="A21" s="235" t="s">
        <v>225</v>
      </c>
      <c r="B21" s="234"/>
      <c r="C21" s="234"/>
      <c r="D21" s="234"/>
      <c r="E21" s="233"/>
      <c r="F21" s="232">
        <v>45068</v>
      </c>
    </row>
    <row r="22" spans="1:6" ht="20.100000000000001" customHeight="1" x14ac:dyDescent="0.2">
      <c r="A22" s="235" t="s">
        <v>224</v>
      </c>
      <c r="B22" s="234"/>
      <c r="C22" s="234"/>
      <c r="D22" s="234"/>
      <c r="E22" s="233"/>
      <c r="F22" s="232">
        <v>45084</v>
      </c>
    </row>
    <row r="23" spans="1:6" ht="20.100000000000001" customHeight="1" x14ac:dyDescent="0.2">
      <c r="A23" s="235" t="s">
        <v>393</v>
      </c>
      <c r="B23" s="234"/>
      <c r="C23" s="234"/>
      <c r="D23" s="234"/>
      <c r="E23" s="233"/>
      <c r="F23" s="232">
        <v>45146</v>
      </c>
    </row>
    <row r="24" spans="1:6" ht="20.100000000000001" customHeight="1" x14ac:dyDescent="0.2">
      <c r="A24" s="235" t="s">
        <v>394</v>
      </c>
      <c r="B24" s="234"/>
      <c r="C24" s="234"/>
      <c r="D24" s="234"/>
      <c r="E24" s="233"/>
      <c r="F24" s="232">
        <v>45192</v>
      </c>
    </row>
    <row r="25" spans="1:6" ht="20.100000000000001" customHeight="1" x14ac:dyDescent="0.2">
      <c r="A25" s="235" t="s">
        <v>396</v>
      </c>
      <c r="B25" s="234"/>
      <c r="C25" s="234"/>
      <c r="D25" s="234"/>
      <c r="E25" s="233"/>
      <c r="F25" s="232">
        <v>45247</v>
      </c>
    </row>
    <row r="26" spans="1:6" ht="20.100000000000001" customHeight="1" x14ac:dyDescent="0.2">
      <c r="A26" s="235" t="s">
        <v>395</v>
      </c>
      <c r="B26" s="234"/>
      <c r="C26" s="234"/>
      <c r="D26" s="234"/>
      <c r="E26" s="233"/>
      <c r="F26" s="232">
        <v>45366</v>
      </c>
    </row>
    <row r="27" spans="1:6" ht="20.100000000000001" customHeight="1" x14ac:dyDescent="0.2">
      <c r="A27" s="235" t="s">
        <v>397</v>
      </c>
      <c r="B27" s="234"/>
      <c r="C27" s="234"/>
      <c r="D27" s="234"/>
      <c r="E27" s="233"/>
      <c r="F27" s="232">
        <v>45391</v>
      </c>
    </row>
    <row r="28" spans="1:6" ht="20.100000000000001" customHeight="1" x14ac:dyDescent="0.2">
      <c r="A28" s="235" t="s">
        <v>398</v>
      </c>
      <c r="B28" s="234"/>
      <c r="C28" s="234"/>
      <c r="D28" s="234"/>
      <c r="E28" s="233"/>
      <c r="F28" s="232">
        <v>45468</v>
      </c>
    </row>
  </sheetData>
  <mergeCells count="3">
    <mergeCell ref="A1:F1"/>
    <mergeCell ref="A5:F5"/>
    <mergeCell ref="A3:F3"/>
  </mergeCells>
  <pageMargins left="1.3" right="0.7" top="1.2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0651A-0619-4B2F-A606-6352214785B2}">
  <dimension ref="A1:P103"/>
  <sheetViews>
    <sheetView tabSelected="1" zoomScaleNormal="100" workbookViewId="0">
      <selection activeCell="S21" sqref="S21"/>
    </sheetView>
  </sheetViews>
  <sheetFormatPr defaultRowHeight="12.75" x14ac:dyDescent="0.2"/>
  <cols>
    <col min="2" max="2" width="33.42578125" customWidth="1"/>
    <col min="3" max="3" width="11.28515625" bestFit="1" customWidth="1"/>
    <col min="4" max="4" width="1.7109375" customWidth="1"/>
    <col min="5" max="5" width="9.85546875" bestFit="1" customWidth="1"/>
    <col min="6" max="6" width="1.7109375" customWidth="1"/>
    <col min="7" max="7" width="12.85546875" bestFit="1" customWidth="1"/>
    <col min="8" max="8" width="6.7109375" customWidth="1"/>
    <col min="12" max="15" width="10.7109375" customWidth="1"/>
  </cols>
  <sheetData>
    <row r="1" spans="1:16" ht="15.75" x14ac:dyDescent="0.25">
      <c r="A1" s="3" t="s">
        <v>223</v>
      </c>
      <c r="B1" s="12"/>
      <c r="C1" s="12"/>
      <c r="D1" s="12"/>
      <c r="E1" s="12"/>
      <c r="F1" s="12"/>
      <c r="G1" s="12"/>
      <c r="H1" s="12"/>
      <c r="I1" s="3" t="s">
        <v>223</v>
      </c>
    </row>
    <row r="2" spans="1:16" ht="15.75" x14ac:dyDescent="0.25">
      <c r="A2" s="3" t="s">
        <v>430</v>
      </c>
      <c r="B2" s="12"/>
      <c r="C2" s="12"/>
      <c r="D2" s="12"/>
      <c r="E2" s="12"/>
      <c r="F2" s="12"/>
      <c r="G2" s="12"/>
      <c r="H2" s="12"/>
      <c r="I2" s="3" t="s">
        <v>430</v>
      </c>
    </row>
    <row r="3" spans="1:16" ht="15.75" x14ac:dyDescent="0.25">
      <c r="A3" s="3" t="s">
        <v>429</v>
      </c>
      <c r="B3" s="12"/>
      <c r="C3" s="12"/>
      <c r="D3" s="12"/>
      <c r="E3" s="12"/>
      <c r="F3" s="12"/>
      <c r="G3" s="12"/>
      <c r="H3" s="12"/>
      <c r="I3" s="3" t="s">
        <v>429</v>
      </c>
    </row>
    <row r="4" spans="1:16" ht="15.75" x14ac:dyDescent="0.25">
      <c r="A4" s="217"/>
      <c r="B4" s="12"/>
      <c r="C4" s="12"/>
      <c r="D4" s="12"/>
      <c r="E4" s="12"/>
      <c r="F4" s="12"/>
      <c r="G4" s="12"/>
      <c r="H4" s="12"/>
    </row>
    <row r="5" spans="1:16" ht="15.75" x14ac:dyDescent="0.25">
      <c r="A5" s="363" t="s">
        <v>434</v>
      </c>
      <c r="B5" s="12"/>
      <c r="C5" s="12"/>
      <c r="D5" s="12"/>
      <c r="E5" s="12"/>
      <c r="F5" s="12"/>
      <c r="G5" s="12"/>
      <c r="H5" s="12"/>
      <c r="I5" s="3" t="s">
        <v>440</v>
      </c>
    </row>
    <row r="6" spans="1:16" ht="14.25" x14ac:dyDescent="0.2">
      <c r="A6" s="12"/>
      <c r="B6" s="12"/>
      <c r="H6" s="12"/>
    </row>
    <row r="7" spans="1:16" ht="14.25" x14ac:dyDescent="0.2">
      <c r="A7" s="12" t="s">
        <v>409</v>
      </c>
      <c r="B7" s="12"/>
      <c r="C7" s="16" t="s">
        <v>96</v>
      </c>
      <c r="D7" s="16"/>
      <c r="E7" s="16" t="s">
        <v>97</v>
      </c>
      <c r="F7" s="16"/>
      <c r="G7" s="16" t="s">
        <v>98</v>
      </c>
      <c r="H7" s="312"/>
      <c r="I7" s="358"/>
      <c r="J7" s="358"/>
      <c r="K7" s="358"/>
      <c r="L7" s="358"/>
    </row>
    <row r="8" spans="1:16" ht="15.75" x14ac:dyDescent="0.25">
      <c r="A8" s="359" t="s">
        <v>410</v>
      </c>
      <c r="B8" s="12"/>
      <c r="C8" s="14">
        <v>1920716</v>
      </c>
      <c r="D8" s="14"/>
      <c r="E8" s="14">
        <v>0</v>
      </c>
      <c r="F8" s="14"/>
      <c r="G8" s="14">
        <f>C8+E8</f>
        <v>1920716</v>
      </c>
      <c r="H8" s="312"/>
      <c r="J8" s="216"/>
      <c r="K8" s="216"/>
      <c r="L8" s="216" t="s">
        <v>444</v>
      </c>
      <c r="M8" s="217"/>
      <c r="N8" s="217"/>
      <c r="O8" s="231">
        <f>C32</f>
        <v>0.21778378479691937</v>
      </c>
      <c r="P8" s="216"/>
    </row>
    <row r="9" spans="1:16" ht="15" x14ac:dyDescent="0.25">
      <c r="A9" s="359" t="s">
        <v>411</v>
      </c>
      <c r="B9" s="12"/>
      <c r="C9" s="355">
        <v>0</v>
      </c>
      <c r="D9" s="312"/>
      <c r="E9" s="355">
        <v>511264</v>
      </c>
      <c r="F9" s="312"/>
      <c r="G9" s="355">
        <f>C9+E9</f>
        <v>511264</v>
      </c>
      <c r="H9" s="312"/>
      <c r="I9" s="215"/>
      <c r="J9" s="213"/>
      <c r="K9" s="214"/>
      <c r="L9" s="213"/>
      <c r="M9" s="212"/>
      <c r="N9" s="212"/>
      <c r="O9" s="212"/>
      <c r="P9" s="212"/>
    </row>
    <row r="10" spans="1:16" ht="14.25" x14ac:dyDescent="0.2">
      <c r="A10" s="12" t="s">
        <v>412</v>
      </c>
      <c r="B10" s="12"/>
      <c r="C10" s="312">
        <f>SUM(C8:C9)</f>
        <v>1920716</v>
      </c>
      <c r="D10" s="312"/>
      <c r="E10" s="312">
        <f>SUM(E8:E9)</f>
        <v>511264</v>
      </c>
      <c r="F10" s="312"/>
      <c r="G10" s="312">
        <f>SUM(G8:G9)</f>
        <v>2431980</v>
      </c>
      <c r="H10" s="312"/>
      <c r="I10" s="160" t="s">
        <v>220</v>
      </c>
      <c r="J10" s="159"/>
      <c r="K10" s="159"/>
      <c r="L10" s="159"/>
      <c r="M10" s="159"/>
      <c r="N10" s="159"/>
      <c r="O10" s="220" t="s">
        <v>219</v>
      </c>
      <c r="P10" s="139"/>
    </row>
    <row r="11" spans="1:16" ht="14.25" x14ac:dyDescent="0.2">
      <c r="A11" s="12"/>
      <c r="B11" s="12"/>
      <c r="C11" s="312"/>
      <c r="D11" s="312"/>
      <c r="E11" s="312"/>
      <c r="F11" s="312"/>
      <c r="G11" s="312"/>
      <c r="H11" s="312"/>
      <c r="I11" s="396" t="s">
        <v>3</v>
      </c>
      <c r="J11" s="397"/>
      <c r="K11" s="398"/>
      <c r="L11" s="396" t="s">
        <v>19</v>
      </c>
      <c r="M11" s="398"/>
      <c r="N11" s="396" t="s">
        <v>20</v>
      </c>
      <c r="O11" s="398"/>
      <c r="P11" s="139"/>
    </row>
    <row r="12" spans="1:16" ht="14.25" x14ac:dyDescent="0.2">
      <c r="A12" s="12"/>
      <c r="B12" s="12"/>
      <c r="C12" s="312"/>
      <c r="D12" s="312"/>
      <c r="E12" s="312"/>
      <c r="F12" s="312"/>
      <c r="G12" s="312"/>
      <c r="H12" s="312"/>
      <c r="I12" s="188"/>
      <c r="J12" s="155"/>
      <c r="K12" s="187"/>
      <c r="L12" s="184">
        <v>9.57</v>
      </c>
      <c r="M12" s="183" t="s">
        <v>4</v>
      </c>
      <c r="N12" s="184">
        <f>ROUND(L12*(1+O$8),2)</f>
        <v>11.65</v>
      </c>
      <c r="O12" s="183" t="s">
        <v>4</v>
      </c>
      <c r="P12" s="139"/>
    </row>
    <row r="13" spans="1:16" ht="14.25" x14ac:dyDescent="0.2">
      <c r="A13" s="12" t="s">
        <v>413</v>
      </c>
      <c r="B13" s="12"/>
      <c r="C13" s="312"/>
      <c r="D13" s="312"/>
      <c r="E13" s="312"/>
      <c r="F13" s="312"/>
      <c r="G13" s="312"/>
      <c r="H13" s="312"/>
      <c r="I13" s="179" t="s">
        <v>157</v>
      </c>
      <c r="J13" s="142">
        <v>8000</v>
      </c>
      <c r="K13" s="177" t="s">
        <v>154</v>
      </c>
      <c r="L13" s="174">
        <v>3.77</v>
      </c>
      <c r="M13" s="173" t="s">
        <v>144</v>
      </c>
      <c r="N13" s="184">
        <f>ROUND(L13*(1+O$8),2)</f>
        <v>4.59</v>
      </c>
      <c r="O13" s="173" t="s">
        <v>144</v>
      </c>
      <c r="P13" s="139"/>
    </row>
    <row r="14" spans="1:16" ht="14.25" x14ac:dyDescent="0.2">
      <c r="A14" s="359" t="s">
        <v>414</v>
      </c>
      <c r="B14" s="12"/>
      <c r="C14" s="312">
        <v>642000</v>
      </c>
      <c r="D14" s="312"/>
      <c r="E14" s="312">
        <v>194124</v>
      </c>
      <c r="F14" s="312"/>
      <c r="G14" s="312">
        <f t="shared" ref="G14:G20" si="0">C14+E14</f>
        <v>836124</v>
      </c>
      <c r="H14" s="312"/>
      <c r="I14" s="179" t="s">
        <v>156</v>
      </c>
      <c r="J14" s="142">
        <v>32000</v>
      </c>
      <c r="K14" s="177" t="s">
        <v>154</v>
      </c>
      <c r="L14" s="174">
        <v>3.73</v>
      </c>
      <c r="M14" s="173" t="s">
        <v>144</v>
      </c>
      <c r="N14" s="184">
        <f>ROUND(L14*(1+O$8),2)</f>
        <v>4.54</v>
      </c>
      <c r="O14" s="173" t="s">
        <v>144</v>
      </c>
      <c r="P14" s="139"/>
    </row>
    <row r="15" spans="1:16" ht="14.25" x14ac:dyDescent="0.2">
      <c r="A15" s="359" t="s">
        <v>415</v>
      </c>
      <c r="B15" s="12"/>
      <c r="C15" s="312">
        <v>26653</v>
      </c>
      <c r="D15" s="312"/>
      <c r="E15" s="312">
        <v>12374</v>
      </c>
      <c r="F15" s="312"/>
      <c r="G15" s="312">
        <f t="shared" si="0"/>
        <v>39027</v>
      </c>
      <c r="H15" s="312"/>
      <c r="I15" s="149" t="s">
        <v>155</v>
      </c>
      <c r="J15" s="148">
        <v>40000</v>
      </c>
      <c r="K15" s="225" t="s">
        <v>154</v>
      </c>
      <c r="L15" s="224">
        <v>3.65</v>
      </c>
      <c r="M15" s="223" t="s">
        <v>144</v>
      </c>
      <c r="N15" s="145">
        <f>ROUND(L15*(1+O$8),2)</f>
        <v>4.4400000000000004</v>
      </c>
      <c r="O15" s="223" t="s">
        <v>144</v>
      </c>
      <c r="P15" s="139"/>
    </row>
    <row r="16" spans="1:16" ht="14.25" x14ac:dyDescent="0.2">
      <c r="A16" s="359" t="s">
        <v>52</v>
      </c>
      <c r="B16" s="12"/>
      <c r="C16" s="312">
        <v>233499</v>
      </c>
      <c r="D16" s="312"/>
      <c r="E16" s="312">
        <v>69409</v>
      </c>
      <c r="F16" s="312"/>
      <c r="G16" s="312">
        <f t="shared" si="0"/>
        <v>302908</v>
      </c>
      <c r="H16" s="312"/>
      <c r="I16" s="139"/>
      <c r="J16" s="139"/>
      <c r="K16" s="139"/>
      <c r="L16" s="139"/>
      <c r="M16" s="139"/>
      <c r="N16" s="139"/>
      <c r="O16" s="139"/>
      <c r="P16" s="139"/>
    </row>
    <row r="17" spans="1:16" ht="14.25" x14ac:dyDescent="0.2">
      <c r="A17" s="359" t="s">
        <v>416</v>
      </c>
      <c r="B17" s="12"/>
      <c r="C17" s="312">
        <v>480386</v>
      </c>
      <c r="D17" s="312"/>
      <c r="E17" s="312">
        <v>115324</v>
      </c>
      <c r="F17" s="312"/>
      <c r="G17" s="312">
        <f t="shared" si="0"/>
        <v>595710</v>
      </c>
      <c r="H17" s="312"/>
      <c r="I17" s="160" t="s">
        <v>218</v>
      </c>
      <c r="J17" s="159"/>
      <c r="K17" s="159"/>
      <c r="L17" s="159"/>
      <c r="M17" s="159"/>
      <c r="N17" s="159"/>
      <c r="O17" s="220" t="s">
        <v>217</v>
      </c>
      <c r="P17" s="139"/>
    </row>
    <row r="18" spans="1:16" ht="14.25" x14ac:dyDescent="0.2">
      <c r="A18" s="359" t="s">
        <v>417</v>
      </c>
      <c r="B18" s="12"/>
      <c r="C18" s="312">
        <v>112157</v>
      </c>
      <c r="D18" s="312"/>
      <c r="E18" s="312">
        <v>53272</v>
      </c>
      <c r="F18" s="312"/>
      <c r="G18" s="312">
        <f t="shared" si="0"/>
        <v>165429</v>
      </c>
      <c r="H18" s="312"/>
      <c r="I18" s="396" t="s">
        <v>3</v>
      </c>
      <c r="J18" s="397"/>
      <c r="K18" s="398"/>
      <c r="L18" s="396" t="s">
        <v>19</v>
      </c>
      <c r="M18" s="398"/>
      <c r="N18" s="396" t="s">
        <v>20</v>
      </c>
      <c r="O18" s="398"/>
      <c r="P18" s="139"/>
    </row>
    <row r="19" spans="1:16" ht="14.25" x14ac:dyDescent="0.2">
      <c r="A19" s="359" t="s">
        <v>418</v>
      </c>
      <c r="B19" s="12"/>
      <c r="C19" s="312">
        <v>63419</v>
      </c>
      <c r="D19" s="312"/>
      <c r="E19" s="312">
        <v>34948</v>
      </c>
      <c r="F19" s="312"/>
      <c r="G19" s="312">
        <f t="shared" si="0"/>
        <v>98367</v>
      </c>
      <c r="H19" s="312"/>
      <c r="I19" s="188"/>
      <c r="J19" s="155"/>
      <c r="K19" s="187"/>
      <c r="L19" s="184">
        <v>13.59</v>
      </c>
      <c r="M19" s="183" t="s">
        <v>4</v>
      </c>
      <c r="N19" s="184">
        <f>ROUND(L19*(1+O$8),2)</f>
        <v>16.55</v>
      </c>
      <c r="O19" s="183" t="s">
        <v>4</v>
      </c>
      <c r="P19" s="139"/>
    </row>
    <row r="20" spans="1:16" ht="14.25" x14ac:dyDescent="0.2">
      <c r="A20" s="359" t="s">
        <v>386</v>
      </c>
      <c r="B20" s="12"/>
      <c r="C20" s="355">
        <v>283246</v>
      </c>
      <c r="D20" s="312"/>
      <c r="E20" s="355">
        <v>283245</v>
      </c>
      <c r="F20" s="312"/>
      <c r="G20" s="355">
        <f t="shared" si="0"/>
        <v>566491</v>
      </c>
      <c r="H20" s="312"/>
      <c r="I20" s="179" t="s">
        <v>157</v>
      </c>
      <c r="J20" s="142">
        <v>8000</v>
      </c>
      <c r="K20" s="177" t="s">
        <v>154</v>
      </c>
      <c r="L20" s="174">
        <v>5.28</v>
      </c>
      <c r="M20" s="173" t="s">
        <v>144</v>
      </c>
      <c r="N20" s="184">
        <f t="shared" ref="N20:N21" si="1">ROUND(L20*(1+O$8),2)</f>
        <v>6.43</v>
      </c>
      <c r="O20" s="173" t="s">
        <v>144</v>
      </c>
      <c r="P20" s="139"/>
    </row>
    <row r="21" spans="1:16" ht="14.25" x14ac:dyDescent="0.2">
      <c r="A21" s="13" t="s">
        <v>419</v>
      </c>
      <c r="B21" s="12"/>
      <c r="C21" s="312">
        <f>SUM(C14:C20)</f>
        <v>1841360</v>
      </c>
      <c r="D21" s="312"/>
      <c r="E21" s="312">
        <f>SUM(E14:E20)</f>
        <v>762696</v>
      </c>
      <c r="F21" s="312"/>
      <c r="G21" s="312">
        <f>SUM(G14:G20)</f>
        <v>2604056</v>
      </c>
      <c r="H21" s="312"/>
      <c r="I21" s="179" t="s">
        <v>156</v>
      </c>
      <c r="J21" s="142">
        <v>32000</v>
      </c>
      <c r="K21" s="177" t="s">
        <v>154</v>
      </c>
      <c r="L21" s="174">
        <v>5.22</v>
      </c>
      <c r="M21" s="173" t="s">
        <v>144</v>
      </c>
      <c r="N21" s="184">
        <f t="shared" si="1"/>
        <v>6.36</v>
      </c>
      <c r="O21" s="173" t="s">
        <v>144</v>
      </c>
      <c r="P21" s="139"/>
    </row>
    <row r="22" spans="1:16" ht="14.25" x14ac:dyDescent="0.2">
      <c r="A22" s="13"/>
      <c r="B22" s="12"/>
      <c r="C22" s="312"/>
      <c r="D22" s="312"/>
      <c r="E22" s="312"/>
      <c r="F22" s="312"/>
      <c r="G22" s="312"/>
      <c r="H22" s="312"/>
      <c r="I22" s="149" t="s">
        <v>155</v>
      </c>
      <c r="J22" s="148">
        <v>40000</v>
      </c>
      <c r="K22" s="225" t="s">
        <v>154</v>
      </c>
      <c r="L22" s="224">
        <v>5.0999999999999996</v>
      </c>
      <c r="M22" s="223" t="s">
        <v>144</v>
      </c>
      <c r="N22" s="145">
        <f>ROUND(L22*(1+O$8),2)</f>
        <v>6.21</v>
      </c>
      <c r="O22" s="223" t="s">
        <v>144</v>
      </c>
      <c r="P22" s="139"/>
    </row>
    <row r="23" spans="1:16" ht="14.25" x14ac:dyDescent="0.2">
      <c r="A23" s="13" t="s">
        <v>420</v>
      </c>
      <c r="B23" s="12"/>
      <c r="C23" s="312">
        <f>('Exist. Debt Service'!J11+'Exist. Debt Service'!F22)/2</f>
        <v>427959</v>
      </c>
      <c r="D23" s="312"/>
      <c r="E23" s="312">
        <v>0</v>
      </c>
      <c r="F23" s="312"/>
      <c r="G23" s="312">
        <f t="shared" ref="G23:G24" si="2">C23+E23</f>
        <v>427959</v>
      </c>
      <c r="H23" s="312"/>
      <c r="I23" s="358"/>
      <c r="J23" s="358"/>
      <c r="K23" s="358"/>
      <c r="L23" s="358"/>
    </row>
    <row r="24" spans="1:16" ht="14.25" x14ac:dyDescent="0.2">
      <c r="A24" s="13" t="s">
        <v>421</v>
      </c>
      <c r="B24" s="12"/>
      <c r="C24" s="355">
        <f>C23*0.2</f>
        <v>85591.8</v>
      </c>
      <c r="D24" s="312"/>
      <c r="E24" s="355">
        <f>E23*0.2</f>
        <v>0</v>
      </c>
      <c r="F24" s="312"/>
      <c r="G24" s="355">
        <f t="shared" si="2"/>
        <v>85591.8</v>
      </c>
      <c r="H24" s="312"/>
      <c r="I24" s="160" t="s">
        <v>243</v>
      </c>
      <c r="J24" s="159"/>
      <c r="K24" s="159"/>
      <c r="L24" s="159"/>
      <c r="M24" s="159"/>
      <c r="N24" s="430" t="s">
        <v>428</v>
      </c>
      <c r="O24" s="431"/>
    </row>
    <row r="25" spans="1:16" ht="14.25" x14ac:dyDescent="0.2">
      <c r="A25" s="13"/>
      <c r="B25" s="12"/>
      <c r="C25" s="312"/>
      <c r="D25" s="312"/>
      <c r="E25" s="312"/>
      <c r="F25" s="312"/>
      <c r="G25" s="312"/>
      <c r="H25" s="312"/>
      <c r="I25" s="396"/>
      <c r="J25" s="397"/>
      <c r="K25" s="398"/>
      <c r="L25" s="396" t="s">
        <v>19</v>
      </c>
      <c r="M25" s="398"/>
      <c r="N25" s="396" t="s">
        <v>20</v>
      </c>
      <c r="O25" s="398"/>
    </row>
    <row r="26" spans="1:16" ht="14.25" x14ac:dyDescent="0.2">
      <c r="A26" s="13" t="s">
        <v>422</v>
      </c>
      <c r="B26" s="12"/>
      <c r="C26" s="312">
        <f>SUM(C21:C24)</f>
        <v>2354910.7999999998</v>
      </c>
      <c r="D26" s="312"/>
      <c r="E26" s="312">
        <f>SUM(E21:E24)</f>
        <v>762696</v>
      </c>
      <c r="F26" s="312"/>
      <c r="G26" s="312">
        <f>SUM(G21:G24)</f>
        <v>3117606.8</v>
      </c>
      <c r="H26" s="312"/>
      <c r="I26" s="193"/>
      <c r="J26" s="361" t="s">
        <v>186</v>
      </c>
      <c r="K26" s="362"/>
      <c r="L26" s="284">
        <v>2.93</v>
      </c>
      <c r="M26" s="279" t="s">
        <v>144</v>
      </c>
      <c r="N26" s="284">
        <f>ROUND(L26*(1+O$8),2)</f>
        <v>3.57</v>
      </c>
      <c r="O26" s="279" t="s">
        <v>144</v>
      </c>
    </row>
    <row r="27" spans="1:16" ht="14.25" x14ac:dyDescent="0.2">
      <c r="A27" s="359" t="s">
        <v>423</v>
      </c>
      <c r="B27" s="12"/>
      <c r="C27" s="355">
        <v>15894</v>
      </c>
      <c r="D27" s="312"/>
      <c r="E27" s="355">
        <v>0</v>
      </c>
      <c r="F27" s="312"/>
      <c r="G27" s="355">
        <f t="shared" ref="G27" si="3">C27+E27</f>
        <v>15894</v>
      </c>
      <c r="H27" s="312"/>
      <c r="I27" s="139"/>
      <c r="J27" s="222"/>
      <c r="K27" s="222"/>
      <c r="L27" s="218"/>
      <c r="M27" s="221"/>
      <c r="N27" s="218"/>
      <c r="O27" s="221"/>
    </row>
    <row r="28" spans="1:16" ht="14.25" x14ac:dyDescent="0.2">
      <c r="A28" s="13" t="s">
        <v>424</v>
      </c>
      <c r="B28" s="12"/>
      <c r="C28" s="312">
        <f>C26-C27</f>
        <v>2339016.7999999998</v>
      </c>
      <c r="D28" s="312"/>
      <c r="E28" s="312">
        <f>E26-E27</f>
        <v>762696</v>
      </c>
      <c r="F28" s="312"/>
      <c r="G28" s="312">
        <f>G26-G27</f>
        <v>3101712.8</v>
      </c>
      <c r="H28" s="312"/>
    </row>
    <row r="29" spans="1:16" ht="14.25" x14ac:dyDescent="0.2">
      <c r="A29" s="13" t="s">
        <v>425</v>
      </c>
      <c r="B29" s="12"/>
      <c r="C29" s="355">
        <f>C10</f>
        <v>1920716</v>
      </c>
      <c r="D29" s="312"/>
      <c r="E29" s="355">
        <f>E10</f>
        <v>511264</v>
      </c>
      <c r="F29" s="312"/>
      <c r="G29" s="355">
        <f>G10</f>
        <v>2431980</v>
      </c>
      <c r="H29" s="312"/>
    </row>
    <row r="30" spans="1:16" ht="14.25" x14ac:dyDescent="0.2">
      <c r="A30" s="13" t="s">
        <v>426</v>
      </c>
      <c r="B30" s="12"/>
      <c r="C30" s="312">
        <f>C28-C29</f>
        <v>418300.79999999981</v>
      </c>
      <c r="D30" s="312"/>
      <c r="E30" s="312">
        <f>E28-E29</f>
        <v>251432</v>
      </c>
      <c r="F30" s="312"/>
      <c r="G30" s="312">
        <f>G28-G29</f>
        <v>669732.79999999981</v>
      </c>
      <c r="H30" s="312"/>
    </row>
    <row r="31" spans="1:16" ht="14.25" x14ac:dyDescent="0.2">
      <c r="A31" s="13"/>
      <c r="B31" s="12"/>
      <c r="C31" s="312"/>
      <c r="D31" s="312"/>
      <c r="E31" s="312"/>
      <c r="F31" s="312"/>
      <c r="G31" s="312"/>
      <c r="H31" s="312"/>
    </row>
    <row r="32" spans="1:16" ht="14.25" x14ac:dyDescent="0.2">
      <c r="A32" s="13" t="s">
        <v>427</v>
      </c>
      <c r="B32" s="12"/>
      <c r="C32" s="273">
        <f>C30/C29</f>
        <v>0.21778378479691937</v>
      </c>
      <c r="D32" s="312"/>
      <c r="E32" s="273">
        <f>E30/E29</f>
        <v>0.49178506603242161</v>
      </c>
      <c r="F32" s="312"/>
      <c r="G32" s="273">
        <f>G30/G29</f>
        <v>0.27538581731757655</v>
      </c>
      <c r="H32" s="312"/>
    </row>
    <row r="33" spans="1:15" ht="14.25" x14ac:dyDescent="0.2">
      <c r="A33" s="13"/>
      <c r="B33" s="12"/>
      <c r="C33" s="312"/>
      <c r="D33" s="312"/>
      <c r="E33" s="312"/>
      <c r="F33" s="312"/>
      <c r="G33" s="312"/>
      <c r="H33" s="312"/>
    </row>
    <row r="34" spans="1:15" ht="14.25" x14ac:dyDescent="0.2">
      <c r="A34" s="12"/>
      <c r="B34" s="12"/>
      <c r="C34" s="312"/>
      <c r="D34" s="312"/>
      <c r="E34" s="312"/>
      <c r="F34" s="312"/>
      <c r="G34" s="312"/>
      <c r="H34" s="312"/>
    </row>
    <row r="35" spans="1:15" ht="15.75" x14ac:dyDescent="0.25">
      <c r="A35" s="3" t="s">
        <v>435</v>
      </c>
      <c r="B35" s="12"/>
      <c r="C35" s="312"/>
      <c r="D35" s="312"/>
      <c r="E35" s="312"/>
      <c r="F35" s="312"/>
      <c r="G35" s="312"/>
      <c r="H35" s="312"/>
      <c r="I35" s="3" t="s">
        <v>442</v>
      </c>
      <c r="J35" s="312"/>
      <c r="K35" s="312"/>
      <c r="L35" s="312"/>
    </row>
    <row r="36" spans="1:15" ht="15.75" x14ac:dyDescent="0.25">
      <c r="B36" s="351" t="s">
        <v>2</v>
      </c>
      <c r="C36" s="351"/>
      <c r="D36" s="351"/>
      <c r="E36" s="15"/>
      <c r="F36" s="12"/>
      <c r="G36" s="17"/>
      <c r="H36" s="312"/>
      <c r="I36" s="3" t="s">
        <v>435</v>
      </c>
      <c r="J36" s="312"/>
      <c r="K36" s="312"/>
      <c r="L36" s="312"/>
    </row>
    <row r="37" spans="1:15" ht="15.75" x14ac:dyDescent="0.25">
      <c r="B37" s="365" t="s">
        <v>15</v>
      </c>
      <c r="D37" s="12"/>
      <c r="E37" s="14">
        <f>'Revised Project Budget '!F30</f>
        <v>864000</v>
      </c>
      <c r="F37" s="12"/>
      <c r="G37" s="17"/>
      <c r="H37" s="312"/>
      <c r="I37" s="217"/>
      <c r="J37" s="216"/>
      <c r="K37" s="216"/>
      <c r="L37" s="216"/>
      <c r="M37" s="217"/>
      <c r="N37" s="217"/>
      <c r="O37" s="231"/>
    </row>
    <row r="38" spans="1:15" ht="15.75" x14ac:dyDescent="0.25">
      <c r="B38" s="381" t="s">
        <v>16</v>
      </c>
      <c r="D38" s="13"/>
      <c r="E38" s="12">
        <v>38</v>
      </c>
      <c r="F38" s="12"/>
      <c r="G38" s="17"/>
      <c r="H38" s="312"/>
      <c r="I38" s="217"/>
      <c r="J38" s="216"/>
      <c r="K38" s="216"/>
      <c r="L38" s="216" t="s">
        <v>443</v>
      </c>
      <c r="M38" s="217"/>
      <c r="N38" s="217"/>
      <c r="O38" s="231">
        <f>G83</f>
        <v>5.6405059799581991E-2</v>
      </c>
    </row>
    <row r="39" spans="1:15" ht="15.75" x14ac:dyDescent="0.25">
      <c r="B39" s="381" t="s">
        <v>17</v>
      </c>
      <c r="D39" s="13"/>
      <c r="E39" s="366">
        <v>2.375E-2</v>
      </c>
      <c r="F39" s="12"/>
      <c r="G39" s="17"/>
      <c r="H39" s="312"/>
      <c r="I39" s="217"/>
      <c r="J39" s="216"/>
      <c r="K39" s="216"/>
      <c r="L39" s="216"/>
      <c r="M39" s="217"/>
      <c r="N39" s="217"/>
      <c r="O39" s="231"/>
    </row>
    <row r="40" spans="1:15" ht="14.25" x14ac:dyDescent="0.2">
      <c r="B40" s="381" t="s">
        <v>18</v>
      </c>
      <c r="D40" s="13"/>
      <c r="E40" s="367">
        <f>((((1+E39)^E38)*E39)/(((1+E39)^E38)-1))</f>
        <v>4.0244411161885367E-2</v>
      </c>
      <c r="F40" s="12"/>
      <c r="G40" s="17"/>
      <c r="H40" s="312"/>
      <c r="I40" s="160" t="s">
        <v>220</v>
      </c>
      <c r="J40" s="159"/>
      <c r="K40" s="159"/>
      <c r="L40" s="159"/>
      <c r="M40" s="159"/>
      <c r="N40" s="159"/>
      <c r="O40" s="220" t="s">
        <v>219</v>
      </c>
    </row>
    <row r="41" spans="1:15" ht="14.25" x14ac:dyDescent="0.2">
      <c r="B41" s="368"/>
      <c r="C41" s="13"/>
      <c r="D41" s="13"/>
      <c r="E41" s="15"/>
      <c r="F41" s="12"/>
      <c r="G41" s="17"/>
      <c r="H41" s="312"/>
      <c r="I41" s="396" t="s">
        <v>3</v>
      </c>
      <c r="J41" s="397"/>
      <c r="K41" s="398"/>
      <c r="L41" s="396" t="s">
        <v>438</v>
      </c>
      <c r="M41" s="398"/>
      <c r="N41" s="396" t="s">
        <v>439</v>
      </c>
      <c r="O41" s="398"/>
    </row>
    <row r="42" spans="1:15" ht="14.25" x14ac:dyDescent="0.2">
      <c r="B42" s="13" t="s">
        <v>8</v>
      </c>
      <c r="C42" s="13"/>
      <c r="D42" s="13"/>
      <c r="E42" s="15"/>
      <c r="F42" s="12"/>
      <c r="G42" s="14">
        <f>E40*E37</f>
        <v>34771.171243868957</v>
      </c>
      <c r="H42" s="312"/>
      <c r="I42" s="188"/>
      <c r="J42" s="155"/>
      <c r="K42" s="187"/>
      <c r="L42" s="184">
        <f>N12</f>
        <v>11.65</v>
      </c>
      <c r="M42" s="183" t="s">
        <v>4</v>
      </c>
      <c r="N42" s="184">
        <f>ROUND(L42*(1+O$38),2)</f>
        <v>12.31</v>
      </c>
      <c r="O42" s="183" t="s">
        <v>4</v>
      </c>
    </row>
    <row r="43" spans="1:15" ht="14.25" x14ac:dyDescent="0.2">
      <c r="B43" s="13" t="s">
        <v>431</v>
      </c>
      <c r="C43" s="13"/>
      <c r="D43" s="13"/>
      <c r="E43" s="15"/>
      <c r="F43" s="12"/>
      <c r="G43" s="14">
        <f>G42*0.2</f>
        <v>6954.2342487737915</v>
      </c>
      <c r="H43" s="312"/>
      <c r="I43" s="179" t="s">
        <v>157</v>
      </c>
      <c r="J43" s="142">
        <v>8000</v>
      </c>
      <c r="K43" s="177" t="s">
        <v>154</v>
      </c>
      <c r="L43" s="174">
        <f>N13</f>
        <v>4.59</v>
      </c>
      <c r="M43" s="173" t="s">
        <v>144</v>
      </c>
      <c r="N43" s="184">
        <f>ROUND(L43*(1+O$38),2)</f>
        <v>4.8499999999999996</v>
      </c>
      <c r="O43" s="173" t="s">
        <v>144</v>
      </c>
    </row>
    <row r="44" spans="1:15" ht="14.25" x14ac:dyDescent="0.2">
      <c r="B44" s="351" t="s">
        <v>117</v>
      </c>
      <c r="C44" s="13"/>
      <c r="D44" s="13"/>
      <c r="E44" s="14"/>
      <c r="F44" s="12"/>
      <c r="G44" s="17">
        <f>'Project Rev. Reqmnt'!F23</f>
        <v>40150</v>
      </c>
      <c r="H44" s="312"/>
      <c r="I44" s="179" t="s">
        <v>156</v>
      </c>
      <c r="J44" s="142">
        <v>32000</v>
      </c>
      <c r="K44" s="177" t="s">
        <v>154</v>
      </c>
      <c r="L44" s="174">
        <f>N14</f>
        <v>4.54</v>
      </c>
      <c r="M44" s="173" t="s">
        <v>144</v>
      </c>
      <c r="N44" s="184">
        <f>ROUND(L44*(1+O$38),2)</f>
        <v>4.8</v>
      </c>
      <c r="O44" s="173" t="s">
        <v>144</v>
      </c>
    </row>
    <row r="45" spans="1:15" ht="14.25" x14ac:dyDescent="0.2">
      <c r="B45" s="351" t="s">
        <v>129</v>
      </c>
      <c r="C45" s="13"/>
      <c r="D45" s="13"/>
      <c r="E45" s="14"/>
      <c r="F45" s="12"/>
      <c r="G45" s="17">
        <f>'Project Rev. Reqmnt'!K29</f>
        <v>122400</v>
      </c>
      <c r="H45" s="312"/>
      <c r="I45" s="149" t="s">
        <v>155</v>
      </c>
      <c r="J45" s="148">
        <v>40000</v>
      </c>
      <c r="K45" s="225" t="s">
        <v>154</v>
      </c>
      <c r="L45" s="224">
        <f>N15</f>
        <v>4.4400000000000004</v>
      </c>
      <c r="M45" s="223" t="s">
        <v>144</v>
      </c>
      <c r="N45" s="145">
        <f>ROUND(L45*(1+O$38),2)</f>
        <v>4.6900000000000004</v>
      </c>
      <c r="O45" s="223" t="s">
        <v>144</v>
      </c>
    </row>
    <row r="46" spans="1:15" ht="14.25" x14ac:dyDescent="0.2">
      <c r="B46" s="369" t="s">
        <v>283</v>
      </c>
      <c r="C46" s="41"/>
      <c r="D46" s="41"/>
      <c r="E46" s="370"/>
      <c r="F46" s="32"/>
      <c r="G46" s="371">
        <v>0</v>
      </c>
      <c r="H46" s="312"/>
      <c r="I46" s="139"/>
      <c r="J46" s="139"/>
      <c r="K46" s="139"/>
      <c r="L46" s="139"/>
      <c r="M46" s="139"/>
      <c r="N46" s="139"/>
      <c r="O46" s="139"/>
    </row>
    <row r="47" spans="1:15" ht="15" x14ac:dyDescent="0.25">
      <c r="B47" s="364" t="s">
        <v>432</v>
      </c>
      <c r="C47" s="12"/>
      <c r="D47" s="13"/>
      <c r="E47" s="372"/>
      <c r="F47" s="17"/>
      <c r="G47" s="14">
        <f>SUM(G42:G46)</f>
        <v>204275.40549264275</v>
      </c>
      <c r="H47" s="312"/>
      <c r="I47" s="160" t="s">
        <v>218</v>
      </c>
      <c r="J47" s="159"/>
      <c r="K47" s="159"/>
      <c r="L47" s="159"/>
      <c r="M47" s="159"/>
      <c r="N47" s="159"/>
      <c r="O47" s="220" t="s">
        <v>217</v>
      </c>
    </row>
    <row r="48" spans="1:15" ht="15" x14ac:dyDescent="0.25">
      <c r="A48" s="368"/>
      <c r="C48" s="363"/>
      <c r="D48" s="12"/>
      <c r="E48" s="12"/>
      <c r="F48" s="373"/>
      <c r="G48" s="12"/>
      <c r="H48" s="312"/>
      <c r="I48" s="396" t="s">
        <v>3</v>
      </c>
      <c r="J48" s="397"/>
      <c r="K48" s="398"/>
      <c r="L48" s="396" t="s">
        <v>438</v>
      </c>
      <c r="M48" s="398"/>
      <c r="N48" s="396" t="s">
        <v>439</v>
      </c>
      <c r="O48" s="398"/>
    </row>
    <row r="49" spans="1:15" ht="15.75" x14ac:dyDescent="0.25">
      <c r="A49" s="382" t="s">
        <v>436</v>
      </c>
      <c r="B49" s="25"/>
      <c r="C49" s="25"/>
      <c r="D49" s="25"/>
      <c r="E49" s="25"/>
      <c r="F49" s="25"/>
      <c r="G49" s="25"/>
      <c r="H49" s="12"/>
      <c r="I49" s="188"/>
      <c r="J49" s="155"/>
      <c r="K49" s="187"/>
      <c r="L49" s="184">
        <f>N19</f>
        <v>16.55</v>
      </c>
      <c r="M49" s="183" t="s">
        <v>4</v>
      </c>
      <c r="N49" s="184">
        <f>ROUND(L49*(1+O$38),2)</f>
        <v>17.48</v>
      </c>
      <c r="O49" s="183" t="s">
        <v>4</v>
      </c>
    </row>
    <row r="50" spans="1:15" ht="15" x14ac:dyDescent="0.25">
      <c r="A50" s="363"/>
      <c r="B50" s="13" t="s">
        <v>288</v>
      </c>
      <c r="C50" s="12"/>
      <c r="D50" s="12"/>
      <c r="E50" s="12"/>
      <c r="G50" s="312">
        <f>'2023 Usage'!N25</f>
        <v>344634900</v>
      </c>
      <c r="H50" s="312" t="s">
        <v>380</v>
      </c>
      <c r="I50" s="179" t="s">
        <v>157</v>
      </c>
      <c r="J50" s="142">
        <v>8000</v>
      </c>
      <c r="K50" s="177" t="s">
        <v>154</v>
      </c>
      <c r="L50" s="174">
        <f>N20</f>
        <v>6.43</v>
      </c>
      <c r="M50" s="173" t="s">
        <v>144</v>
      </c>
      <c r="N50" s="184">
        <f>ROUND(L50*(1+O$38),2)</f>
        <v>6.79</v>
      </c>
      <c r="O50" s="173" t="s">
        <v>144</v>
      </c>
    </row>
    <row r="51" spans="1:15" ht="14.25" x14ac:dyDescent="0.2">
      <c r="B51" s="41" t="s">
        <v>287</v>
      </c>
      <c r="C51" s="32"/>
      <c r="D51" s="32"/>
      <c r="E51" s="32"/>
      <c r="F51" s="293"/>
      <c r="G51" s="355">
        <f>'2023 Usage'!N26</f>
        <v>460452500</v>
      </c>
      <c r="H51" s="312"/>
      <c r="I51" s="179" t="s">
        <v>156</v>
      </c>
      <c r="J51" s="142">
        <v>32000</v>
      </c>
      <c r="K51" s="177" t="s">
        <v>154</v>
      </c>
      <c r="L51" s="174">
        <f>N21</f>
        <v>6.36</v>
      </c>
      <c r="M51" s="173" t="s">
        <v>144</v>
      </c>
      <c r="N51" s="184">
        <f>ROUND(L51*(1+O$38),2)</f>
        <v>6.72</v>
      </c>
      <c r="O51" s="173" t="s">
        <v>144</v>
      </c>
    </row>
    <row r="52" spans="1:15" ht="14.25" x14ac:dyDescent="0.2">
      <c r="B52" s="359" t="s">
        <v>289</v>
      </c>
      <c r="D52" s="12"/>
      <c r="E52" s="12"/>
      <c r="G52" s="311">
        <f>G50/G51</f>
        <v>0.74847003762603093</v>
      </c>
      <c r="H52" s="310"/>
      <c r="I52" s="149" t="s">
        <v>155</v>
      </c>
      <c r="J52" s="148">
        <v>40000</v>
      </c>
      <c r="K52" s="225" t="s">
        <v>154</v>
      </c>
      <c r="L52" s="224">
        <f>N22</f>
        <v>6.21</v>
      </c>
      <c r="M52" s="223" t="s">
        <v>144</v>
      </c>
      <c r="N52" s="145">
        <f>ROUND(L52*(1+O$38),2)</f>
        <v>6.56</v>
      </c>
      <c r="O52" s="223" t="s">
        <v>144</v>
      </c>
    </row>
    <row r="53" spans="1:15" ht="14.25" x14ac:dyDescent="0.2">
      <c r="B53" s="13"/>
      <c r="C53" s="12"/>
      <c r="D53" s="12"/>
      <c r="E53" s="12"/>
      <c r="G53" s="311"/>
      <c r="H53" s="310"/>
      <c r="I53" s="358"/>
      <c r="J53" s="358"/>
      <c r="K53" s="358"/>
      <c r="L53" s="358"/>
    </row>
    <row r="54" spans="1:15" ht="14.25" x14ac:dyDescent="0.2">
      <c r="B54" s="13"/>
      <c r="C54" s="12"/>
      <c r="D54" s="12"/>
      <c r="E54" s="16" t="s">
        <v>308</v>
      </c>
      <c r="G54" s="374" t="s">
        <v>309</v>
      </c>
      <c r="H54" s="310"/>
      <c r="I54" s="160" t="s">
        <v>243</v>
      </c>
      <c r="J54" s="159"/>
      <c r="K54" s="159"/>
      <c r="L54" s="159"/>
      <c r="M54" s="159"/>
      <c r="N54" s="360" t="s">
        <v>428</v>
      </c>
      <c r="O54" s="220"/>
    </row>
    <row r="55" spans="1:15" ht="14.25" x14ac:dyDescent="0.2">
      <c r="B55" s="13" t="s">
        <v>8</v>
      </c>
      <c r="C55" s="13"/>
      <c r="D55" s="13"/>
      <c r="E55" s="323">
        <f>G52</f>
        <v>0.74847003762603093</v>
      </c>
      <c r="G55" s="14">
        <f>G42*E55</f>
        <v>26025.179849199762</v>
      </c>
      <c r="H55" s="310"/>
      <c r="I55" s="352"/>
      <c r="J55" s="353"/>
      <c r="K55" s="354"/>
      <c r="L55" s="396" t="s">
        <v>19</v>
      </c>
      <c r="M55" s="398"/>
      <c r="N55" s="396" t="s">
        <v>20</v>
      </c>
      <c r="O55" s="398"/>
    </row>
    <row r="56" spans="1:15" ht="14.25" x14ac:dyDescent="0.2">
      <c r="B56" s="13" t="s">
        <v>431</v>
      </c>
      <c r="C56" s="13"/>
      <c r="D56" s="13"/>
      <c r="E56" s="323">
        <f>G52</f>
        <v>0.74847003762603093</v>
      </c>
      <c r="G56" s="14">
        <f>G43*E56</f>
        <v>5205.0359698399525</v>
      </c>
      <c r="H56" s="310"/>
      <c r="I56" s="193"/>
      <c r="J56" s="361" t="s">
        <v>186</v>
      </c>
      <c r="K56" s="362"/>
      <c r="L56" s="224">
        <f>N26</f>
        <v>3.57</v>
      </c>
      <c r="M56" s="279" t="s">
        <v>144</v>
      </c>
      <c r="N56" s="284">
        <f>G64</f>
        <v>4.01</v>
      </c>
      <c r="O56" s="279" t="s">
        <v>144</v>
      </c>
    </row>
    <row r="57" spans="1:15" ht="15.75" x14ac:dyDescent="0.25">
      <c r="B57" s="351" t="s">
        <v>117</v>
      </c>
      <c r="C57" s="13"/>
      <c r="D57" s="13"/>
      <c r="E57" s="323">
        <f>G52</f>
        <v>0.74847003762603093</v>
      </c>
      <c r="G57" s="14">
        <f>G44*E57</f>
        <v>30051.07201068514</v>
      </c>
      <c r="H57" s="310"/>
      <c r="I57" s="217"/>
      <c r="J57" s="216"/>
      <c r="K57" s="216"/>
      <c r="L57" s="216"/>
      <c r="M57" s="217"/>
      <c r="N57" s="217"/>
      <c r="O57" s="231"/>
    </row>
    <row r="58" spans="1:15" ht="14.25" x14ac:dyDescent="0.2">
      <c r="B58" s="351" t="s">
        <v>386</v>
      </c>
      <c r="C58" s="13"/>
      <c r="D58" s="13"/>
      <c r="E58" s="323">
        <f>G52</f>
        <v>0.74847003762603093</v>
      </c>
      <c r="G58" s="14">
        <f>E58*G45</f>
        <v>91612.732605426179</v>
      </c>
      <c r="H58" s="310"/>
      <c r="I58" s="12"/>
      <c r="J58" s="12"/>
      <c r="K58" s="12"/>
      <c r="L58" s="12"/>
    </row>
    <row r="59" spans="1:15" ht="14.25" x14ac:dyDescent="0.2">
      <c r="B59" s="369" t="s">
        <v>283</v>
      </c>
      <c r="C59" s="41"/>
      <c r="D59" s="41"/>
      <c r="E59" s="375">
        <f>'Short-Lived Assets'!$G$46</f>
        <v>0.33547654320987658</v>
      </c>
      <c r="F59" s="293"/>
      <c r="G59" s="370">
        <f>G46*E59</f>
        <v>0</v>
      </c>
      <c r="H59" s="310"/>
      <c r="I59" s="12"/>
      <c r="J59" s="12"/>
      <c r="K59" s="12"/>
      <c r="L59" s="12"/>
    </row>
    <row r="60" spans="1:15" ht="14.25" x14ac:dyDescent="0.2">
      <c r="B60" s="359" t="s">
        <v>290</v>
      </c>
      <c r="C60" s="12"/>
      <c r="D60" s="13"/>
      <c r="E60" s="12"/>
      <c r="G60" s="14">
        <f>SUM(G55:G59)</f>
        <v>152894.02043515103</v>
      </c>
      <c r="H60" s="310"/>
      <c r="I60" s="12"/>
      <c r="J60" s="12"/>
      <c r="K60" s="12"/>
      <c r="L60" s="12"/>
    </row>
    <row r="61" spans="1:15" ht="14.25" x14ac:dyDescent="0.2">
      <c r="B61" s="13"/>
      <c r="C61" s="12"/>
      <c r="D61" s="12"/>
      <c r="E61" s="12"/>
      <c r="G61" s="311"/>
      <c r="H61" s="310"/>
      <c r="I61" s="12"/>
      <c r="J61" s="12"/>
      <c r="K61" s="12"/>
      <c r="L61" s="12"/>
    </row>
    <row r="62" spans="1:15" ht="14.25" x14ac:dyDescent="0.2">
      <c r="B62" s="13" t="s">
        <v>381</v>
      </c>
      <c r="C62" s="12"/>
      <c r="D62" s="12"/>
      <c r="E62" s="12"/>
      <c r="G62" s="376">
        <f>G60/(G50/1000)</f>
        <v>0.44364056117111478</v>
      </c>
      <c r="H62" s="12"/>
      <c r="I62" s="12"/>
      <c r="J62" s="12"/>
      <c r="K62" s="12"/>
      <c r="L62" s="12"/>
    </row>
    <row r="63" spans="1:15" ht="14.25" x14ac:dyDescent="0.2">
      <c r="B63" s="41" t="s">
        <v>433</v>
      </c>
      <c r="C63" s="32"/>
      <c r="D63" s="32"/>
      <c r="E63" s="32"/>
      <c r="F63" s="293"/>
      <c r="G63" s="377">
        <f>N26</f>
        <v>3.57</v>
      </c>
      <c r="H63" s="12"/>
      <c r="I63" s="12"/>
      <c r="J63" s="12"/>
      <c r="K63" s="12"/>
      <c r="L63" s="12"/>
    </row>
    <row r="64" spans="1:15" ht="15" x14ac:dyDescent="0.25">
      <c r="B64" s="364" t="s">
        <v>291</v>
      </c>
      <c r="D64" s="363"/>
      <c r="E64" s="363"/>
      <c r="G64" s="378">
        <f>ROUND(G62+G63,2)</f>
        <v>4.01</v>
      </c>
      <c r="H64" s="363"/>
      <c r="I64" s="12"/>
      <c r="J64" s="12"/>
      <c r="K64" s="12"/>
      <c r="L64" s="12"/>
    </row>
    <row r="65" spans="1:15" ht="15.75" x14ac:dyDescent="0.25">
      <c r="I65" s="217"/>
      <c r="J65" s="216"/>
      <c r="K65" s="216"/>
    </row>
    <row r="66" spans="1:15" ht="15.75" x14ac:dyDescent="0.25">
      <c r="A66" s="382" t="s">
        <v>437</v>
      </c>
      <c r="B66" s="12"/>
      <c r="C66" s="363"/>
      <c r="D66" s="363"/>
      <c r="E66" s="363"/>
      <c r="G66" s="378"/>
      <c r="H66" s="363"/>
      <c r="I66" s="215"/>
      <c r="J66" s="213"/>
      <c r="K66" s="214"/>
      <c r="L66" s="213"/>
      <c r="M66" s="212"/>
      <c r="N66" s="212"/>
      <c r="O66" s="212"/>
    </row>
    <row r="67" spans="1:15" ht="15" x14ac:dyDescent="0.25">
      <c r="A67" s="363"/>
      <c r="B67" s="12" t="s">
        <v>292</v>
      </c>
      <c r="C67" s="12"/>
      <c r="D67" s="12"/>
      <c r="E67" s="12"/>
      <c r="G67" s="312">
        <f>G51-G50</f>
        <v>115817600</v>
      </c>
      <c r="H67" s="312" t="s">
        <v>380</v>
      </c>
    </row>
    <row r="68" spans="1:15" ht="14.25" x14ac:dyDescent="0.2">
      <c r="A68" s="12"/>
      <c r="B68" s="32" t="s">
        <v>287</v>
      </c>
      <c r="C68" s="32"/>
      <c r="D68" s="32"/>
      <c r="E68" s="32"/>
      <c r="F68" s="293"/>
      <c r="G68" s="355">
        <f>G51</f>
        <v>460452500</v>
      </c>
      <c r="H68" s="312"/>
    </row>
    <row r="69" spans="1:15" ht="14.25" x14ac:dyDescent="0.2">
      <c r="A69" s="12"/>
      <c r="B69" s="359" t="s">
        <v>289</v>
      </c>
      <c r="C69" s="12"/>
      <c r="D69" s="12"/>
      <c r="E69" s="12"/>
      <c r="G69" s="311">
        <f>G67/G68</f>
        <v>0.25152996237396907</v>
      </c>
      <c r="H69" s="310"/>
    </row>
    <row r="70" spans="1:15" ht="14.25" x14ac:dyDescent="0.2">
      <c r="A70" s="12"/>
      <c r="B70" s="12"/>
      <c r="C70" s="12"/>
      <c r="D70" s="12"/>
      <c r="E70" s="12"/>
      <c r="G70" s="311"/>
      <c r="H70" s="310"/>
    </row>
    <row r="71" spans="1:15" ht="14.25" x14ac:dyDescent="0.2">
      <c r="A71" s="12"/>
      <c r="B71" s="12"/>
      <c r="C71" s="12"/>
      <c r="D71" s="12"/>
      <c r="E71" s="16" t="s">
        <v>308</v>
      </c>
      <c r="G71" s="374" t="s">
        <v>309</v>
      </c>
      <c r="H71" s="310"/>
    </row>
    <row r="72" spans="1:15" ht="14.25" x14ac:dyDescent="0.2">
      <c r="A72" s="12"/>
      <c r="B72" s="13" t="s">
        <v>8</v>
      </c>
      <c r="C72" s="13"/>
      <c r="D72" s="13"/>
      <c r="E72" s="323">
        <f>G69</f>
        <v>0.25152996237396907</v>
      </c>
      <c r="G72" s="14">
        <f>G42*E72</f>
        <v>8745.9913946691941</v>
      </c>
      <c r="H72" s="379"/>
    </row>
    <row r="73" spans="1:15" ht="14.25" x14ac:dyDescent="0.2">
      <c r="A73" s="12"/>
      <c r="B73" s="12" t="s">
        <v>12</v>
      </c>
      <c r="C73" s="13"/>
      <c r="D73" s="13"/>
      <c r="E73" s="323">
        <f>G69</f>
        <v>0.25152996237396907</v>
      </c>
      <c r="G73" s="14">
        <f>G43*E73</f>
        <v>1749.1982789338388</v>
      </c>
      <c r="H73" s="379"/>
    </row>
    <row r="74" spans="1:15" ht="14.25" x14ac:dyDescent="0.2">
      <c r="A74" s="12"/>
      <c r="B74" s="351" t="s">
        <v>117</v>
      </c>
      <c r="C74" s="13"/>
      <c r="D74" s="13"/>
      <c r="E74" s="323">
        <f>G69</f>
        <v>0.25152996237396907</v>
      </c>
      <c r="G74" s="14">
        <f>G44*E74</f>
        <v>10098.927989314858</v>
      </c>
      <c r="H74" s="379"/>
    </row>
    <row r="75" spans="1:15" ht="14.25" x14ac:dyDescent="0.2">
      <c r="A75" s="12"/>
      <c r="B75" s="351" t="s">
        <v>386</v>
      </c>
      <c r="C75" s="13"/>
      <c r="D75" s="13"/>
      <c r="E75" s="323">
        <f>G69</f>
        <v>0.25152996237396907</v>
      </c>
      <c r="G75" s="14">
        <f>G45*E75</f>
        <v>30787.267394573813</v>
      </c>
      <c r="H75" s="379"/>
    </row>
    <row r="76" spans="1:15" ht="14.25" x14ac:dyDescent="0.2">
      <c r="A76" s="12"/>
      <c r="B76" s="369" t="s">
        <v>283</v>
      </c>
      <c r="C76" s="41"/>
      <c r="D76" s="41"/>
      <c r="E76" s="375">
        <f>'Short-Lived Assets'!$F$46</f>
        <v>0.66452345679012359</v>
      </c>
      <c r="F76" s="293"/>
      <c r="G76" s="370">
        <f>G46*E76</f>
        <v>0</v>
      </c>
      <c r="H76" s="379"/>
    </row>
    <row r="77" spans="1:15" ht="14.25" x14ac:dyDescent="0.2">
      <c r="A77" s="12"/>
      <c r="B77" s="359" t="s">
        <v>295</v>
      </c>
      <c r="C77" s="12"/>
      <c r="D77" s="13"/>
      <c r="E77" s="12"/>
      <c r="G77" s="14">
        <f>SUM(G72:G76)</f>
        <v>51381.385057491701</v>
      </c>
      <c r="H77" s="379"/>
    </row>
    <row r="78" spans="1:15" ht="14.25" x14ac:dyDescent="0.2">
      <c r="A78" s="12"/>
      <c r="B78" s="12"/>
      <c r="C78" s="12"/>
      <c r="D78" s="12"/>
      <c r="E78" s="12"/>
      <c r="G78" s="12"/>
      <c r="H78" s="12"/>
    </row>
    <row r="79" spans="1:15" ht="14.25" x14ac:dyDescent="0.2">
      <c r="A79" s="12"/>
      <c r="B79" s="12" t="s">
        <v>295</v>
      </c>
      <c r="C79" s="12"/>
      <c r="D79" s="12"/>
      <c r="E79" s="12"/>
      <c r="G79" s="14">
        <f>G77</f>
        <v>51381.385057491701</v>
      </c>
      <c r="H79" s="12"/>
    </row>
    <row r="80" spans="1:15" ht="14.25" x14ac:dyDescent="0.2">
      <c r="A80" s="12"/>
      <c r="B80" s="32" t="s">
        <v>294</v>
      </c>
      <c r="C80" s="32"/>
      <c r="D80" s="32"/>
      <c r="E80" s="32"/>
      <c r="F80" s="293"/>
      <c r="G80" s="370">
        <f>1920716-(L26*(G50/1000))</f>
        <v>910935.7429999999</v>
      </c>
      <c r="H80" s="12"/>
    </row>
    <row r="81" spans="1:12" ht="14.25" x14ac:dyDescent="0.2">
      <c r="A81" s="12"/>
      <c r="B81" s="12" t="s">
        <v>296</v>
      </c>
      <c r="C81" s="12"/>
      <c r="D81" s="12"/>
      <c r="E81" s="12"/>
      <c r="G81" s="14">
        <f>G79+G80</f>
        <v>962317.12805749162</v>
      </c>
      <c r="H81" s="12"/>
    </row>
    <row r="82" spans="1:12" ht="14.25" x14ac:dyDescent="0.2">
      <c r="A82" s="12"/>
      <c r="B82" s="12"/>
      <c r="C82" s="12"/>
      <c r="D82" s="12"/>
      <c r="E82" s="12"/>
      <c r="G82" s="12"/>
      <c r="H82" s="12"/>
    </row>
    <row r="83" spans="1:12" ht="15" x14ac:dyDescent="0.25">
      <c r="A83" s="12"/>
      <c r="B83" s="363" t="s">
        <v>441</v>
      </c>
      <c r="C83" s="363"/>
      <c r="D83" s="363"/>
      <c r="E83" s="363"/>
      <c r="G83" s="380">
        <f>(G81/G80)-1</f>
        <v>5.6405059799581991E-2</v>
      </c>
      <c r="H83" s="363"/>
    </row>
    <row r="84" spans="1:12" ht="14.25" x14ac:dyDescent="0.2">
      <c r="A84" s="12"/>
      <c r="B84" s="12"/>
      <c r="C84" s="12"/>
      <c r="D84" s="12"/>
      <c r="E84" s="12"/>
      <c r="G84" s="12"/>
      <c r="H84" s="12"/>
    </row>
    <row r="85" spans="1:12" ht="14.25" x14ac:dyDescent="0.2">
      <c r="A85" s="12"/>
      <c r="B85" s="12"/>
      <c r="C85" s="12"/>
      <c r="D85" s="12"/>
      <c r="E85" s="12"/>
      <c r="G85" s="12"/>
      <c r="H85" s="12"/>
      <c r="I85" s="12"/>
      <c r="J85" s="12"/>
      <c r="K85" s="12"/>
      <c r="L85" s="12"/>
    </row>
    <row r="86" spans="1:12" ht="14.25" x14ac:dyDescent="0.2">
      <c r="A86" s="12"/>
      <c r="B86" s="12"/>
      <c r="C86" s="12"/>
      <c r="D86" s="12"/>
      <c r="E86" s="12"/>
      <c r="G86" s="12"/>
      <c r="H86" s="12"/>
      <c r="I86" s="12"/>
      <c r="J86" s="12"/>
      <c r="K86" s="12"/>
      <c r="L86" s="12"/>
    </row>
    <row r="87" spans="1:12" ht="14.2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</row>
    <row r="88" spans="1:12" ht="14.2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</row>
    <row r="89" spans="1:12" ht="14.2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</row>
    <row r="90" spans="1:12" ht="14.2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</row>
    <row r="91" spans="1:12" ht="14.2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</row>
    <row r="92" spans="1:12" ht="14.2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</row>
    <row r="93" spans="1:12" ht="14.2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</row>
    <row r="94" spans="1:12" ht="14.2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</row>
    <row r="95" spans="1:12" ht="14.2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ht="14.2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</row>
    <row r="97" spans="1:12" ht="14.2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</row>
    <row r="98" spans="1:12" ht="14.2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1:12" ht="14.2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</row>
    <row r="100" spans="1:12" ht="14.2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</row>
    <row r="101" spans="1:12" ht="14.2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</row>
    <row r="102" spans="1:12" ht="14.2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</row>
    <row r="103" spans="1:12" ht="14.2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</row>
  </sheetData>
  <mergeCells count="18">
    <mergeCell ref="I11:K11"/>
    <mergeCell ref="L11:M11"/>
    <mergeCell ref="N11:O11"/>
    <mergeCell ref="I18:K18"/>
    <mergeCell ref="L18:M18"/>
    <mergeCell ref="N18:O18"/>
    <mergeCell ref="L55:M55"/>
    <mergeCell ref="N55:O55"/>
    <mergeCell ref="N24:O24"/>
    <mergeCell ref="I25:K25"/>
    <mergeCell ref="L25:M25"/>
    <mergeCell ref="N25:O25"/>
    <mergeCell ref="L41:M41"/>
    <mergeCell ref="N41:O41"/>
    <mergeCell ref="L48:M48"/>
    <mergeCell ref="N48:O48"/>
    <mergeCell ref="I41:K41"/>
    <mergeCell ref="I48:K48"/>
  </mergeCells>
  <pageMargins left="0.95" right="0.7" top="1" bottom="0.75" header="0.3" footer="0.3"/>
  <pageSetup orientation="portrait" r:id="rId1"/>
  <rowBreaks count="2" manualBreakCount="2">
    <brk id="34" max="14" man="1"/>
    <brk id="65" max="1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10676-8611-45C4-BEEC-9D1D25B3928D}">
  <dimension ref="A1:R37"/>
  <sheetViews>
    <sheetView workbookViewId="0">
      <selection activeCell="M43" sqref="M43"/>
    </sheetView>
  </sheetViews>
  <sheetFormatPr defaultColWidth="8.7109375" defaultRowHeight="12.75" x14ac:dyDescent="0.2"/>
  <cols>
    <col min="1" max="1" width="12.85546875" style="138" customWidth="1"/>
    <col min="2" max="13" width="10.5703125" style="138" customWidth="1"/>
    <col min="14" max="14" width="10.85546875" style="138" bestFit="1" customWidth="1"/>
    <col min="15" max="15" width="10.5703125" style="138" customWidth="1"/>
    <col min="16" max="16" width="8.7109375" style="138"/>
    <col min="17" max="18" width="10.5703125" style="138" customWidth="1"/>
    <col min="19" max="16384" width="8.7109375" style="138"/>
  </cols>
  <sheetData>
    <row r="1" spans="1:5" x14ac:dyDescent="0.2">
      <c r="A1" s="138" t="s">
        <v>240</v>
      </c>
    </row>
    <row r="4" spans="1:5" x14ac:dyDescent="0.2">
      <c r="A4" s="250" t="s">
        <v>265</v>
      </c>
    </row>
    <row r="5" spans="1:5" x14ac:dyDescent="0.2">
      <c r="A5" s="240" t="s">
        <v>264</v>
      </c>
      <c r="D5" s="239">
        <v>52363600</v>
      </c>
      <c r="E5" s="138" t="s">
        <v>263</v>
      </c>
    </row>
    <row r="6" spans="1:5" x14ac:dyDescent="0.2">
      <c r="A6" s="240" t="s">
        <v>262</v>
      </c>
      <c r="D6" s="239"/>
    </row>
    <row r="7" spans="1:5" x14ac:dyDescent="0.2">
      <c r="A7" s="245" t="s">
        <v>261</v>
      </c>
      <c r="D7" s="239">
        <v>17188300</v>
      </c>
    </row>
    <row r="8" spans="1:5" x14ac:dyDescent="0.2">
      <c r="A8" s="245" t="s">
        <v>260</v>
      </c>
      <c r="D8" s="239">
        <v>7993000</v>
      </c>
    </row>
    <row r="9" spans="1:5" x14ac:dyDescent="0.2">
      <c r="A9" s="245" t="s">
        <v>259</v>
      </c>
      <c r="D9" s="239">
        <v>81160900</v>
      </c>
    </row>
    <row r="10" spans="1:5" x14ac:dyDescent="0.2">
      <c r="A10" s="245" t="s">
        <v>258</v>
      </c>
      <c r="D10" s="239">
        <v>155827600</v>
      </c>
    </row>
    <row r="11" spans="1:5" x14ac:dyDescent="0.2">
      <c r="A11" s="245" t="s">
        <v>257</v>
      </c>
      <c r="D11" s="239">
        <v>1519300</v>
      </c>
    </row>
    <row r="12" spans="1:5" x14ac:dyDescent="0.2">
      <c r="A12" s="245" t="s">
        <v>256</v>
      </c>
      <c r="D12" s="239">
        <v>32762800</v>
      </c>
    </row>
    <row r="13" spans="1:5" x14ac:dyDescent="0.2">
      <c r="A13" s="240" t="s">
        <v>255</v>
      </c>
      <c r="D13" s="239"/>
    </row>
    <row r="14" spans="1:5" x14ac:dyDescent="0.2">
      <c r="A14" s="245" t="s">
        <v>254</v>
      </c>
      <c r="D14" s="239">
        <v>10793000</v>
      </c>
    </row>
    <row r="15" spans="1:5" x14ac:dyDescent="0.2">
      <c r="A15" s="245" t="s">
        <v>253</v>
      </c>
      <c r="D15" s="241">
        <v>12608500</v>
      </c>
    </row>
    <row r="16" spans="1:5" x14ac:dyDescent="0.2">
      <c r="D16" s="239">
        <f>SUM(D5:D15)</f>
        <v>372217000</v>
      </c>
    </row>
    <row r="17" spans="1:18" x14ac:dyDescent="0.2">
      <c r="D17" s="239"/>
    </row>
    <row r="18" spans="1:18" x14ac:dyDescent="0.2">
      <c r="B18" s="249">
        <v>44743</v>
      </c>
      <c r="C18" s="249">
        <v>44774</v>
      </c>
      <c r="D18" s="249">
        <v>44805</v>
      </c>
      <c r="E18" s="249">
        <v>44835</v>
      </c>
      <c r="F18" s="249">
        <v>44866</v>
      </c>
      <c r="G18" s="249">
        <v>44896</v>
      </c>
      <c r="H18" s="249">
        <v>44927</v>
      </c>
      <c r="I18" s="249">
        <v>44958</v>
      </c>
      <c r="J18" s="249">
        <v>44986</v>
      </c>
      <c r="K18" s="249">
        <v>45017</v>
      </c>
      <c r="L18" s="249">
        <v>45047</v>
      </c>
      <c r="M18" s="249">
        <v>45078</v>
      </c>
      <c r="N18" s="138" t="s">
        <v>252</v>
      </c>
      <c r="Q18" s="249">
        <v>45108</v>
      </c>
      <c r="R18" s="249">
        <v>45139</v>
      </c>
    </row>
    <row r="19" spans="1:18" x14ac:dyDescent="0.2">
      <c r="A19" s="138" t="s">
        <v>251</v>
      </c>
      <c r="B19" s="239">
        <v>56550000</v>
      </c>
      <c r="C19" s="239">
        <v>60430000</v>
      </c>
      <c r="D19" s="239">
        <v>58240000</v>
      </c>
      <c r="E19" s="239">
        <v>50790000</v>
      </c>
      <c r="F19" s="239">
        <v>62500000</v>
      </c>
      <c r="G19" s="239">
        <v>55850000</v>
      </c>
      <c r="H19" s="239">
        <v>67390000</v>
      </c>
      <c r="I19" s="239">
        <v>52500000</v>
      </c>
      <c r="J19" s="239">
        <v>46940000</v>
      </c>
      <c r="K19" s="239">
        <v>48900000</v>
      </c>
      <c r="L19" s="239">
        <v>55290000</v>
      </c>
      <c r="M19" s="239">
        <v>55280000</v>
      </c>
      <c r="N19" s="239">
        <f>SUM(B19:M19)</f>
        <v>670660000</v>
      </c>
      <c r="Q19" s="239">
        <v>60150000</v>
      </c>
      <c r="R19" s="239"/>
    </row>
    <row r="20" spans="1:18" x14ac:dyDescent="0.2">
      <c r="A20" s="138" t="s">
        <v>250</v>
      </c>
      <c r="B20" s="239"/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Q20" s="239"/>
      <c r="R20" s="239"/>
    </row>
    <row r="21" spans="1:18" x14ac:dyDescent="0.2">
      <c r="A21" s="240" t="s">
        <v>247</v>
      </c>
      <c r="B21" s="239">
        <v>6389700</v>
      </c>
      <c r="C21" s="239">
        <v>5971100</v>
      </c>
      <c r="D21" s="239">
        <v>5730000</v>
      </c>
      <c r="E21" s="239">
        <v>4865600</v>
      </c>
      <c r="F21" s="239">
        <v>5804500</v>
      </c>
      <c r="G21" s="239">
        <v>5085600</v>
      </c>
      <c r="H21" s="239">
        <v>6538600</v>
      </c>
      <c r="I21" s="239">
        <v>5109100</v>
      </c>
      <c r="J21" s="239">
        <v>4718900</v>
      </c>
      <c r="K21" s="239">
        <v>5293700</v>
      </c>
      <c r="L21" s="239">
        <v>5883700</v>
      </c>
      <c r="M21" s="239">
        <v>6313600</v>
      </c>
      <c r="N21" s="239">
        <f>SUM(B21:M21)</f>
        <v>67704100</v>
      </c>
      <c r="O21" s="248">
        <f>N21/N$26</f>
        <v>0.14703818526340937</v>
      </c>
      <c r="Q21" s="239">
        <v>5979200</v>
      </c>
      <c r="R21" s="239"/>
    </row>
    <row r="22" spans="1:18" x14ac:dyDescent="0.2">
      <c r="A22" s="240" t="s">
        <v>246</v>
      </c>
      <c r="B22" s="239">
        <v>4009600</v>
      </c>
      <c r="C22" s="239">
        <v>4003400</v>
      </c>
      <c r="D22" s="239">
        <v>3897700</v>
      </c>
      <c r="E22" s="239">
        <v>3516000</v>
      </c>
      <c r="F22" s="239">
        <v>4321600</v>
      </c>
      <c r="G22" s="239">
        <v>3189200</v>
      </c>
      <c r="H22" s="239">
        <v>3752500</v>
      </c>
      <c r="I22" s="239">
        <v>3362000</v>
      </c>
      <c r="J22" s="239">
        <v>3259400</v>
      </c>
      <c r="K22" s="239">
        <v>3718800</v>
      </c>
      <c r="L22" s="239">
        <v>4392900</v>
      </c>
      <c r="M22" s="239">
        <v>4410100</v>
      </c>
      <c r="N22" s="239">
        <f>SUM(B22:M22)</f>
        <v>45833200</v>
      </c>
      <c r="O22" s="247">
        <f>N22/N$26</f>
        <v>9.9539474755810861E-2</v>
      </c>
      <c r="Q22" s="239">
        <v>4035500</v>
      </c>
      <c r="R22" s="239"/>
    </row>
    <row r="23" spans="1:18" x14ac:dyDescent="0.2">
      <c r="A23" s="240" t="s">
        <v>245</v>
      </c>
      <c r="B23" s="239">
        <v>149600</v>
      </c>
      <c r="C23" s="239">
        <v>138700</v>
      </c>
      <c r="D23" s="239">
        <v>118900</v>
      </c>
      <c r="E23" s="239">
        <v>109400</v>
      </c>
      <c r="F23" s="239">
        <v>124800</v>
      </c>
      <c r="G23" s="239">
        <v>97800</v>
      </c>
      <c r="H23" s="239">
        <v>102800</v>
      </c>
      <c r="I23" s="239">
        <v>83000</v>
      </c>
      <c r="J23" s="239">
        <v>86100</v>
      </c>
      <c r="K23" s="239">
        <v>125300</v>
      </c>
      <c r="L23" s="239">
        <v>157400</v>
      </c>
      <c r="M23" s="239">
        <v>159200</v>
      </c>
      <c r="N23" s="239">
        <f>SUM(B23:M23)</f>
        <v>1453000</v>
      </c>
      <c r="O23" s="247">
        <f>N23/N$26</f>
        <v>3.1555915105249727E-3</v>
      </c>
      <c r="Q23" s="239">
        <v>110700</v>
      </c>
      <c r="R23" s="239"/>
    </row>
    <row r="24" spans="1:18" x14ac:dyDescent="0.2">
      <c r="A24" s="240" t="s">
        <v>244</v>
      </c>
      <c r="B24" s="239">
        <v>46300</v>
      </c>
      <c r="C24" s="239">
        <v>235400</v>
      </c>
      <c r="D24" s="239">
        <v>94700</v>
      </c>
      <c r="E24" s="239">
        <v>54500</v>
      </c>
      <c r="F24" s="239">
        <v>51500</v>
      </c>
      <c r="G24" s="239">
        <v>48400</v>
      </c>
      <c r="H24" s="239">
        <v>72200</v>
      </c>
      <c r="I24" s="239">
        <v>35100</v>
      </c>
      <c r="J24" s="239">
        <v>34200</v>
      </c>
      <c r="K24" s="239">
        <v>30600</v>
      </c>
      <c r="L24" s="239">
        <v>41600</v>
      </c>
      <c r="M24" s="239">
        <v>82800</v>
      </c>
      <c r="N24" s="239">
        <f>SUM(B24:M24)</f>
        <v>827300</v>
      </c>
      <c r="O24" s="247">
        <f>N24/N$26</f>
        <v>1.7967108442238885E-3</v>
      </c>
      <c r="Q24" s="239">
        <v>84000</v>
      </c>
      <c r="R24" s="239"/>
    </row>
    <row r="25" spans="1:18" x14ac:dyDescent="0.2">
      <c r="A25" s="242" t="s">
        <v>243</v>
      </c>
      <c r="B25" s="241">
        <v>32413600</v>
      </c>
      <c r="C25" s="241">
        <v>33988200</v>
      </c>
      <c r="D25" s="241">
        <v>32335500</v>
      </c>
      <c r="E25" s="241">
        <v>29734400</v>
      </c>
      <c r="F25" s="241">
        <v>33311400</v>
      </c>
      <c r="G25" s="241">
        <v>29928700</v>
      </c>
      <c r="H25" s="241">
        <v>34955600</v>
      </c>
      <c r="I25" s="241">
        <v>27781400</v>
      </c>
      <c r="J25" s="241">
        <v>26340400</v>
      </c>
      <c r="K25" s="241">
        <v>26932100</v>
      </c>
      <c r="L25" s="241">
        <v>3064600</v>
      </c>
      <c r="M25" s="241">
        <v>33849000</v>
      </c>
      <c r="N25" s="241">
        <f>SUM(B25:M25)</f>
        <v>344634900</v>
      </c>
      <c r="O25" s="246">
        <f>N25/N$26</f>
        <v>0.74847003762603093</v>
      </c>
      <c r="Q25" s="239">
        <v>35195000</v>
      </c>
      <c r="R25" s="239"/>
    </row>
    <row r="26" spans="1:18" x14ac:dyDescent="0.2">
      <c r="A26" s="245" t="s">
        <v>249</v>
      </c>
      <c r="B26" s="239">
        <f t="shared" ref="B26:O26" si="0">SUM(B21:B25)</f>
        <v>43008800</v>
      </c>
      <c r="C26" s="239">
        <f t="shared" si="0"/>
        <v>44336800</v>
      </c>
      <c r="D26" s="239">
        <f t="shared" si="0"/>
        <v>42176800</v>
      </c>
      <c r="E26" s="239">
        <f t="shared" si="0"/>
        <v>38279900</v>
      </c>
      <c r="F26" s="239">
        <f t="shared" si="0"/>
        <v>43613800</v>
      </c>
      <c r="G26" s="239">
        <f t="shared" si="0"/>
        <v>38349700</v>
      </c>
      <c r="H26" s="239">
        <f t="shared" si="0"/>
        <v>45421700</v>
      </c>
      <c r="I26" s="239">
        <f t="shared" si="0"/>
        <v>36370600</v>
      </c>
      <c r="J26" s="239">
        <f t="shared" si="0"/>
        <v>34439000</v>
      </c>
      <c r="K26" s="239">
        <f t="shared" si="0"/>
        <v>36100500</v>
      </c>
      <c r="L26" s="239">
        <f t="shared" si="0"/>
        <v>13540200</v>
      </c>
      <c r="M26" s="239">
        <f t="shared" si="0"/>
        <v>44814700</v>
      </c>
      <c r="N26" s="239">
        <f t="shared" si="0"/>
        <v>460452500</v>
      </c>
      <c r="O26" s="244">
        <f t="shared" si="0"/>
        <v>1</v>
      </c>
    </row>
    <row r="27" spans="1:18" x14ac:dyDescent="0.2">
      <c r="D27" s="239"/>
      <c r="Q27" s="239">
        <f>D16-N25</f>
        <v>27582100</v>
      </c>
      <c r="R27" s="239"/>
    </row>
    <row r="28" spans="1:18" x14ac:dyDescent="0.2">
      <c r="A28" s="243" t="s">
        <v>248</v>
      </c>
      <c r="D28" s="239"/>
    </row>
    <row r="29" spans="1:18" x14ac:dyDescent="0.2">
      <c r="A29" s="240" t="s">
        <v>247</v>
      </c>
      <c r="B29" s="239"/>
      <c r="C29" s="239"/>
      <c r="D29" s="239"/>
      <c r="E29" s="239">
        <v>1717</v>
      </c>
      <c r="F29" s="239">
        <v>1713</v>
      </c>
      <c r="G29" s="239">
        <v>1717</v>
      </c>
      <c r="H29" s="239">
        <v>1709</v>
      </c>
      <c r="I29" s="239">
        <v>1704</v>
      </c>
      <c r="J29" s="239">
        <v>1711</v>
      </c>
      <c r="K29" s="239">
        <v>1709</v>
      </c>
      <c r="L29" s="239">
        <v>1720</v>
      </c>
      <c r="M29" s="239">
        <v>1724</v>
      </c>
      <c r="N29" s="239"/>
      <c r="O29" s="239"/>
      <c r="P29" s="239"/>
      <c r="Q29" s="239">
        <v>1716</v>
      </c>
      <c r="R29" s="239">
        <v>1714</v>
      </c>
    </row>
    <row r="30" spans="1:18" x14ac:dyDescent="0.2">
      <c r="A30" s="240" t="s">
        <v>246</v>
      </c>
      <c r="B30" s="239"/>
      <c r="C30" s="239"/>
      <c r="D30" s="239"/>
      <c r="E30" s="239">
        <v>269</v>
      </c>
      <c r="F30" s="239">
        <v>268</v>
      </c>
      <c r="G30" s="239">
        <v>269</v>
      </c>
      <c r="H30" s="239">
        <v>275</v>
      </c>
      <c r="I30" s="239">
        <v>274</v>
      </c>
      <c r="J30" s="239">
        <v>279</v>
      </c>
      <c r="K30" s="239">
        <v>276</v>
      </c>
      <c r="L30" s="239">
        <v>276</v>
      </c>
      <c r="M30" s="239">
        <v>279</v>
      </c>
      <c r="N30" s="239"/>
      <c r="O30" s="239"/>
      <c r="P30" s="239"/>
      <c r="Q30" s="239">
        <v>277</v>
      </c>
      <c r="R30" s="239">
        <v>280</v>
      </c>
    </row>
    <row r="31" spans="1:18" x14ac:dyDescent="0.2">
      <c r="A31" s="240" t="s">
        <v>245</v>
      </c>
      <c r="B31" s="239"/>
      <c r="C31" s="239"/>
      <c r="D31" s="239"/>
      <c r="E31" s="239">
        <v>15</v>
      </c>
      <c r="F31" s="239">
        <v>15</v>
      </c>
      <c r="G31" s="239">
        <v>15</v>
      </c>
      <c r="H31" s="239">
        <v>15</v>
      </c>
      <c r="I31" s="239">
        <v>15</v>
      </c>
      <c r="J31" s="239">
        <v>15</v>
      </c>
      <c r="K31" s="239">
        <v>15</v>
      </c>
      <c r="L31" s="239">
        <v>15</v>
      </c>
      <c r="M31" s="239">
        <v>15</v>
      </c>
      <c r="N31" s="239"/>
      <c r="O31" s="239"/>
      <c r="P31" s="239"/>
      <c r="Q31" s="239">
        <v>15</v>
      </c>
      <c r="R31" s="239">
        <v>15</v>
      </c>
    </row>
    <row r="32" spans="1:18" x14ac:dyDescent="0.2">
      <c r="A32" s="240" t="s">
        <v>244</v>
      </c>
      <c r="B32" s="239"/>
      <c r="C32" s="239"/>
      <c r="D32" s="239"/>
      <c r="E32" s="239">
        <v>22</v>
      </c>
      <c r="F32" s="239">
        <v>22</v>
      </c>
      <c r="G32" s="239">
        <v>22</v>
      </c>
      <c r="H32" s="239">
        <v>22</v>
      </c>
      <c r="I32" s="239">
        <v>22</v>
      </c>
      <c r="J32" s="239">
        <v>22</v>
      </c>
      <c r="K32" s="239">
        <v>22</v>
      </c>
      <c r="L32" s="239">
        <v>22</v>
      </c>
      <c r="M32" s="239">
        <v>22</v>
      </c>
      <c r="N32" s="239"/>
      <c r="O32" s="239"/>
      <c r="P32" s="239"/>
      <c r="Q32" s="239">
        <v>22</v>
      </c>
      <c r="R32" s="239">
        <v>22</v>
      </c>
    </row>
    <row r="33" spans="1:18" x14ac:dyDescent="0.2">
      <c r="A33" s="242" t="s">
        <v>243</v>
      </c>
      <c r="B33" s="241"/>
      <c r="C33" s="241"/>
      <c r="D33" s="241"/>
      <c r="E33" s="241">
        <v>9</v>
      </c>
      <c r="F33" s="241">
        <v>9</v>
      </c>
      <c r="G33" s="241">
        <v>9</v>
      </c>
      <c r="H33" s="241">
        <v>9</v>
      </c>
      <c r="I33" s="241">
        <v>9</v>
      </c>
      <c r="J33" s="241">
        <v>9</v>
      </c>
      <c r="K33" s="241">
        <v>9</v>
      </c>
      <c r="L33" s="241">
        <v>9</v>
      </c>
      <c r="M33" s="241">
        <v>9</v>
      </c>
      <c r="N33" s="241"/>
      <c r="O33" s="241"/>
      <c r="P33" s="241"/>
      <c r="Q33" s="241">
        <v>9</v>
      </c>
      <c r="R33" s="241">
        <v>9</v>
      </c>
    </row>
    <row r="34" spans="1:18" x14ac:dyDescent="0.2">
      <c r="A34" s="240" t="s">
        <v>242</v>
      </c>
      <c r="B34" s="239"/>
      <c r="C34" s="239"/>
      <c r="D34" s="239"/>
      <c r="E34" s="239">
        <f t="shared" ref="E34:M34" si="1">SUM(E29:E33)</f>
        <v>2032</v>
      </c>
      <c r="F34" s="239">
        <f t="shared" si="1"/>
        <v>2027</v>
      </c>
      <c r="G34" s="239">
        <f t="shared" si="1"/>
        <v>2032</v>
      </c>
      <c r="H34" s="239">
        <f t="shared" si="1"/>
        <v>2030</v>
      </c>
      <c r="I34" s="239">
        <f t="shared" si="1"/>
        <v>2024</v>
      </c>
      <c r="J34" s="239">
        <f t="shared" si="1"/>
        <v>2036</v>
      </c>
      <c r="K34" s="239">
        <f t="shared" si="1"/>
        <v>2031</v>
      </c>
      <c r="L34" s="239">
        <f t="shared" si="1"/>
        <v>2042</v>
      </c>
      <c r="M34" s="239">
        <f t="shared" si="1"/>
        <v>2049</v>
      </c>
      <c r="N34" s="239"/>
      <c r="O34" s="239"/>
      <c r="P34" s="239"/>
      <c r="Q34" s="239">
        <f>SUM(Q29:Q33)</f>
        <v>2039</v>
      </c>
      <c r="R34" s="239">
        <f>SUM(R29:R33)</f>
        <v>2040</v>
      </c>
    </row>
    <row r="35" spans="1:18" x14ac:dyDescent="0.2">
      <c r="A35" s="240" t="s">
        <v>241</v>
      </c>
      <c r="D35" s="239"/>
      <c r="E35" s="239">
        <f t="shared" ref="E35:M35" si="2">SUM(E29:E32)</f>
        <v>2023</v>
      </c>
      <c r="F35" s="239">
        <f t="shared" si="2"/>
        <v>2018</v>
      </c>
      <c r="G35" s="239">
        <f t="shared" si="2"/>
        <v>2023</v>
      </c>
      <c r="H35" s="239">
        <f t="shared" si="2"/>
        <v>2021</v>
      </c>
      <c r="I35" s="239">
        <f t="shared" si="2"/>
        <v>2015</v>
      </c>
      <c r="J35" s="239">
        <f t="shared" si="2"/>
        <v>2027</v>
      </c>
      <c r="K35" s="239">
        <f t="shared" si="2"/>
        <v>2022</v>
      </c>
      <c r="L35" s="239">
        <f t="shared" si="2"/>
        <v>2033</v>
      </c>
      <c r="M35" s="239">
        <f t="shared" si="2"/>
        <v>2040</v>
      </c>
      <c r="Q35" s="239">
        <f>SUM(Q29:Q32)</f>
        <v>2030</v>
      </c>
      <c r="R35" s="239">
        <f>SUM(R29:R32)</f>
        <v>2031</v>
      </c>
    </row>
    <row r="36" spans="1:18" x14ac:dyDescent="0.2">
      <c r="D36" s="239"/>
    </row>
    <row r="37" spans="1:18" x14ac:dyDescent="0.2">
      <c r="D37" s="23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40E1D-393E-44FC-98A9-6BD2D90E110B}">
  <dimension ref="A1:K499"/>
  <sheetViews>
    <sheetView zoomScale="82" zoomScaleNormal="82" workbookViewId="0">
      <selection activeCell="C79" sqref="C79"/>
    </sheetView>
  </sheetViews>
  <sheetFormatPr defaultColWidth="11.42578125" defaultRowHeight="12.75" x14ac:dyDescent="0.2"/>
  <cols>
    <col min="1" max="1" width="11" style="1" customWidth="1"/>
    <col min="2" max="2" width="41" style="1" customWidth="1"/>
    <col min="3" max="5" width="14" style="1" customWidth="1"/>
    <col min="6" max="16384" width="11.42578125" style="1"/>
  </cols>
  <sheetData>
    <row r="1" spans="1:5" ht="18" x14ac:dyDescent="0.25">
      <c r="A1" s="385" t="s">
        <v>24</v>
      </c>
      <c r="B1" s="385"/>
      <c r="C1" s="385"/>
      <c r="D1" s="385"/>
      <c r="E1" s="385"/>
    </row>
    <row r="2" spans="1:5" ht="18" x14ac:dyDescent="0.25">
      <c r="A2" s="385" t="s">
        <v>21</v>
      </c>
      <c r="B2" s="385"/>
      <c r="C2" s="385"/>
      <c r="D2" s="385"/>
      <c r="E2" s="385"/>
    </row>
    <row r="3" spans="1:5" ht="18" x14ac:dyDescent="0.25">
      <c r="A3" s="385" t="s">
        <v>74</v>
      </c>
      <c r="B3" s="385"/>
      <c r="C3" s="385"/>
      <c r="D3" s="385"/>
      <c r="E3" s="385"/>
    </row>
    <row r="4" spans="1:5" ht="15" customHeight="1" x14ac:dyDescent="0.2">
      <c r="B4" s="12"/>
      <c r="C4" s="12"/>
      <c r="D4" s="12"/>
      <c r="E4" s="12"/>
    </row>
    <row r="5" spans="1:5" ht="15" customHeight="1" x14ac:dyDescent="0.25">
      <c r="A5" s="258" t="s">
        <v>270</v>
      </c>
      <c r="B5" s="259"/>
      <c r="C5" s="260" t="s">
        <v>96</v>
      </c>
      <c r="D5" s="260" t="s">
        <v>97</v>
      </c>
      <c r="E5" s="260" t="s">
        <v>98</v>
      </c>
    </row>
    <row r="6" spans="1:5" ht="15" customHeight="1" x14ac:dyDescent="0.2">
      <c r="A6" s="50" t="s">
        <v>0</v>
      </c>
      <c r="B6" s="51"/>
      <c r="C6" s="38">
        <f>'Budget, Month'!O6</f>
        <v>1839231</v>
      </c>
      <c r="D6" s="38">
        <f>'Budget, Month'!O69</f>
        <v>470647</v>
      </c>
      <c r="E6" s="38">
        <f>C6+D6</f>
        <v>2309878</v>
      </c>
    </row>
    <row r="7" spans="1:5" ht="15" customHeight="1" x14ac:dyDescent="0.2">
      <c r="A7" s="37" t="s">
        <v>25</v>
      </c>
      <c r="B7" s="52"/>
      <c r="C7" s="38">
        <f>'Budget, Month'!O7</f>
        <v>6897</v>
      </c>
      <c r="D7" s="38">
        <v>0</v>
      </c>
      <c r="E7" s="38">
        <f t="shared" ref="E7:E17" si="0">C7+D7</f>
        <v>6897</v>
      </c>
    </row>
    <row r="8" spans="1:5" ht="15" customHeight="1" x14ac:dyDescent="0.2">
      <c r="A8" s="37" t="s">
        <v>26</v>
      </c>
      <c r="B8" s="52"/>
      <c r="C8" s="38">
        <f>'Budget, Month'!O8</f>
        <v>7625</v>
      </c>
      <c r="D8" s="38">
        <f>'Budget, Month'!O70</f>
        <v>1105</v>
      </c>
      <c r="E8" s="38">
        <f t="shared" si="0"/>
        <v>8730</v>
      </c>
    </row>
    <row r="9" spans="1:5" ht="15" customHeight="1" x14ac:dyDescent="0.2">
      <c r="A9" s="37" t="s">
        <v>27</v>
      </c>
      <c r="B9" s="52"/>
      <c r="C9" s="38">
        <f>'Budget, Month'!O9</f>
        <v>500</v>
      </c>
      <c r="D9" s="38">
        <v>0</v>
      </c>
      <c r="E9" s="38">
        <f t="shared" si="0"/>
        <v>500</v>
      </c>
    </row>
    <row r="10" spans="1:5" ht="15" customHeight="1" x14ac:dyDescent="0.2">
      <c r="A10" s="37" t="s">
        <v>28</v>
      </c>
      <c r="B10" s="52"/>
      <c r="C10" s="38">
        <f>'Budget, Month'!O10</f>
        <v>3197</v>
      </c>
      <c r="D10" s="38">
        <v>0</v>
      </c>
      <c r="E10" s="38">
        <f t="shared" si="0"/>
        <v>3197</v>
      </c>
    </row>
    <row r="11" spans="1:5" ht="15" customHeight="1" x14ac:dyDescent="0.2">
      <c r="A11" s="37" t="s">
        <v>29</v>
      </c>
      <c r="B11" s="52"/>
      <c r="C11" s="38">
        <f>'Budget, Month'!O11</f>
        <v>175</v>
      </c>
      <c r="D11" s="38">
        <v>0</v>
      </c>
      <c r="E11" s="38">
        <f t="shared" si="0"/>
        <v>175</v>
      </c>
    </row>
    <row r="12" spans="1:5" ht="15" customHeight="1" x14ac:dyDescent="0.2">
      <c r="A12" s="37" t="s">
        <v>1</v>
      </c>
      <c r="B12" s="52"/>
      <c r="C12" s="38">
        <f>'Budget, Month'!O12</f>
        <v>2857</v>
      </c>
      <c r="D12" s="38">
        <f>'Budget, Month'!O72</f>
        <v>306</v>
      </c>
      <c r="E12" s="38">
        <f t="shared" si="0"/>
        <v>3163</v>
      </c>
    </row>
    <row r="13" spans="1:5" ht="15" customHeight="1" x14ac:dyDescent="0.2">
      <c r="A13" s="37" t="s">
        <v>30</v>
      </c>
      <c r="B13" s="52"/>
      <c r="C13" s="38">
        <f>'Budget, Month'!O13</f>
        <v>463</v>
      </c>
      <c r="D13" s="38">
        <v>0</v>
      </c>
      <c r="E13" s="38">
        <f t="shared" si="0"/>
        <v>463</v>
      </c>
    </row>
    <row r="14" spans="1:5" ht="15" customHeight="1" x14ac:dyDescent="0.2">
      <c r="A14" s="39" t="s">
        <v>31</v>
      </c>
      <c r="B14" s="52"/>
      <c r="C14" s="38">
        <f>'Budget, Month'!O14</f>
        <v>21807</v>
      </c>
      <c r="D14" s="38">
        <v>0</v>
      </c>
      <c r="E14" s="38">
        <f t="shared" si="0"/>
        <v>21807</v>
      </c>
    </row>
    <row r="15" spans="1:5" ht="15" customHeight="1" x14ac:dyDescent="0.2">
      <c r="A15" s="37" t="s">
        <v>32</v>
      </c>
      <c r="B15" s="52"/>
      <c r="C15" s="38">
        <f>'Budget, Month'!O15</f>
        <v>9511</v>
      </c>
      <c r="D15" s="38">
        <f>'Budget, Month'!O71</f>
        <v>9511</v>
      </c>
      <c r="E15" s="38">
        <f t="shared" si="0"/>
        <v>19022</v>
      </c>
    </row>
    <row r="16" spans="1:5" ht="15" customHeight="1" thickBot="1" x14ac:dyDescent="0.25">
      <c r="A16" s="67" t="s">
        <v>73</v>
      </c>
      <c r="B16" s="68"/>
      <c r="C16" s="70">
        <f>'Budget, Month'!O16</f>
        <v>0</v>
      </c>
      <c r="D16" s="70">
        <f>'Budget, Month'!O73</f>
        <v>0</v>
      </c>
      <c r="E16" s="70">
        <f t="shared" si="0"/>
        <v>0</v>
      </c>
    </row>
    <row r="17" spans="1:8" ht="15" customHeight="1" thickTop="1" x14ac:dyDescent="0.25">
      <c r="A17" s="46" t="s">
        <v>271</v>
      </c>
      <c r="B17" s="41"/>
      <c r="C17" s="47">
        <f>'Budget, Month'!O17</f>
        <v>1892263</v>
      </c>
      <c r="D17" s="47">
        <f>'Budget, Month'!O74</f>
        <v>481569</v>
      </c>
      <c r="E17" s="47">
        <f t="shared" si="0"/>
        <v>2373832</v>
      </c>
      <c r="G17" s="110"/>
      <c r="H17" s="110"/>
    </row>
    <row r="18" spans="1:8" ht="15" customHeight="1" x14ac:dyDescent="0.2">
      <c r="H18" s="110"/>
    </row>
    <row r="19" spans="1:8" ht="15" customHeight="1" x14ac:dyDescent="0.25">
      <c r="A19" s="258" t="s">
        <v>272</v>
      </c>
      <c r="B19" s="259"/>
      <c r="C19" s="260" t="s">
        <v>96</v>
      </c>
      <c r="D19" s="260" t="s">
        <v>97</v>
      </c>
      <c r="E19" s="260" t="s">
        <v>98</v>
      </c>
    </row>
    <row r="20" spans="1:8" ht="15" customHeight="1" x14ac:dyDescent="0.25">
      <c r="A20" s="61" t="s">
        <v>33</v>
      </c>
      <c r="B20" s="261"/>
      <c r="C20" s="262"/>
      <c r="D20" s="262"/>
      <c r="E20" s="263"/>
    </row>
    <row r="21" spans="1:8" ht="15" customHeight="1" x14ac:dyDescent="0.2">
      <c r="A21" s="37" t="s">
        <v>62</v>
      </c>
      <c r="C21" s="44">
        <f>'Budget, Month'!O21</f>
        <v>503523</v>
      </c>
      <c r="D21" s="44">
        <f>'Budget, Month'!O84</f>
        <v>50</v>
      </c>
      <c r="E21" s="64">
        <f t="shared" ref="E21:E27" si="1">C21+D21</f>
        <v>503573</v>
      </c>
    </row>
    <row r="22" spans="1:8" ht="15" customHeight="1" x14ac:dyDescent="0.2">
      <c r="A22" s="37" t="s">
        <v>63</v>
      </c>
      <c r="C22" s="44">
        <f>'Budget, Month'!O22</f>
        <v>61714</v>
      </c>
      <c r="D22" s="44">
        <f>'Budget, Month'!O85</f>
        <v>233039</v>
      </c>
      <c r="E22" s="38">
        <f t="shared" si="1"/>
        <v>294753</v>
      </c>
    </row>
    <row r="23" spans="1:8" ht="15" customHeight="1" x14ac:dyDescent="0.2">
      <c r="A23" s="37" t="s">
        <v>64</v>
      </c>
      <c r="C23" s="44">
        <f>'Budget, Month'!O23</f>
        <v>37533</v>
      </c>
      <c r="D23" s="44">
        <f>'Budget, Month'!O86</f>
        <v>0</v>
      </c>
      <c r="E23" s="38">
        <f t="shared" si="1"/>
        <v>37533</v>
      </c>
    </row>
    <row r="24" spans="1:8" ht="15" customHeight="1" x14ac:dyDescent="0.2">
      <c r="A24" s="37" t="s">
        <v>65</v>
      </c>
      <c r="C24" s="44">
        <f>'Budget, Month'!O24</f>
        <v>76481</v>
      </c>
      <c r="D24" s="44">
        <f>'Budget, Month'!O87</f>
        <v>0</v>
      </c>
      <c r="E24" s="38">
        <f t="shared" si="1"/>
        <v>76481</v>
      </c>
    </row>
    <row r="25" spans="1:8" ht="15" customHeight="1" x14ac:dyDescent="0.2">
      <c r="A25" s="37" t="s">
        <v>66</v>
      </c>
      <c r="C25" s="44">
        <f>'Budget, Month'!O25</f>
        <v>0</v>
      </c>
      <c r="D25" s="44">
        <f>'Budget, Month'!O88</f>
        <v>7500</v>
      </c>
      <c r="E25" s="38">
        <f t="shared" si="1"/>
        <v>7500</v>
      </c>
    </row>
    <row r="26" spans="1:8" ht="15" customHeight="1" x14ac:dyDescent="0.2">
      <c r="A26" s="37" t="s">
        <v>67</v>
      </c>
      <c r="C26" s="44">
        <f>'Budget, Month'!O26</f>
        <v>17476</v>
      </c>
      <c r="D26" s="44">
        <f>'Budget, Month'!O89</f>
        <v>0</v>
      </c>
      <c r="E26" s="38">
        <f t="shared" si="1"/>
        <v>17476</v>
      </c>
    </row>
    <row r="27" spans="1:8" ht="15" customHeight="1" x14ac:dyDescent="0.2">
      <c r="A27" s="53" t="s">
        <v>68</v>
      </c>
      <c r="B27" s="55"/>
      <c r="C27" s="40">
        <f>'Budget, Month'!O27</f>
        <v>358</v>
      </c>
      <c r="D27" s="40">
        <f>'Budget, Month'!O90</f>
        <v>881</v>
      </c>
      <c r="E27" s="40">
        <f t="shared" si="1"/>
        <v>1239</v>
      </c>
    </row>
    <row r="28" spans="1:8" ht="15" customHeight="1" x14ac:dyDescent="0.2">
      <c r="A28" s="58" t="s">
        <v>84</v>
      </c>
      <c r="B28" s="57"/>
      <c r="C28" s="40">
        <f>'Budget, Month'!O28</f>
        <v>697085</v>
      </c>
      <c r="D28" s="40">
        <f>'Budget, Month'!O85</f>
        <v>233039</v>
      </c>
      <c r="E28" s="66">
        <f t="shared" ref="E28" si="2">C28+D28</f>
        <v>930124</v>
      </c>
    </row>
    <row r="29" spans="1:8" ht="15" customHeight="1" x14ac:dyDescent="0.2">
      <c r="A29" s="83"/>
      <c r="B29" s="13"/>
      <c r="C29" s="18"/>
      <c r="D29" s="18"/>
      <c r="E29" s="109"/>
    </row>
    <row r="30" spans="1:8" ht="15" customHeight="1" x14ac:dyDescent="0.2">
      <c r="A30" s="84" t="s">
        <v>34</v>
      </c>
      <c r="B30" s="23"/>
      <c r="C30" s="32"/>
      <c r="D30" s="32"/>
      <c r="E30" s="33"/>
    </row>
    <row r="31" spans="1:8" ht="15" customHeight="1" x14ac:dyDescent="0.2">
      <c r="A31" s="50" t="s">
        <v>37</v>
      </c>
      <c r="B31" s="51"/>
      <c r="C31" s="43">
        <f>'Budget, Month'!O31</f>
        <v>7500</v>
      </c>
      <c r="D31" s="43">
        <f>'Budget, Month'!O94</f>
        <v>15789</v>
      </c>
      <c r="E31" s="43">
        <f t="shared" ref="E31:E38" si="3">C31+D31</f>
        <v>23289</v>
      </c>
    </row>
    <row r="32" spans="1:8" ht="15" customHeight="1" x14ac:dyDescent="0.2">
      <c r="A32" s="37" t="s">
        <v>38</v>
      </c>
      <c r="B32" s="52"/>
      <c r="C32" s="44">
        <f>'Budget, Month'!O32</f>
        <v>600</v>
      </c>
      <c r="D32" s="44">
        <f>'Budget, Month'!O95</f>
        <v>28686</v>
      </c>
      <c r="E32" s="44">
        <f t="shared" si="3"/>
        <v>29286</v>
      </c>
    </row>
    <row r="33" spans="1:5" ht="15" customHeight="1" x14ac:dyDescent="0.2">
      <c r="A33" s="37" t="s">
        <v>39</v>
      </c>
      <c r="B33" s="52"/>
      <c r="C33" s="44">
        <f>'Budget, Month'!O33</f>
        <v>0</v>
      </c>
      <c r="D33" s="44">
        <f>'Budget, Month'!O96</f>
        <v>0</v>
      </c>
      <c r="E33" s="44">
        <f t="shared" si="3"/>
        <v>0</v>
      </c>
    </row>
    <row r="34" spans="1:5" ht="15" customHeight="1" x14ac:dyDescent="0.2">
      <c r="A34" s="37" t="s">
        <v>40</v>
      </c>
      <c r="B34" s="52"/>
      <c r="C34" s="44">
        <f>'Budget, Month'!O34</f>
        <v>13803</v>
      </c>
      <c r="D34" s="44">
        <f>'Budget, Month'!O97</f>
        <v>0</v>
      </c>
      <c r="E34" s="44">
        <f t="shared" si="3"/>
        <v>13803</v>
      </c>
    </row>
    <row r="35" spans="1:5" ht="15" customHeight="1" x14ac:dyDescent="0.2">
      <c r="A35" s="37" t="s">
        <v>41</v>
      </c>
      <c r="B35" s="52"/>
      <c r="C35" s="44">
        <f>'Budget, Month'!O35</f>
        <v>870</v>
      </c>
      <c r="D35" s="44">
        <f>'Budget, Month'!O98</f>
        <v>4649</v>
      </c>
      <c r="E35" s="44">
        <f t="shared" si="3"/>
        <v>5519</v>
      </c>
    </row>
    <row r="36" spans="1:5" ht="15" customHeight="1" x14ac:dyDescent="0.2">
      <c r="A36" s="37" t="s">
        <v>42</v>
      </c>
      <c r="B36" s="52"/>
      <c r="C36" s="44">
        <f>'Budget, Month'!O36</f>
        <v>1362</v>
      </c>
      <c r="D36" s="44">
        <f>'Budget, Month'!O99</f>
        <v>66742</v>
      </c>
      <c r="E36" s="44">
        <f t="shared" si="3"/>
        <v>68104</v>
      </c>
    </row>
    <row r="37" spans="1:5" ht="15" customHeight="1" x14ac:dyDescent="0.2">
      <c r="A37" s="37" t="s">
        <v>43</v>
      </c>
      <c r="B37" s="52"/>
      <c r="C37" s="44">
        <f>'Budget, Month'!O37</f>
        <v>7713</v>
      </c>
      <c r="D37" s="44">
        <f>'Budget, Month'!O100</f>
        <v>1995</v>
      </c>
      <c r="E37" s="44">
        <f t="shared" si="3"/>
        <v>9708</v>
      </c>
    </row>
    <row r="38" spans="1:5" ht="15" customHeight="1" x14ac:dyDescent="0.2">
      <c r="A38" s="53" t="s">
        <v>44</v>
      </c>
      <c r="B38" s="54"/>
      <c r="C38" s="40">
        <f>'Budget, Month'!O38</f>
        <v>29185</v>
      </c>
      <c r="D38" s="40">
        <f>'Budget, Month'!O101</f>
        <v>378</v>
      </c>
      <c r="E38" s="40">
        <f t="shared" si="3"/>
        <v>29563</v>
      </c>
    </row>
    <row r="39" spans="1:5" ht="15" customHeight="1" x14ac:dyDescent="0.2">
      <c r="A39" s="58" t="s">
        <v>85</v>
      </c>
      <c r="B39" s="57"/>
      <c r="C39" s="40">
        <f>'Budget, Month'!O39</f>
        <v>61033</v>
      </c>
      <c r="D39" s="40">
        <f>'Budget, Month'!O95</f>
        <v>28686</v>
      </c>
      <c r="E39" s="40">
        <f t="shared" ref="E39" si="4">C39+D39</f>
        <v>89719</v>
      </c>
    </row>
    <row r="40" spans="1:5" ht="15" customHeight="1" x14ac:dyDescent="0.25">
      <c r="A40" s="258" t="s">
        <v>299</v>
      </c>
      <c r="B40" s="259"/>
      <c r="C40" s="260" t="s">
        <v>96</v>
      </c>
      <c r="D40" s="260" t="s">
        <v>97</v>
      </c>
      <c r="E40" s="260" t="s">
        <v>98</v>
      </c>
    </row>
    <row r="41" spans="1:5" ht="15" customHeight="1" x14ac:dyDescent="0.2">
      <c r="A41" s="84" t="s">
        <v>35</v>
      </c>
      <c r="B41" s="23"/>
      <c r="C41" s="32"/>
      <c r="D41" s="32"/>
      <c r="E41" s="33"/>
    </row>
    <row r="42" spans="1:5" ht="15" customHeight="1" x14ac:dyDescent="0.2">
      <c r="A42" s="50" t="s">
        <v>45</v>
      </c>
      <c r="B42" s="51"/>
      <c r="C42" s="64">
        <f>'Budget, Month'!O42</f>
        <v>4103</v>
      </c>
      <c r="D42" s="64">
        <f>'Budget, Month'!O105</f>
        <v>57724</v>
      </c>
      <c r="E42" s="64">
        <f t="shared" ref="E42:E52" si="5">C42+D42</f>
        <v>61827</v>
      </c>
    </row>
    <row r="43" spans="1:5" ht="15" customHeight="1" x14ac:dyDescent="0.2">
      <c r="A43" s="37" t="s">
        <v>46</v>
      </c>
      <c r="B43" s="52"/>
      <c r="C43" s="38">
        <f>'Budget, Month'!O43</f>
        <v>205627</v>
      </c>
      <c r="D43" s="38">
        <f>'Budget, Month'!O106</f>
        <v>2278</v>
      </c>
      <c r="E43" s="38">
        <f t="shared" si="5"/>
        <v>207905</v>
      </c>
    </row>
    <row r="44" spans="1:5" ht="15" customHeight="1" x14ac:dyDescent="0.2">
      <c r="A44" s="37" t="s">
        <v>47</v>
      </c>
      <c r="B44" s="52"/>
      <c r="C44" s="38">
        <f>'Budget, Month'!O44</f>
        <v>80</v>
      </c>
      <c r="D44" s="38">
        <f>'Budget, Month'!O107</f>
        <v>2868</v>
      </c>
      <c r="E44" s="38">
        <f t="shared" si="5"/>
        <v>2948</v>
      </c>
    </row>
    <row r="45" spans="1:5" ht="15" customHeight="1" x14ac:dyDescent="0.2">
      <c r="A45" s="37" t="s">
        <v>48</v>
      </c>
      <c r="B45" s="52"/>
      <c r="C45" s="38">
        <f>'Budget, Month'!O45</f>
        <v>371</v>
      </c>
      <c r="D45" s="38">
        <f>'Budget, Month'!O108</f>
        <v>497</v>
      </c>
      <c r="E45" s="38">
        <f t="shared" si="5"/>
        <v>868</v>
      </c>
    </row>
    <row r="46" spans="1:5" ht="15" customHeight="1" x14ac:dyDescent="0.2">
      <c r="A46" s="37" t="s">
        <v>49</v>
      </c>
      <c r="B46" s="52"/>
      <c r="C46" s="38">
        <f>'Budget, Month'!O46</f>
        <v>714</v>
      </c>
      <c r="D46" s="38">
        <f>'Budget, Month'!O109</f>
        <v>149554</v>
      </c>
      <c r="E46" s="38">
        <f t="shared" si="5"/>
        <v>150268</v>
      </c>
    </row>
    <row r="47" spans="1:5" ht="15" customHeight="1" x14ac:dyDescent="0.2">
      <c r="A47" s="37" t="s">
        <v>50</v>
      </c>
      <c r="B47" s="52"/>
      <c r="C47" s="38">
        <f>'Budget, Month'!O47</f>
        <v>1324</v>
      </c>
      <c r="D47" s="38">
        <f>'Budget, Month'!O110</f>
        <v>0</v>
      </c>
      <c r="E47" s="38">
        <f t="shared" si="5"/>
        <v>1324</v>
      </c>
    </row>
    <row r="48" spans="1:5" ht="15" customHeight="1" x14ac:dyDescent="0.2">
      <c r="A48" s="37" t="s">
        <v>51</v>
      </c>
      <c r="B48" s="52"/>
      <c r="C48" s="38">
        <f>'Budget, Month'!O48</f>
        <v>11145</v>
      </c>
      <c r="D48" s="38">
        <f>'Budget, Month'!O111</f>
        <v>0</v>
      </c>
      <c r="E48" s="38">
        <f t="shared" si="5"/>
        <v>11145</v>
      </c>
    </row>
    <row r="49" spans="1:11" ht="15" customHeight="1" x14ac:dyDescent="0.2">
      <c r="A49" s="37" t="s">
        <v>52</v>
      </c>
      <c r="B49" s="52"/>
      <c r="C49" s="38">
        <f>'Budget, Month'!O49</f>
        <v>190414</v>
      </c>
      <c r="D49" s="38">
        <f>'Budget, Month'!O112</f>
        <v>5246</v>
      </c>
      <c r="E49" s="38">
        <f t="shared" si="5"/>
        <v>195660</v>
      </c>
    </row>
    <row r="50" spans="1:11" ht="15" customHeight="1" x14ac:dyDescent="0.2">
      <c r="A50" s="37" t="s">
        <v>53</v>
      </c>
      <c r="B50" s="52"/>
      <c r="C50" s="38">
        <f>'Budget, Month'!O50</f>
        <v>4119</v>
      </c>
      <c r="D50" s="38">
        <f>'Budget, Month'!O113</f>
        <v>0</v>
      </c>
      <c r="E50" s="38">
        <f t="shared" si="5"/>
        <v>4119</v>
      </c>
    </row>
    <row r="51" spans="1:11" ht="15" customHeight="1" x14ac:dyDescent="0.2">
      <c r="A51" s="37" t="s">
        <v>54</v>
      </c>
      <c r="B51" s="52"/>
      <c r="C51" s="38">
        <f>'Budget, Month'!O51</f>
        <v>8160</v>
      </c>
      <c r="D51" s="38">
        <f>'Budget, Month'!O114</f>
        <v>3369</v>
      </c>
      <c r="E51" s="38">
        <f t="shared" si="5"/>
        <v>11529</v>
      </c>
    </row>
    <row r="52" spans="1:11" ht="15" customHeight="1" x14ac:dyDescent="0.2">
      <c r="A52" s="53" t="s">
        <v>75</v>
      </c>
      <c r="B52" s="54"/>
      <c r="C52" s="40">
        <f>'Budget, Month'!O52</f>
        <v>426057</v>
      </c>
      <c r="D52" s="40">
        <f>'Budget, Month'!O115</f>
        <v>0</v>
      </c>
      <c r="E52" s="40">
        <f t="shared" si="5"/>
        <v>426057</v>
      </c>
    </row>
    <row r="53" spans="1:11" ht="15" customHeight="1" x14ac:dyDescent="0.2">
      <c r="A53" s="63" t="s">
        <v>92</v>
      </c>
      <c r="B53" s="56"/>
      <c r="C53" s="40">
        <f>'Budget, Month'!O52</f>
        <v>426057</v>
      </c>
      <c r="D53" s="40">
        <f>'Budget, Month'!O109</f>
        <v>149554</v>
      </c>
      <c r="E53" s="40">
        <f t="shared" ref="E53" si="6">C53+D53</f>
        <v>575611</v>
      </c>
    </row>
    <row r="54" spans="1:11" ht="15" customHeight="1" x14ac:dyDescent="0.2">
      <c r="A54" s="252"/>
      <c r="E54" s="52"/>
    </row>
    <row r="55" spans="1:11" ht="15" customHeight="1" x14ac:dyDescent="0.2">
      <c r="A55" s="80" t="s">
        <v>36</v>
      </c>
      <c r="E55" s="52"/>
    </row>
    <row r="56" spans="1:11" ht="15" customHeight="1" x14ac:dyDescent="0.2">
      <c r="A56" s="50" t="s">
        <v>55</v>
      </c>
      <c r="B56" s="51"/>
      <c r="C56" s="64">
        <f>'Budget, Month'!O55</f>
        <v>3529</v>
      </c>
      <c r="D56" s="64">
        <f>'Budget, Month'!O119</f>
        <v>429515</v>
      </c>
      <c r="E56" s="64">
        <f t="shared" ref="E56:E62" si="7">C56+D56</f>
        <v>433044</v>
      </c>
    </row>
    <row r="57" spans="1:11" ht="15" customHeight="1" x14ac:dyDescent="0.2">
      <c r="A57" s="37" t="s">
        <v>56</v>
      </c>
      <c r="B57" s="52"/>
      <c r="C57" s="38">
        <f>'Budget, Month'!O56</f>
        <v>22025</v>
      </c>
      <c r="D57" s="38">
        <f>'Budget, Month'!O120</f>
        <v>0</v>
      </c>
      <c r="E57" s="38">
        <f t="shared" si="7"/>
        <v>22025</v>
      </c>
    </row>
    <row r="58" spans="1:11" ht="15" customHeight="1" x14ac:dyDescent="0.2">
      <c r="A58" s="37" t="s">
        <v>57</v>
      </c>
      <c r="B58" s="52"/>
      <c r="C58" s="38">
        <f>'Budget, Month'!O57</f>
        <v>3427</v>
      </c>
      <c r="D58" s="38">
        <f>'Budget, Month'!O121</f>
        <v>52054</v>
      </c>
      <c r="E58" s="38">
        <f t="shared" si="7"/>
        <v>55481</v>
      </c>
    </row>
    <row r="59" spans="1:11" ht="15" customHeight="1" x14ac:dyDescent="0.2">
      <c r="A59" s="37" t="s">
        <v>58</v>
      </c>
      <c r="B59" s="52"/>
      <c r="C59" s="38">
        <f>'Budget, Month'!O58</f>
        <v>0</v>
      </c>
      <c r="D59" s="38">
        <f>'Budget, Month'!O122</f>
        <v>0</v>
      </c>
      <c r="E59" s="38">
        <f t="shared" si="7"/>
        <v>0</v>
      </c>
    </row>
    <row r="60" spans="1:11" ht="15" customHeight="1" x14ac:dyDescent="0.2">
      <c r="A60" s="37" t="s">
        <v>59</v>
      </c>
      <c r="B60" s="52"/>
      <c r="C60" s="38">
        <f>'Budget, Month'!O59</f>
        <v>0</v>
      </c>
      <c r="D60" s="38">
        <f>'Budget, Month'!O123</f>
        <v>0</v>
      </c>
      <c r="E60" s="38">
        <f t="shared" si="7"/>
        <v>0</v>
      </c>
    </row>
    <row r="61" spans="1:11" ht="15" customHeight="1" x14ac:dyDescent="0.2">
      <c r="A61" s="37" t="s">
        <v>60</v>
      </c>
      <c r="B61" s="52"/>
      <c r="C61" s="38">
        <f>'Budget, Month'!O60</f>
        <v>71883</v>
      </c>
      <c r="D61" s="38">
        <f>'Budget, Month'!O124</f>
        <v>0</v>
      </c>
      <c r="E61" s="38">
        <f t="shared" si="7"/>
        <v>71883</v>
      </c>
    </row>
    <row r="62" spans="1:11" ht="15" customHeight="1" x14ac:dyDescent="0.25">
      <c r="A62" s="53" t="s">
        <v>61</v>
      </c>
      <c r="B62" s="54"/>
      <c r="C62" s="40">
        <f>'Budget, Month'!O61</f>
        <v>27280</v>
      </c>
      <c r="D62" s="40">
        <f>'Budget, Month'!O125</f>
        <v>0</v>
      </c>
      <c r="E62" s="40">
        <f t="shared" si="7"/>
        <v>27280</v>
      </c>
      <c r="G62" s="36" t="s">
        <v>96</v>
      </c>
      <c r="H62" s="36" t="s">
        <v>97</v>
      </c>
      <c r="I62" s="36" t="s">
        <v>98</v>
      </c>
      <c r="J62" s="74"/>
      <c r="K62" s="74"/>
    </row>
    <row r="63" spans="1:11" ht="15" customHeight="1" thickBot="1" x14ac:dyDescent="0.3">
      <c r="A63" s="71" t="s">
        <v>86</v>
      </c>
      <c r="B63" s="72"/>
      <c r="C63" s="73">
        <f>'Budget, Month'!O62</f>
        <v>128144</v>
      </c>
      <c r="D63" s="73">
        <f>'Budget, Month'!O118</f>
        <v>18236</v>
      </c>
      <c r="E63" s="73">
        <f t="shared" ref="E63" si="8">C63+D63</f>
        <v>146380</v>
      </c>
      <c r="G63" s="40">
        <f>I63*0.8</f>
        <v>465926.40000000002</v>
      </c>
      <c r="H63" s="133">
        <f>I63*0.2</f>
        <v>116481.60000000001</v>
      </c>
      <c r="I63" s="133">
        <v>582408</v>
      </c>
      <c r="J63" s="134" t="s">
        <v>116</v>
      </c>
      <c r="K63" s="74"/>
    </row>
    <row r="64" spans="1:11" s="74" customFormat="1" ht="15" customHeight="1" thickTop="1" x14ac:dyDescent="0.25">
      <c r="A64" s="253" t="s">
        <v>99</v>
      </c>
      <c r="B64" s="254"/>
      <c r="C64" s="255">
        <f>C28+C39+C53+C63</f>
        <v>1312319</v>
      </c>
      <c r="D64" s="255">
        <f>D28+D39+D53+D63</f>
        <v>429515</v>
      </c>
      <c r="E64" s="255">
        <f>E28+E39+E53+E63</f>
        <v>1741834</v>
      </c>
    </row>
    <row r="65" spans="1:5" s="74" customFormat="1" ht="15" customHeight="1" x14ac:dyDescent="0.25">
      <c r="A65" s="77"/>
      <c r="B65" s="89"/>
      <c r="C65" s="256"/>
      <c r="D65" s="256"/>
      <c r="E65" s="256"/>
    </row>
    <row r="66" spans="1:5" s="74" customFormat="1" ht="15" customHeight="1" x14ac:dyDescent="0.25">
      <c r="A66" s="264" t="s">
        <v>100</v>
      </c>
      <c r="B66" s="265"/>
      <c r="C66" s="260" t="s">
        <v>96</v>
      </c>
      <c r="D66" s="260" t="s">
        <v>97</v>
      </c>
      <c r="E66" s="260" t="s">
        <v>98</v>
      </c>
    </row>
    <row r="67" spans="1:5" s="74" customFormat="1" ht="15" customHeight="1" x14ac:dyDescent="0.25">
      <c r="A67" s="35"/>
      <c r="B67" s="257"/>
      <c r="C67" s="47">
        <f>C17-C64</f>
        <v>579944</v>
      </c>
      <c r="D67" s="47">
        <f>D17-D64</f>
        <v>52054</v>
      </c>
      <c r="E67" s="47">
        <f>E17-E64</f>
        <v>631998</v>
      </c>
    </row>
    <row r="68" spans="1:5" s="74" customFormat="1" ht="15" customHeight="1" x14ac:dyDescent="0.25">
      <c r="A68" s="75"/>
      <c r="C68" s="76"/>
      <c r="D68" s="76"/>
      <c r="E68" s="76"/>
    </row>
    <row r="69" spans="1:5" s="74" customFormat="1" ht="15" customHeight="1" x14ac:dyDescent="0.25">
      <c r="A69" s="258" t="s">
        <v>273</v>
      </c>
      <c r="B69" s="259"/>
      <c r="C69" s="260" t="s">
        <v>96</v>
      </c>
      <c r="D69" s="260" t="s">
        <v>97</v>
      </c>
      <c r="E69" s="260" t="s">
        <v>98</v>
      </c>
    </row>
    <row r="70" spans="1:5" s="74" customFormat="1" ht="15" customHeight="1" x14ac:dyDescent="0.25">
      <c r="A70" s="50" t="s">
        <v>274</v>
      </c>
      <c r="B70" s="51"/>
      <c r="C70" s="64">
        <f>'Exist. Debt Service'!D27</f>
        <v>45169.5</v>
      </c>
      <c r="D70" s="64">
        <v>0</v>
      </c>
      <c r="E70" s="64">
        <f>C70+D70</f>
        <v>45169.5</v>
      </c>
    </row>
    <row r="71" spans="1:5" s="74" customFormat="1" ht="15" customHeight="1" x14ac:dyDescent="0.25">
      <c r="A71" s="37" t="s">
        <v>275</v>
      </c>
      <c r="C71" s="38">
        <f>'Exist. Debt Service'!C27</f>
        <v>147250</v>
      </c>
      <c r="D71" s="38">
        <v>0</v>
      </c>
      <c r="E71" s="38">
        <f>C71+D71</f>
        <v>147250</v>
      </c>
    </row>
    <row r="72" spans="1:5" s="74" customFormat="1" ht="15" customHeight="1" x14ac:dyDescent="0.25">
      <c r="A72" s="37" t="s">
        <v>279</v>
      </c>
      <c r="C72" s="38">
        <f>'Exist. Debt Service'!E27</f>
        <v>450</v>
      </c>
      <c r="D72" s="38">
        <v>0</v>
      </c>
      <c r="E72" s="38">
        <f t="shared" ref="E72:E76" si="9">C72+D72</f>
        <v>450</v>
      </c>
    </row>
    <row r="73" spans="1:5" s="74" customFormat="1" ht="15" customHeight="1" x14ac:dyDescent="0.25">
      <c r="A73" s="37" t="s">
        <v>276</v>
      </c>
      <c r="C73" s="38">
        <f>SUM('Exist. Debt Service'!D28:D30)</f>
        <v>52007.25</v>
      </c>
      <c r="D73" s="38">
        <v>0</v>
      </c>
      <c r="E73" s="38">
        <f t="shared" si="9"/>
        <v>52007.25</v>
      </c>
    </row>
    <row r="74" spans="1:5" s="74" customFormat="1" ht="15" customHeight="1" x14ac:dyDescent="0.25">
      <c r="A74" s="37" t="s">
        <v>277</v>
      </c>
      <c r="C74" s="38">
        <f>SUM('Exist. Debt Service'!C28:C30)</f>
        <v>174191.25</v>
      </c>
      <c r="D74" s="38">
        <v>0</v>
      </c>
      <c r="E74" s="38">
        <f t="shared" si="9"/>
        <v>174191.25</v>
      </c>
    </row>
    <row r="75" spans="1:5" s="74" customFormat="1" ht="15" customHeight="1" thickBot="1" x14ac:dyDescent="0.3">
      <c r="A75" s="67" t="s">
        <v>280</v>
      </c>
      <c r="B75" s="68"/>
      <c r="C75" s="70">
        <f>SUM('Exist. Debt Service'!E28:E30)</f>
        <v>8462.5</v>
      </c>
      <c r="D75" s="70">
        <v>0</v>
      </c>
      <c r="E75" s="70">
        <f t="shared" si="9"/>
        <v>8462.5</v>
      </c>
    </row>
    <row r="76" spans="1:5" s="74" customFormat="1" ht="15" customHeight="1" thickTop="1" x14ac:dyDescent="0.25">
      <c r="A76" s="46" t="s">
        <v>281</v>
      </c>
      <c r="B76" s="41"/>
      <c r="C76" s="47">
        <f>SUM(C70:C75)</f>
        <v>427530.5</v>
      </c>
      <c r="D76" s="47">
        <f>SUM(D70:D75)</f>
        <v>0</v>
      </c>
      <c r="E76" s="47">
        <f t="shared" si="9"/>
        <v>427530.5</v>
      </c>
    </row>
    <row r="77" spans="1:5" s="74" customFormat="1" ht="15" customHeight="1" x14ac:dyDescent="0.25">
      <c r="A77" s="75"/>
      <c r="C77" s="76"/>
      <c r="D77" s="76"/>
      <c r="E77" s="76"/>
    </row>
    <row r="78" spans="1:5" s="74" customFormat="1" ht="15" customHeight="1" x14ac:dyDescent="0.25">
      <c r="A78" s="264" t="s">
        <v>282</v>
      </c>
      <c r="B78" s="265"/>
      <c r="C78" s="260" t="s">
        <v>96</v>
      </c>
      <c r="D78" s="260" t="s">
        <v>97</v>
      </c>
      <c r="E78" s="260" t="s">
        <v>98</v>
      </c>
    </row>
    <row r="79" spans="1:5" s="74" customFormat="1" ht="15" customHeight="1" x14ac:dyDescent="0.25">
      <c r="A79" s="35"/>
      <c r="B79" s="257"/>
      <c r="C79" s="47">
        <f>C67-C76</f>
        <v>152413.5</v>
      </c>
      <c r="D79" s="47">
        <f>D67-D76</f>
        <v>52054</v>
      </c>
      <c r="E79" s="47">
        <f>E67-E76</f>
        <v>204467.5</v>
      </c>
    </row>
    <row r="80" spans="1:5" s="74" customFormat="1" ht="15" customHeight="1" x14ac:dyDescent="0.25">
      <c r="A80" s="34"/>
      <c r="B80" s="77"/>
      <c r="C80" s="98"/>
      <c r="D80" s="98"/>
      <c r="E80" s="98"/>
    </row>
    <row r="81" spans="1:5" s="74" customFormat="1" ht="15" customHeight="1" x14ac:dyDescent="0.25">
      <c r="A81" s="35" t="s">
        <v>284</v>
      </c>
      <c r="B81" s="79"/>
      <c r="C81" s="267">
        <f>C79/(C64+C76)</f>
        <v>8.760154254721457E-2</v>
      </c>
      <c r="D81" s="267">
        <f>D79/(D64+D76)</f>
        <v>0.12119250782859738</v>
      </c>
      <c r="E81" s="267">
        <f>E79/(E64+E76)</f>
        <v>9.4252256824521652E-2</v>
      </c>
    </row>
    <row r="82" spans="1:5" s="74" customFormat="1" ht="15" customHeight="1" x14ac:dyDescent="0.25">
      <c r="A82" s="75"/>
      <c r="C82" s="266"/>
      <c r="D82" s="266"/>
      <c r="E82" s="266"/>
    </row>
    <row r="83" spans="1:5" ht="15" customHeight="1" x14ac:dyDescent="0.2"/>
    <row r="84" spans="1:5" ht="15" customHeight="1" x14ac:dyDescent="0.2"/>
    <row r="85" spans="1:5" ht="15" customHeight="1" x14ac:dyDescent="0.2"/>
    <row r="86" spans="1:5" ht="15" customHeight="1" x14ac:dyDescent="0.2"/>
    <row r="87" spans="1:5" ht="15" customHeight="1" x14ac:dyDescent="0.2"/>
    <row r="88" spans="1:5" ht="15" customHeight="1" x14ac:dyDescent="0.2"/>
    <row r="89" spans="1:5" ht="15" customHeight="1" x14ac:dyDescent="0.2"/>
    <row r="90" spans="1:5" ht="15" customHeight="1" x14ac:dyDescent="0.2"/>
    <row r="91" spans="1:5" ht="15" customHeight="1" x14ac:dyDescent="0.2"/>
    <row r="92" spans="1:5" ht="15" customHeight="1" x14ac:dyDescent="0.2"/>
    <row r="93" spans="1:5" ht="15" customHeight="1" x14ac:dyDescent="0.2"/>
    <row r="94" spans="1:5" ht="15" customHeight="1" x14ac:dyDescent="0.2"/>
    <row r="95" spans="1:5" ht="15" customHeight="1" x14ac:dyDescent="0.2"/>
    <row r="96" spans="1: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</sheetData>
  <mergeCells count="3">
    <mergeCell ref="A1:E1"/>
    <mergeCell ref="A2:E2"/>
    <mergeCell ref="A3:E3"/>
  </mergeCells>
  <pageMargins left="0.75" right="0.75" top="0.75" bottom="0.75" header="0.3" footer="0.3"/>
  <pageSetup scale="96" fitToHeight="2" orientation="portrait" r:id="rId1"/>
  <headerFooter alignWithMargins="0"/>
  <rowBreaks count="1" manualBreakCount="1">
    <brk id="39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32"/>
  <sheetViews>
    <sheetView workbookViewId="0">
      <selection activeCell="E39" sqref="E39"/>
    </sheetView>
  </sheetViews>
  <sheetFormatPr defaultColWidth="8.85546875" defaultRowHeight="12.75" x14ac:dyDescent="0.2"/>
  <cols>
    <col min="1" max="1" width="3.28515625" customWidth="1"/>
    <col min="2" max="2" width="42" customWidth="1"/>
    <col min="3" max="17" width="9.5703125" customWidth="1"/>
    <col min="18" max="18" width="10.42578125" customWidth="1"/>
  </cols>
  <sheetData>
    <row r="1" spans="1:18" ht="18" x14ac:dyDescent="0.25">
      <c r="A1" s="385" t="str">
        <f>'Budget, Month'!A1:D1</f>
        <v>CITY OF MT VERNON</v>
      </c>
      <c r="B1" s="385"/>
      <c r="C1" s="385"/>
      <c r="D1" s="385"/>
      <c r="E1" s="385"/>
      <c r="F1" s="385"/>
      <c r="G1" s="385"/>
      <c r="H1" s="385"/>
      <c r="I1" s="385"/>
      <c r="J1" s="385"/>
      <c r="K1" s="88"/>
      <c r="L1" s="88"/>
      <c r="M1" s="88"/>
      <c r="N1" s="88"/>
      <c r="O1" s="88"/>
      <c r="P1" s="88"/>
      <c r="Q1" s="88"/>
      <c r="R1" s="88"/>
    </row>
    <row r="2" spans="1:18" ht="18" x14ac:dyDescent="0.25">
      <c r="A2" s="385" t="s">
        <v>9</v>
      </c>
      <c r="B2" s="385"/>
      <c r="C2" s="385"/>
      <c r="D2" s="385"/>
      <c r="E2" s="385"/>
      <c r="F2" s="385"/>
      <c r="G2" s="385"/>
      <c r="H2" s="385"/>
      <c r="I2" s="385"/>
      <c r="J2" s="385"/>
      <c r="K2" s="88"/>
      <c r="L2" s="88"/>
      <c r="M2" s="88"/>
      <c r="N2" s="88"/>
      <c r="O2" s="88"/>
      <c r="P2" s="88"/>
      <c r="Q2" s="88"/>
      <c r="R2" s="88"/>
    </row>
    <row r="3" spans="1:18" ht="15.75" x14ac:dyDescent="0.25">
      <c r="B3" s="8"/>
      <c r="C3" s="8"/>
      <c r="D3" s="8"/>
      <c r="E3" s="8"/>
      <c r="F3" s="8"/>
      <c r="G3" s="8"/>
    </row>
    <row r="4" spans="1:18" ht="14.25" x14ac:dyDescent="0.2">
      <c r="C4" s="389">
        <v>2021</v>
      </c>
      <c r="D4" s="390"/>
      <c r="E4" s="390"/>
      <c r="F4" s="391"/>
      <c r="G4" s="392">
        <v>2022</v>
      </c>
      <c r="H4" s="393"/>
      <c r="I4" s="393"/>
      <c r="J4" s="394"/>
    </row>
    <row r="5" spans="1:18" s="1" customFormat="1" ht="28.5" x14ac:dyDescent="0.2">
      <c r="A5" s="108" t="s">
        <v>90</v>
      </c>
      <c r="B5" s="99"/>
      <c r="C5" s="100" t="s">
        <v>6</v>
      </c>
      <c r="D5" s="100" t="s">
        <v>5</v>
      </c>
      <c r="E5" s="101" t="s">
        <v>103</v>
      </c>
      <c r="F5" s="100" t="s">
        <v>98</v>
      </c>
      <c r="G5" s="102" t="s">
        <v>6</v>
      </c>
      <c r="H5" s="102" t="s">
        <v>5</v>
      </c>
      <c r="I5" s="103" t="s">
        <v>103</v>
      </c>
      <c r="J5" s="102" t="s">
        <v>98</v>
      </c>
    </row>
    <row r="6" spans="1:18" s="1" customFormat="1" ht="14.25" x14ac:dyDescent="0.2">
      <c r="A6" s="65" t="s">
        <v>102</v>
      </c>
      <c r="B6" s="30"/>
      <c r="C6" s="64">
        <v>139000</v>
      </c>
      <c r="D6" s="64">
        <v>54168</v>
      </c>
      <c r="E6" s="64">
        <v>450</v>
      </c>
      <c r="F6" s="64">
        <f>SUM(C6:E6)</f>
        <v>193618</v>
      </c>
      <c r="G6" s="104">
        <v>145000</v>
      </c>
      <c r="H6" s="104">
        <v>48330</v>
      </c>
      <c r="I6" s="104">
        <v>450</v>
      </c>
      <c r="J6" s="104">
        <f>SUM(G6:I6)</f>
        <v>193780</v>
      </c>
    </row>
    <row r="7" spans="1:18" s="1" customFormat="1" ht="14.25" x14ac:dyDescent="0.2">
      <c r="A7" s="39" t="s">
        <v>104</v>
      </c>
      <c r="B7" s="31"/>
      <c r="C7" s="38">
        <v>30990</v>
      </c>
      <c r="D7" s="38">
        <v>4060</v>
      </c>
      <c r="E7" s="38">
        <v>1136</v>
      </c>
      <c r="F7" s="38">
        <f t="shared" ref="F7:F9" si="0">SUM(C7:E7)</f>
        <v>36186</v>
      </c>
      <c r="G7" s="105">
        <v>31214</v>
      </c>
      <c r="H7" s="105">
        <v>3867</v>
      </c>
      <c r="I7" s="105">
        <v>1074</v>
      </c>
      <c r="J7" s="105">
        <f t="shared" ref="J7:J9" si="1">SUM(G7:I7)</f>
        <v>36155</v>
      </c>
    </row>
    <row r="8" spans="1:18" s="1" customFormat="1" ht="14.25" x14ac:dyDescent="0.2">
      <c r="A8" s="39" t="s">
        <v>101</v>
      </c>
      <c r="B8" s="31"/>
      <c r="C8" s="38">
        <v>45000</v>
      </c>
      <c r="D8" s="38">
        <v>35420</v>
      </c>
      <c r="E8" s="38">
        <v>3650</v>
      </c>
      <c r="F8" s="38">
        <f t="shared" si="0"/>
        <v>84070</v>
      </c>
      <c r="G8" s="105">
        <v>50000</v>
      </c>
      <c r="H8" s="105">
        <v>33520</v>
      </c>
      <c r="I8" s="105">
        <v>3538</v>
      </c>
      <c r="J8" s="105">
        <f t="shared" si="1"/>
        <v>87058</v>
      </c>
    </row>
    <row r="9" spans="1:18" s="1" customFormat="1" ht="14.25" x14ac:dyDescent="0.2">
      <c r="A9" s="39" t="s">
        <v>105</v>
      </c>
      <c r="B9" s="31"/>
      <c r="C9" s="38">
        <v>91479</v>
      </c>
      <c r="D9" s="38">
        <v>17176</v>
      </c>
      <c r="E9" s="38">
        <v>4294</v>
      </c>
      <c r="F9" s="38">
        <f t="shared" si="0"/>
        <v>112949</v>
      </c>
      <c r="G9" s="105">
        <v>92396</v>
      </c>
      <c r="H9" s="105">
        <v>16259</v>
      </c>
      <c r="I9" s="105">
        <v>4065</v>
      </c>
      <c r="J9" s="105">
        <f t="shared" si="1"/>
        <v>112720</v>
      </c>
    </row>
    <row r="10" spans="1:18" s="1" customFormat="1" ht="14.25" x14ac:dyDescent="0.2">
      <c r="A10" s="39"/>
      <c r="B10" s="31"/>
      <c r="C10" s="38"/>
      <c r="D10" s="38"/>
      <c r="E10" s="38"/>
      <c r="F10" s="38"/>
      <c r="G10" s="105"/>
      <c r="H10" s="105"/>
      <c r="I10" s="105"/>
      <c r="J10" s="105"/>
    </row>
    <row r="11" spans="1:18" ht="14.25" x14ac:dyDescent="0.2">
      <c r="A11" s="58" t="s">
        <v>87</v>
      </c>
      <c r="B11" s="56"/>
      <c r="C11" s="66">
        <f t="shared" ref="C11:J11" si="2">SUM(C6:C10)</f>
        <v>306469</v>
      </c>
      <c r="D11" s="66">
        <f t="shared" si="2"/>
        <v>110824</v>
      </c>
      <c r="E11" s="66">
        <f t="shared" si="2"/>
        <v>9530</v>
      </c>
      <c r="F11" s="66">
        <f t="shared" si="2"/>
        <v>426823</v>
      </c>
      <c r="G11" s="106">
        <f t="shared" si="2"/>
        <v>318610</v>
      </c>
      <c r="H11" s="106">
        <f t="shared" si="2"/>
        <v>101976</v>
      </c>
      <c r="I11" s="106">
        <f t="shared" si="2"/>
        <v>9127</v>
      </c>
      <c r="J11" s="106">
        <f t="shared" si="2"/>
        <v>429713</v>
      </c>
    </row>
    <row r="15" spans="1:18" ht="14.25" x14ac:dyDescent="0.2">
      <c r="C15" s="389">
        <v>2023</v>
      </c>
      <c r="D15" s="390"/>
      <c r="E15" s="390"/>
      <c r="F15" s="391"/>
      <c r="G15" s="392">
        <v>2024</v>
      </c>
      <c r="H15" s="393"/>
      <c r="I15" s="393"/>
      <c r="J15" s="394"/>
    </row>
    <row r="16" spans="1:18" ht="28.5" x14ac:dyDescent="0.2">
      <c r="A16" s="108" t="s">
        <v>90</v>
      </c>
      <c r="B16" s="99"/>
      <c r="C16" s="100" t="s">
        <v>6</v>
      </c>
      <c r="D16" s="100" t="s">
        <v>5</v>
      </c>
      <c r="E16" s="101" t="s">
        <v>103</v>
      </c>
      <c r="F16" s="100" t="s">
        <v>98</v>
      </c>
      <c r="G16" s="102" t="s">
        <v>6</v>
      </c>
      <c r="H16" s="102" t="s">
        <v>5</v>
      </c>
      <c r="I16" s="103" t="s">
        <v>103</v>
      </c>
      <c r="J16" s="102" t="s">
        <v>98</v>
      </c>
    </row>
    <row r="17" spans="1:10" ht="14.25" x14ac:dyDescent="0.2">
      <c r="A17" s="65" t="s">
        <v>102</v>
      </c>
      <c r="B17" s="30"/>
      <c r="C17" s="64">
        <v>150000</v>
      </c>
      <c r="D17" s="64">
        <v>42240</v>
      </c>
      <c r="E17" s="64">
        <v>450</v>
      </c>
      <c r="F17" s="64">
        <f>SUM(C17:E17)</f>
        <v>192690</v>
      </c>
      <c r="G17" s="104">
        <v>155000</v>
      </c>
      <c r="H17" s="104">
        <v>35940</v>
      </c>
      <c r="I17" s="104">
        <v>450</v>
      </c>
      <c r="J17" s="104">
        <f>SUM(G17:I17)</f>
        <v>191390</v>
      </c>
    </row>
    <row r="18" spans="1:10" ht="14.25" x14ac:dyDescent="0.2">
      <c r="A18" s="39" t="s">
        <v>104</v>
      </c>
      <c r="B18" s="31"/>
      <c r="C18" s="38">
        <v>31439</v>
      </c>
      <c r="D18" s="38">
        <v>3642</v>
      </c>
      <c r="E18" s="38">
        <v>1012</v>
      </c>
      <c r="F18" s="38">
        <f t="shared" ref="F18:F20" si="3">SUM(C18:E18)</f>
        <v>36093</v>
      </c>
      <c r="G18" s="105">
        <v>31666</v>
      </c>
      <c r="H18" s="105">
        <v>3415</v>
      </c>
      <c r="I18" s="105">
        <v>949</v>
      </c>
      <c r="J18" s="105">
        <f t="shared" ref="J18:J20" si="4">SUM(G18:I18)</f>
        <v>36030</v>
      </c>
    </row>
    <row r="19" spans="1:10" ht="14.25" x14ac:dyDescent="0.2">
      <c r="A19" s="39" t="s">
        <v>101</v>
      </c>
      <c r="B19" s="31"/>
      <c r="C19" s="38">
        <v>50000</v>
      </c>
      <c r="D19" s="38">
        <v>31520</v>
      </c>
      <c r="E19" s="38">
        <v>3413</v>
      </c>
      <c r="F19" s="38">
        <f t="shared" si="3"/>
        <v>84933</v>
      </c>
      <c r="G19" s="105">
        <v>55000</v>
      </c>
      <c r="H19" s="105">
        <v>29420</v>
      </c>
      <c r="I19" s="105">
        <v>3287</v>
      </c>
      <c r="J19" s="105">
        <f t="shared" si="4"/>
        <v>87707</v>
      </c>
    </row>
    <row r="20" spans="1:10" ht="14.25" x14ac:dyDescent="0.2">
      <c r="A20" s="39" t="s">
        <v>105</v>
      </c>
      <c r="B20" s="31"/>
      <c r="C20" s="38">
        <v>93323</v>
      </c>
      <c r="D20" s="38">
        <v>15333</v>
      </c>
      <c r="E20" s="38">
        <v>3833</v>
      </c>
      <c r="F20" s="38">
        <f t="shared" si="3"/>
        <v>112489</v>
      </c>
      <c r="G20" s="105">
        <v>94258</v>
      </c>
      <c r="H20" s="105">
        <v>14397</v>
      </c>
      <c r="I20" s="105">
        <v>3599</v>
      </c>
      <c r="J20" s="105">
        <f t="shared" si="4"/>
        <v>112254</v>
      </c>
    </row>
    <row r="21" spans="1:10" ht="14.25" x14ac:dyDescent="0.2">
      <c r="A21" s="39"/>
      <c r="B21" s="31"/>
      <c r="C21" s="38"/>
      <c r="D21" s="38"/>
      <c r="E21" s="38"/>
      <c r="F21" s="38"/>
      <c r="G21" s="105"/>
      <c r="H21" s="105"/>
      <c r="I21" s="105"/>
      <c r="J21" s="105"/>
    </row>
    <row r="22" spans="1:10" ht="14.25" x14ac:dyDescent="0.2">
      <c r="A22" s="58" t="s">
        <v>87</v>
      </c>
      <c r="B22" s="56"/>
      <c r="C22" s="66">
        <f t="shared" ref="C22:J22" si="5">SUM(C17:C21)</f>
        <v>324762</v>
      </c>
      <c r="D22" s="66">
        <f t="shared" si="5"/>
        <v>92735</v>
      </c>
      <c r="E22" s="66">
        <f t="shared" si="5"/>
        <v>8708</v>
      </c>
      <c r="F22" s="66">
        <f t="shared" si="5"/>
        <v>426205</v>
      </c>
      <c r="G22" s="106">
        <f t="shared" si="5"/>
        <v>335924</v>
      </c>
      <c r="H22" s="106">
        <f t="shared" si="5"/>
        <v>83172</v>
      </c>
      <c r="I22" s="106">
        <f t="shared" si="5"/>
        <v>8285</v>
      </c>
      <c r="J22" s="106">
        <f t="shared" si="5"/>
        <v>427381</v>
      </c>
    </row>
    <row r="25" spans="1:10" ht="15" x14ac:dyDescent="0.25">
      <c r="C25" s="386" t="s">
        <v>278</v>
      </c>
      <c r="D25" s="387"/>
      <c r="E25" s="387"/>
      <c r="F25" s="388"/>
    </row>
    <row r="26" spans="1:10" ht="28.5" x14ac:dyDescent="0.2">
      <c r="A26" s="108" t="s">
        <v>90</v>
      </c>
      <c r="B26" s="99"/>
      <c r="C26" s="100" t="s">
        <v>6</v>
      </c>
      <c r="D26" s="100" t="s">
        <v>5</v>
      </c>
      <c r="E26" s="101" t="s">
        <v>103</v>
      </c>
      <c r="F26" s="100" t="s">
        <v>98</v>
      </c>
    </row>
    <row r="27" spans="1:10" ht="14.25" x14ac:dyDescent="0.2">
      <c r="A27" s="65" t="s">
        <v>102</v>
      </c>
      <c r="B27" s="30"/>
      <c r="C27" s="64">
        <f>AVERAGE(C6,G6,C17,G17)</f>
        <v>147250</v>
      </c>
      <c r="D27" s="64">
        <f>AVERAGE(D6,H6,D17,H17)</f>
        <v>45169.5</v>
      </c>
      <c r="E27" s="64">
        <f>AVERAGE(E6,I6,E17,I17)</f>
        <v>450</v>
      </c>
      <c r="F27" s="64">
        <f>SUM(C27:E27)</f>
        <v>192869.5</v>
      </c>
    </row>
    <row r="28" spans="1:10" ht="14.25" x14ac:dyDescent="0.2">
      <c r="A28" s="39" t="s">
        <v>104</v>
      </c>
      <c r="B28" s="31"/>
      <c r="C28" s="38">
        <f>AVERAGE(C7,G7,C18,G18)</f>
        <v>31327.25</v>
      </c>
      <c r="D28" s="38">
        <f t="shared" ref="D28:E28" si="6">AVERAGE(D7,H7,D18,H18)</f>
        <v>3746</v>
      </c>
      <c r="E28" s="38">
        <f t="shared" si="6"/>
        <v>1042.75</v>
      </c>
      <c r="F28" s="38">
        <f>SUM(C28:E28)</f>
        <v>36116</v>
      </c>
    </row>
    <row r="29" spans="1:10" ht="14.25" x14ac:dyDescent="0.2">
      <c r="A29" s="39" t="s">
        <v>101</v>
      </c>
      <c r="B29" s="31"/>
      <c r="C29" s="38">
        <f t="shared" ref="C29:E29" si="7">AVERAGE(C8,G8,C19,G19)</f>
        <v>50000</v>
      </c>
      <c r="D29" s="38">
        <f t="shared" si="7"/>
        <v>32470</v>
      </c>
      <c r="E29" s="38">
        <f t="shared" si="7"/>
        <v>3472</v>
      </c>
      <c r="F29" s="38">
        <f>SUM(C29:E29)</f>
        <v>85942</v>
      </c>
    </row>
    <row r="30" spans="1:10" ht="14.25" x14ac:dyDescent="0.2">
      <c r="A30" s="39" t="s">
        <v>105</v>
      </c>
      <c r="B30" s="31"/>
      <c r="C30" s="38">
        <f t="shared" ref="C30:D30" si="8">AVERAGE(C9,G9,C20,G20)</f>
        <v>92864</v>
      </c>
      <c r="D30" s="38">
        <f t="shared" si="8"/>
        <v>15791.25</v>
      </c>
      <c r="E30" s="38">
        <f>AVERAGE(E9,I9,E20,I20)</f>
        <v>3947.75</v>
      </c>
      <c r="F30" s="38">
        <f>SUM(C30:E30)</f>
        <v>112603</v>
      </c>
    </row>
    <row r="31" spans="1:10" ht="14.25" x14ac:dyDescent="0.2">
      <c r="A31" s="39"/>
      <c r="B31" s="31"/>
      <c r="C31" s="38"/>
      <c r="D31" s="38"/>
      <c r="E31" s="38"/>
      <c r="F31" s="38"/>
    </row>
    <row r="32" spans="1:10" ht="14.25" x14ac:dyDescent="0.2">
      <c r="A32" s="58" t="s">
        <v>87</v>
      </c>
      <c r="B32" s="56"/>
      <c r="C32" s="66">
        <f t="shared" ref="C32" si="9">SUM(C27:C31)</f>
        <v>321441.25</v>
      </c>
      <c r="D32" s="66">
        <f t="shared" ref="D32" si="10">SUM(D27:D31)</f>
        <v>97176.75</v>
      </c>
      <c r="E32" s="66">
        <f t="shared" ref="E32" si="11">SUM(E27:E31)</f>
        <v>8912.5</v>
      </c>
      <c r="F32" s="66">
        <f>SUM(F27:F31)</f>
        <v>427530.5</v>
      </c>
    </row>
  </sheetData>
  <mergeCells count="7">
    <mergeCell ref="A1:J1"/>
    <mergeCell ref="A2:J2"/>
    <mergeCell ref="C25:F25"/>
    <mergeCell ref="C4:F4"/>
    <mergeCell ref="G4:J4"/>
    <mergeCell ref="C15:F15"/>
    <mergeCell ref="G15:J15"/>
  </mergeCells>
  <phoneticPr fontId="9" type="noConversion"/>
  <pageMargins left="0.5" right="0.5" top="1" bottom="1" header="0.3" footer="0.3"/>
  <pageSetup scale="7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3AFCD-8E79-4940-A764-035164EB44AE}">
  <dimension ref="A1:BB2300"/>
  <sheetViews>
    <sheetView zoomScaleNormal="100" workbookViewId="0"/>
  </sheetViews>
  <sheetFormatPr defaultColWidth="9.85546875" defaultRowHeight="12.75" x14ac:dyDescent="0.2"/>
  <cols>
    <col min="1" max="1" width="6.42578125" style="138" customWidth="1"/>
    <col min="2" max="2" width="9.5703125" style="138" customWidth="1"/>
    <col min="3" max="4" width="11.5703125" style="138" customWidth="1"/>
    <col min="5" max="6" width="12.5703125" style="138" customWidth="1"/>
    <col min="7" max="7" width="11.5703125" style="138" customWidth="1"/>
    <col min="8" max="8" width="12.5703125" style="138" customWidth="1"/>
    <col min="9" max="9" width="11.140625" style="138" customWidth="1"/>
    <col min="10" max="16384" width="9.85546875" style="138"/>
  </cols>
  <sheetData>
    <row r="1" spans="1:54" ht="15.75" x14ac:dyDescent="0.25">
      <c r="A1" s="217" t="s">
        <v>183</v>
      </c>
      <c r="B1" s="216"/>
      <c r="C1" s="216"/>
      <c r="D1" s="216"/>
      <c r="E1" s="216"/>
      <c r="F1" s="216"/>
      <c r="G1" s="216"/>
      <c r="H1" s="216"/>
      <c r="I1" s="216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</row>
    <row r="2" spans="1:54" ht="15.75" x14ac:dyDescent="0.25">
      <c r="A2" s="217" t="s">
        <v>182</v>
      </c>
      <c r="B2" s="216"/>
      <c r="C2" s="216"/>
      <c r="D2" s="216"/>
      <c r="E2" s="216"/>
      <c r="F2" s="216"/>
      <c r="G2" s="395" t="s">
        <v>181</v>
      </c>
      <c r="H2" s="395"/>
      <c r="I2" s="216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</row>
    <row r="3" spans="1:54" ht="15" x14ac:dyDescent="0.25">
      <c r="A3" s="215"/>
      <c r="B3" s="213"/>
      <c r="C3" s="214"/>
      <c r="D3" s="214"/>
      <c r="E3" s="212"/>
      <c r="F3" s="213"/>
      <c r="G3" s="212"/>
      <c r="H3" s="212"/>
      <c r="I3" s="212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</row>
    <row r="4" spans="1:54" ht="14.25" x14ac:dyDescent="0.2">
      <c r="A4" s="160" t="s">
        <v>180</v>
      </c>
      <c r="B4" s="159"/>
      <c r="C4" s="159"/>
      <c r="D4" s="159"/>
      <c r="E4" s="159"/>
      <c r="F4" s="159"/>
      <c r="G4" s="159"/>
      <c r="H4" s="158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</row>
    <row r="5" spans="1:54" ht="14.25" x14ac:dyDescent="0.2">
      <c r="A5" s="157" t="s">
        <v>3</v>
      </c>
      <c r="B5" s="211"/>
      <c r="C5" s="210" t="s">
        <v>165</v>
      </c>
      <c r="D5" s="210" t="s">
        <v>148</v>
      </c>
      <c r="E5" s="209" t="s">
        <v>164</v>
      </c>
      <c r="F5" s="209" t="s">
        <v>163</v>
      </c>
      <c r="G5" s="208" t="s">
        <v>163</v>
      </c>
      <c r="H5" s="207"/>
      <c r="I5" s="206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</row>
    <row r="6" spans="1:54" ht="14.25" x14ac:dyDescent="0.2">
      <c r="A6" s="205" t="s">
        <v>145</v>
      </c>
      <c r="B6" s="204"/>
      <c r="C6" s="203" t="s">
        <v>162</v>
      </c>
      <c r="D6" s="203" t="s">
        <v>145</v>
      </c>
      <c r="E6" s="146">
        <f>(B7)</f>
        <v>8000</v>
      </c>
      <c r="F6" s="146">
        <f>(B8)</f>
        <v>32000</v>
      </c>
      <c r="G6" s="202">
        <f>(B9)</f>
        <v>40000</v>
      </c>
      <c r="H6" s="196"/>
      <c r="I6" s="142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</row>
    <row r="7" spans="1:54" ht="14.25" x14ac:dyDescent="0.2">
      <c r="A7" s="179" t="s">
        <v>157</v>
      </c>
      <c r="B7" s="180">
        <v>8000</v>
      </c>
      <c r="C7" s="201">
        <v>11363</v>
      </c>
      <c r="D7" s="201">
        <v>28211500</v>
      </c>
      <c r="E7" s="180">
        <f>$D7</f>
        <v>28211500</v>
      </c>
      <c r="F7" s="180"/>
      <c r="G7" s="196"/>
      <c r="H7" s="177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</row>
    <row r="8" spans="1:54" ht="14.25" x14ac:dyDescent="0.2">
      <c r="A8" s="179" t="s">
        <v>156</v>
      </c>
      <c r="B8" s="180">
        <v>32000</v>
      </c>
      <c r="C8" s="201">
        <v>602</v>
      </c>
      <c r="D8" s="201">
        <v>9195600</v>
      </c>
      <c r="E8" s="180">
        <f>($C8*E$6)</f>
        <v>4816000</v>
      </c>
      <c r="F8" s="180">
        <f>($D8-E8)</f>
        <v>4379600</v>
      </c>
      <c r="G8" s="196"/>
      <c r="H8" s="177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</row>
    <row r="9" spans="1:54" ht="15" thickBot="1" x14ac:dyDescent="0.25">
      <c r="A9" s="171" t="s">
        <v>155</v>
      </c>
      <c r="B9" s="199">
        <v>40000</v>
      </c>
      <c r="C9" s="200">
        <v>32</v>
      </c>
      <c r="D9" s="200">
        <v>2702500</v>
      </c>
      <c r="E9" s="199">
        <f>($C9*E$6)</f>
        <v>256000</v>
      </c>
      <c r="F9" s="199">
        <f>($C9*F$6)</f>
        <v>1024000</v>
      </c>
      <c r="G9" s="198">
        <f>$D9-E9-F9</f>
        <v>1422500</v>
      </c>
      <c r="H9" s="195"/>
      <c r="I9" s="194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/>
    </row>
    <row r="10" spans="1:54" ht="15" thickTop="1" x14ac:dyDescent="0.2">
      <c r="A10" s="197" t="s">
        <v>161</v>
      </c>
      <c r="B10" s="139"/>
      <c r="C10" s="180">
        <f>SUM(C7:C9)</f>
        <v>11997</v>
      </c>
      <c r="D10" s="180">
        <f>SUM(D7:D9)</f>
        <v>40109600</v>
      </c>
      <c r="E10" s="180">
        <f>SUM(E7:E9)</f>
        <v>33283500</v>
      </c>
      <c r="F10" s="180">
        <f>SUM(F7:F9)</f>
        <v>5403600</v>
      </c>
      <c r="G10" s="196">
        <f>SUM(G7:G9)</f>
        <v>1422500</v>
      </c>
      <c r="H10" s="195"/>
      <c r="I10" s="194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</row>
    <row r="11" spans="1:54" ht="14.25" x14ac:dyDescent="0.2">
      <c r="A11" s="193" t="s">
        <v>160</v>
      </c>
      <c r="B11" s="192"/>
      <c r="C11" s="192"/>
      <c r="D11" s="192"/>
      <c r="E11" s="192"/>
      <c r="F11" s="192"/>
      <c r="G11" s="191"/>
      <c r="H11" s="190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</row>
    <row r="12" spans="1:54" ht="14.25" x14ac:dyDescent="0.2">
      <c r="A12" s="396" t="s">
        <v>3</v>
      </c>
      <c r="B12" s="397"/>
      <c r="C12" s="398"/>
      <c r="D12" s="189" t="s">
        <v>149</v>
      </c>
      <c r="E12" s="189" t="s">
        <v>159</v>
      </c>
      <c r="F12" s="396" t="s">
        <v>147</v>
      </c>
      <c r="G12" s="398"/>
      <c r="H12" s="189" t="s">
        <v>158</v>
      </c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</row>
    <row r="13" spans="1:54" ht="14.25" x14ac:dyDescent="0.2">
      <c r="A13" s="188"/>
      <c r="B13" s="185"/>
      <c r="C13" s="187"/>
      <c r="D13" s="186">
        <f>C10</f>
        <v>11997</v>
      </c>
      <c r="E13" s="185"/>
      <c r="F13" s="184">
        <v>9.57</v>
      </c>
      <c r="G13" s="183" t="s">
        <v>4</v>
      </c>
      <c r="H13" s="182">
        <f>F13*D13</f>
        <v>114811.29000000001</v>
      </c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</row>
    <row r="14" spans="1:54" ht="14.25" x14ac:dyDescent="0.2">
      <c r="A14" s="179" t="s">
        <v>157</v>
      </c>
      <c r="B14" s="178">
        <f>B7</f>
        <v>8000</v>
      </c>
      <c r="C14" s="177" t="s">
        <v>154</v>
      </c>
      <c r="D14" s="181"/>
      <c r="E14" s="180">
        <f>E10</f>
        <v>33283500</v>
      </c>
      <c r="F14" s="174">
        <v>3.77</v>
      </c>
      <c r="G14" s="173" t="s">
        <v>144</v>
      </c>
      <c r="H14" s="172">
        <f>(E14/1000)*F14</f>
        <v>125478.795</v>
      </c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</row>
    <row r="15" spans="1:54" ht="14.25" x14ac:dyDescent="0.2">
      <c r="A15" s="179" t="s">
        <v>156</v>
      </c>
      <c r="B15" s="178">
        <f>B8</f>
        <v>32000</v>
      </c>
      <c r="C15" s="177" t="s">
        <v>154</v>
      </c>
      <c r="D15" s="176"/>
      <c r="E15" s="175">
        <f>F10</f>
        <v>5403600</v>
      </c>
      <c r="F15" s="174">
        <v>3.73</v>
      </c>
      <c r="G15" s="173" t="s">
        <v>144</v>
      </c>
      <c r="H15" s="172">
        <f>(E15/1000)*F15</f>
        <v>20155.428</v>
      </c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</row>
    <row r="16" spans="1:54" ht="15" thickBot="1" x14ac:dyDescent="0.25">
      <c r="A16" s="171" t="s">
        <v>155</v>
      </c>
      <c r="B16" s="170">
        <f>B9</f>
        <v>40000</v>
      </c>
      <c r="C16" s="169" t="s">
        <v>154</v>
      </c>
      <c r="D16" s="168"/>
      <c r="E16" s="167">
        <f>G10</f>
        <v>1422500</v>
      </c>
      <c r="F16" s="166">
        <v>3.65</v>
      </c>
      <c r="G16" s="165" t="s">
        <v>144</v>
      </c>
      <c r="H16" s="164">
        <f>(E16/1000)*F16</f>
        <v>5192.125</v>
      </c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</row>
    <row r="17" spans="1:54" ht="15" thickTop="1" x14ac:dyDescent="0.2">
      <c r="A17" s="149"/>
      <c r="B17" s="163"/>
      <c r="C17" s="163"/>
      <c r="D17" s="399"/>
      <c r="E17" s="399"/>
      <c r="F17" s="162" t="s">
        <v>153</v>
      </c>
      <c r="G17" s="161"/>
      <c r="H17" s="143">
        <f>SUM(H13:H16)</f>
        <v>265637.63800000004</v>
      </c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</row>
    <row r="18" spans="1:54" ht="14.25" x14ac:dyDescent="0.2">
      <c r="A18" s="139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</row>
    <row r="19" spans="1:54" ht="14.25" x14ac:dyDescent="0.2">
      <c r="A19" s="160" t="s">
        <v>179</v>
      </c>
      <c r="B19" s="159"/>
      <c r="C19" s="159"/>
      <c r="D19" s="159"/>
      <c r="E19" s="159"/>
      <c r="F19" s="159"/>
      <c r="G19" s="159"/>
      <c r="H19" s="158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</row>
    <row r="20" spans="1:54" ht="14.25" x14ac:dyDescent="0.2">
      <c r="A20" s="157" t="s">
        <v>3</v>
      </c>
      <c r="B20" s="211"/>
      <c r="C20" s="210" t="s">
        <v>165</v>
      </c>
      <c r="D20" s="210" t="s">
        <v>148</v>
      </c>
      <c r="E20" s="209" t="s">
        <v>164</v>
      </c>
      <c r="F20" s="209" t="s">
        <v>163</v>
      </c>
      <c r="G20" s="208" t="s">
        <v>163</v>
      </c>
      <c r="H20" s="207"/>
      <c r="I20" s="206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</row>
    <row r="21" spans="1:54" ht="14.25" x14ac:dyDescent="0.2">
      <c r="A21" s="205" t="s">
        <v>145</v>
      </c>
      <c r="B21" s="204"/>
      <c r="C21" s="203" t="s">
        <v>162</v>
      </c>
      <c r="D21" s="203" t="s">
        <v>145</v>
      </c>
      <c r="E21" s="146">
        <f>(B22)</f>
        <v>8000</v>
      </c>
      <c r="F21" s="146">
        <f>(B23)</f>
        <v>32000</v>
      </c>
      <c r="G21" s="202">
        <f>(B24)</f>
        <v>40000</v>
      </c>
      <c r="H21" s="196"/>
      <c r="I21" s="142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</row>
    <row r="22" spans="1:54" ht="14.25" x14ac:dyDescent="0.2">
      <c r="A22" s="179" t="s">
        <v>157</v>
      </c>
      <c r="B22" s="180">
        <v>8000</v>
      </c>
      <c r="C22" s="201">
        <v>9974</v>
      </c>
      <c r="D22" s="201">
        <v>26201700</v>
      </c>
      <c r="E22" s="180">
        <f>$D22</f>
        <v>26201700</v>
      </c>
      <c r="F22" s="180"/>
      <c r="G22" s="196"/>
      <c r="H22" s="177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</row>
    <row r="23" spans="1:54" ht="14.25" x14ac:dyDescent="0.2">
      <c r="A23" s="179" t="s">
        <v>156</v>
      </c>
      <c r="B23" s="180">
        <v>32000</v>
      </c>
      <c r="C23" s="201">
        <v>733</v>
      </c>
      <c r="D23" s="201">
        <v>9786300</v>
      </c>
      <c r="E23" s="180">
        <f>($C23*E$6)</f>
        <v>5864000</v>
      </c>
      <c r="F23" s="180">
        <f>($D23-E23)</f>
        <v>3922300</v>
      </c>
      <c r="G23" s="196"/>
      <c r="H23" s="177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</row>
    <row r="24" spans="1:54" ht="15" thickBot="1" x14ac:dyDescent="0.25">
      <c r="A24" s="171" t="s">
        <v>155</v>
      </c>
      <c r="B24" s="199">
        <v>40000</v>
      </c>
      <c r="C24" s="200">
        <v>20</v>
      </c>
      <c r="D24" s="200">
        <v>2981900</v>
      </c>
      <c r="E24" s="199">
        <f>($C24*E$6)</f>
        <v>160000</v>
      </c>
      <c r="F24" s="199">
        <f>($C24*F$6)</f>
        <v>640000</v>
      </c>
      <c r="G24" s="198">
        <f>$D24-E24-F24</f>
        <v>2181900</v>
      </c>
      <c r="H24" s="195"/>
      <c r="I24" s="194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</row>
    <row r="25" spans="1:54" ht="15" thickTop="1" x14ac:dyDescent="0.2">
      <c r="A25" s="197" t="s">
        <v>161</v>
      </c>
      <c r="B25" s="139"/>
      <c r="C25" s="180">
        <f>SUM(C22:C24)</f>
        <v>10727</v>
      </c>
      <c r="D25" s="180">
        <f>SUM(D22:D24)</f>
        <v>38969900</v>
      </c>
      <c r="E25" s="180">
        <f>SUM(E22:E24)</f>
        <v>32225700</v>
      </c>
      <c r="F25" s="180">
        <f>SUM(F22:F24)</f>
        <v>4562300</v>
      </c>
      <c r="G25" s="196">
        <f>SUM(G22:G24)</f>
        <v>2181900</v>
      </c>
      <c r="H25" s="195"/>
      <c r="I25" s="194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</row>
    <row r="26" spans="1:54" ht="14.25" x14ac:dyDescent="0.2">
      <c r="A26" s="193" t="s">
        <v>160</v>
      </c>
      <c r="B26" s="192"/>
      <c r="C26" s="192"/>
      <c r="D26" s="192"/>
      <c r="E26" s="192"/>
      <c r="F26" s="192"/>
      <c r="G26" s="191"/>
      <c r="H26" s="190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</row>
    <row r="27" spans="1:54" ht="14.25" x14ac:dyDescent="0.2">
      <c r="A27" s="396" t="s">
        <v>3</v>
      </c>
      <c r="B27" s="397"/>
      <c r="C27" s="398"/>
      <c r="D27" s="189" t="s">
        <v>149</v>
      </c>
      <c r="E27" s="189" t="s">
        <v>159</v>
      </c>
      <c r="F27" s="396" t="s">
        <v>147</v>
      </c>
      <c r="G27" s="398"/>
      <c r="H27" s="189" t="s">
        <v>158</v>
      </c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139"/>
    </row>
    <row r="28" spans="1:54" ht="14.25" x14ac:dyDescent="0.2">
      <c r="A28" s="188"/>
      <c r="B28" s="185"/>
      <c r="C28" s="187"/>
      <c r="D28" s="186">
        <f>C25</f>
        <v>10727</v>
      </c>
      <c r="E28" s="185"/>
      <c r="F28" s="184">
        <v>13.59</v>
      </c>
      <c r="G28" s="183" t="s">
        <v>4</v>
      </c>
      <c r="H28" s="182">
        <f>F28*D28</f>
        <v>145779.93</v>
      </c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139"/>
    </row>
    <row r="29" spans="1:54" ht="14.25" x14ac:dyDescent="0.2">
      <c r="A29" s="179" t="s">
        <v>157</v>
      </c>
      <c r="B29" s="178">
        <f>B22</f>
        <v>8000</v>
      </c>
      <c r="C29" s="177" t="s">
        <v>154</v>
      </c>
      <c r="D29" s="181"/>
      <c r="E29" s="180">
        <f>E25</f>
        <v>32225700</v>
      </c>
      <c r="F29" s="174">
        <v>5.28</v>
      </c>
      <c r="G29" s="173" t="s">
        <v>144</v>
      </c>
      <c r="H29" s="172">
        <f>(E29/1000)*F29</f>
        <v>170151.69600000003</v>
      </c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</row>
    <row r="30" spans="1:54" ht="14.25" x14ac:dyDescent="0.2">
      <c r="A30" s="179" t="s">
        <v>156</v>
      </c>
      <c r="B30" s="178">
        <f>B23</f>
        <v>32000</v>
      </c>
      <c r="C30" s="177" t="s">
        <v>154</v>
      </c>
      <c r="D30" s="176"/>
      <c r="E30" s="175">
        <f>F25</f>
        <v>4562300</v>
      </c>
      <c r="F30" s="174">
        <v>5.22</v>
      </c>
      <c r="G30" s="173" t="s">
        <v>144</v>
      </c>
      <c r="H30" s="172">
        <f>(E30/1000)*F30</f>
        <v>23815.205999999998</v>
      </c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</row>
    <row r="31" spans="1:54" ht="15" thickBot="1" x14ac:dyDescent="0.25">
      <c r="A31" s="171" t="s">
        <v>155</v>
      </c>
      <c r="B31" s="170">
        <f>B24</f>
        <v>40000</v>
      </c>
      <c r="C31" s="169" t="s">
        <v>154</v>
      </c>
      <c r="D31" s="168"/>
      <c r="E31" s="167">
        <f>G25</f>
        <v>2181900</v>
      </c>
      <c r="F31" s="166">
        <v>5.0999999999999996</v>
      </c>
      <c r="G31" s="165" t="s">
        <v>144</v>
      </c>
      <c r="H31" s="164">
        <f>(E31/1000)*F31</f>
        <v>11127.69</v>
      </c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</row>
    <row r="32" spans="1:54" ht="15" thickTop="1" x14ac:dyDescent="0.2">
      <c r="A32" s="149"/>
      <c r="B32" s="163"/>
      <c r="C32" s="163"/>
      <c r="D32" s="399"/>
      <c r="E32" s="399"/>
      <c r="F32" s="162" t="s">
        <v>153</v>
      </c>
      <c r="G32" s="161"/>
      <c r="H32" s="143">
        <f>SUM(H28:H31)</f>
        <v>350874.52200000006</v>
      </c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</row>
    <row r="33" spans="1:54" ht="14.25" x14ac:dyDescent="0.2">
      <c r="A33" s="139"/>
      <c r="B33" s="142"/>
      <c r="C33" s="142"/>
      <c r="D33" s="194"/>
      <c r="E33" s="194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</row>
    <row r="34" spans="1:54" ht="14.25" x14ac:dyDescent="0.2">
      <c r="A34" s="160" t="s">
        <v>178</v>
      </c>
      <c r="B34" s="159"/>
      <c r="C34" s="159"/>
      <c r="D34" s="159"/>
      <c r="E34" s="159"/>
      <c r="F34" s="159"/>
      <c r="G34" s="159"/>
      <c r="H34" s="158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</row>
    <row r="35" spans="1:54" ht="14.25" x14ac:dyDescent="0.2">
      <c r="A35" s="157" t="s">
        <v>3</v>
      </c>
      <c r="B35" s="211"/>
      <c r="C35" s="210" t="s">
        <v>165</v>
      </c>
      <c r="D35" s="210" t="s">
        <v>148</v>
      </c>
      <c r="E35" s="209" t="s">
        <v>164</v>
      </c>
      <c r="F35" s="209" t="s">
        <v>163</v>
      </c>
      <c r="G35" s="208" t="s">
        <v>163</v>
      </c>
      <c r="H35" s="207"/>
      <c r="I35" s="206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</row>
    <row r="36" spans="1:54" ht="14.25" x14ac:dyDescent="0.2">
      <c r="A36" s="205" t="s">
        <v>145</v>
      </c>
      <c r="B36" s="204"/>
      <c r="C36" s="203" t="s">
        <v>162</v>
      </c>
      <c r="D36" s="203" t="s">
        <v>145</v>
      </c>
      <c r="E36" s="146">
        <f>(B37)</f>
        <v>8000</v>
      </c>
      <c r="F36" s="146">
        <f>(B38)</f>
        <v>32000</v>
      </c>
      <c r="G36" s="202">
        <f>(B39)</f>
        <v>40000</v>
      </c>
      <c r="H36" s="196"/>
      <c r="I36" s="142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</row>
    <row r="37" spans="1:54" ht="14.25" x14ac:dyDescent="0.2">
      <c r="A37" s="179" t="s">
        <v>157</v>
      </c>
      <c r="B37" s="180">
        <v>8000</v>
      </c>
      <c r="C37" s="201">
        <v>118</v>
      </c>
      <c r="D37" s="201">
        <v>230500</v>
      </c>
      <c r="E37" s="180">
        <f>$D37</f>
        <v>230500</v>
      </c>
      <c r="F37" s="180"/>
      <c r="G37" s="196"/>
      <c r="H37" s="177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</row>
    <row r="38" spans="1:54" ht="14.25" x14ac:dyDescent="0.2">
      <c r="A38" s="179" t="s">
        <v>156</v>
      </c>
      <c r="B38" s="180">
        <v>32000</v>
      </c>
      <c r="C38" s="201">
        <v>98</v>
      </c>
      <c r="D38" s="201">
        <v>1854900</v>
      </c>
      <c r="E38" s="180">
        <f>($C38*E$6)</f>
        <v>784000</v>
      </c>
      <c r="F38" s="180">
        <f>($D38-E38)</f>
        <v>1070900</v>
      </c>
      <c r="G38" s="196"/>
      <c r="H38" s="177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</row>
    <row r="39" spans="1:54" ht="15" thickBot="1" x14ac:dyDescent="0.25">
      <c r="A39" s="171" t="s">
        <v>155</v>
      </c>
      <c r="B39" s="199">
        <v>40000</v>
      </c>
      <c r="C39" s="200">
        <v>12</v>
      </c>
      <c r="D39" s="200">
        <v>1250700</v>
      </c>
      <c r="E39" s="199">
        <f>($C39*E$6)</f>
        <v>96000</v>
      </c>
      <c r="F39" s="199">
        <f>($C39*F$6)</f>
        <v>384000</v>
      </c>
      <c r="G39" s="198">
        <f>$D39-E39-F39</f>
        <v>770700</v>
      </c>
      <c r="H39" s="195"/>
      <c r="I39" s="194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</row>
    <row r="40" spans="1:54" ht="15" thickTop="1" x14ac:dyDescent="0.2">
      <c r="A40" s="197" t="s">
        <v>161</v>
      </c>
      <c r="B40" s="139"/>
      <c r="C40" s="180">
        <f>SUM(C37:C39)</f>
        <v>228</v>
      </c>
      <c r="D40" s="180">
        <f>SUM(D37:D39)</f>
        <v>3336100</v>
      </c>
      <c r="E40" s="180">
        <f>SUM(E37:E39)</f>
        <v>1110500</v>
      </c>
      <c r="F40" s="180">
        <f>SUM(F37:F39)</f>
        <v>1454900</v>
      </c>
      <c r="G40" s="196">
        <f>SUM(G37:G39)</f>
        <v>770700</v>
      </c>
      <c r="H40" s="195"/>
      <c r="I40" s="194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</row>
    <row r="41" spans="1:54" ht="14.25" x14ac:dyDescent="0.2">
      <c r="A41" s="193" t="s">
        <v>160</v>
      </c>
      <c r="B41" s="192"/>
      <c r="C41" s="192"/>
      <c r="D41" s="192"/>
      <c r="E41" s="192"/>
      <c r="F41" s="192"/>
      <c r="G41" s="191"/>
      <c r="H41" s="190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</row>
    <row r="42" spans="1:54" ht="14.25" x14ac:dyDescent="0.2">
      <c r="A42" s="396" t="s">
        <v>3</v>
      </c>
      <c r="B42" s="397"/>
      <c r="C42" s="398"/>
      <c r="D42" s="189" t="s">
        <v>149</v>
      </c>
      <c r="E42" s="189" t="s">
        <v>159</v>
      </c>
      <c r="F42" s="396" t="s">
        <v>147</v>
      </c>
      <c r="G42" s="398"/>
      <c r="H42" s="189" t="s">
        <v>158</v>
      </c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</row>
    <row r="43" spans="1:54" ht="14.25" x14ac:dyDescent="0.2">
      <c r="A43" s="188"/>
      <c r="B43" s="185"/>
      <c r="C43" s="187"/>
      <c r="D43" s="186">
        <f>C40</f>
        <v>228</v>
      </c>
      <c r="E43" s="185"/>
      <c r="F43" s="184">
        <v>9.57</v>
      </c>
      <c r="G43" s="183" t="s">
        <v>4</v>
      </c>
      <c r="H43" s="182">
        <f>F43*D43</f>
        <v>2181.96</v>
      </c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</row>
    <row r="44" spans="1:54" ht="14.25" x14ac:dyDescent="0.2">
      <c r="A44" s="179" t="s">
        <v>157</v>
      </c>
      <c r="B44" s="178">
        <f>B37</f>
        <v>8000</v>
      </c>
      <c r="C44" s="177" t="s">
        <v>154</v>
      </c>
      <c r="D44" s="181"/>
      <c r="E44" s="180">
        <f>E40</f>
        <v>1110500</v>
      </c>
      <c r="F44" s="174">
        <v>3.77</v>
      </c>
      <c r="G44" s="173" t="s">
        <v>144</v>
      </c>
      <c r="H44" s="172">
        <f>(E44/1000)*F44</f>
        <v>4186.585</v>
      </c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</row>
    <row r="45" spans="1:54" ht="14.25" x14ac:dyDescent="0.2">
      <c r="A45" s="179" t="s">
        <v>156</v>
      </c>
      <c r="B45" s="178">
        <f>B38</f>
        <v>32000</v>
      </c>
      <c r="C45" s="177" t="s">
        <v>154</v>
      </c>
      <c r="D45" s="176"/>
      <c r="E45" s="175">
        <f>F40</f>
        <v>1454900</v>
      </c>
      <c r="F45" s="174">
        <v>3.73</v>
      </c>
      <c r="G45" s="173" t="s">
        <v>144</v>
      </c>
      <c r="H45" s="172">
        <f>(E45/1000)*F45</f>
        <v>5426.777</v>
      </c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</row>
    <row r="46" spans="1:54" ht="15" thickBot="1" x14ac:dyDescent="0.25">
      <c r="A46" s="171" t="s">
        <v>155</v>
      </c>
      <c r="B46" s="170">
        <f>B39</f>
        <v>40000</v>
      </c>
      <c r="C46" s="169" t="s">
        <v>154</v>
      </c>
      <c r="D46" s="168"/>
      <c r="E46" s="167">
        <f>G40</f>
        <v>770700</v>
      </c>
      <c r="F46" s="166">
        <v>3.65</v>
      </c>
      <c r="G46" s="165" t="s">
        <v>144</v>
      </c>
      <c r="H46" s="164">
        <f>(E46/1000)*F46</f>
        <v>2813.0550000000003</v>
      </c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39"/>
    </row>
    <row r="47" spans="1:54" ht="15" thickTop="1" x14ac:dyDescent="0.2">
      <c r="A47" s="149"/>
      <c r="B47" s="163"/>
      <c r="C47" s="163"/>
      <c r="D47" s="399"/>
      <c r="E47" s="399"/>
      <c r="F47" s="162" t="s">
        <v>153</v>
      </c>
      <c r="G47" s="161"/>
      <c r="H47" s="143">
        <f>SUM(H43:H46)</f>
        <v>14608.377</v>
      </c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</row>
    <row r="48" spans="1:54" ht="14.25" x14ac:dyDescent="0.2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</row>
    <row r="49" spans="1:54" ht="14.25" x14ac:dyDescent="0.2">
      <c r="A49" s="160" t="s">
        <v>177</v>
      </c>
      <c r="B49" s="159"/>
      <c r="C49" s="159"/>
      <c r="D49" s="159"/>
      <c r="E49" s="159"/>
      <c r="F49" s="159"/>
      <c r="G49" s="159"/>
      <c r="H49" s="158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</row>
    <row r="50" spans="1:54" ht="14.25" x14ac:dyDescent="0.2">
      <c r="A50" s="157" t="s">
        <v>3</v>
      </c>
      <c r="B50" s="211"/>
      <c r="C50" s="210" t="s">
        <v>165</v>
      </c>
      <c r="D50" s="210" t="s">
        <v>148</v>
      </c>
      <c r="E50" s="209" t="s">
        <v>164</v>
      </c>
      <c r="F50" s="209" t="s">
        <v>163</v>
      </c>
      <c r="G50" s="208" t="s">
        <v>163</v>
      </c>
      <c r="H50" s="207"/>
      <c r="I50" s="206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</row>
    <row r="51" spans="1:54" ht="14.25" x14ac:dyDescent="0.2">
      <c r="A51" s="205" t="s">
        <v>145</v>
      </c>
      <c r="B51" s="204"/>
      <c r="C51" s="203" t="s">
        <v>162</v>
      </c>
      <c r="D51" s="203" t="s">
        <v>145</v>
      </c>
      <c r="E51" s="146">
        <f>(B52)</f>
        <v>8000</v>
      </c>
      <c r="F51" s="146">
        <f>(B53)</f>
        <v>40000</v>
      </c>
      <c r="G51" s="202">
        <f>(B54)</f>
        <v>48000</v>
      </c>
      <c r="H51" s="196"/>
      <c r="I51" s="142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</row>
    <row r="52" spans="1:54" ht="14.25" x14ac:dyDescent="0.2">
      <c r="A52" s="179" t="s">
        <v>157</v>
      </c>
      <c r="B52" s="180">
        <v>8000</v>
      </c>
      <c r="C52" s="201">
        <v>63</v>
      </c>
      <c r="D52" s="201">
        <v>183400</v>
      </c>
      <c r="E52" s="180">
        <f>$D52</f>
        <v>183400</v>
      </c>
      <c r="F52" s="180"/>
      <c r="G52" s="196"/>
      <c r="H52" s="177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</row>
    <row r="53" spans="1:54" ht="14.25" x14ac:dyDescent="0.2">
      <c r="A53" s="179" t="s">
        <v>156</v>
      </c>
      <c r="B53" s="180">
        <v>40000</v>
      </c>
      <c r="C53" s="201">
        <v>19</v>
      </c>
      <c r="D53" s="201">
        <v>347900</v>
      </c>
      <c r="E53" s="180">
        <f>($C53*E$6)</f>
        <v>152000</v>
      </c>
      <c r="F53" s="180">
        <f>($D53-E53)</f>
        <v>195900</v>
      </c>
      <c r="G53" s="196"/>
      <c r="H53" s="177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139"/>
      <c r="BB53" s="139"/>
    </row>
    <row r="54" spans="1:54" ht="15" thickBot="1" x14ac:dyDescent="0.25">
      <c r="A54" s="171" t="s">
        <v>155</v>
      </c>
      <c r="B54" s="199">
        <v>48000</v>
      </c>
      <c r="C54" s="200">
        <v>2</v>
      </c>
      <c r="D54" s="200">
        <v>240800</v>
      </c>
      <c r="E54" s="199">
        <f>($C54*E$6)</f>
        <v>16000</v>
      </c>
      <c r="F54" s="199">
        <f>($C54*F$6)</f>
        <v>64000</v>
      </c>
      <c r="G54" s="198">
        <f>$D54-E54-F54</f>
        <v>160800</v>
      </c>
      <c r="H54" s="195"/>
      <c r="I54" s="194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</row>
    <row r="55" spans="1:54" ht="15" thickTop="1" x14ac:dyDescent="0.2">
      <c r="A55" s="197" t="s">
        <v>161</v>
      </c>
      <c r="B55" s="139"/>
      <c r="C55" s="180">
        <f>SUM(C52:C54)</f>
        <v>84</v>
      </c>
      <c r="D55" s="180">
        <f>SUM(D52:D54)</f>
        <v>772100</v>
      </c>
      <c r="E55" s="180">
        <f>SUM(E52:E54)</f>
        <v>351400</v>
      </c>
      <c r="F55" s="180">
        <f>SUM(F52:F54)</f>
        <v>259900</v>
      </c>
      <c r="G55" s="196">
        <f>SUM(G52:G54)</f>
        <v>160800</v>
      </c>
      <c r="H55" s="195"/>
      <c r="I55" s="194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</row>
    <row r="56" spans="1:54" ht="14.25" x14ac:dyDescent="0.2">
      <c r="A56" s="193" t="s">
        <v>160</v>
      </c>
      <c r="B56" s="192"/>
      <c r="C56" s="192"/>
      <c r="D56" s="192"/>
      <c r="E56" s="192"/>
      <c r="F56" s="192"/>
      <c r="G56" s="191"/>
      <c r="H56" s="190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9"/>
    </row>
    <row r="57" spans="1:54" ht="14.25" x14ac:dyDescent="0.2">
      <c r="A57" s="396" t="s">
        <v>3</v>
      </c>
      <c r="B57" s="397"/>
      <c r="C57" s="398"/>
      <c r="D57" s="189" t="s">
        <v>149</v>
      </c>
      <c r="E57" s="189" t="s">
        <v>159</v>
      </c>
      <c r="F57" s="396" t="s">
        <v>147</v>
      </c>
      <c r="G57" s="398"/>
      <c r="H57" s="189" t="s">
        <v>158</v>
      </c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</row>
    <row r="58" spans="1:54" ht="14.25" x14ac:dyDescent="0.2">
      <c r="A58" s="188"/>
      <c r="B58" s="185"/>
      <c r="C58" s="187"/>
      <c r="D58" s="186">
        <f>C55</f>
        <v>84</v>
      </c>
      <c r="E58" s="185"/>
      <c r="F58" s="184">
        <v>13.59</v>
      </c>
      <c r="G58" s="183" t="s">
        <v>4</v>
      </c>
      <c r="H58" s="182">
        <f>F58*D58</f>
        <v>1141.56</v>
      </c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</row>
    <row r="59" spans="1:54" ht="14.25" x14ac:dyDescent="0.2">
      <c r="A59" s="179" t="s">
        <v>157</v>
      </c>
      <c r="B59" s="178">
        <f>B52</f>
        <v>8000</v>
      </c>
      <c r="C59" s="177" t="s">
        <v>154</v>
      </c>
      <c r="D59" s="181"/>
      <c r="E59" s="180">
        <f>E55</f>
        <v>351400</v>
      </c>
      <c r="F59" s="174">
        <v>5.28</v>
      </c>
      <c r="G59" s="173" t="s">
        <v>144</v>
      </c>
      <c r="H59" s="172">
        <f>(E59/1000)*F59</f>
        <v>1855.3920000000001</v>
      </c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139"/>
      <c r="BB59" s="139"/>
    </row>
    <row r="60" spans="1:54" ht="14.25" x14ac:dyDescent="0.2">
      <c r="A60" s="179" t="s">
        <v>156</v>
      </c>
      <c r="B60" s="178">
        <f>B53</f>
        <v>40000</v>
      </c>
      <c r="C60" s="177" t="s">
        <v>154</v>
      </c>
      <c r="D60" s="176"/>
      <c r="E60" s="175">
        <f>F55</f>
        <v>259900</v>
      </c>
      <c r="F60" s="174">
        <v>5.22</v>
      </c>
      <c r="G60" s="173" t="s">
        <v>144</v>
      </c>
      <c r="H60" s="172">
        <f>(E60/1000)*F60</f>
        <v>1356.6779999999999</v>
      </c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</row>
    <row r="61" spans="1:54" ht="15" thickBot="1" x14ac:dyDescent="0.25">
      <c r="A61" s="171" t="s">
        <v>155</v>
      </c>
      <c r="B61" s="170">
        <f>B54</f>
        <v>48000</v>
      </c>
      <c r="C61" s="169" t="s">
        <v>154</v>
      </c>
      <c r="D61" s="168"/>
      <c r="E61" s="167">
        <f>G55</f>
        <v>160800</v>
      </c>
      <c r="F61" s="166">
        <v>5.0999999999999996</v>
      </c>
      <c r="G61" s="165" t="s">
        <v>144</v>
      </c>
      <c r="H61" s="164">
        <f>(E61/1000)*F61</f>
        <v>820.08</v>
      </c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39"/>
    </row>
    <row r="62" spans="1:54" ht="15" thickTop="1" x14ac:dyDescent="0.2">
      <c r="A62" s="149"/>
      <c r="B62" s="163"/>
      <c r="C62" s="163"/>
      <c r="D62" s="399"/>
      <c r="E62" s="399"/>
      <c r="F62" s="162" t="s">
        <v>153</v>
      </c>
      <c r="G62" s="161"/>
      <c r="H62" s="143">
        <f>SUM(H58:H61)</f>
        <v>5173.71</v>
      </c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</row>
    <row r="63" spans="1:54" ht="14.25" x14ac:dyDescent="0.2">
      <c r="A63" s="139"/>
      <c r="B63" s="142"/>
      <c r="C63" s="142"/>
      <c r="D63" s="194"/>
      <c r="E63" s="194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39"/>
      <c r="BB63" s="139"/>
    </row>
    <row r="64" spans="1:54" ht="14.25" x14ac:dyDescent="0.2">
      <c r="A64" s="160" t="s">
        <v>176</v>
      </c>
      <c r="B64" s="159"/>
      <c r="C64" s="159"/>
      <c r="D64" s="159"/>
      <c r="E64" s="159"/>
      <c r="F64" s="159"/>
      <c r="G64" s="159"/>
      <c r="H64" s="158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</row>
    <row r="65" spans="1:54" ht="14.25" x14ac:dyDescent="0.2">
      <c r="A65" s="157" t="s">
        <v>3</v>
      </c>
      <c r="B65" s="211"/>
      <c r="C65" s="210" t="s">
        <v>165</v>
      </c>
      <c r="D65" s="210" t="s">
        <v>148</v>
      </c>
      <c r="E65" s="209" t="s">
        <v>164</v>
      </c>
      <c r="F65" s="209" t="s">
        <v>163</v>
      </c>
      <c r="G65" s="208" t="s">
        <v>163</v>
      </c>
      <c r="H65" s="207"/>
      <c r="I65" s="206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</row>
    <row r="66" spans="1:54" ht="14.25" x14ac:dyDescent="0.2">
      <c r="A66" s="205" t="s">
        <v>145</v>
      </c>
      <c r="B66" s="204"/>
      <c r="C66" s="203" t="s">
        <v>162</v>
      </c>
      <c r="D66" s="203" t="s">
        <v>145</v>
      </c>
      <c r="E66" s="146">
        <f>(B67)</f>
        <v>8000</v>
      </c>
      <c r="F66" s="146">
        <f>(B68)</f>
        <v>32000</v>
      </c>
      <c r="G66" s="202">
        <f>(B69)</f>
        <v>40000</v>
      </c>
      <c r="H66" s="196"/>
      <c r="I66" s="142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9"/>
    </row>
    <row r="67" spans="1:54" ht="14.25" x14ac:dyDescent="0.2">
      <c r="A67" s="179" t="s">
        <v>157</v>
      </c>
      <c r="B67" s="180">
        <v>8000</v>
      </c>
      <c r="C67" s="201">
        <v>30</v>
      </c>
      <c r="D67" s="201">
        <v>86100</v>
      </c>
      <c r="E67" s="180">
        <f>$D67</f>
        <v>86100</v>
      </c>
      <c r="F67" s="180"/>
      <c r="G67" s="196"/>
      <c r="H67" s="177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</row>
    <row r="68" spans="1:54" ht="14.25" x14ac:dyDescent="0.2">
      <c r="A68" s="179" t="s">
        <v>156</v>
      </c>
      <c r="B68" s="180">
        <v>32000</v>
      </c>
      <c r="C68" s="201">
        <v>26</v>
      </c>
      <c r="D68" s="201">
        <v>605300</v>
      </c>
      <c r="E68" s="180">
        <f>($C68*E$6)</f>
        <v>208000</v>
      </c>
      <c r="F68" s="180">
        <f>($D68-E68)</f>
        <v>397300</v>
      </c>
      <c r="G68" s="196"/>
      <c r="H68" s="177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</row>
    <row r="69" spans="1:54" ht="15" thickBot="1" x14ac:dyDescent="0.25">
      <c r="A69" s="171" t="s">
        <v>155</v>
      </c>
      <c r="B69" s="199">
        <v>40000</v>
      </c>
      <c r="C69" s="200">
        <v>16</v>
      </c>
      <c r="D69" s="200">
        <v>987400</v>
      </c>
      <c r="E69" s="199">
        <f>($C69*E$6)</f>
        <v>128000</v>
      </c>
      <c r="F69" s="199">
        <f>($C69*F$6)</f>
        <v>512000</v>
      </c>
      <c r="G69" s="198">
        <f>$D69-E69-F69</f>
        <v>347400</v>
      </c>
      <c r="H69" s="195"/>
      <c r="I69" s="194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139"/>
      <c r="BB69" s="139"/>
    </row>
    <row r="70" spans="1:54" ht="15" thickTop="1" x14ac:dyDescent="0.2">
      <c r="A70" s="197" t="s">
        <v>161</v>
      </c>
      <c r="B70" s="139"/>
      <c r="C70" s="180">
        <f>SUM(C67:C69)</f>
        <v>72</v>
      </c>
      <c r="D70" s="180">
        <f>SUM(D67:D69)</f>
        <v>1678800</v>
      </c>
      <c r="E70" s="180">
        <f>SUM(E67:E69)</f>
        <v>422100</v>
      </c>
      <c r="F70" s="180">
        <f>SUM(F67:F69)</f>
        <v>909300</v>
      </c>
      <c r="G70" s="196">
        <f>SUM(G67:G69)</f>
        <v>347400</v>
      </c>
      <c r="H70" s="195"/>
      <c r="I70" s="194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39"/>
      <c r="BB70" s="139"/>
    </row>
    <row r="71" spans="1:54" ht="14.25" x14ac:dyDescent="0.2">
      <c r="A71" s="193" t="s">
        <v>160</v>
      </c>
      <c r="B71" s="192"/>
      <c r="C71" s="192"/>
      <c r="D71" s="192"/>
      <c r="E71" s="192"/>
      <c r="F71" s="192"/>
      <c r="G71" s="191"/>
      <c r="H71" s="190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39"/>
      <c r="BB71" s="139"/>
    </row>
    <row r="72" spans="1:54" ht="14.25" x14ac:dyDescent="0.2">
      <c r="A72" s="396" t="s">
        <v>3</v>
      </c>
      <c r="B72" s="397"/>
      <c r="C72" s="398"/>
      <c r="D72" s="189" t="s">
        <v>149</v>
      </c>
      <c r="E72" s="189" t="s">
        <v>159</v>
      </c>
      <c r="F72" s="396" t="s">
        <v>147</v>
      </c>
      <c r="G72" s="398"/>
      <c r="H72" s="189" t="s">
        <v>158</v>
      </c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39"/>
      <c r="BB72" s="139"/>
    </row>
    <row r="73" spans="1:54" ht="14.25" x14ac:dyDescent="0.2">
      <c r="A73" s="188"/>
      <c r="B73" s="185"/>
      <c r="C73" s="187"/>
      <c r="D73" s="186">
        <f>C70</f>
        <v>72</v>
      </c>
      <c r="E73" s="185"/>
      <c r="F73" s="184">
        <v>14.05</v>
      </c>
      <c r="G73" s="183" t="s">
        <v>4</v>
      </c>
      <c r="H73" s="182">
        <f>F73*D73</f>
        <v>1011.6</v>
      </c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</row>
    <row r="74" spans="1:54" ht="14.25" x14ac:dyDescent="0.2">
      <c r="A74" s="179" t="s">
        <v>157</v>
      </c>
      <c r="B74" s="178">
        <f>B67</f>
        <v>8000</v>
      </c>
      <c r="C74" s="177" t="s">
        <v>154</v>
      </c>
      <c r="D74" s="181"/>
      <c r="E74" s="180">
        <f>E70</f>
        <v>422100</v>
      </c>
      <c r="F74" s="174">
        <v>3.77</v>
      </c>
      <c r="G74" s="173" t="s">
        <v>144</v>
      </c>
      <c r="H74" s="172">
        <f>(E74/1000)*F74</f>
        <v>1591.317</v>
      </c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</row>
    <row r="75" spans="1:54" ht="14.25" x14ac:dyDescent="0.2">
      <c r="A75" s="179" t="s">
        <v>156</v>
      </c>
      <c r="B75" s="178">
        <f>B68</f>
        <v>32000</v>
      </c>
      <c r="C75" s="177" t="s">
        <v>154</v>
      </c>
      <c r="D75" s="176"/>
      <c r="E75" s="175">
        <f>F70</f>
        <v>909300</v>
      </c>
      <c r="F75" s="174">
        <v>3.73</v>
      </c>
      <c r="G75" s="173" t="s">
        <v>144</v>
      </c>
      <c r="H75" s="172">
        <f>(E75/1000)*F75</f>
        <v>3391.6889999999999</v>
      </c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9"/>
    </row>
    <row r="76" spans="1:54" ht="15" thickBot="1" x14ac:dyDescent="0.25">
      <c r="A76" s="171" t="s">
        <v>155</v>
      </c>
      <c r="B76" s="170">
        <f>B69</f>
        <v>40000</v>
      </c>
      <c r="C76" s="169" t="s">
        <v>154</v>
      </c>
      <c r="D76" s="168"/>
      <c r="E76" s="167">
        <f>G70</f>
        <v>347400</v>
      </c>
      <c r="F76" s="166">
        <v>3.65</v>
      </c>
      <c r="G76" s="165" t="s">
        <v>144</v>
      </c>
      <c r="H76" s="164">
        <f>(E76/1000)*F76</f>
        <v>1268.01</v>
      </c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39"/>
    </row>
    <row r="77" spans="1:54" ht="15" thickTop="1" x14ac:dyDescent="0.2">
      <c r="A77" s="149"/>
      <c r="B77" s="163"/>
      <c r="C77" s="163"/>
      <c r="D77" s="399"/>
      <c r="E77" s="399"/>
      <c r="F77" s="162" t="s">
        <v>153</v>
      </c>
      <c r="G77" s="161"/>
      <c r="H77" s="143">
        <f>SUM(H73:H76)</f>
        <v>7262.616</v>
      </c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39"/>
      <c r="BB77" s="139"/>
    </row>
    <row r="78" spans="1:54" ht="14.25" x14ac:dyDescent="0.2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39"/>
    </row>
    <row r="79" spans="1:54" ht="14.25" x14ac:dyDescent="0.2">
      <c r="A79" s="160" t="s">
        <v>175</v>
      </c>
      <c r="B79" s="159"/>
      <c r="C79" s="159"/>
      <c r="D79" s="159"/>
      <c r="E79" s="159"/>
      <c r="F79" s="159"/>
      <c r="G79" s="159"/>
      <c r="H79" s="158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</row>
    <row r="80" spans="1:54" ht="14.25" x14ac:dyDescent="0.2">
      <c r="A80" s="157" t="s">
        <v>3</v>
      </c>
      <c r="B80" s="211"/>
      <c r="C80" s="210" t="s">
        <v>165</v>
      </c>
      <c r="D80" s="210" t="s">
        <v>148</v>
      </c>
      <c r="E80" s="209" t="s">
        <v>164</v>
      </c>
      <c r="F80" s="209" t="s">
        <v>163</v>
      </c>
      <c r="G80" s="208" t="s">
        <v>163</v>
      </c>
      <c r="H80" s="207"/>
      <c r="I80" s="206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39"/>
    </row>
    <row r="81" spans="1:54" ht="14.25" x14ac:dyDescent="0.2">
      <c r="A81" s="205" t="s">
        <v>145</v>
      </c>
      <c r="B81" s="204"/>
      <c r="C81" s="203" t="s">
        <v>162</v>
      </c>
      <c r="D81" s="203" t="s">
        <v>145</v>
      </c>
      <c r="E81" s="146">
        <f>(B82)</f>
        <v>8000</v>
      </c>
      <c r="F81" s="146">
        <f>(B83)</f>
        <v>40000</v>
      </c>
      <c r="G81" s="202">
        <f>(B84)</f>
        <v>48000</v>
      </c>
      <c r="H81" s="196"/>
      <c r="I81" s="142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9"/>
    </row>
    <row r="82" spans="1:54" ht="14.25" x14ac:dyDescent="0.2">
      <c r="A82" s="179" t="s">
        <v>157</v>
      </c>
      <c r="B82" s="180">
        <v>8000</v>
      </c>
      <c r="C82" s="201">
        <v>0</v>
      </c>
      <c r="D82" s="201">
        <v>0</v>
      </c>
      <c r="E82" s="180">
        <f>$D82</f>
        <v>0</v>
      </c>
      <c r="F82" s="180"/>
      <c r="G82" s="196"/>
      <c r="H82" s="177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</row>
    <row r="83" spans="1:54" ht="14.25" x14ac:dyDescent="0.2">
      <c r="A83" s="179" t="s">
        <v>156</v>
      </c>
      <c r="B83" s="180">
        <v>40000</v>
      </c>
      <c r="C83" s="201">
        <v>0</v>
      </c>
      <c r="D83" s="201">
        <v>0</v>
      </c>
      <c r="E83" s="180">
        <f>($C83*E$6)</f>
        <v>0</v>
      </c>
      <c r="F83" s="180">
        <f>($D83-E83)</f>
        <v>0</v>
      </c>
      <c r="G83" s="196"/>
      <c r="H83" s="177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39"/>
    </row>
    <row r="84" spans="1:54" ht="15" thickBot="1" x14ac:dyDescent="0.25">
      <c r="A84" s="171" t="s">
        <v>155</v>
      </c>
      <c r="B84" s="199">
        <v>48000</v>
      </c>
      <c r="C84" s="200">
        <v>12</v>
      </c>
      <c r="D84" s="200">
        <v>1125900</v>
      </c>
      <c r="E84" s="199">
        <f>($C84*E$6)</f>
        <v>96000</v>
      </c>
      <c r="F84" s="199">
        <f>($C84*F$6)</f>
        <v>384000</v>
      </c>
      <c r="G84" s="198">
        <f>$D84-E84-F84</f>
        <v>645900</v>
      </c>
      <c r="H84" s="195"/>
      <c r="I84" s="194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39"/>
      <c r="BB84" s="139"/>
    </row>
    <row r="85" spans="1:54" ht="15" thickTop="1" x14ac:dyDescent="0.2">
      <c r="A85" s="197" t="s">
        <v>161</v>
      </c>
      <c r="B85" s="139"/>
      <c r="C85" s="180">
        <f>SUM(C82:C84)</f>
        <v>12</v>
      </c>
      <c r="D85" s="180">
        <f>SUM(D82:D84)</f>
        <v>1125900</v>
      </c>
      <c r="E85" s="180">
        <f>SUM(E82:E84)</f>
        <v>96000</v>
      </c>
      <c r="F85" s="180">
        <f>SUM(F82:F84)</f>
        <v>384000</v>
      </c>
      <c r="G85" s="196">
        <f>SUM(G82:G84)</f>
        <v>645900</v>
      </c>
      <c r="H85" s="195"/>
      <c r="I85" s="194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39"/>
    </row>
    <row r="86" spans="1:54" ht="14.25" x14ac:dyDescent="0.2">
      <c r="A86" s="193" t="s">
        <v>160</v>
      </c>
      <c r="B86" s="192"/>
      <c r="C86" s="192"/>
      <c r="D86" s="192"/>
      <c r="E86" s="192"/>
      <c r="F86" s="192"/>
      <c r="G86" s="191"/>
      <c r="H86" s="190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</row>
    <row r="87" spans="1:54" ht="14.25" x14ac:dyDescent="0.2">
      <c r="A87" s="396" t="s">
        <v>3</v>
      </c>
      <c r="B87" s="397"/>
      <c r="C87" s="398"/>
      <c r="D87" s="189" t="s">
        <v>149</v>
      </c>
      <c r="E87" s="189" t="s">
        <v>159</v>
      </c>
      <c r="F87" s="396" t="s">
        <v>147</v>
      </c>
      <c r="G87" s="398"/>
      <c r="H87" s="189" t="s">
        <v>158</v>
      </c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</row>
    <row r="88" spans="1:54" ht="14.25" x14ac:dyDescent="0.2">
      <c r="A88" s="188"/>
      <c r="B88" s="185"/>
      <c r="C88" s="187"/>
      <c r="D88" s="186">
        <f>C85</f>
        <v>12</v>
      </c>
      <c r="E88" s="185"/>
      <c r="F88" s="184">
        <v>21.05</v>
      </c>
      <c r="G88" s="183" t="s">
        <v>4</v>
      </c>
      <c r="H88" s="182">
        <f>F88*D88</f>
        <v>252.60000000000002</v>
      </c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</row>
    <row r="89" spans="1:54" ht="14.25" x14ac:dyDescent="0.2">
      <c r="A89" s="179" t="s">
        <v>157</v>
      </c>
      <c r="B89" s="178">
        <f>B82</f>
        <v>8000</v>
      </c>
      <c r="C89" s="177" t="s">
        <v>154</v>
      </c>
      <c r="D89" s="181"/>
      <c r="E89" s="180">
        <f>E85</f>
        <v>96000</v>
      </c>
      <c r="F89" s="174">
        <v>5.28</v>
      </c>
      <c r="G89" s="173" t="s">
        <v>144</v>
      </c>
      <c r="H89" s="172">
        <f>(E89/1000)*F89</f>
        <v>506.88</v>
      </c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</row>
    <row r="90" spans="1:54" ht="14.25" x14ac:dyDescent="0.2">
      <c r="A90" s="179" t="s">
        <v>156</v>
      </c>
      <c r="B90" s="178">
        <f>B83</f>
        <v>40000</v>
      </c>
      <c r="C90" s="177" t="s">
        <v>154</v>
      </c>
      <c r="D90" s="176"/>
      <c r="E90" s="175">
        <f>F85</f>
        <v>384000</v>
      </c>
      <c r="F90" s="174">
        <v>5.22</v>
      </c>
      <c r="G90" s="173" t="s">
        <v>144</v>
      </c>
      <c r="H90" s="172">
        <f>(E90/1000)*F90</f>
        <v>2004.48</v>
      </c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</row>
    <row r="91" spans="1:54" ht="15" thickBot="1" x14ac:dyDescent="0.25">
      <c r="A91" s="171" t="s">
        <v>155</v>
      </c>
      <c r="B91" s="170">
        <f>B84</f>
        <v>48000</v>
      </c>
      <c r="C91" s="169" t="s">
        <v>154</v>
      </c>
      <c r="D91" s="168"/>
      <c r="E91" s="167">
        <f>G85</f>
        <v>645900</v>
      </c>
      <c r="F91" s="166">
        <v>5.0999999999999996</v>
      </c>
      <c r="G91" s="165" t="s">
        <v>144</v>
      </c>
      <c r="H91" s="164">
        <f>(E91/1000)*F91</f>
        <v>3294.0899999999997</v>
      </c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39"/>
    </row>
    <row r="92" spans="1:54" ht="15" thickTop="1" x14ac:dyDescent="0.2">
      <c r="A92" s="149"/>
      <c r="B92" s="163"/>
      <c r="C92" s="163"/>
      <c r="D92" s="399"/>
      <c r="E92" s="399"/>
      <c r="F92" s="162" t="s">
        <v>153</v>
      </c>
      <c r="G92" s="161"/>
      <c r="H92" s="143">
        <f>SUM(H88:H91)</f>
        <v>6058.0499999999993</v>
      </c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39"/>
    </row>
    <row r="93" spans="1:54" ht="14.25" x14ac:dyDescent="0.2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</row>
    <row r="94" spans="1:54" ht="14.25" x14ac:dyDescent="0.2">
      <c r="A94" s="160" t="s">
        <v>174</v>
      </c>
      <c r="B94" s="159"/>
      <c r="C94" s="159"/>
      <c r="D94" s="159"/>
      <c r="E94" s="159"/>
      <c r="F94" s="159"/>
      <c r="G94" s="159"/>
      <c r="H94" s="158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39"/>
    </row>
    <row r="95" spans="1:54" ht="14.25" x14ac:dyDescent="0.2">
      <c r="A95" s="157" t="s">
        <v>3</v>
      </c>
      <c r="B95" s="211"/>
      <c r="C95" s="210" t="s">
        <v>165</v>
      </c>
      <c r="D95" s="210" t="s">
        <v>148</v>
      </c>
      <c r="E95" s="209" t="s">
        <v>164</v>
      </c>
      <c r="F95" s="209" t="s">
        <v>163</v>
      </c>
      <c r="G95" s="208" t="s">
        <v>163</v>
      </c>
      <c r="H95" s="207"/>
      <c r="I95" s="206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</row>
    <row r="96" spans="1:54" ht="14.25" x14ac:dyDescent="0.2">
      <c r="A96" s="205" t="s">
        <v>145</v>
      </c>
      <c r="B96" s="204"/>
      <c r="C96" s="203" t="s">
        <v>162</v>
      </c>
      <c r="D96" s="203" t="s">
        <v>145</v>
      </c>
      <c r="E96" s="146">
        <f>(B97)</f>
        <v>8000</v>
      </c>
      <c r="F96" s="146">
        <f>(B98)</f>
        <v>32000</v>
      </c>
      <c r="G96" s="202">
        <f>(B99)</f>
        <v>40000</v>
      </c>
      <c r="H96" s="196"/>
      <c r="I96" s="142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</row>
    <row r="97" spans="1:54" ht="14.25" x14ac:dyDescent="0.2">
      <c r="A97" s="179" t="s">
        <v>157</v>
      </c>
      <c r="B97" s="180">
        <v>8000</v>
      </c>
      <c r="C97" s="201">
        <v>140</v>
      </c>
      <c r="D97" s="201">
        <v>298200</v>
      </c>
      <c r="E97" s="180">
        <f>$D97</f>
        <v>298200</v>
      </c>
      <c r="F97" s="180"/>
      <c r="G97" s="196"/>
      <c r="H97" s="177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</row>
    <row r="98" spans="1:54" ht="14.25" x14ac:dyDescent="0.2">
      <c r="A98" s="179" t="s">
        <v>156</v>
      </c>
      <c r="B98" s="180">
        <v>32000</v>
      </c>
      <c r="C98" s="201">
        <v>158</v>
      </c>
      <c r="D98" s="201">
        <v>4379800</v>
      </c>
      <c r="E98" s="180">
        <f>($C98*E$6)</f>
        <v>1264000</v>
      </c>
      <c r="F98" s="180">
        <f>($D98-E98)</f>
        <v>3115800</v>
      </c>
      <c r="G98" s="196"/>
      <c r="H98" s="177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</row>
    <row r="99" spans="1:54" ht="15" thickBot="1" x14ac:dyDescent="0.25">
      <c r="A99" s="171" t="s">
        <v>155</v>
      </c>
      <c r="B99" s="199">
        <v>40000</v>
      </c>
      <c r="C99" s="200">
        <v>129</v>
      </c>
      <c r="D99" s="200">
        <v>12809300</v>
      </c>
      <c r="E99" s="199">
        <f>($C99*E$6)</f>
        <v>1032000</v>
      </c>
      <c r="F99" s="199">
        <f>($C99*F$6)</f>
        <v>4128000</v>
      </c>
      <c r="G99" s="198">
        <f>$D99-E99-F99</f>
        <v>7649300</v>
      </c>
      <c r="H99" s="195"/>
      <c r="I99" s="194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</row>
    <row r="100" spans="1:54" ht="15" thickTop="1" x14ac:dyDescent="0.2">
      <c r="A100" s="197" t="s">
        <v>161</v>
      </c>
      <c r="B100" s="139"/>
      <c r="C100" s="180">
        <f>SUM(C97:C99)</f>
        <v>427</v>
      </c>
      <c r="D100" s="180">
        <f>SUM(D97:D99)</f>
        <v>17487300</v>
      </c>
      <c r="E100" s="180">
        <f>SUM(E97:E99)</f>
        <v>2594200</v>
      </c>
      <c r="F100" s="180">
        <f>SUM(F97:F99)</f>
        <v>7243800</v>
      </c>
      <c r="G100" s="196">
        <f>SUM(G97:G99)</f>
        <v>7649300</v>
      </c>
      <c r="H100" s="195"/>
      <c r="I100" s="194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39"/>
    </row>
    <row r="101" spans="1:54" ht="14.25" x14ac:dyDescent="0.2">
      <c r="A101" s="193" t="s">
        <v>160</v>
      </c>
      <c r="B101" s="192"/>
      <c r="C101" s="192"/>
      <c r="D101" s="192"/>
      <c r="E101" s="192"/>
      <c r="F101" s="192"/>
      <c r="G101" s="191"/>
      <c r="H101" s="190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</row>
    <row r="102" spans="1:54" ht="14.25" x14ac:dyDescent="0.2">
      <c r="A102" s="396" t="s">
        <v>3</v>
      </c>
      <c r="B102" s="397"/>
      <c r="C102" s="398"/>
      <c r="D102" s="189" t="s">
        <v>149</v>
      </c>
      <c r="E102" s="189" t="s">
        <v>159</v>
      </c>
      <c r="F102" s="396" t="s">
        <v>147</v>
      </c>
      <c r="G102" s="398"/>
      <c r="H102" s="189" t="s">
        <v>158</v>
      </c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</row>
    <row r="103" spans="1:54" ht="14.25" x14ac:dyDescent="0.2">
      <c r="A103" s="188"/>
      <c r="B103" s="185"/>
      <c r="C103" s="187"/>
      <c r="D103" s="186">
        <f>C100</f>
        <v>427</v>
      </c>
      <c r="E103" s="185"/>
      <c r="F103" s="184">
        <v>23.15</v>
      </c>
      <c r="G103" s="183" t="s">
        <v>4</v>
      </c>
      <c r="H103" s="182">
        <f>F103*D103</f>
        <v>9885.0499999999993</v>
      </c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</row>
    <row r="104" spans="1:54" ht="14.25" x14ac:dyDescent="0.2">
      <c r="A104" s="179" t="s">
        <v>157</v>
      </c>
      <c r="B104" s="178">
        <f>B97</f>
        <v>8000</v>
      </c>
      <c r="C104" s="177" t="s">
        <v>154</v>
      </c>
      <c r="D104" s="181"/>
      <c r="E104" s="180">
        <f>E100</f>
        <v>2594200</v>
      </c>
      <c r="F104" s="174">
        <v>3.77</v>
      </c>
      <c r="G104" s="173" t="s">
        <v>144</v>
      </c>
      <c r="H104" s="172">
        <f>(E104/1000)*F104</f>
        <v>9780.134</v>
      </c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</row>
    <row r="105" spans="1:54" ht="14.25" x14ac:dyDescent="0.2">
      <c r="A105" s="179" t="s">
        <v>156</v>
      </c>
      <c r="B105" s="178">
        <f>B98</f>
        <v>32000</v>
      </c>
      <c r="C105" s="177" t="s">
        <v>154</v>
      </c>
      <c r="D105" s="176"/>
      <c r="E105" s="175">
        <f>F100</f>
        <v>7243800</v>
      </c>
      <c r="F105" s="174">
        <v>3.73</v>
      </c>
      <c r="G105" s="173" t="s">
        <v>144</v>
      </c>
      <c r="H105" s="172">
        <f>(E105/1000)*F105</f>
        <v>27019.374</v>
      </c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</row>
    <row r="106" spans="1:54" ht="15" thickBot="1" x14ac:dyDescent="0.25">
      <c r="A106" s="171" t="s">
        <v>155</v>
      </c>
      <c r="B106" s="170">
        <f>B99</f>
        <v>40000</v>
      </c>
      <c r="C106" s="169" t="s">
        <v>154</v>
      </c>
      <c r="D106" s="168"/>
      <c r="E106" s="167">
        <f>G100</f>
        <v>7649300</v>
      </c>
      <c r="F106" s="166">
        <v>3.65</v>
      </c>
      <c r="G106" s="165" t="s">
        <v>144</v>
      </c>
      <c r="H106" s="164">
        <f>(E106/1000)*F106</f>
        <v>27919.945</v>
      </c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</row>
    <row r="107" spans="1:54" ht="15" thickTop="1" x14ac:dyDescent="0.2">
      <c r="A107" s="149"/>
      <c r="B107" s="163"/>
      <c r="C107" s="163"/>
      <c r="D107" s="399"/>
      <c r="E107" s="399"/>
      <c r="F107" s="162" t="s">
        <v>153</v>
      </c>
      <c r="G107" s="161"/>
      <c r="H107" s="143">
        <f>SUM(H103:H106)</f>
        <v>74604.502999999997</v>
      </c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</row>
    <row r="108" spans="1:54" ht="14.25" x14ac:dyDescent="0.2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</row>
    <row r="109" spans="1:54" ht="14.25" x14ac:dyDescent="0.2">
      <c r="A109" s="160" t="s">
        <v>173</v>
      </c>
      <c r="B109" s="159"/>
      <c r="C109" s="159"/>
      <c r="D109" s="159"/>
      <c r="E109" s="159"/>
      <c r="F109" s="159"/>
      <c r="G109" s="159"/>
      <c r="H109" s="158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</row>
    <row r="110" spans="1:54" ht="14.25" x14ac:dyDescent="0.2">
      <c r="A110" s="157" t="s">
        <v>3</v>
      </c>
      <c r="B110" s="211"/>
      <c r="C110" s="210" t="s">
        <v>165</v>
      </c>
      <c r="D110" s="210" t="s">
        <v>148</v>
      </c>
      <c r="E110" s="209" t="s">
        <v>164</v>
      </c>
      <c r="F110" s="209" t="s">
        <v>163</v>
      </c>
      <c r="G110" s="208" t="s">
        <v>163</v>
      </c>
      <c r="H110" s="207"/>
      <c r="I110" s="206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</row>
    <row r="111" spans="1:54" ht="14.25" x14ac:dyDescent="0.2">
      <c r="A111" s="205" t="s">
        <v>145</v>
      </c>
      <c r="B111" s="204"/>
      <c r="C111" s="203" t="s">
        <v>162</v>
      </c>
      <c r="D111" s="203" t="s">
        <v>145</v>
      </c>
      <c r="E111" s="146">
        <f>(B112)</f>
        <v>8000</v>
      </c>
      <c r="F111" s="146">
        <f>(B113)</f>
        <v>40000</v>
      </c>
      <c r="G111" s="202">
        <f>(B114)</f>
        <v>48000</v>
      </c>
      <c r="H111" s="196"/>
      <c r="I111" s="142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</row>
    <row r="112" spans="1:54" ht="14.25" x14ac:dyDescent="0.2">
      <c r="A112" s="179" t="s">
        <v>157</v>
      </c>
      <c r="B112" s="180">
        <v>8000</v>
      </c>
      <c r="C112" s="201">
        <v>28</v>
      </c>
      <c r="D112" s="201">
        <v>60100</v>
      </c>
      <c r="E112" s="180">
        <f>$D112</f>
        <v>60100</v>
      </c>
      <c r="F112" s="180"/>
      <c r="G112" s="196"/>
      <c r="H112" s="177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</row>
    <row r="113" spans="1:54" ht="14.25" x14ac:dyDescent="0.2">
      <c r="A113" s="179" t="s">
        <v>156</v>
      </c>
      <c r="B113" s="180">
        <v>40000</v>
      </c>
      <c r="C113" s="201">
        <v>14</v>
      </c>
      <c r="D113" s="201">
        <v>447900</v>
      </c>
      <c r="E113" s="180">
        <f>($C113*E$6)</f>
        <v>112000</v>
      </c>
      <c r="F113" s="180">
        <f>($D113-E113)</f>
        <v>335900</v>
      </c>
      <c r="G113" s="196"/>
      <c r="H113" s="177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</row>
    <row r="114" spans="1:54" ht="15" thickBot="1" x14ac:dyDescent="0.25">
      <c r="A114" s="171" t="s">
        <v>155</v>
      </c>
      <c r="B114" s="199">
        <v>48000</v>
      </c>
      <c r="C114" s="200">
        <v>6</v>
      </c>
      <c r="D114" s="200">
        <v>677800</v>
      </c>
      <c r="E114" s="199">
        <f>($C114*E$6)</f>
        <v>48000</v>
      </c>
      <c r="F114" s="199">
        <f>($C114*F$6)</f>
        <v>192000</v>
      </c>
      <c r="G114" s="198">
        <f>$D114-E114-F114</f>
        <v>437800</v>
      </c>
      <c r="H114" s="195"/>
      <c r="I114" s="194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</row>
    <row r="115" spans="1:54" ht="15" thickTop="1" x14ac:dyDescent="0.2">
      <c r="A115" s="197" t="s">
        <v>161</v>
      </c>
      <c r="B115" s="139"/>
      <c r="C115" s="180">
        <f>SUM(C112:C114)</f>
        <v>48</v>
      </c>
      <c r="D115" s="180">
        <f>SUM(D112:D114)</f>
        <v>1185800</v>
      </c>
      <c r="E115" s="180">
        <f>SUM(E112:E114)</f>
        <v>220100</v>
      </c>
      <c r="F115" s="180">
        <f>SUM(F112:F114)</f>
        <v>527900</v>
      </c>
      <c r="G115" s="196">
        <f>SUM(G112:G114)</f>
        <v>437800</v>
      </c>
      <c r="H115" s="195"/>
      <c r="I115" s="194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</row>
    <row r="116" spans="1:54" ht="14.25" x14ac:dyDescent="0.2">
      <c r="A116" s="193" t="s">
        <v>160</v>
      </c>
      <c r="B116" s="192"/>
      <c r="C116" s="192"/>
      <c r="D116" s="192"/>
      <c r="E116" s="192"/>
      <c r="F116" s="192"/>
      <c r="G116" s="191"/>
      <c r="H116" s="190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</row>
    <row r="117" spans="1:54" ht="14.25" x14ac:dyDescent="0.2">
      <c r="A117" s="396" t="s">
        <v>3</v>
      </c>
      <c r="B117" s="397"/>
      <c r="C117" s="398"/>
      <c r="D117" s="189" t="s">
        <v>149</v>
      </c>
      <c r="E117" s="189" t="s">
        <v>159</v>
      </c>
      <c r="F117" s="396" t="s">
        <v>147</v>
      </c>
      <c r="G117" s="398"/>
      <c r="H117" s="189" t="s">
        <v>158</v>
      </c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</row>
    <row r="118" spans="1:54" ht="14.25" x14ac:dyDescent="0.2">
      <c r="A118" s="188"/>
      <c r="B118" s="185"/>
      <c r="C118" s="187"/>
      <c r="D118" s="186">
        <f>C115</f>
        <v>48</v>
      </c>
      <c r="E118" s="185"/>
      <c r="F118" s="184">
        <v>34.700000000000003</v>
      </c>
      <c r="G118" s="183" t="s">
        <v>4</v>
      </c>
      <c r="H118" s="182">
        <f>F118*D118</f>
        <v>1665.6000000000001</v>
      </c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</row>
    <row r="119" spans="1:54" ht="14.25" x14ac:dyDescent="0.2">
      <c r="A119" s="179" t="s">
        <v>157</v>
      </c>
      <c r="B119" s="178">
        <f>B112</f>
        <v>8000</v>
      </c>
      <c r="C119" s="177" t="s">
        <v>154</v>
      </c>
      <c r="D119" s="181"/>
      <c r="E119" s="180">
        <f>E115</f>
        <v>220100</v>
      </c>
      <c r="F119" s="174">
        <v>5.28</v>
      </c>
      <c r="G119" s="173" t="s">
        <v>144</v>
      </c>
      <c r="H119" s="172">
        <f>(E119/1000)*F119</f>
        <v>1162.1279999999999</v>
      </c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</row>
    <row r="120" spans="1:54" ht="14.25" x14ac:dyDescent="0.2">
      <c r="A120" s="179" t="s">
        <v>156</v>
      </c>
      <c r="B120" s="178">
        <f>B113</f>
        <v>40000</v>
      </c>
      <c r="C120" s="177" t="s">
        <v>154</v>
      </c>
      <c r="D120" s="176"/>
      <c r="E120" s="175">
        <f>F115</f>
        <v>527900</v>
      </c>
      <c r="F120" s="174">
        <v>5.22</v>
      </c>
      <c r="G120" s="173" t="s">
        <v>144</v>
      </c>
      <c r="H120" s="172">
        <f>(E120/1000)*F120</f>
        <v>2755.6379999999999</v>
      </c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</row>
    <row r="121" spans="1:54" ht="15" thickBot="1" x14ac:dyDescent="0.25">
      <c r="A121" s="171" t="s">
        <v>155</v>
      </c>
      <c r="B121" s="170">
        <f>B114</f>
        <v>48000</v>
      </c>
      <c r="C121" s="169" t="s">
        <v>154</v>
      </c>
      <c r="D121" s="168"/>
      <c r="E121" s="167">
        <f>G115</f>
        <v>437800</v>
      </c>
      <c r="F121" s="166">
        <v>5.0999999999999996</v>
      </c>
      <c r="G121" s="165" t="s">
        <v>144</v>
      </c>
      <c r="H121" s="164">
        <f>(E121/1000)*F121</f>
        <v>2232.7799999999997</v>
      </c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</row>
    <row r="122" spans="1:54" ht="15" thickTop="1" x14ac:dyDescent="0.2">
      <c r="A122" s="149"/>
      <c r="B122" s="163"/>
      <c r="C122" s="163"/>
      <c r="D122" s="399"/>
      <c r="E122" s="399"/>
      <c r="F122" s="162" t="s">
        <v>153</v>
      </c>
      <c r="G122" s="161"/>
      <c r="H122" s="143">
        <f>SUM(H118:H121)</f>
        <v>7816.1459999999997</v>
      </c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</row>
    <row r="123" spans="1:54" ht="14.25" x14ac:dyDescent="0.2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</row>
    <row r="124" spans="1:54" ht="14.25" x14ac:dyDescent="0.2">
      <c r="A124" s="160" t="s">
        <v>172</v>
      </c>
      <c r="B124" s="159"/>
      <c r="C124" s="159"/>
      <c r="D124" s="159"/>
      <c r="E124" s="159"/>
      <c r="F124" s="159"/>
      <c r="G124" s="159"/>
      <c r="H124" s="158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</row>
    <row r="125" spans="1:54" ht="14.25" x14ac:dyDescent="0.2">
      <c r="A125" s="157" t="s">
        <v>3</v>
      </c>
      <c r="B125" s="211"/>
      <c r="C125" s="210" t="s">
        <v>165</v>
      </c>
      <c r="D125" s="210" t="s">
        <v>148</v>
      </c>
      <c r="E125" s="209" t="s">
        <v>164</v>
      </c>
      <c r="F125" s="209" t="s">
        <v>163</v>
      </c>
      <c r="G125" s="208" t="s">
        <v>163</v>
      </c>
      <c r="H125" s="207"/>
      <c r="I125" s="206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</row>
    <row r="126" spans="1:54" ht="14.25" x14ac:dyDescent="0.2">
      <c r="A126" s="205" t="s">
        <v>145</v>
      </c>
      <c r="B126" s="204"/>
      <c r="C126" s="203" t="s">
        <v>162</v>
      </c>
      <c r="D126" s="203" t="s">
        <v>145</v>
      </c>
      <c r="E126" s="146">
        <f>(B127)</f>
        <v>8000</v>
      </c>
      <c r="F126" s="146">
        <f>(B128)</f>
        <v>32000</v>
      </c>
      <c r="G126" s="202">
        <f>(B129)</f>
        <v>40000</v>
      </c>
      <c r="H126" s="196"/>
      <c r="I126" s="142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</row>
    <row r="127" spans="1:54" ht="14.25" x14ac:dyDescent="0.2">
      <c r="A127" s="179" t="s">
        <v>157</v>
      </c>
      <c r="B127" s="180">
        <v>8000</v>
      </c>
      <c r="C127" s="201">
        <v>1</v>
      </c>
      <c r="D127" s="201">
        <v>4000</v>
      </c>
      <c r="E127" s="180">
        <f>$D127</f>
        <v>4000</v>
      </c>
      <c r="F127" s="180"/>
      <c r="G127" s="196"/>
      <c r="H127" s="177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</row>
    <row r="128" spans="1:54" ht="14.25" x14ac:dyDescent="0.2">
      <c r="A128" s="179" t="s">
        <v>156</v>
      </c>
      <c r="B128" s="180">
        <v>32000</v>
      </c>
      <c r="C128" s="201">
        <v>9</v>
      </c>
      <c r="D128" s="201">
        <v>212800</v>
      </c>
      <c r="E128" s="180">
        <f>($C128*E$6)</f>
        <v>72000</v>
      </c>
      <c r="F128" s="180">
        <f>($D128-E128)</f>
        <v>140800</v>
      </c>
      <c r="G128" s="196"/>
      <c r="H128" s="177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</row>
    <row r="129" spans="1:54" ht="15" thickBot="1" x14ac:dyDescent="0.25">
      <c r="A129" s="171" t="s">
        <v>155</v>
      </c>
      <c r="B129" s="199">
        <v>40000</v>
      </c>
      <c r="C129" s="200">
        <v>10</v>
      </c>
      <c r="D129" s="200">
        <v>1097100</v>
      </c>
      <c r="E129" s="199">
        <f>($C129*E$6)</f>
        <v>80000</v>
      </c>
      <c r="F129" s="199">
        <f>($C129*F$6)</f>
        <v>320000</v>
      </c>
      <c r="G129" s="198">
        <f>$D129-E129-F129</f>
        <v>697100</v>
      </c>
      <c r="H129" s="195"/>
      <c r="I129" s="194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</row>
    <row r="130" spans="1:54" ht="15" thickTop="1" x14ac:dyDescent="0.2">
      <c r="A130" s="197" t="s">
        <v>161</v>
      </c>
      <c r="B130" s="139"/>
      <c r="C130" s="180">
        <f>SUM(C127:C129)</f>
        <v>20</v>
      </c>
      <c r="D130" s="180">
        <f>SUM(D127:D129)</f>
        <v>1313900</v>
      </c>
      <c r="E130" s="180">
        <f>SUM(E127:E129)</f>
        <v>156000</v>
      </c>
      <c r="F130" s="180">
        <f>SUM(F127:F129)</f>
        <v>460800</v>
      </c>
      <c r="G130" s="196">
        <f>SUM(G127:G129)</f>
        <v>697100</v>
      </c>
      <c r="H130" s="195"/>
      <c r="I130" s="194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</row>
    <row r="131" spans="1:54" ht="14.25" x14ac:dyDescent="0.2">
      <c r="A131" s="193" t="s">
        <v>160</v>
      </c>
      <c r="B131" s="192"/>
      <c r="C131" s="192"/>
      <c r="D131" s="192"/>
      <c r="E131" s="192"/>
      <c r="F131" s="192"/>
      <c r="G131" s="191"/>
      <c r="H131" s="190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</row>
    <row r="132" spans="1:54" ht="14.25" x14ac:dyDescent="0.2">
      <c r="A132" s="396" t="s">
        <v>3</v>
      </c>
      <c r="B132" s="397"/>
      <c r="C132" s="398"/>
      <c r="D132" s="189" t="s">
        <v>149</v>
      </c>
      <c r="E132" s="189" t="s">
        <v>159</v>
      </c>
      <c r="F132" s="396" t="s">
        <v>147</v>
      </c>
      <c r="G132" s="398"/>
      <c r="H132" s="189" t="s">
        <v>158</v>
      </c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</row>
    <row r="133" spans="1:54" ht="14.25" x14ac:dyDescent="0.2">
      <c r="A133" s="188"/>
      <c r="B133" s="185"/>
      <c r="C133" s="187"/>
      <c r="D133" s="186">
        <f>C130</f>
        <v>20</v>
      </c>
      <c r="E133" s="185"/>
      <c r="F133" s="184">
        <v>45.55</v>
      </c>
      <c r="G133" s="183" t="s">
        <v>4</v>
      </c>
      <c r="H133" s="182">
        <f>F133*D133</f>
        <v>911</v>
      </c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</row>
    <row r="134" spans="1:54" ht="14.25" x14ac:dyDescent="0.2">
      <c r="A134" s="179" t="s">
        <v>157</v>
      </c>
      <c r="B134" s="178">
        <f>B127</f>
        <v>8000</v>
      </c>
      <c r="C134" s="177" t="s">
        <v>154</v>
      </c>
      <c r="D134" s="181"/>
      <c r="E134" s="180">
        <f>E130</f>
        <v>156000</v>
      </c>
      <c r="F134" s="174">
        <v>3.77</v>
      </c>
      <c r="G134" s="173" t="s">
        <v>144</v>
      </c>
      <c r="H134" s="172">
        <f>(E134/1000)*F134</f>
        <v>588.12</v>
      </c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</row>
    <row r="135" spans="1:54" ht="14.25" x14ac:dyDescent="0.2">
      <c r="A135" s="179" t="s">
        <v>156</v>
      </c>
      <c r="B135" s="178">
        <f>B128</f>
        <v>32000</v>
      </c>
      <c r="C135" s="177" t="s">
        <v>154</v>
      </c>
      <c r="D135" s="176"/>
      <c r="E135" s="175">
        <f>F130</f>
        <v>460800</v>
      </c>
      <c r="F135" s="174">
        <v>3.73</v>
      </c>
      <c r="G135" s="173" t="s">
        <v>144</v>
      </c>
      <c r="H135" s="172">
        <f>(E135/1000)*F135</f>
        <v>1718.7840000000001</v>
      </c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</row>
    <row r="136" spans="1:54" ht="15" thickBot="1" x14ac:dyDescent="0.25">
      <c r="A136" s="171" t="s">
        <v>155</v>
      </c>
      <c r="B136" s="170">
        <f>B129</f>
        <v>40000</v>
      </c>
      <c r="C136" s="169" t="s">
        <v>154</v>
      </c>
      <c r="D136" s="168"/>
      <c r="E136" s="167">
        <f>G130</f>
        <v>697100</v>
      </c>
      <c r="F136" s="166">
        <v>3.65</v>
      </c>
      <c r="G136" s="165" t="s">
        <v>144</v>
      </c>
      <c r="H136" s="164">
        <f>(E136/1000)*F136</f>
        <v>2544.415</v>
      </c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</row>
    <row r="137" spans="1:54" ht="15" thickTop="1" x14ac:dyDescent="0.2">
      <c r="A137" s="149"/>
      <c r="B137" s="163"/>
      <c r="C137" s="163"/>
      <c r="D137" s="399"/>
      <c r="E137" s="399"/>
      <c r="F137" s="162" t="s">
        <v>153</v>
      </c>
      <c r="G137" s="161"/>
      <c r="H137" s="143">
        <f>SUM(H133:H136)</f>
        <v>5762.3189999999995</v>
      </c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</row>
    <row r="138" spans="1:54" ht="14.25" x14ac:dyDescent="0.2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</row>
    <row r="139" spans="1:54" ht="14.25" x14ac:dyDescent="0.2">
      <c r="A139" s="160" t="s">
        <v>171</v>
      </c>
      <c r="B139" s="159"/>
      <c r="C139" s="159"/>
      <c r="D139" s="159"/>
      <c r="E139" s="159"/>
      <c r="F139" s="159"/>
      <c r="G139" s="159"/>
      <c r="H139" s="158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</row>
    <row r="140" spans="1:54" ht="14.25" x14ac:dyDescent="0.2">
      <c r="A140" s="157" t="s">
        <v>3</v>
      </c>
      <c r="B140" s="211"/>
      <c r="C140" s="210" t="s">
        <v>165</v>
      </c>
      <c r="D140" s="210" t="s">
        <v>148</v>
      </c>
      <c r="E140" s="209" t="s">
        <v>164</v>
      </c>
      <c r="F140" s="209" t="s">
        <v>163</v>
      </c>
      <c r="G140" s="208" t="s">
        <v>163</v>
      </c>
      <c r="H140" s="207"/>
      <c r="I140" s="206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</row>
    <row r="141" spans="1:54" ht="14.25" x14ac:dyDescent="0.2">
      <c r="A141" s="205" t="s">
        <v>145</v>
      </c>
      <c r="B141" s="204"/>
      <c r="C141" s="203" t="s">
        <v>162</v>
      </c>
      <c r="D141" s="203" t="s">
        <v>145</v>
      </c>
      <c r="E141" s="146">
        <f>(B142)</f>
        <v>8000</v>
      </c>
      <c r="F141" s="146">
        <f>(B143)</f>
        <v>40000</v>
      </c>
      <c r="G141" s="202">
        <f>(B144)</f>
        <v>48000</v>
      </c>
      <c r="H141" s="196"/>
      <c r="I141" s="142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</row>
    <row r="142" spans="1:54" ht="14.25" x14ac:dyDescent="0.2">
      <c r="A142" s="179" t="s">
        <v>157</v>
      </c>
      <c r="B142" s="180">
        <v>8000</v>
      </c>
      <c r="C142" s="201">
        <v>1</v>
      </c>
      <c r="D142" s="201">
        <v>0</v>
      </c>
      <c r="E142" s="180">
        <f>$D142</f>
        <v>0</v>
      </c>
      <c r="F142" s="180"/>
      <c r="G142" s="196"/>
      <c r="H142" s="177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</row>
    <row r="143" spans="1:54" ht="14.25" x14ac:dyDescent="0.2">
      <c r="A143" s="179" t="s">
        <v>156</v>
      </c>
      <c r="B143" s="180">
        <v>40000</v>
      </c>
      <c r="C143" s="201">
        <v>0</v>
      </c>
      <c r="D143" s="201">
        <v>0</v>
      </c>
      <c r="E143" s="180">
        <f>($C143*E$6)</f>
        <v>0</v>
      </c>
      <c r="F143" s="180">
        <f>($D143-E143)</f>
        <v>0</v>
      </c>
      <c r="G143" s="196"/>
      <c r="H143" s="177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</row>
    <row r="144" spans="1:54" ht="15" thickBot="1" x14ac:dyDescent="0.25">
      <c r="A144" s="171" t="s">
        <v>155</v>
      </c>
      <c r="B144" s="199">
        <v>48000</v>
      </c>
      <c r="C144" s="200">
        <v>0</v>
      </c>
      <c r="D144" s="200">
        <v>0</v>
      </c>
      <c r="E144" s="199">
        <f>($C144*E$6)</f>
        <v>0</v>
      </c>
      <c r="F144" s="199">
        <f>($C144*F$6)</f>
        <v>0</v>
      </c>
      <c r="G144" s="198">
        <f>$D144-E144-F144</f>
        <v>0</v>
      </c>
      <c r="H144" s="195"/>
      <c r="I144" s="194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</row>
    <row r="145" spans="1:54" ht="15" thickTop="1" x14ac:dyDescent="0.2">
      <c r="A145" s="197" t="s">
        <v>161</v>
      </c>
      <c r="B145" s="139"/>
      <c r="C145" s="180">
        <f>SUM(C142:C144)</f>
        <v>1</v>
      </c>
      <c r="D145" s="180">
        <f>SUM(D142:D144)</f>
        <v>0</v>
      </c>
      <c r="E145" s="180">
        <f>SUM(E142:E144)</f>
        <v>0</v>
      </c>
      <c r="F145" s="180">
        <f>SUM(F142:F144)</f>
        <v>0</v>
      </c>
      <c r="G145" s="196">
        <f>SUM(G142:G144)</f>
        <v>0</v>
      </c>
      <c r="H145" s="195"/>
      <c r="I145" s="194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</row>
    <row r="146" spans="1:54" ht="14.25" x14ac:dyDescent="0.2">
      <c r="A146" s="193" t="s">
        <v>160</v>
      </c>
      <c r="B146" s="192"/>
      <c r="C146" s="192"/>
      <c r="D146" s="192"/>
      <c r="E146" s="192"/>
      <c r="F146" s="192"/>
      <c r="G146" s="191"/>
      <c r="H146" s="190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</row>
    <row r="147" spans="1:54" ht="14.25" x14ac:dyDescent="0.2">
      <c r="A147" s="396" t="s">
        <v>3</v>
      </c>
      <c r="B147" s="397"/>
      <c r="C147" s="398"/>
      <c r="D147" s="189" t="s">
        <v>149</v>
      </c>
      <c r="E147" s="189" t="s">
        <v>159</v>
      </c>
      <c r="F147" s="396" t="s">
        <v>147</v>
      </c>
      <c r="G147" s="398"/>
      <c r="H147" s="189" t="s">
        <v>158</v>
      </c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</row>
    <row r="148" spans="1:54" ht="14.25" x14ac:dyDescent="0.2">
      <c r="A148" s="188"/>
      <c r="B148" s="185"/>
      <c r="C148" s="187"/>
      <c r="D148" s="186">
        <f>C145</f>
        <v>1</v>
      </c>
      <c r="E148" s="185"/>
      <c r="F148" s="184">
        <v>68.3</v>
      </c>
      <c r="G148" s="183" t="s">
        <v>4</v>
      </c>
      <c r="H148" s="182">
        <f>F148*D148</f>
        <v>68.3</v>
      </c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</row>
    <row r="149" spans="1:54" ht="14.25" x14ac:dyDescent="0.2">
      <c r="A149" s="179" t="s">
        <v>157</v>
      </c>
      <c r="B149" s="178">
        <f>B142</f>
        <v>8000</v>
      </c>
      <c r="C149" s="177" t="s">
        <v>154</v>
      </c>
      <c r="D149" s="181"/>
      <c r="E149" s="180">
        <f>E145</f>
        <v>0</v>
      </c>
      <c r="F149" s="174">
        <v>5.28</v>
      </c>
      <c r="G149" s="173" t="s">
        <v>144</v>
      </c>
      <c r="H149" s="172">
        <f>(E149/1000)*F149</f>
        <v>0</v>
      </c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</row>
    <row r="150" spans="1:54" ht="14.25" x14ac:dyDescent="0.2">
      <c r="A150" s="179" t="s">
        <v>156</v>
      </c>
      <c r="B150" s="178">
        <f>B143</f>
        <v>40000</v>
      </c>
      <c r="C150" s="177" t="s">
        <v>154</v>
      </c>
      <c r="D150" s="176"/>
      <c r="E150" s="175">
        <f>F145</f>
        <v>0</v>
      </c>
      <c r="F150" s="174">
        <v>5.22</v>
      </c>
      <c r="G150" s="173" t="s">
        <v>144</v>
      </c>
      <c r="H150" s="172">
        <f>(E150/1000)*F150</f>
        <v>0</v>
      </c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</row>
    <row r="151" spans="1:54" ht="15" thickBot="1" x14ac:dyDescent="0.25">
      <c r="A151" s="171" t="s">
        <v>155</v>
      </c>
      <c r="B151" s="170">
        <f>B144</f>
        <v>48000</v>
      </c>
      <c r="C151" s="169" t="s">
        <v>154</v>
      </c>
      <c r="D151" s="168"/>
      <c r="E151" s="167">
        <f>G145</f>
        <v>0</v>
      </c>
      <c r="F151" s="166">
        <v>5.0999999999999996</v>
      </c>
      <c r="G151" s="165" t="s">
        <v>144</v>
      </c>
      <c r="H151" s="164">
        <f>(E151/1000)*F151</f>
        <v>0</v>
      </c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</row>
    <row r="152" spans="1:54" ht="15" thickTop="1" x14ac:dyDescent="0.2">
      <c r="A152" s="149"/>
      <c r="B152" s="163"/>
      <c r="C152" s="163"/>
      <c r="D152" s="399"/>
      <c r="E152" s="399"/>
      <c r="F152" s="162" t="s">
        <v>153</v>
      </c>
      <c r="G152" s="161"/>
      <c r="H152" s="143">
        <f>SUM(H148:H151)</f>
        <v>68.3</v>
      </c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</row>
    <row r="153" spans="1:54" ht="14.25" x14ac:dyDescent="0.2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</row>
    <row r="154" spans="1:54" ht="14.25" x14ac:dyDescent="0.2">
      <c r="A154" s="160" t="s">
        <v>170</v>
      </c>
      <c r="B154" s="159"/>
      <c r="C154" s="159"/>
      <c r="D154" s="159"/>
      <c r="E154" s="159"/>
      <c r="F154" s="159"/>
      <c r="G154" s="159"/>
      <c r="H154" s="158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</row>
    <row r="155" spans="1:54" ht="14.25" x14ac:dyDescent="0.2">
      <c r="A155" s="157" t="s">
        <v>3</v>
      </c>
      <c r="B155" s="211"/>
      <c r="C155" s="210" t="s">
        <v>165</v>
      </c>
      <c r="D155" s="210" t="s">
        <v>148</v>
      </c>
      <c r="E155" s="209" t="s">
        <v>164</v>
      </c>
      <c r="F155" s="209" t="s">
        <v>163</v>
      </c>
      <c r="G155" s="208" t="s">
        <v>163</v>
      </c>
      <c r="H155" s="207"/>
      <c r="I155" s="206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</row>
    <row r="156" spans="1:54" ht="14.25" x14ac:dyDescent="0.2">
      <c r="A156" s="205" t="s">
        <v>145</v>
      </c>
      <c r="B156" s="204"/>
      <c r="C156" s="203" t="s">
        <v>162</v>
      </c>
      <c r="D156" s="203" t="s">
        <v>145</v>
      </c>
      <c r="E156" s="146">
        <f>(B157)</f>
        <v>8000</v>
      </c>
      <c r="F156" s="146">
        <f>(B158)</f>
        <v>32000</v>
      </c>
      <c r="G156" s="202">
        <f>(B159)</f>
        <v>40000</v>
      </c>
      <c r="H156" s="196"/>
      <c r="I156" s="142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</row>
    <row r="157" spans="1:54" ht="14.25" x14ac:dyDescent="0.2">
      <c r="A157" s="179" t="s">
        <v>157</v>
      </c>
      <c r="B157" s="180">
        <v>8000</v>
      </c>
      <c r="C157" s="201">
        <v>1</v>
      </c>
      <c r="D157" s="201">
        <v>3900</v>
      </c>
      <c r="E157" s="180">
        <f>$D157</f>
        <v>3900</v>
      </c>
      <c r="F157" s="180"/>
      <c r="G157" s="196"/>
      <c r="H157" s="177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</row>
    <row r="158" spans="1:54" ht="14.25" x14ac:dyDescent="0.2">
      <c r="A158" s="179" t="s">
        <v>156</v>
      </c>
      <c r="B158" s="180">
        <v>32000</v>
      </c>
      <c r="C158" s="201">
        <v>16</v>
      </c>
      <c r="D158" s="201">
        <v>376800</v>
      </c>
      <c r="E158" s="180">
        <f>($C158*E$6)</f>
        <v>128000</v>
      </c>
      <c r="F158" s="180">
        <f>($D158-E158)</f>
        <v>248800</v>
      </c>
      <c r="G158" s="196"/>
      <c r="H158" s="177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</row>
    <row r="159" spans="1:54" ht="15" thickBot="1" x14ac:dyDescent="0.25">
      <c r="A159" s="171" t="s">
        <v>155</v>
      </c>
      <c r="B159" s="199">
        <v>40000</v>
      </c>
      <c r="C159" s="200">
        <v>7</v>
      </c>
      <c r="D159" s="200">
        <v>941700</v>
      </c>
      <c r="E159" s="199">
        <f>($C159*E$6)</f>
        <v>56000</v>
      </c>
      <c r="F159" s="199">
        <f>($C159*F$6)</f>
        <v>224000</v>
      </c>
      <c r="G159" s="198">
        <f>$D159-E159-F159</f>
        <v>661700</v>
      </c>
      <c r="H159" s="195"/>
      <c r="I159" s="194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</row>
    <row r="160" spans="1:54" ht="15" thickTop="1" x14ac:dyDescent="0.2">
      <c r="A160" s="197" t="s">
        <v>161</v>
      </c>
      <c r="B160" s="139"/>
      <c r="C160" s="180">
        <f>SUM(C157:C159)</f>
        <v>24</v>
      </c>
      <c r="D160" s="180">
        <f>SUM(D157:D159)</f>
        <v>1322400</v>
      </c>
      <c r="E160" s="180">
        <f>SUM(E157:E159)</f>
        <v>187900</v>
      </c>
      <c r="F160" s="180">
        <f>SUM(F157:F159)</f>
        <v>472800</v>
      </c>
      <c r="G160" s="196">
        <f>SUM(G157:G159)</f>
        <v>661700</v>
      </c>
      <c r="H160" s="195"/>
      <c r="I160" s="194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</row>
    <row r="161" spans="1:54" ht="14.25" x14ac:dyDescent="0.2">
      <c r="A161" s="193" t="s">
        <v>160</v>
      </c>
      <c r="B161" s="192"/>
      <c r="C161" s="192"/>
      <c r="D161" s="192"/>
      <c r="E161" s="192"/>
      <c r="F161" s="192"/>
      <c r="G161" s="191"/>
      <c r="H161" s="190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</row>
    <row r="162" spans="1:54" ht="14.25" x14ac:dyDescent="0.2">
      <c r="A162" s="396" t="s">
        <v>3</v>
      </c>
      <c r="B162" s="397"/>
      <c r="C162" s="398"/>
      <c r="D162" s="189" t="s">
        <v>149</v>
      </c>
      <c r="E162" s="189" t="s">
        <v>159</v>
      </c>
      <c r="F162" s="396" t="s">
        <v>147</v>
      </c>
      <c r="G162" s="398"/>
      <c r="H162" s="189" t="s">
        <v>158</v>
      </c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</row>
    <row r="163" spans="1:54" ht="14.25" x14ac:dyDescent="0.2">
      <c r="A163" s="188"/>
      <c r="B163" s="185"/>
      <c r="C163" s="187"/>
      <c r="D163" s="186">
        <f>C160</f>
        <v>24</v>
      </c>
      <c r="E163" s="185"/>
      <c r="F163" s="184">
        <v>70.05</v>
      </c>
      <c r="G163" s="183" t="s">
        <v>4</v>
      </c>
      <c r="H163" s="182">
        <f>F163*D163</f>
        <v>1681.1999999999998</v>
      </c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</row>
    <row r="164" spans="1:54" ht="14.25" x14ac:dyDescent="0.2">
      <c r="A164" s="179" t="s">
        <v>157</v>
      </c>
      <c r="B164" s="178">
        <f>B157</f>
        <v>8000</v>
      </c>
      <c r="C164" s="177" t="s">
        <v>154</v>
      </c>
      <c r="D164" s="181"/>
      <c r="E164" s="180">
        <f>E160</f>
        <v>187900</v>
      </c>
      <c r="F164" s="174">
        <v>3.77</v>
      </c>
      <c r="G164" s="173" t="s">
        <v>144</v>
      </c>
      <c r="H164" s="172">
        <f>(E164/1000)*F164</f>
        <v>708.38300000000004</v>
      </c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</row>
    <row r="165" spans="1:54" ht="14.25" x14ac:dyDescent="0.2">
      <c r="A165" s="179" t="s">
        <v>156</v>
      </c>
      <c r="B165" s="178">
        <f>B158</f>
        <v>32000</v>
      </c>
      <c r="C165" s="177" t="s">
        <v>154</v>
      </c>
      <c r="D165" s="176"/>
      <c r="E165" s="175">
        <f>F160</f>
        <v>472800</v>
      </c>
      <c r="F165" s="174">
        <v>3.73</v>
      </c>
      <c r="G165" s="173" t="s">
        <v>144</v>
      </c>
      <c r="H165" s="172">
        <f>(E165/1000)*F165</f>
        <v>1763.5440000000001</v>
      </c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</row>
    <row r="166" spans="1:54" ht="15" thickBot="1" x14ac:dyDescent="0.25">
      <c r="A166" s="171" t="s">
        <v>155</v>
      </c>
      <c r="B166" s="170">
        <f>B159</f>
        <v>40000</v>
      </c>
      <c r="C166" s="169" t="s">
        <v>154</v>
      </c>
      <c r="D166" s="168"/>
      <c r="E166" s="167">
        <f>G160</f>
        <v>661700</v>
      </c>
      <c r="F166" s="166">
        <v>3.65</v>
      </c>
      <c r="G166" s="165" t="s">
        <v>144</v>
      </c>
      <c r="H166" s="164">
        <f>(E166/1000)*F166</f>
        <v>2415.2049999999999</v>
      </c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</row>
    <row r="167" spans="1:54" ht="15" thickTop="1" x14ac:dyDescent="0.2">
      <c r="A167" s="149"/>
      <c r="B167" s="163"/>
      <c r="C167" s="163"/>
      <c r="D167" s="399"/>
      <c r="E167" s="399"/>
      <c r="F167" s="162" t="s">
        <v>153</v>
      </c>
      <c r="G167" s="161"/>
      <c r="H167" s="143">
        <f>SUM(H163:H166)</f>
        <v>6568.3319999999994</v>
      </c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</row>
    <row r="168" spans="1:54" ht="14.25" x14ac:dyDescent="0.2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</row>
    <row r="169" spans="1:54" ht="14.25" x14ac:dyDescent="0.2">
      <c r="A169" s="160" t="s">
        <v>169</v>
      </c>
      <c r="B169" s="159"/>
      <c r="C169" s="159"/>
      <c r="D169" s="159"/>
      <c r="E169" s="159"/>
      <c r="F169" s="159"/>
      <c r="G169" s="159"/>
      <c r="H169" s="158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</row>
    <row r="170" spans="1:54" ht="14.25" x14ac:dyDescent="0.2">
      <c r="A170" s="157" t="s">
        <v>3</v>
      </c>
      <c r="B170" s="211"/>
      <c r="C170" s="210" t="s">
        <v>165</v>
      </c>
      <c r="D170" s="210" t="s">
        <v>148</v>
      </c>
      <c r="E170" s="209" t="s">
        <v>164</v>
      </c>
      <c r="F170" s="209" t="s">
        <v>163</v>
      </c>
      <c r="G170" s="208" t="s">
        <v>163</v>
      </c>
      <c r="H170" s="207"/>
      <c r="I170" s="206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</row>
    <row r="171" spans="1:54" ht="14.25" x14ac:dyDescent="0.2">
      <c r="A171" s="205" t="s">
        <v>145</v>
      </c>
      <c r="B171" s="204"/>
      <c r="C171" s="203" t="s">
        <v>162</v>
      </c>
      <c r="D171" s="203" t="s">
        <v>145</v>
      </c>
      <c r="E171" s="146">
        <f>(B172)</f>
        <v>8000</v>
      </c>
      <c r="F171" s="146">
        <f>(B173)</f>
        <v>40000</v>
      </c>
      <c r="G171" s="202">
        <f>(B174)</f>
        <v>48000</v>
      </c>
      <c r="H171" s="196"/>
      <c r="I171" s="142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</row>
    <row r="172" spans="1:54" ht="14.25" x14ac:dyDescent="0.2">
      <c r="A172" s="179" t="s">
        <v>157</v>
      </c>
      <c r="B172" s="180">
        <v>8000</v>
      </c>
      <c r="C172" s="201">
        <v>0</v>
      </c>
      <c r="D172" s="201">
        <v>0</v>
      </c>
      <c r="E172" s="180">
        <f>$D172</f>
        <v>0</v>
      </c>
      <c r="F172" s="180"/>
      <c r="G172" s="196"/>
      <c r="H172" s="177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</row>
    <row r="173" spans="1:54" ht="14.25" x14ac:dyDescent="0.2">
      <c r="A173" s="179" t="s">
        <v>156</v>
      </c>
      <c r="B173" s="180">
        <v>40000</v>
      </c>
      <c r="C173" s="201">
        <v>0</v>
      </c>
      <c r="D173" s="201">
        <v>0</v>
      </c>
      <c r="E173" s="180">
        <f>($C173*E$6)</f>
        <v>0</v>
      </c>
      <c r="F173" s="180">
        <f>($D173-E173)</f>
        <v>0</v>
      </c>
      <c r="G173" s="196"/>
      <c r="H173" s="177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</row>
    <row r="174" spans="1:54" ht="15" thickBot="1" x14ac:dyDescent="0.25">
      <c r="A174" s="171" t="s">
        <v>155</v>
      </c>
      <c r="B174" s="199">
        <v>48000</v>
      </c>
      <c r="C174" s="200">
        <v>0</v>
      </c>
      <c r="D174" s="200">
        <v>0</v>
      </c>
      <c r="E174" s="199">
        <f>($C174*E$6)</f>
        <v>0</v>
      </c>
      <c r="F174" s="199">
        <f>($C174*F$6)</f>
        <v>0</v>
      </c>
      <c r="G174" s="198">
        <f>$D174-E174-F174</f>
        <v>0</v>
      </c>
      <c r="H174" s="195"/>
      <c r="I174" s="194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</row>
    <row r="175" spans="1:54" ht="15" thickTop="1" x14ac:dyDescent="0.2">
      <c r="A175" s="197" t="s">
        <v>161</v>
      </c>
      <c r="B175" s="139"/>
      <c r="C175" s="180">
        <f>SUM(C172:C174)</f>
        <v>0</v>
      </c>
      <c r="D175" s="180">
        <f>SUM(D172:D174)</f>
        <v>0</v>
      </c>
      <c r="E175" s="180">
        <f>SUM(E172:E174)</f>
        <v>0</v>
      </c>
      <c r="F175" s="180">
        <f>SUM(F172:F174)</f>
        <v>0</v>
      </c>
      <c r="G175" s="196">
        <f>SUM(G172:G174)</f>
        <v>0</v>
      </c>
      <c r="H175" s="195"/>
      <c r="I175" s="194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</row>
    <row r="176" spans="1:54" ht="14.25" x14ac:dyDescent="0.2">
      <c r="A176" s="193" t="s">
        <v>160</v>
      </c>
      <c r="B176" s="192"/>
      <c r="C176" s="192"/>
      <c r="D176" s="192"/>
      <c r="E176" s="192"/>
      <c r="F176" s="192"/>
      <c r="G176" s="191"/>
      <c r="H176" s="190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</row>
    <row r="177" spans="1:54" ht="14.25" x14ac:dyDescent="0.2">
      <c r="A177" s="396" t="s">
        <v>3</v>
      </c>
      <c r="B177" s="397"/>
      <c r="C177" s="398"/>
      <c r="D177" s="189" t="s">
        <v>149</v>
      </c>
      <c r="E177" s="189" t="s">
        <v>159</v>
      </c>
      <c r="F177" s="396" t="s">
        <v>147</v>
      </c>
      <c r="G177" s="398"/>
      <c r="H177" s="189" t="s">
        <v>158</v>
      </c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</row>
    <row r="178" spans="1:54" ht="14.25" x14ac:dyDescent="0.2">
      <c r="A178" s="188"/>
      <c r="B178" s="185"/>
      <c r="C178" s="187"/>
      <c r="D178" s="186">
        <f>C175</f>
        <v>0</v>
      </c>
      <c r="E178" s="185"/>
      <c r="F178" s="184">
        <v>105</v>
      </c>
      <c r="G178" s="183" t="s">
        <v>4</v>
      </c>
      <c r="H178" s="182">
        <f>F178*D178</f>
        <v>0</v>
      </c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</row>
    <row r="179" spans="1:54" ht="14.25" x14ac:dyDescent="0.2">
      <c r="A179" s="179" t="s">
        <v>157</v>
      </c>
      <c r="B179" s="178">
        <f>B172</f>
        <v>8000</v>
      </c>
      <c r="C179" s="177" t="s">
        <v>154</v>
      </c>
      <c r="D179" s="181"/>
      <c r="E179" s="180">
        <f>E175</f>
        <v>0</v>
      </c>
      <c r="F179" s="174">
        <v>5.28</v>
      </c>
      <c r="G179" s="173" t="s">
        <v>144</v>
      </c>
      <c r="H179" s="172">
        <f>(E179/1000)*F179</f>
        <v>0</v>
      </c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</row>
    <row r="180" spans="1:54" ht="14.25" x14ac:dyDescent="0.2">
      <c r="A180" s="179" t="s">
        <v>156</v>
      </c>
      <c r="B180" s="178">
        <f>B173</f>
        <v>40000</v>
      </c>
      <c r="C180" s="177" t="s">
        <v>154</v>
      </c>
      <c r="D180" s="176"/>
      <c r="E180" s="175">
        <f>F175</f>
        <v>0</v>
      </c>
      <c r="F180" s="174">
        <v>5.22</v>
      </c>
      <c r="G180" s="173" t="s">
        <v>144</v>
      </c>
      <c r="H180" s="172">
        <f>(E180/1000)*F180</f>
        <v>0</v>
      </c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</row>
    <row r="181" spans="1:54" ht="15" thickBot="1" x14ac:dyDescent="0.25">
      <c r="A181" s="171" t="s">
        <v>155</v>
      </c>
      <c r="B181" s="170">
        <f>B174</f>
        <v>48000</v>
      </c>
      <c r="C181" s="169" t="s">
        <v>154</v>
      </c>
      <c r="D181" s="168"/>
      <c r="E181" s="167">
        <f>G175</f>
        <v>0</v>
      </c>
      <c r="F181" s="166">
        <v>5.0999999999999996</v>
      </c>
      <c r="G181" s="165" t="s">
        <v>144</v>
      </c>
      <c r="H181" s="164">
        <f>(E181/1000)*F181</f>
        <v>0</v>
      </c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</row>
    <row r="182" spans="1:54" ht="15" thickTop="1" x14ac:dyDescent="0.2">
      <c r="A182" s="149"/>
      <c r="B182" s="163"/>
      <c r="C182" s="163"/>
      <c r="D182" s="399"/>
      <c r="E182" s="399"/>
      <c r="F182" s="162" t="s">
        <v>153</v>
      </c>
      <c r="G182" s="161"/>
      <c r="H182" s="143">
        <f>SUM(H178:H181)</f>
        <v>0</v>
      </c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</row>
    <row r="183" spans="1:54" ht="14.25" x14ac:dyDescent="0.2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</row>
    <row r="184" spans="1:54" ht="14.25" x14ac:dyDescent="0.2">
      <c r="A184" s="160" t="s">
        <v>168</v>
      </c>
      <c r="B184" s="159"/>
      <c r="C184" s="159"/>
      <c r="D184" s="159"/>
      <c r="E184" s="159"/>
      <c r="F184" s="159"/>
      <c r="G184" s="159"/>
      <c r="H184" s="158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</row>
    <row r="185" spans="1:54" ht="14.25" x14ac:dyDescent="0.2">
      <c r="A185" s="157" t="s">
        <v>3</v>
      </c>
      <c r="B185" s="211"/>
      <c r="C185" s="210" t="s">
        <v>165</v>
      </c>
      <c r="D185" s="210" t="s">
        <v>148</v>
      </c>
      <c r="E185" s="209" t="s">
        <v>164</v>
      </c>
      <c r="F185" s="209" t="s">
        <v>163</v>
      </c>
      <c r="G185" s="208" t="s">
        <v>163</v>
      </c>
      <c r="H185" s="207"/>
      <c r="I185" s="206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</row>
    <row r="186" spans="1:54" ht="14.25" x14ac:dyDescent="0.2">
      <c r="A186" s="205" t="s">
        <v>145</v>
      </c>
      <c r="B186" s="204"/>
      <c r="C186" s="203" t="s">
        <v>162</v>
      </c>
      <c r="D186" s="203" t="s">
        <v>145</v>
      </c>
      <c r="E186" s="146">
        <f>(B187)</f>
        <v>8000</v>
      </c>
      <c r="F186" s="146">
        <f>(B188)</f>
        <v>32000</v>
      </c>
      <c r="G186" s="202">
        <f>(B189)</f>
        <v>40000</v>
      </c>
      <c r="H186" s="196"/>
      <c r="I186" s="142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</row>
    <row r="187" spans="1:54" ht="14.25" x14ac:dyDescent="0.2">
      <c r="A187" s="179" t="s">
        <v>157</v>
      </c>
      <c r="B187" s="180">
        <v>8000</v>
      </c>
      <c r="C187" s="201">
        <v>11</v>
      </c>
      <c r="D187" s="201">
        <v>30900</v>
      </c>
      <c r="E187" s="180">
        <f>$D187</f>
        <v>30900</v>
      </c>
      <c r="F187" s="180"/>
      <c r="G187" s="196"/>
      <c r="H187" s="177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</row>
    <row r="188" spans="1:54" ht="14.25" x14ac:dyDescent="0.2">
      <c r="A188" s="179" t="s">
        <v>156</v>
      </c>
      <c r="B188" s="180">
        <v>32000</v>
      </c>
      <c r="C188" s="201">
        <v>1</v>
      </c>
      <c r="D188" s="201">
        <v>14100</v>
      </c>
      <c r="E188" s="180">
        <f>($C188*E$6)</f>
        <v>8000</v>
      </c>
      <c r="F188" s="180">
        <f>($D188-E188)</f>
        <v>6100</v>
      </c>
      <c r="G188" s="196"/>
      <c r="H188" s="177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</row>
    <row r="189" spans="1:54" ht="15" thickBot="1" x14ac:dyDescent="0.25">
      <c r="A189" s="171" t="s">
        <v>155</v>
      </c>
      <c r="B189" s="199">
        <v>40000</v>
      </c>
      <c r="C189" s="200">
        <v>0</v>
      </c>
      <c r="D189" s="200">
        <v>0</v>
      </c>
      <c r="E189" s="199">
        <f>($C189*E$6)</f>
        <v>0</v>
      </c>
      <c r="F189" s="199">
        <f>($C189*F$6)</f>
        <v>0</v>
      </c>
      <c r="G189" s="198">
        <f>$D189-E189-F189</f>
        <v>0</v>
      </c>
      <c r="H189" s="195"/>
      <c r="I189" s="194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</row>
    <row r="190" spans="1:54" ht="15" thickTop="1" x14ac:dyDescent="0.2">
      <c r="A190" s="197" t="s">
        <v>161</v>
      </c>
      <c r="B190" s="139"/>
      <c r="C190" s="180">
        <f>SUM(C187:C189)</f>
        <v>12</v>
      </c>
      <c r="D190" s="180">
        <f>SUM(D187:D189)</f>
        <v>45000</v>
      </c>
      <c r="E190" s="180">
        <f>SUM(E187:E189)</f>
        <v>38900</v>
      </c>
      <c r="F190" s="180">
        <f>SUM(F187:F189)</f>
        <v>6100</v>
      </c>
      <c r="G190" s="196">
        <f>SUM(G187:G189)</f>
        <v>0</v>
      </c>
      <c r="H190" s="195"/>
      <c r="I190" s="194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</row>
    <row r="191" spans="1:54" ht="14.25" x14ac:dyDescent="0.2">
      <c r="A191" s="193" t="s">
        <v>160</v>
      </c>
      <c r="B191" s="192"/>
      <c r="C191" s="192"/>
      <c r="D191" s="192"/>
      <c r="E191" s="192"/>
      <c r="F191" s="192"/>
      <c r="G191" s="191"/>
      <c r="H191" s="190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</row>
    <row r="192" spans="1:54" ht="14.25" x14ac:dyDescent="0.2">
      <c r="A192" s="396" t="s">
        <v>3</v>
      </c>
      <c r="B192" s="397"/>
      <c r="C192" s="398"/>
      <c r="D192" s="189" t="s">
        <v>149</v>
      </c>
      <c r="E192" s="189" t="s">
        <v>159</v>
      </c>
      <c r="F192" s="396" t="s">
        <v>147</v>
      </c>
      <c r="G192" s="398"/>
      <c r="H192" s="189" t="s">
        <v>158</v>
      </c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</row>
    <row r="193" spans="1:54" ht="14.25" x14ac:dyDescent="0.2">
      <c r="A193" s="188"/>
      <c r="B193" s="185"/>
      <c r="C193" s="187"/>
      <c r="D193" s="186">
        <f>C190</f>
        <v>12</v>
      </c>
      <c r="E193" s="185"/>
      <c r="F193" s="184">
        <v>138.6</v>
      </c>
      <c r="G193" s="183" t="s">
        <v>4</v>
      </c>
      <c r="H193" s="182">
        <f>F193*D193</f>
        <v>1663.1999999999998</v>
      </c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</row>
    <row r="194" spans="1:54" ht="14.25" x14ac:dyDescent="0.2">
      <c r="A194" s="179" t="s">
        <v>157</v>
      </c>
      <c r="B194" s="178">
        <f>B187</f>
        <v>8000</v>
      </c>
      <c r="C194" s="177" t="s">
        <v>154</v>
      </c>
      <c r="D194" s="181"/>
      <c r="E194" s="180">
        <f>E190</f>
        <v>38900</v>
      </c>
      <c r="F194" s="174">
        <v>3.77</v>
      </c>
      <c r="G194" s="173" t="s">
        <v>144</v>
      </c>
      <c r="H194" s="172">
        <f>(E194/1000)*F194</f>
        <v>146.65299999999999</v>
      </c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</row>
    <row r="195" spans="1:54" ht="14.25" x14ac:dyDescent="0.2">
      <c r="A195" s="179" t="s">
        <v>156</v>
      </c>
      <c r="B195" s="178">
        <f>B188</f>
        <v>32000</v>
      </c>
      <c r="C195" s="177" t="s">
        <v>154</v>
      </c>
      <c r="D195" s="176"/>
      <c r="E195" s="175">
        <f>F190</f>
        <v>6100</v>
      </c>
      <c r="F195" s="174">
        <v>3.73</v>
      </c>
      <c r="G195" s="173" t="s">
        <v>144</v>
      </c>
      <c r="H195" s="172">
        <f>(E195/1000)*F195</f>
        <v>22.753</v>
      </c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</row>
    <row r="196" spans="1:54" ht="15" thickBot="1" x14ac:dyDescent="0.25">
      <c r="A196" s="171" t="s">
        <v>155</v>
      </c>
      <c r="B196" s="170">
        <f>B189</f>
        <v>40000</v>
      </c>
      <c r="C196" s="169" t="s">
        <v>154</v>
      </c>
      <c r="D196" s="168"/>
      <c r="E196" s="167">
        <f>G190</f>
        <v>0</v>
      </c>
      <c r="F196" s="166">
        <v>3.65</v>
      </c>
      <c r="G196" s="165" t="s">
        <v>144</v>
      </c>
      <c r="H196" s="164">
        <f>(E196/1000)*F196</f>
        <v>0</v>
      </c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</row>
    <row r="197" spans="1:54" ht="15" thickTop="1" x14ac:dyDescent="0.2">
      <c r="A197" s="149"/>
      <c r="B197" s="163"/>
      <c r="C197" s="163"/>
      <c r="D197" s="399"/>
      <c r="E197" s="399"/>
      <c r="F197" s="162" t="s">
        <v>153</v>
      </c>
      <c r="G197" s="161"/>
      <c r="H197" s="143">
        <f>SUM(H193:H196)</f>
        <v>1832.6059999999998</v>
      </c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</row>
    <row r="198" spans="1:54" ht="14.25" x14ac:dyDescent="0.2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</row>
    <row r="199" spans="1:54" ht="14.25" x14ac:dyDescent="0.2">
      <c r="A199" s="160" t="s">
        <v>167</v>
      </c>
      <c r="B199" s="159"/>
      <c r="C199" s="159"/>
      <c r="D199" s="159"/>
      <c r="E199" s="159"/>
      <c r="F199" s="159"/>
      <c r="G199" s="159"/>
      <c r="H199" s="158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</row>
    <row r="200" spans="1:54" ht="14.25" x14ac:dyDescent="0.2">
      <c r="A200" s="157" t="s">
        <v>3</v>
      </c>
      <c r="B200" s="211"/>
      <c r="C200" s="210" t="s">
        <v>165</v>
      </c>
      <c r="D200" s="210" t="s">
        <v>148</v>
      </c>
      <c r="E200" s="209" t="s">
        <v>164</v>
      </c>
      <c r="F200" s="209" t="s">
        <v>163</v>
      </c>
      <c r="G200" s="208" t="s">
        <v>163</v>
      </c>
      <c r="H200" s="207"/>
      <c r="I200" s="206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</row>
    <row r="201" spans="1:54" ht="14.25" x14ac:dyDescent="0.2">
      <c r="A201" s="205" t="s">
        <v>145</v>
      </c>
      <c r="B201" s="204"/>
      <c r="C201" s="203" t="s">
        <v>162</v>
      </c>
      <c r="D201" s="203" t="s">
        <v>145</v>
      </c>
      <c r="E201" s="146">
        <f>(B202)</f>
        <v>8000</v>
      </c>
      <c r="F201" s="146">
        <f>(B203)</f>
        <v>40000</v>
      </c>
      <c r="G201" s="202">
        <f>(B204)</f>
        <v>48000</v>
      </c>
      <c r="H201" s="196"/>
      <c r="I201" s="142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</row>
    <row r="202" spans="1:54" ht="14.25" x14ac:dyDescent="0.2">
      <c r="A202" s="179" t="s">
        <v>157</v>
      </c>
      <c r="B202" s="180">
        <v>8000</v>
      </c>
      <c r="C202" s="201">
        <v>0</v>
      </c>
      <c r="D202" s="201">
        <v>0</v>
      </c>
      <c r="E202" s="180">
        <f>$D202</f>
        <v>0</v>
      </c>
      <c r="F202" s="180"/>
      <c r="G202" s="196"/>
      <c r="H202" s="177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</row>
    <row r="203" spans="1:54" ht="14.25" x14ac:dyDescent="0.2">
      <c r="A203" s="179" t="s">
        <v>156</v>
      </c>
      <c r="B203" s="180">
        <v>40000</v>
      </c>
      <c r="C203" s="201">
        <v>0</v>
      </c>
      <c r="D203" s="201">
        <v>0</v>
      </c>
      <c r="E203" s="180">
        <f>($C203*E$6)</f>
        <v>0</v>
      </c>
      <c r="F203" s="180">
        <f>($D203-E203)</f>
        <v>0</v>
      </c>
      <c r="G203" s="196"/>
      <c r="H203" s="177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</row>
    <row r="204" spans="1:54" ht="15" thickBot="1" x14ac:dyDescent="0.25">
      <c r="A204" s="171" t="s">
        <v>155</v>
      </c>
      <c r="B204" s="199">
        <v>48000</v>
      </c>
      <c r="C204" s="200">
        <v>0</v>
      </c>
      <c r="D204" s="200">
        <v>0</v>
      </c>
      <c r="E204" s="199">
        <f>($C204*E$6)</f>
        <v>0</v>
      </c>
      <c r="F204" s="199">
        <f>($C204*F$6)</f>
        <v>0</v>
      </c>
      <c r="G204" s="198">
        <f>$D204-E204-F204</f>
        <v>0</v>
      </c>
      <c r="H204" s="195"/>
      <c r="I204" s="194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</row>
    <row r="205" spans="1:54" ht="15" thickTop="1" x14ac:dyDescent="0.2">
      <c r="A205" s="197" t="s">
        <v>161</v>
      </c>
      <c r="B205" s="139"/>
      <c r="C205" s="180">
        <f>SUM(C202:C204)</f>
        <v>0</v>
      </c>
      <c r="D205" s="180">
        <f>SUM(D202:D204)</f>
        <v>0</v>
      </c>
      <c r="E205" s="180">
        <f>SUM(E202:E204)</f>
        <v>0</v>
      </c>
      <c r="F205" s="180">
        <f>SUM(F202:F204)</f>
        <v>0</v>
      </c>
      <c r="G205" s="196">
        <f>SUM(G202:G204)</f>
        <v>0</v>
      </c>
      <c r="H205" s="195"/>
      <c r="I205" s="194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</row>
    <row r="206" spans="1:54" ht="14.25" x14ac:dyDescent="0.2">
      <c r="A206" s="193" t="s">
        <v>160</v>
      </c>
      <c r="B206" s="192"/>
      <c r="C206" s="192"/>
      <c r="D206" s="192"/>
      <c r="E206" s="192"/>
      <c r="F206" s="192"/>
      <c r="G206" s="191"/>
      <c r="H206" s="190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</row>
    <row r="207" spans="1:54" ht="14.25" x14ac:dyDescent="0.2">
      <c r="A207" s="396" t="s">
        <v>3</v>
      </c>
      <c r="B207" s="397"/>
      <c r="C207" s="398"/>
      <c r="D207" s="189" t="s">
        <v>149</v>
      </c>
      <c r="E207" s="189" t="s">
        <v>159</v>
      </c>
      <c r="F207" s="396" t="s">
        <v>147</v>
      </c>
      <c r="G207" s="398"/>
      <c r="H207" s="189" t="s">
        <v>158</v>
      </c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</row>
    <row r="208" spans="1:54" ht="14.25" x14ac:dyDescent="0.2">
      <c r="A208" s="188"/>
      <c r="B208" s="185"/>
      <c r="C208" s="187"/>
      <c r="D208" s="186">
        <f>C205</f>
        <v>0</v>
      </c>
      <c r="E208" s="185"/>
      <c r="F208" s="184">
        <v>207.9</v>
      </c>
      <c r="G208" s="183" t="s">
        <v>4</v>
      </c>
      <c r="H208" s="182">
        <f>F208*D208</f>
        <v>0</v>
      </c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</row>
    <row r="209" spans="1:54" ht="14.25" x14ac:dyDescent="0.2">
      <c r="A209" s="179" t="s">
        <v>157</v>
      </c>
      <c r="B209" s="178">
        <f>B202</f>
        <v>8000</v>
      </c>
      <c r="C209" s="177" t="s">
        <v>154</v>
      </c>
      <c r="D209" s="181"/>
      <c r="E209" s="180">
        <f>E205</f>
        <v>0</v>
      </c>
      <c r="F209" s="174">
        <v>5.28</v>
      </c>
      <c r="G209" s="173" t="s">
        <v>144</v>
      </c>
      <c r="H209" s="172">
        <f>(E209/1000)*F209</f>
        <v>0</v>
      </c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</row>
    <row r="210" spans="1:54" ht="14.25" x14ac:dyDescent="0.2">
      <c r="A210" s="179" t="s">
        <v>156</v>
      </c>
      <c r="B210" s="178">
        <f>B203</f>
        <v>40000</v>
      </c>
      <c r="C210" s="177" t="s">
        <v>154</v>
      </c>
      <c r="D210" s="176"/>
      <c r="E210" s="175">
        <f>F205</f>
        <v>0</v>
      </c>
      <c r="F210" s="174">
        <v>5.22</v>
      </c>
      <c r="G210" s="173" t="s">
        <v>144</v>
      </c>
      <c r="H210" s="172">
        <f>(E210/1000)*F210</f>
        <v>0</v>
      </c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</row>
    <row r="211" spans="1:54" ht="15" thickBot="1" x14ac:dyDescent="0.25">
      <c r="A211" s="171" t="s">
        <v>155</v>
      </c>
      <c r="B211" s="170">
        <f>B204</f>
        <v>48000</v>
      </c>
      <c r="C211" s="169" t="s">
        <v>154</v>
      </c>
      <c r="D211" s="168"/>
      <c r="E211" s="167">
        <f>G205</f>
        <v>0</v>
      </c>
      <c r="F211" s="166">
        <v>5.0999999999999996</v>
      </c>
      <c r="G211" s="165" t="s">
        <v>144</v>
      </c>
      <c r="H211" s="164">
        <f>(E211/1000)*F211</f>
        <v>0</v>
      </c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</row>
    <row r="212" spans="1:54" ht="15" thickTop="1" x14ac:dyDescent="0.2">
      <c r="A212" s="149"/>
      <c r="B212" s="163"/>
      <c r="C212" s="163"/>
      <c r="D212" s="399"/>
      <c r="E212" s="399"/>
      <c r="F212" s="162" t="s">
        <v>153</v>
      </c>
      <c r="G212" s="161"/>
      <c r="H212" s="143">
        <f>SUM(H208:H211)</f>
        <v>0</v>
      </c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</row>
    <row r="213" spans="1:54" ht="14.25" x14ac:dyDescent="0.2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</row>
    <row r="214" spans="1:54" ht="14.25" x14ac:dyDescent="0.2">
      <c r="A214" s="160" t="s">
        <v>166</v>
      </c>
      <c r="B214" s="159"/>
      <c r="C214" s="159"/>
      <c r="D214" s="159"/>
      <c r="E214" s="159"/>
      <c r="F214" s="159"/>
      <c r="G214" s="159"/>
      <c r="H214" s="158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</row>
    <row r="215" spans="1:54" ht="14.25" x14ac:dyDescent="0.2">
      <c r="A215" s="157" t="s">
        <v>3</v>
      </c>
      <c r="B215" s="211"/>
      <c r="C215" s="210" t="s">
        <v>165</v>
      </c>
      <c r="D215" s="210" t="s">
        <v>148</v>
      </c>
      <c r="E215" s="209" t="s">
        <v>164</v>
      </c>
      <c r="F215" s="209" t="s">
        <v>163</v>
      </c>
      <c r="G215" s="208" t="s">
        <v>163</v>
      </c>
      <c r="H215" s="207"/>
      <c r="I215" s="206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</row>
    <row r="216" spans="1:54" ht="14.25" x14ac:dyDescent="0.2">
      <c r="A216" s="205" t="s">
        <v>145</v>
      </c>
      <c r="B216" s="204"/>
      <c r="C216" s="203" t="s">
        <v>162</v>
      </c>
      <c r="D216" s="203" t="s">
        <v>145</v>
      </c>
      <c r="E216" s="146">
        <f>(B217)</f>
        <v>8000</v>
      </c>
      <c r="F216" s="146">
        <f>(B218)</f>
        <v>40000</v>
      </c>
      <c r="G216" s="202">
        <f>(B219)</f>
        <v>48000</v>
      </c>
      <c r="H216" s="196"/>
      <c r="I216" s="142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</row>
    <row r="217" spans="1:54" ht="14.25" x14ac:dyDescent="0.2">
      <c r="A217" s="179" t="s">
        <v>157</v>
      </c>
      <c r="B217" s="180">
        <v>8000</v>
      </c>
      <c r="C217" s="201">
        <v>0</v>
      </c>
      <c r="D217" s="201">
        <v>0</v>
      </c>
      <c r="E217" s="180">
        <f>$D217</f>
        <v>0</v>
      </c>
      <c r="F217" s="180"/>
      <c r="G217" s="196"/>
      <c r="H217" s="177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</row>
    <row r="218" spans="1:54" ht="14.25" x14ac:dyDescent="0.2">
      <c r="A218" s="179" t="s">
        <v>156</v>
      </c>
      <c r="B218" s="180">
        <v>40000</v>
      </c>
      <c r="C218" s="201">
        <v>0</v>
      </c>
      <c r="D218" s="201">
        <v>0</v>
      </c>
      <c r="E218" s="180">
        <f>($C218*E$6)</f>
        <v>0</v>
      </c>
      <c r="F218" s="180">
        <f>($D218-E218)</f>
        <v>0</v>
      </c>
      <c r="G218" s="196"/>
      <c r="H218" s="177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</row>
    <row r="219" spans="1:54" ht="15" thickBot="1" x14ac:dyDescent="0.25">
      <c r="A219" s="171" t="s">
        <v>155</v>
      </c>
      <c r="B219" s="199">
        <v>48000</v>
      </c>
      <c r="C219" s="200">
        <v>12</v>
      </c>
      <c r="D219" s="200">
        <v>1905900</v>
      </c>
      <c r="E219" s="199">
        <f>($C219*E$6)</f>
        <v>96000</v>
      </c>
      <c r="F219" s="199">
        <f>($C219*F$6)</f>
        <v>384000</v>
      </c>
      <c r="G219" s="198">
        <f>$D219-E219-F219</f>
        <v>1425900</v>
      </c>
      <c r="H219" s="195"/>
      <c r="I219" s="194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</row>
    <row r="220" spans="1:54" ht="15" thickTop="1" x14ac:dyDescent="0.2">
      <c r="A220" s="197" t="s">
        <v>161</v>
      </c>
      <c r="B220" s="139"/>
      <c r="C220" s="180">
        <f>SUM(C217:C219)</f>
        <v>12</v>
      </c>
      <c r="D220" s="180">
        <f>SUM(D217:D219)</f>
        <v>1905900</v>
      </c>
      <c r="E220" s="180">
        <f>SUM(E217:E219)</f>
        <v>96000</v>
      </c>
      <c r="F220" s="180">
        <f>SUM(F217:F219)</f>
        <v>384000</v>
      </c>
      <c r="G220" s="196">
        <f>SUM(G217:G219)</f>
        <v>1425900</v>
      </c>
      <c r="H220" s="195"/>
      <c r="I220" s="194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</row>
    <row r="221" spans="1:54" ht="14.25" x14ac:dyDescent="0.2">
      <c r="A221" s="193" t="s">
        <v>160</v>
      </c>
      <c r="B221" s="192"/>
      <c r="C221" s="192"/>
      <c r="D221" s="192"/>
      <c r="E221" s="192"/>
      <c r="F221" s="192"/>
      <c r="G221" s="191"/>
      <c r="H221" s="190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</row>
    <row r="222" spans="1:54" ht="14.25" x14ac:dyDescent="0.2">
      <c r="A222" s="396" t="s">
        <v>3</v>
      </c>
      <c r="B222" s="397"/>
      <c r="C222" s="398"/>
      <c r="D222" s="189" t="s">
        <v>149</v>
      </c>
      <c r="E222" s="189" t="s">
        <v>159</v>
      </c>
      <c r="F222" s="396" t="s">
        <v>147</v>
      </c>
      <c r="G222" s="398"/>
      <c r="H222" s="189" t="s">
        <v>158</v>
      </c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</row>
    <row r="223" spans="1:54" ht="14.25" x14ac:dyDescent="0.2">
      <c r="A223" s="188"/>
      <c r="B223" s="185"/>
      <c r="C223" s="187"/>
      <c r="D223" s="186">
        <f>C220</f>
        <v>12</v>
      </c>
      <c r="E223" s="185"/>
      <c r="F223" s="184">
        <v>207.9</v>
      </c>
      <c r="G223" s="183" t="s">
        <v>4</v>
      </c>
      <c r="H223" s="182">
        <f>F223*D223</f>
        <v>2494.8000000000002</v>
      </c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</row>
    <row r="224" spans="1:54" ht="14.25" x14ac:dyDescent="0.2">
      <c r="A224" s="179" t="s">
        <v>157</v>
      </c>
      <c r="B224" s="178">
        <f>B217</f>
        <v>8000</v>
      </c>
      <c r="C224" s="177" t="s">
        <v>154</v>
      </c>
      <c r="D224" s="181"/>
      <c r="E224" s="180">
        <f>E220</f>
        <v>96000</v>
      </c>
      <c r="F224" s="174">
        <v>5.28</v>
      </c>
      <c r="G224" s="173" t="s">
        <v>144</v>
      </c>
      <c r="H224" s="172">
        <f>(E224/1000)*F224</f>
        <v>506.88</v>
      </c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</row>
    <row r="225" spans="1:54" ht="14.25" x14ac:dyDescent="0.2">
      <c r="A225" s="179" t="s">
        <v>156</v>
      </c>
      <c r="B225" s="178">
        <f>B218</f>
        <v>40000</v>
      </c>
      <c r="C225" s="177" t="s">
        <v>154</v>
      </c>
      <c r="D225" s="176"/>
      <c r="E225" s="175">
        <f>F220</f>
        <v>384000</v>
      </c>
      <c r="F225" s="174">
        <v>5.22</v>
      </c>
      <c r="G225" s="173" t="s">
        <v>144</v>
      </c>
      <c r="H225" s="172">
        <f>(E225/1000)*F225</f>
        <v>2004.48</v>
      </c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</row>
    <row r="226" spans="1:54" ht="15" thickBot="1" x14ac:dyDescent="0.25">
      <c r="A226" s="171" t="s">
        <v>155</v>
      </c>
      <c r="B226" s="170">
        <f>B219</f>
        <v>48000</v>
      </c>
      <c r="C226" s="169" t="s">
        <v>154</v>
      </c>
      <c r="D226" s="168"/>
      <c r="E226" s="167">
        <f>G220</f>
        <v>1425900</v>
      </c>
      <c r="F226" s="166">
        <v>5.0999999999999996</v>
      </c>
      <c r="G226" s="165" t="s">
        <v>144</v>
      </c>
      <c r="H226" s="164">
        <f>(E226/1000)*F226</f>
        <v>7272.09</v>
      </c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</row>
    <row r="227" spans="1:54" ht="15" thickTop="1" x14ac:dyDescent="0.2">
      <c r="A227" s="149"/>
      <c r="B227" s="163"/>
      <c r="C227" s="163"/>
      <c r="D227" s="399"/>
      <c r="E227" s="399"/>
      <c r="F227" s="162" t="s">
        <v>153</v>
      </c>
      <c r="G227" s="161"/>
      <c r="H227" s="143">
        <f>SUM(H223:H226)</f>
        <v>12278.25</v>
      </c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</row>
    <row r="228" spans="1:54" ht="14.25" x14ac:dyDescent="0.2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</row>
    <row r="229" spans="1:54" ht="14.25" x14ac:dyDescent="0.2">
      <c r="A229" s="160" t="s">
        <v>152</v>
      </c>
      <c r="B229" s="159"/>
      <c r="C229" s="159"/>
      <c r="D229" s="159"/>
      <c r="E229" s="159"/>
      <c r="F229" s="159"/>
      <c r="G229" s="159"/>
      <c r="H229" s="158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</row>
    <row r="230" spans="1:54" ht="14.25" x14ac:dyDescent="0.2">
      <c r="A230" s="157"/>
      <c r="B230" s="156"/>
      <c r="C230" s="155"/>
      <c r="D230" s="400" t="s">
        <v>149</v>
      </c>
      <c r="E230" s="154" t="s">
        <v>148</v>
      </c>
      <c r="F230" s="402" t="s">
        <v>147</v>
      </c>
      <c r="G230" s="403"/>
      <c r="H230" s="406" t="s">
        <v>146</v>
      </c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</row>
    <row r="231" spans="1:54" ht="15" thickBot="1" x14ac:dyDescent="0.25">
      <c r="A231" s="153"/>
      <c r="B231" s="152"/>
      <c r="C231" s="151"/>
      <c r="D231" s="401"/>
      <c r="E231" s="150" t="s">
        <v>145</v>
      </c>
      <c r="F231" s="404"/>
      <c r="G231" s="405"/>
      <c r="H231" s="407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</row>
    <row r="232" spans="1:54" ht="15" thickTop="1" x14ac:dyDescent="0.2">
      <c r="A232" s="149"/>
      <c r="B232" s="148"/>
      <c r="C232" s="147"/>
      <c r="D232" s="146">
        <v>12</v>
      </c>
      <c r="E232" s="146">
        <v>55947100</v>
      </c>
      <c r="F232" s="145">
        <v>2.93</v>
      </c>
      <c r="G232" s="144" t="s">
        <v>144</v>
      </c>
      <c r="H232" s="143">
        <f>(E232/1000)*F232</f>
        <v>163925.003</v>
      </c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</row>
    <row r="233" spans="1:54" ht="14.25" x14ac:dyDescent="0.2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</row>
    <row r="234" spans="1:54" ht="14.25" x14ac:dyDescent="0.2">
      <c r="A234" s="160" t="s">
        <v>151</v>
      </c>
      <c r="B234" s="159"/>
      <c r="C234" s="159"/>
      <c r="D234" s="159"/>
      <c r="E234" s="159"/>
      <c r="F234" s="159"/>
      <c r="G234" s="159"/>
      <c r="H234" s="158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</row>
    <row r="235" spans="1:54" ht="14.25" x14ac:dyDescent="0.2">
      <c r="A235" s="157"/>
      <c r="B235" s="156"/>
      <c r="C235" s="155"/>
      <c r="D235" s="400" t="s">
        <v>149</v>
      </c>
      <c r="E235" s="154" t="s">
        <v>148</v>
      </c>
      <c r="F235" s="402" t="s">
        <v>147</v>
      </c>
      <c r="G235" s="403"/>
      <c r="H235" s="406" t="s">
        <v>146</v>
      </c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</row>
    <row r="236" spans="1:54" ht="15" thickBot="1" x14ac:dyDescent="0.25">
      <c r="A236" s="153"/>
      <c r="B236" s="152"/>
      <c r="C236" s="151"/>
      <c r="D236" s="401"/>
      <c r="E236" s="150" t="s">
        <v>145</v>
      </c>
      <c r="F236" s="404"/>
      <c r="G236" s="405"/>
      <c r="H236" s="407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</row>
    <row r="237" spans="1:54" ht="15" thickTop="1" x14ac:dyDescent="0.2">
      <c r="A237" s="149"/>
      <c r="B237" s="148"/>
      <c r="C237" s="147"/>
      <c r="D237" s="146">
        <v>24</v>
      </c>
      <c r="E237" s="146">
        <v>22639900</v>
      </c>
      <c r="F237" s="145">
        <v>2.93</v>
      </c>
      <c r="G237" s="144" t="s">
        <v>144</v>
      </c>
      <c r="H237" s="143">
        <f>(E237/1000)*F237</f>
        <v>66334.907000000007</v>
      </c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</row>
    <row r="238" spans="1:54" ht="14.25" x14ac:dyDescent="0.2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</row>
    <row r="239" spans="1:54" ht="14.25" x14ac:dyDescent="0.2">
      <c r="A239" s="160" t="s">
        <v>150</v>
      </c>
      <c r="B239" s="159"/>
      <c r="C239" s="159"/>
      <c r="D239" s="159"/>
      <c r="E239" s="159"/>
      <c r="F239" s="159"/>
      <c r="G239" s="159"/>
      <c r="H239" s="158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</row>
    <row r="240" spans="1:54" ht="14.25" x14ac:dyDescent="0.2">
      <c r="A240" s="157"/>
      <c r="B240" s="156"/>
      <c r="C240" s="155"/>
      <c r="D240" s="400" t="s">
        <v>149</v>
      </c>
      <c r="E240" s="154" t="s">
        <v>148</v>
      </c>
      <c r="F240" s="402" t="s">
        <v>147</v>
      </c>
      <c r="G240" s="403"/>
      <c r="H240" s="406" t="s">
        <v>146</v>
      </c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</row>
    <row r="241" spans="1:54" ht="15" thickBot="1" x14ac:dyDescent="0.25">
      <c r="A241" s="153"/>
      <c r="B241" s="152"/>
      <c r="C241" s="151"/>
      <c r="D241" s="401"/>
      <c r="E241" s="150" t="s">
        <v>145</v>
      </c>
      <c r="F241" s="404"/>
      <c r="G241" s="405"/>
      <c r="H241" s="407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</row>
    <row r="242" spans="1:54" ht="15" thickTop="1" x14ac:dyDescent="0.2">
      <c r="A242" s="149"/>
      <c r="B242" s="148"/>
      <c r="C242" s="147"/>
      <c r="D242" s="146">
        <v>72</v>
      </c>
      <c r="E242" s="146">
        <v>290835900</v>
      </c>
      <c r="F242" s="145">
        <v>2.93</v>
      </c>
      <c r="G242" s="144" t="s">
        <v>144</v>
      </c>
      <c r="H242" s="143">
        <f>(E242/1000)*F242</f>
        <v>852149.18700000015</v>
      </c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</row>
    <row r="243" spans="1:54" ht="14.25" x14ac:dyDescent="0.2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</row>
    <row r="244" spans="1:54" ht="14.25" x14ac:dyDescent="0.2">
      <c r="A244" s="139"/>
      <c r="B244" s="139" t="s">
        <v>143</v>
      </c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</row>
    <row r="245" spans="1:54" ht="14.25" x14ac:dyDescent="0.2">
      <c r="A245" s="139"/>
      <c r="B245" s="140" t="s">
        <v>142</v>
      </c>
      <c r="D245" s="139"/>
      <c r="E245" s="139"/>
      <c r="F245" s="142">
        <f>(C10+C25+C40+C55+C70+C85+C100+C115+C130+C145+C160+C175+C190+C205+C220)/12</f>
        <v>1972</v>
      </c>
      <c r="G245" s="139" t="s">
        <v>141</v>
      </c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</row>
    <row r="246" spans="1:54" ht="14.25" x14ac:dyDescent="0.2">
      <c r="A246" s="139"/>
      <c r="B246" s="140" t="s">
        <v>140</v>
      </c>
      <c r="D246" s="139"/>
      <c r="F246" s="142">
        <f>D10+D25+D40+D55+D70+D85+D100+D115+D130+D145+D160+D175+D190+D205+D220</f>
        <v>109252700</v>
      </c>
      <c r="G246" s="139" t="s">
        <v>134</v>
      </c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</row>
    <row r="247" spans="1:54" ht="14.25" x14ac:dyDescent="0.2">
      <c r="A247" s="139"/>
      <c r="B247" s="140" t="s">
        <v>139</v>
      </c>
      <c r="D247" s="139"/>
      <c r="E247" s="139"/>
      <c r="F247" s="141">
        <f>H17+H32+H47+H62+H77+H92+H107+H122+H137+H152+H167+H182+H197+H212+H227</f>
        <v>758545.3690000003</v>
      </c>
      <c r="G247" s="139" t="s">
        <v>132</v>
      </c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</row>
    <row r="248" spans="1:54" ht="14.25" x14ac:dyDescent="0.2">
      <c r="A248" s="139"/>
      <c r="B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</row>
    <row r="249" spans="1:54" ht="14.25" x14ac:dyDescent="0.2">
      <c r="A249" s="139"/>
      <c r="B249" s="139" t="s">
        <v>138</v>
      </c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</row>
    <row r="250" spans="1:54" ht="14.25" x14ac:dyDescent="0.2">
      <c r="A250" s="139"/>
      <c r="B250" s="140" t="s">
        <v>137</v>
      </c>
      <c r="D250" s="139"/>
      <c r="F250" s="142">
        <f>E232+E237+E242</f>
        <v>369422900</v>
      </c>
      <c r="G250" s="139" t="s">
        <v>134</v>
      </c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</row>
    <row r="251" spans="1:54" ht="14.25" x14ac:dyDescent="0.2">
      <c r="A251" s="139"/>
      <c r="B251" s="140" t="s">
        <v>133</v>
      </c>
      <c r="D251" s="139"/>
      <c r="E251" s="139"/>
      <c r="F251" s="141">
        <f>H232+H237+H242</f>
        <v>1082409.0970000001</v>
      </c>
      <c r="G251" s="139" t="s">
        <v>132</v>
      </c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</row>
    <row r="252" spans="1:54" ht="14.25" x14ac:dyDescent="0.2">
      <c r="A252" s="139"/>
      <c r="B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</row>
    <row r="253" spans="1:54" ht="14.25" x14ac:dyDescent="0.2">
      <c r="A253" s="139"/>
      <c r="B253" s="139" t="s">
        <v>136</v>
      </c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</row>
    <row r="254" spans="1:54" ht="14.25" x14ac:dyDescent="0.2">
      <c r="A254" s="139"/>
      <c r="B254" s="140" t="s">
        <v>135</v>
      </c>
      <c r="D254" s="139"/>
      <c r="F254" s="142">
        <f>F246+F250</f>
        <v>478675600</v>
      </c>
      <c r="G254" s="139" t="s">
        <v>134</v>
      </c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</row>
    <row r="255" spans="1:54" ht="14.25" x14ac:dyDescent="0.2">
      <c r="A255" s="139"/>
      <c r="B255" s="140" t="s">
        <v>133</v>
      </c>
      <c r="D255" s="139"/>
      <c r="E255" s="139"/>
      <c r="F255" s="141">
        <f>F247+F251</f>
        <v>1840954.4660000005</v>
      </c>
      <c r="G255" s="139" t="s">
        <v>132</v>
      </c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</row>
    <row r="256" spans="1:54" ht="14.25" x14ac:dyDescent="0.2">
      <c r="A256" s="139"/>
      <c r="B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</row>
    <row r="257" spans="1:54" ht="14.25" x14ac:dyDescent="0.2">
      <c r="A257" s="139"/>
      <c r="B257" s="139" t="s">
        <v>131</v>
      </c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</row>
    <row r="258" spans="1:54" ht="14.25" x14ac:dyDescent="0.2">
      <c r="A258" s="139"/>
      <c r="B258" s="140" t="s">
        <v>266</v>
      </c>
      <c r="D258" s="139"/>
      <c r="E258" s="139"/>
      <c r="F258" s="141">
        <f>'Budget, Month'!O6</f>
        <v>1839231</v>
      </c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</row>
    <row r="259" spans="1:54" ht="14.25" x14ac:dyDescent="0.2">
      <c r="A259" s="139"/>
      <c r="B259" s="140" t="s">
        <v>267</v>
      </c>
      <c r="C259" s="139"/>
      <c r="D259" s="139"/>
      <c r="E259" s="139"/>
      <c r="F259" s="141">
        <f>F255-F258</f>
        <v>1723.4660000004806</v>
      </c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</row>
    <row r="260" spans="1:54" ht="14.25" x14ac:dyDescent="0.2">
      <c r="A260" s="139"/>
      <c r="B260" s="140" t="s">
        <v>130</v>
      </c>
      <c r="C260" s="139"/>
      <c r="D260" s="139"/>
      <c r="E260" s="139"/>
      <c r="F260" s="275">
        <f>F259/F258</f>
        <v>9.3705793345179615E-4</v>
      </c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</row>
    <row r="261" spans="1:54" ht="14.25" x14ac:dyDescent="0.2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</row>
    <row r="262" spans="1:54" ht="14.25" x14ac:dyDescent="0.2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</row>
    <row r="263" spans="1:54" ht="14.25" x14ac:dyDescent="0.2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39"/>
    </row>
    <row r="264" spans="1:54" ht="14.25" x14ac:dyDescent="0.2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</row>
    <row r="265" spans="1:54" ht="14.25" x14ac:dyDescent="0.2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39"/>
    </row>
    <row r="266" spans="1:54" ht="14.25" x14ac:dyDescent="0.2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</row>
    <row r="267" spans="1:54" ht="14.25" x14ac:dyDescent="0.2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</row>
    <row r="268" spans="1:54" ht="14.25" x14ac:dyDescent="0.2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39"/>
    </row>
    <row r="269" spans="1:54" ht="14.25" x14ac:dyDescent="0.2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39"/>
    </row>
    <row r="270" spans="1:54" ht="14.25" x14ac:dyDescent="0.2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39"/>
    </row>
    <row r="271" spans="1:54" ht="14.25" x14ac:dyDescent="0.2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39"/>
    </row>
    <row r="272" spans="1:54" ht="14.25" x14ac:dyDescent="0.2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39"/>
    </row>
    <row r="273" spans="1:54" ht="14.25" x14ac:dyDescent="0.2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39"/>
    </row>
    <row r="274" spans="1:54" ht="14.25" x14ac:dyDescent="0.2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39"/>
    </row>
    <row r="275" spans="1:54" ht="14.25" x14ac:dyDescent="0.2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39"/>
    </row>
    <row r="276" spans="1:54" ht="14.25" x14ac:dyDescent="0.2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39"/>
    </row>
    <row r="277" spans="1:54" ht="14.25" x14ac:dyDescent="0.2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</row>
    <row r="278" spans="1:54" ht="14.25" x14ac:dyDescent="0.2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39"/>
    </row>
    <row r="279" spans="1:54" ht="14.25" x14ac:dyDescent="0.2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</row>
    <row r="280" spans="1:54" ht="14.25" x14ac:dyDescent="0.2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</row>
    <row r="281" spans="1:54" ht="14.25" x14ac:dyDescent="0.2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</row>
    <row r="282" spans="1:54" ht="14.25" x14ac:dyDescent="0.2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</row>
    <row r="283" spans="1:54" ht="14.25" x14ac:dyDescent="0.2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39"/>
    </row>
    <row r="284" spans="1:54" ht="14.25" x14ac:dyDescent="0.2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39"/>
    </row>
    <row r="285" spans="1:54" ht="14.25" x14ac:dyDescent="0.2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</row>
    <row r="286" spans="1:54" ht="14.25" x14ac:dyDescent="0.2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</row>
    <row r="287" spans="1:54" ht="14.25" x14ac:dyDescent="0.2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39"/>
    </row>
    <row r="288" spans="1:54" ht="14.25" x14ac:dyDescent="0.2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39"/>
    </row>
    <row r="289" spans="1:54" ht="14.25" x14ac:dyDescent="0.2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</row>
    <row r="290" spans="1:54" ht="14.25" x14ac:dyDescent="0.2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39"/>
    </row>
    <row r="291" spans="1:54" ht="14.25" x14ac:dyDescent="0.2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</row>
    <row r="292" spans="1:54" ht="14.25" x14ac:dyDescent="0.2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</row>
    <row r="293" spans="1:54" ht="14.25" x14ac:dyDescent="0.2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</row>
    <row r="294" spans="1:54" ht="14.25" x14ac:dyDescent="0.2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39"/>
    </row>
    <row r="295" spans="1:54" ht="14.25" x14ac:dyDescent="0.2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</row>
    <row r="296" spans="1:54" ht="14.25" x14ac:dyDescent="0.2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</row>
    <row r="297" spans="1:54" ht="14.25" x14ac:dyDescent="0.2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</row>
    <row r="298" spans="1:54" ht="14.25" x14ac:dyDescent="0.2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</row>
    <row r="299" spans="1:54" ht="14.25" x14ac:dyDescent="0.2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</row>
    <row r="300" spans="1:54" ht="14.25" x14ac:dyDescent="0.2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39"/>
    </row>
    <row r="301" spans="1:54" ht="14.25" x14ac:dyDescent="0.2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</row>
    <row r="302" spans="1:54" ht="14.25" x14ac:dyDescent="0.2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39"/>
    </row>
    <row r="303" spans="1:54" ht="14.25" x14ac:dyDescent="0.2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</row>
    <row r="304" spans="1:54" ht="14.25" x14ac:dyDescent="0.2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</row>
    <row r="305" spans="1:54" ht="14.25" x14ac:dyDescent="0.2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</row>
    <row r="306" spans="1:54" ht="14.25" x14ac:dyDescent="0.2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</row>
    <row r="307" spans="1:54" ht="14.25" x14ac:dyDescent="0.2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</row>
    <row r="308" spans="1:54" ht="14.25" x14ac:dyDescent="0.2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39"/>
    </row>
    <row r="309" spans="1:54" ht="14.25" x14ac:dyDescent="0.2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</row>
    <row r="310" spans="1:54" ht="14.25" x14ac:dyDescent="0.2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</row>
    <row r="311" spans="1:54" ht="14.25" x14ac:dyDescent="0.2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39"/>
    </row>
    <row r="312" spans="1:54" ht="14.25" x14ac:dyDescent="0.2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39"/>
    </row>
    <row r="313" spans="1:54" ht="14.25" x14ac:dyDescent="0.2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  <c r="AZ313" s="139"/>
      <c r="BA313" s="139"/>
      <c r="BB313" s="139"/>
    </row>
    <row r="314" spans="1:54" ht="14.25" x14ac:dyDescent="0.2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39"/>
    </row>
    <row r="315" spans="1:54" ht="14.25" x14ac:dyDescent="0.2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39"/>
    </row>
    <row r="316" spans="1:54" ht="14.25" x14ac:dyDescent="0.2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  <c r="AZ316" s="139"/>
      <c r="BA316" s="139"/>
      <c r="BB316" s="139"/>
    </row>
    <row r="317" spans="1:54" ht="14.25" x14ac:dyDescent="0.2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39"/>
    </row>
    <row r="318" spans="1:54" ht="14.25" x14ac:dyDescent="0.2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39"/>
    </row>
    <row r="319" spans="1:54" ht="14.25" x14ac:dyDescent="0.2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39"/>
    </row>
    <row r="320" spans="1:54" ht="14.25" x14ac:dyDescent="0.2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39"/>
    </row>
    <row r="321" spans="1:54" ht="14.25" x14ac:dyDescent="0.2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39"/>
    </row>
    <row r="322" spans="1:54" ht="14.25" x14ac:dyDescent="0.2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39"/>
    </row>
    <row r="323" spans="1:54" ht="14.25" x14ac:dyDescent="0.2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39"/>
    </row>
    <row r="324" spans="1:54" ht="14.25" x14ac:dyDescent="0.2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39"/>
    </row>
    <row r="325" spans="1:54" ht="14.25" x14ac:dyDescent="0.2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39"/>
    </row>
    <row r="326" spans="1:54" ht="14.25" x14ac:dyDescent="0.2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  <c r="AZ326" s="139"/>
      <c r="BA326" s="139"/>
      <c r="BB326" s="139"/>
    </row>
    <row r="327" spans="1:54" ht="14.25" x14ac:dyDescent="0.2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39"/>
    </row>
    <row r="328" spans="1:54" ht="14.25" x14ac:dyDescent="0.2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39"/>
    </row>
    <row r="329" spans="1:54" ht="14.25" x14ac:dyDescent="0.2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39"/>
    </row>
    <row r="330" spans="1:54" ht="14.25" x14ac:dyDescent="0.2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</row>
    <row r="331" spans="1:54" ht="14.25" x14ac:dyDescent="0.2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39"/>
    </row>
    <row r="332" spans="1:54" ht="14.25" x14ac:dyDescent="0.2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39"/>
    </row>
    <row r="333" spans="1:54" ht="14.25" x14ac:dyDescent="0.2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39"/>
    </row>
    <row r="334" spans="1:54" ht="14.25" x14ac:dyDescent="0.2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  <c r="AZ334" s="139"/>
      <c r="BA334" s="139"/>
      <c r="BB334" s="139"/>
    </row>
    <row r="335" spans="1:54" ht="14.25" x14ac:dyDescent="0.2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  <c r="AZ335" s="139"/>
      <c r="BA335" s="139"/>
      <c r="BB335" s="139"/>
    </row>
    <row r="336" spans="1:54" ht="14.25" x14ac:dyDescent="0.2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39"/>
    </row>
    <row r="337" spans="1:54" ht="14.25" x14ac:dyDescent="0.2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39"/>
    </row>
    <row r="338" spans="1:54" ht="14.25" x14ac:dyDescent="0.2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/>
      <c r="AZ338" s="139"/>
      <c r="BA338" s="139"/>
      <c r="BB338" s="139"/>
    </row>
    <row r="339" spans="1:54" ht="14.25" x14ac:dyDescent="0.2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39"/>
    </row>
    <row r="340" spans="1:54" ht="14.25" x14ac:dyDescent="0.2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39"/>
    </row>
    <row r="341" spans="1:54" ht="14.25" x14ac:dyDescent="0.2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39"/>
    </row>
    <row r="342" spans="1:54" ht="14.25" x14ac:dyDescent="0.2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/>
      <c r="AM342" s="139"/>
      <c r="AN342" s="139"/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/>
      <c r="AZ342" s="139"/>
      <c r="BA342" s="139"/>
      <c r="BB342" s="139"/>
    </row>
    <row r="343" spans="1:54" ht="14.25" x14ac:dyDescent="0.2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  <c r="AZ343" s="139"/>
      <c r="BA343" s="139"/>
      <c r="BB343" s="139"/>
    </row>
    <row r="344" spans="1:54" ht="14.25" x14ac:dyDescent="0.2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39"/>
    </row>
    <row r="345" spans="1:54" ht="14.25" x14ac:dyDescent="0.2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39"/>
    </row>
    <row r="346" spans="1:54" ht="14.25" x14ac:dyDescent="0.2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39"/>
    </row>
    <row r="347" spans="1:54" ht="14.25" x14ac:dyDescent="0.2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39"/>
    </row>
    <row r="348" spans="1:54" ht="14.25" x14ac:dyDescent="0.2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39"/>
    </row>
    <row r="349" spans="1:54" ht="14.25" x14ac:dyDescent="0.2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39"/>
    </row>
    <row r="350" spans="1:54" ht="14.25" x14ac:dyDescent="0.2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39"/>
    </row>
    <row r="351" spans="1:54" ht="14.25" x14ac:dyDescent="0.2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39"/>
    </row>
    <row r="352" spans="1:54" ht="14.25" x14ac:dyDescent="0.2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  <c r="AZ352" s="139"/>
      <c r="BA352" s="139"/>
      <c r="BB352" s="139"/>
    </row>
    <row r="353" spans="1:54" ht="14.25" x14ac:dyDescent="0.2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  <c r="AK353" s="139"/>
      <c r="AL353" s="139"/>
      <c r="AM353" s="139"/>
      <c r="AN353" s="139"/>
      <c r="AO353" s="139"/>
      <c r="AP353" s="139"/>
      <c r="AQ353" s="139"/>
      <c r="AR353" s="139"/>
      <c r="AS353" s="139"/>
      <c r="AT353" s="139"/>
      <c r="AU353" s="139"/>
      <c r="AV353" s="139"/>
      <c r="AW353" s="139"/>
      <c r="AX353" s="139"/>
      <c r="AY353" s="139"/>
      <c r="AZ353" s="139"/>
      <c r="BA353" s="139"/>
      <c r="BB353" s="139"/>
    </row>
    <row r="354" spans="1:54" ht="14.25" x14ac:dyDescent="0.2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  <c r="AZ354" s="139"/>
      <c r="BA354" s="139"/>
      <c r="BB354" s="139"/>
    </row>
    <row r="355" spans="1:54" ht="14.25" x14ac:dyDescent="0.2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39"/>
    </row>
    <row r="356" spans="1:54" ht="14.25" x14ac:dyDescent="0.2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39"/>
    </row>
    <row r="357" spans="1:54" ht="14.25" x14ac:dyDescent="0.2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39"/>
    </row>
    <row r="358" spans="1:54" ht="14.25" x14ac:dyDescent="0.2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39"/>
    </row>
    <row r="359" spans="1:54" ht="14.25" x14ac:dyDescent="0.2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</row>
    <row r="360" spans="1:54" ht="14.25" x14ac:dyDescent="0.2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39"/>
    </row>
    <row r="361" spans="1:54" ht="14.25" x14ac:dyDescent="0.2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</row>
    <row r="362" spans="1:54" ht="14.25" x14ac:dyDescent="0.2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/>
      <c r="BA362" s="139"/>
      <c r="BB362" s="139"/>
    </row>
    <row r="363" spans="1:54" ht="14.25" x14ac:dyDescent="0.2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39"/>
    </row>
    <row r="364" spans="1:54" ht="14.25" x14ac:dyDescent="0.2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39"/>
    </row>
    <row r="365" spans="1:54" ht="14.25" x14ac:dyDescent="0.2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  <c r="AZ365" s="139"/>
      <c r="BA365" s="139"/>
      <c r="BB365" s="139"/>
    </row>
    <row r="366" spans="1:54" ht="14.25" x14ac:dyDescent="0.2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39"/>
    </row>
    <row r="367" spans="1:54" ht="14.25" x14ac:dyDescent="0.2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39"/>
    </row>
    <row r="368" spans="1:54" ht="14.25" x14ac:dyDescent="0.2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39"/>
    </row>
    <row r="369" spans="1:54" ht="14.25" x14ac:dyDescent="0.2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39"/>
    </row>
    <row r="370" spans="1:54" ht="14.25" x14ac:dyDescent="0.2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39"/>
    </row>
    <row r="371" spans="1:54" ht="14.25" x14ac:dyDescent="0.2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</row>
    <row r="372" spans="1:54" ht="14.25" x14ac:dyDescent="0.2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</row>
    <row r="373" spans="1:54" ht="14.25" x14ac:dyDescent="0.2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</row>
    <row r="374" spans="1:54" ht="14.25" x14ac:dyDescent="0.2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39"/>
    </row>
    <row r="375" spans="1:54" ht="14.25" x14ac:dyDescent="0.2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39"/>
    </row>
    <row r="376" spans="1:54" ht="14.25" x14ac:dyDescent="0.2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39"/>
    </row>
    <row r="377" spans="1:54" ht="14.25" x14ac:dyDescent="0.2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39"/>
    </row>
    <row r="378" spans="1:54" ht="14.25" x14ac:dyDescent="0.2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39"/>
    </row>
    <row r="379" spans="1:54" ht="14.25" x14ac:dyDescent="0.2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39"/>
    </row>
    <row r="380" spans="1:54" ht="14.25" x14ac:dyDescent="0.2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</row>
    <row r="381" spans="1:54" ht="14.25" x14ac:dyDescent="0.2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39"/>
    </row>
    <row r="382" spans="1:54" ht="14.25" x14ac:dyDescent="0.2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39"/>
    </row>
    <row r="383" spans="1:54" ht="14.25" x14ac:dyDescent="0.2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</row>
    <row r="384" spans="1:54" ht="14.25" x14ac:dyDescent="0.2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</row>
    <row r="385" spans="1:54" ht="14.25" x14ac:dyDescent="0.2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39"/>
    </row>
    <row r="386" spans="1:54" ht="14.25" x14ac:dyDescent="0.2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39"/>
    </row>
    <row r="387" spans="1:54" ht="14.25" x14ac:dyDescent="0.2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39"/>
    </row>
    <row r="388" spans="1:54" ht="14.25" x14ac:dyDescent="0.2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39"/>
    </row>
    <row r="389" spans="1:54" ht="14.25" x14ac:dyDescent="0.2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</row>
    <row r="390" spans="1:54" ht="14.25" x14ac:dyDescent="0.2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39"/>
    </row>
    <row r="391" spans="1:54" ht="14.25" x14ac:dyDescent="0.2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39"/>
    </row>
    <row r="392" spans="1:54" ht="14.25" x14ac:dyDescent="0.2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39"/>
    </row>
    <row r="393" spans="1:54" ht="14.25" x14ac:dyDescent="0.2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39"/>
    </row>
    <row r="394" spans="1:54" ht="14.25" x14ac:dyDescent="0.2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</row>
    <row r="395" spans="1:54" ht="14.25" x14ac:dyDescent="0.2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/>
    </row>
    <row r="396" spans="1:54" ht="14.25" x14ac:dyDescent="0.2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39"/>
    </row>
    <row r="397" spans="1:54" ht="14.25" x14ac:dyDescent="0.2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39"/>
    </row>
    <row r="398" spans="1:54" ht="14.25" x14ac:dyDescent="0.2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39"/>
    </row>
    <row r="399" spans="1:54" ht="14.25" x14ac:dyDescent="0.2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39"/>
    </row>
    <row r="400" spans="1:54" ht="14.25" x14ac:dyDescent="0.2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39"/>
    </row>
    <row r="401" spans="1:54" ht="14.25" x14ac:dyDescent="0.2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39"/>
    </row>
    <row r="402" spans="1:54" ht="14.25" x14ac:dyDescent="0.2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39"/>
    </row>
    <row r="403" spans="1:54" ht="14.25" x14ac:dyDescent="0.2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39"/>
    </row>
    <row r="404" spans="1:54" ht="14.25" x14ac:dyDescent="0.2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39"/>
    </row>
    <row r="405" spans="1:54" ht="14.25" x14ac:dyDescent="0.2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39"/>
    </row>
    <row r="406" spans="1:54" ht="14.25" x14ac:dyDescent="0.2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39"/>
    </row>
    <row r="407" spans="1:54" ht="14.25" x14ac:dyDescent="0.2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39"/>
    </row>
    <row r="408" spans="1:54" ht="14.25" x14ac:dyDescent="0.2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39"/>
    </row>
    <row r="409" spans="1:54" ht="14.25" x14ac:dyDescent="0.2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39"/>
    </row>
    <row r="410" spans="1:54" ht="14.25" x14ac:dyDescent="0.2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39"/>
    </row>
    <row r="411" spans="1:54" ht="14.25" x14ac:dyDescent="0.2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39"/>
    </row>
    <row r="412" spans="1:54" ht="14.25" x14ac:dyDescent="0.2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39"/>
    </row>
    <row r="413" spans="1:54" ht="14.25" x14ac:dyDescent="0.2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39"/>
    </row>
    <row r="414" spans="1:54" ht="14.25" x14ac:dyDescent="0.2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</row>
    <row r="415" spans="1:54" ht="14.25" x14ac:dyDescent="0.2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39"/>
    </row>
    <row r="416" spans="1:54" ht="14.25" x14ac:dyDescent="0.2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39"/>
    </row>
    <row r="417" spans="1:54" ht="14.25" x14ac:dyDescent="0.2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39"/>
    </row>
    <row r="418" spans="1:54" ht="14.25" x14ac:dyDescent="0.2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</row>
    <row r="419" spans="1:54" ht="14.25" x14ac:dyDescent="0.2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39"/>
    </row>
    <row r="420" spans="1:54" ht="14.25" x14ac:dyDescent="0.2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</row>
    <row r="421" spans="1:54" ht="14.25" x14ac:dyDescent="0.2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39"/>
    </row>
    <row r="422" spans="1:54" ht="14.25" x14ac:dyDescent="0.2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39"/>
    </row>
    <row r="423" spans="1:54" ht="14.25" x14ac:dyDescent="0.2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</row>
    <row r="424" spans="1:54" ht="14.25" x14ac:dyDescent="0.2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39"/>
    </row>
    <row r="425" spans="1:54" ht="14.25" x14ac:dyDescent="0.2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39"/>
    </row>
    <row r="426" spans="1:54" ht="14.25" x14ac:dyDescent="0.2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39"/>
    </row>
    <row r="427" spans="1:54" ht="14.25" x14ac:dyDescent="0.2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39"/>
    </row>
    <row r="428" spans="1:54" ht="14.25" x14ac:dyDescent="0.2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</row>
    <row r="429" spans="1:54" ht="14.25" x14ac:dyDescent="0.2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39"/>
    </row>
    <row r="430" spans="1:54" ht="14.25" x14ac:dyDescent="0.2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39"/>
    </row>
    <row r="431" spans="1:54" ht="14.25" x14ac:dyDescent="0.2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39"/>
    </row>
    <row r="432" spans="1:54" ht="14.25" x14ac:dyDescent="0.2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39"/>
    </row>
    <row r="433" spans="1:54" ht="14.25" x14ac:dyDescent="0.2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</row>
    <row r="434" spans="1:54" ht="14.25" x14ac:dyDescent="0.2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39"/>
    </row>
    <row r="435" spans="1:54" ht="14.25" x14ac:dyDescent="0.2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39"/>
    </row>
    <row r="436" spans="1:54" ht="14.25" x14ac:dyDescent="0.2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39"/>
    </row>
    <row r="437" spans="1:54" ht="14.25" x14ac:dyDescent="0.2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39"/>
    </row>
    <row r="438" spans="1:54" ht="14.25" x14ac:dyDescent="0.2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39"/>
    </row>
    <row r="439" spans="1:54" ht="14.25" x14ac:dyDescent="0.2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39"/>
    </row>
    <row r="440" spans="1:54" ht="14.25" x14ac:dyDescent="0.2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39"/>
    </row>
    <row r="441" spans="1:54" ht="14.25" x14ac:dyDescent="0.2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39"/>
    </row>
    <row r="442" spans="1:54" ht="14.25" x14ac:dyDescent="0.2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39"/>
    </row>
    <row r="443" spans="1:54" ht="14.25" x14ac:dyDescent="0.2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39"/>
    </row>
    <row r="444" spans="1:54" ht="14.25" x14ac:dyDescent="0.2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39"/>
    </row>
    <row r="445" spans="1:54" ht="14.25" x14ac:dyDescent="0.2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39"/>
    </row>
    <row r="446" spans="1:54" ht="14.25" x14ac:dyDescent="0.2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39"/>
    </row>
    <row r="447" spans="1:54" ht="14.25" x14ac:dyDescent="0.2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39"/>
    </row>
    <row r="448" spans="1:54" ht="14.25" x14ac:dyDescent="0.2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39"/>
    </row>
    <row r="449" spans="1:54" ht="14.25" x14ac:dyDescent="0.2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</row>
    <row r="450" spans="1:54" ht="14.25" x14ac:dyDescent="0.2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39"/>
    </row>
    <row r="451" spans="1:54" ht="14.25" x14ac:dyDescent="0.2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39"/>
    </row>
    <row r="452" spans="1:54" ht="14.25" x14ac:dyDescent="0.2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39"/>
    </row>
    <row r="453" spans="1:54" ht="14.25" x14ac:dyDescent="0.2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39"/>
    </row>
    <row r="454" spans="1:54" ht="14.25" x14ac:dyDescent="0.2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</row>
    <row r="455" spans="1:54" ht="14.25" x14ac:dyDescent="0.2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39"/>
    </row>
    <row r="456" spans="1:54" ht="14.25" x14ac:dyDescent="0.2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39"/>
    </row>
    <row r="457" spans="1:54" ht="14.25" x14ac:dyDescent="0.2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39"/>
    </row>
    <row r="458" spans="1:54" ht="14.25" x14ac:dyDescent="0.2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39"/>
    </row>
    <row r="459" spans="1:54" ht="14.25" x14ac:dyDescent="0.2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</row>
    <row r="460" spans="1:54" ht="14.25" x14ac:dyDescent="0.2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39"/>
    </row>
    <row r="461" spans="1:54" ht="14.25" x14ac:dyDescent="0.2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39"/>
    </row>
    <row r="462" spans="1:54" ht="14.25" x14ac:dyDescent="0.2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39"/>
    </row>
    <row r="463" spans="1:54" ht="14.25" x14ac:dyDescent="0.2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39"/>
    </row>
    <row r="464" spans="1:54" ht="14.25" x14ac:dyDescent="0.2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39"/>
    </row>
    <row r="465" spans="1:54" ht="14.25" x14ac:dyDescent="0.2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39"/>
    </row>
    <row r="466" spans="1:54" ht="14.25" x14ac:dyDescent="0.2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39"/>
    </row>
    <row r="467" spans="1:54" ht="14.25" x14ac:dyDescent="0.2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39"/>
    </row>
    <row r="468" spans="1:54" ht="14.25" x14ac:dyDescent="0.2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39"/>
    </row>
    <row r="469" spans="1:54" ht="14.25" x14ac:dyDescent="0.2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39"/>
    </row>
    <row r="470" spans="1:54" ht="14.25" x14ac:dyDescent="0.2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39"/>
    </row>
    <row r="471" spans="1:54" ht="14.25" x14ac:dyDescent="0.2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39"/>
    </row>
    <row r="472" spans="1:54" ht="14.25" x14ac:dyDescent="0.2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39"/>
    </row>
    <row r="473" spans="1:54" ht="14.25" x14ac:dyDescent="0.2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39"/>
    </row>
    <row r="474" spans="1:54" ht="14.25" x14ac:dyDescent="0.2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39"/>
    </row>
    <row r="475" spans="1:54" ht="14.25" x14ac:dyDescent="0.2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39"/>
    </row>
    <row r="476" spans="1:54" ht="14.25" x14ac:dyDescent="0.2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39"/>
    </row>
    <row r="477" spans="1:54" ht="14.25" x14ac:dyDescent="0.2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39"/>
    </row>
    <row r="478" spans="1:54" ht="14.25" x14ac:dyDescent="0.2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39"/>
    </row>
    <row r="479" spans="1:54" ht="14.25" x14ac:dyDescent="0.2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39"/>
    </row>
    <row r="480" spans="1:54" ht="14.25" x14ac:dyDescent="0.2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39"/>
    </row>
    <row r="481" spans="1:54" ht="14.25" x14ac:dyDescent="0.2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</row>
    <row r="482" spans="1:54" ht="14.25" x14ac:dyDescent="0.2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39"/>
    </row>
    <row r="483" spans="1:54" ht="14.25" x14ac:dyDescent="0.2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39"/>
    </row>
    <row r="484" spans="1:54" ht="14.25" x14ac:dyDescent="0.2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39"/>
    </row>
    <row r="485" spans="1:54" ht="14.25" x14ac:dyDescent="0.2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39"/>
    </row>
    <row r="486" spans="1:54" ht="14.25" x14ac:dyDescent="0.2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39"/>
    </row>
    <row r="487" spans="1:54" ht="14.25" x14ac:dyDescent="0.2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39"/>
    </row>
    <row r="488" spans="1:54" ht="14.25" x14ac:dyDescent="0.2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39"/>
    </row>
    <row r="489" spans="1:54" ht="14.25" x14ac:dyDescent="0.2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39"/>
    </row>
    <row r="490" spans="1:54" ht="14.25" x14ac:dyDescent="0.2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39"/>
    </row>
    <row r="491" spans="1:54" ht="14.25" x14ac:dyDescent="0.2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39"/>
    </row>
    <row r="492" spans="1:54" ht="14.25" x14ac:dyDescent="0.2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39"/>
    </row>
    <row r="493" spans="1:54" ht="14.25" x14ac:dyDescent="0.2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39"/>
    </row>
    <row r="494" spans="1:54" ht="14.25" x14ac:dyDescent="0.2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39"/>
    </row>
    <row r="495" spans="1:54" ht="14.25" x14ac:dyDescent="0.2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39"/>
    </row>
    <row r="496" spans="1:54" ht="14.25" x14ac:dyDescent="0.2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39"/>
    </row>
    <row r="497" spans="1:54" ht="14.25" x14ac:dyDescent="0.2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39"/>
    </row>
    <row r="498" spans="1:54" ht="14.25" x14ac:dyDescent="0.2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39"/>
    </row>
    <row r="499" spans="1:54" ht="14.25" x14ac:dyDescent="0.2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39"/>
    </row>
    <row r="500" spans="1:54" ht="14.25" x14ac:dyDescent="0.2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39"/>
    </row>
    <row r="501" spans="1:54" ht="14.25" x14ac:dyDescent="0.2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39"/>
    </row>
    <row r="502" spans="1:54" ht="14.25" x14ac:dyDescent="0.2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39"/>
    </row>
    <row r="503" spans="1:54" ht="14.25" x14ac:dyDescent="0.2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39"/>
    </row>
    <row r="504" spans="1:54" ht="14.25" x14ac:dyDescent="0.2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</row>
    <row r="505" spans="1:54" ht="14.25" x14ac:dyDescent="0.2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39"/>
    </row>
    <row r="506" spans="1:54" ht="14.25" x14ac:dyDescent="0.2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39"/>
    </row>
    <row r="507" spans="1:54" ht="14.25" x14ac:dyDescent="0.2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39"/>
    </row>
    <row r="508" spans="1:54" ht="14.25" x14ac:dyDescent="0.2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39"/>
    </row>
    <row r="509" spans="1:54" ht="14.25" x14ac:dyDescent="0.2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39"/>
    </row>
    <row r="510" spans="1:54" ht="14.25" x14ac:dyDescent="0.2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39"/>
    </row>
    <row r="511" spans="1:54" ht="14.25" x14ac:dyDescent="0.2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39"/>
    </row>
    <row r="512" spans="1:54" ht="14.25" x14ac:dyDescent="0.2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</row>
    <row r="513" spans="1:54" ht="14.25" x14ac:dyDescent="0.2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ht="14.25" x14ac:dyDescent="0.2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39"/>
    </row>
    <row r="515" spans="1:54" ht="14.25" x14ac:dyDescent="0.2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ht="14.25" x14ac:dyDescent="0.2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ht="14.25" x14ac:dyDescent="0.2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39"/>
    </row>
    <row r="518" spans="1:54" ht="14.25" x14ac:dyDescent="0.2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39"/>
    </row>
    <row r="519" spans="1:54" ht="14.25" x14ac:dyDescent="0.2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39"/>
    </row>
    <row r="520" spans="1:54" ht="14.25" x14ac:dyDescent="0.2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39"/>
    </row>
    <row r="521" spans="1:54" ht="14.25" x14ac:dyDescent="0.2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39"/>
    </row>
    <row r="522" spans="1:54" ht="14.25" x14ac:dyDescent="0.2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39"/>
    </row>
    <row r="523" spans="1:54" ht="14.25" x14ac:dyDescent="0.2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39"/>
    </row>
    <row r="524" spans="1:54" ht="14.25" x14ac:dyDescent="0.2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39"/>
    </row>
    <row r="525" spans="1:54" ht="14.25" x14ac:dyDescent="0.2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39"/>
    </row>
    <row r="526" spans="1:54" ht="14.25" x14ac:dyDescent="0.2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</row>
    <row r="527" spans="1:54" ht="14.25" x14ac:dyDescent="0.2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</row>
    <row r="528" spans="1:54" ht="14.25" x14ac:dyDescent="0.2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</row>
    <row r="529" spans="1:54" ht="14.25" x14ac:dyDescent="0.2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39"/>
    </row>
    <row r="530" spans="1:54" ht="14.25" x14ac:dyDescent="0.2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39"/>
    </row>
    <row r="531" spans="1:54" ht="14.25" x14ac:dyDescent="0.2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39"/>
    </row>
    <row r="532" spans="1:54" ht="14.25" x14ac:dyDescent="0.2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</row>
    <row r="533" spans="1:54" ht="14.25" x14ac:dyDescent="0.2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39"/>
    </row>
    <row r="534" spans="1:54" ht="14.25" x14ac:dyDescent="0.2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39"/>
    </row>
    <row r="535" spans="1:54" ht="14.25" x14ac:dyDescent="0.2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39"/>
    </row>
    <row r="536" spans="1:54" ht="14.25" x14ac:dyDescent="0.2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</row>
    <row r="537" spans="1:54" ht="14.25" x14ac:dyDescent="0.2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39"/>
    </row>
    <row r="538" spans="1:54" ht="14.25" x14ac:dyDescent="0.2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39"/>
    </row>
    <row r="539" spans="1:54" ht="14.25" x14ac:dyDescent="0.2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39"/>
    </row>
    <row r="540" spans="1:54" ht="14.25" x14ac:dyDescent="0.2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39"/>
    </row>
    <row r="541" spans="1:54" ht="14.25" x14ac:dyDescent="0.2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39"/>
    </row>
    <row r="542" spans="1:54" ht="14.25" x14ac:dyDescent="0.2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39"/>
    </row>
    <row r="543" spans="1:54" ht="14.25" x14ac:dyDescent="0.2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39"/>
    </row>
    <row r="544" spans="1:54" ht="14.25" x14ac:dyDescent="0.2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39"/>
    </row>
    <row r="545" spans="1:54" ht="14.25" x14ac:dyDescent="0.2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39"/>
    </row>
    <row r="546" spans="1:54" ht="14.25" x14ac:dyDescent="0.2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39"/>
    </row>
    <row r="547" spans="1:54" ht="14.25" x14ac:dyDescent="0.2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39"/>
    </row>
    <row r="548" spans="1:54" ht="14.25" x14ac:dyDescent="0.2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39"/>
    </row>
    <row r="549" spans="1:54" ht="14.25" x14ac:dyDescent="0.2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39"/>
    </row>
    <row r="550" spans="1:54" ht="14.25" x14ac:dyDescent="0.2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39"/>
    </row>
    <row r="551" spans="1:54" ht="14.25" x14ac:dyDescent="0.2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39"/>
    </row>
    <row r="552" spans="1:54" ht="14.25" x14ac:dyDescent="0.2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39"/>
    </row>
    <row r="553" spans="1:54" ht="14.25" x14ac:dyDescent="0.2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39"/>
    </row>
    <row r="554" spans="1:54" ht="14.25" x14ac:dyDescent="0.2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39"/>
    </row>
    <row r="555" spans="1:54" ht="14.25" x14ac:dyDescent="0.2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39"/>
    </row>
    <row r="556" spans="1:54" ht="14.25" x14ac:dyDescent="0.2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39"/>
    </row>
    <row r="557" spans="1:54" ht="14.25" x14ac:dyDescent="0.2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39"/>
    </row>
    <row r="558" spans="1:54" ht="14.25" x14ac:dyDescent="0.2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39"/>
    </row>
    <row r="559" spans="1:54" ht="14.25" x14ac:dyDescent="0.2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39"/>
    </row>
    <row r="560" spans="1:54" ht="14.25" x14ac:dyDescent="0.2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39"/>
    </row>
    <row r="561" spans="1:54" ht="14.25" x14ac:dyDescent="0.2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39"/>
    </row>
    <row r="562" spans="1:54" ht="14.25" x14ac:dyDescent="0.2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39"/>
    </row>
    <row r="563" spans="1:54" ht="14.25" x14ac:dyDescent="0.2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39"/>
    </row>
    <row r="564" spans="1:54" ht="14.25" x14ac:dyDescent="0.2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39"/>
    </row>
    <row r="565" spans="1:54" ht="14.25" x14ac:dyDescent="0.2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/>
      <c r="BB565" s="139"/>
    </row>
    <row r="566" spans="1:54" ht="14.25" x14ac:dyDescent="0.2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39"/>
    </row>
    <row r="567" spans="1:54" ht="14.25" x14ac:dyDescent="0.2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39"/>
    </row>
    <row r="568" spans="1:54" ht="14.25" x14ac:dyDescent="0.2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39"/>
    </row>
    <row r="569" spans="1:54" ht="14.25" x14ac:dyDescent="0.2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39"/>
    </row>
    <row r="570" spans="1:54" ht="14.25" x14ac:dyDescent="0.2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39"/>
    </row>
    <row r="571" spans="1:54" ht="14.25" x14ac:dyDescent="0.2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39"/>
    </row>
    <row r="572" spans="1:54" ht="14.25" x14ac:dyDescent="0.2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39"/>
    </row>
    <row r="573" spans="1:54" ht="14.25" x14ac:dyDescent="0.2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39"/>
    </row>
    <row r="574" spans="1:54" ht="14.25" x14ac:dyDescent="0.2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39"/>
    </row>
    <row r="575" spans="1:54" ht="14.25" x14ac:dyDescent="0.2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39"/>
    </row>
    <row r="576" spans="1:54" ht="14.25" x14ac:dyDescent="0.2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39"/>
    </row>
    <row r="577" spans="1:54" ht="14.25" x14ac:dyDescent="0.2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39"/>
    </row>
    <row r="578" spans="1:54" ht="14.25" x14ac:dyDescent="0.2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</row>
    <row r="579" spans="1:54" ht="14.25" x14ac:dyDescent="0.2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39"/>
    </row>
    <row r="580" spans="1:54" ht="14.25" x14ac:dyDescent="0.2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39"/>
    </row>
    <row r="581" spans="1:54" ht="14.25" x14ac:dyDescent="0.2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39"/>
    </row>
    <row r="582" spans="1:54" ht="14.25" x14ac:dyDescent="0.2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39"/>
    </row>
    <row r="583" spans="1:54" ht="14.25" x14ac:dyDescent="0.2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</row>
    <row r="584" spans="1:54" ht="14.25" x14ac:dyDescent="0.2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39"/>
    </row>
    <row r="585" spans="1:54" ht="14.25" x14ac:dyDescent="0.2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39"/>
    </row>
    <row r="586" spans="1:54" ht="14.25" x14ac:dyDescent="0.2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39"/>
    </row>
    <row r="587" spans="1:54" ht="14.25" x14ac:dyDescent="0.2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39"/>
    </row>
    <row r="588" spans="1:54" ht="14.25" x14ac:dyDescent="0.2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39"/>
    </row>
    <row r="589" spans="1:54" ht="14.25" x14ac:dyDescent="0.2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39"/>
    </row>
    <row r="590" spans="1:54" ht="14.25" x14ac:dyDescent="0.2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39"/>
    </row>
    <row r="591" spans="1:54" ht="14.25" x14ac:dyDescent="0.2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</row>
    <row r="592" spans="1:54" ht="14.25" x14ac:dyDescent="0.2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39"/>
    </row>
    <row r="593" spans="1:54" ht="14.25" x14ac:dyDescent="0.2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</row>
    <row r="594" spans="1:54" ht="14.25" x14ac:dyDescent="0.2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39"/>
    </row>
    <row r="595" spans="1:54" ht="14.25" x14ac:dyDescent="0.2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39"/>
    </row>
    <row r="596" spans="1:54" ht="14.25" x14ac:dyDescent="0.2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39"/>
    </row>
    <row r="597" spans="1:54" ht="14.25" x14ac:dyDescent="0.2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39"/>
    </row>
    <row r="598" spans="1:54" ht="14.25" x14ac:dyDescent="0.2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39"/>
    </row>
    <row r="599" spans="1:54" ht="14.25" x14ac:dyDescent="0.2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39"/>
    </row>
    <row r="600" spans="1:54" ht="14.25" x14ac:dyDescent="0.2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39"/>
    </row>
    <row r="601" spans="1:54" ht="14.25" x14ac:dyDescent="0.2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39"/>
    </row>
    <row r="602" spans="1:54" ht="14.25" x14ac:dyDescent="0.2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39"/>
    </row>
    <row r="603" spans="1:54" ht="14.25" x14ac:dyDescent="0.2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39"/>
    </row>
    <row r="604" spans="1:54" ht="14.25" x14ac:dyDescent="0.2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39"/>
    </row>
    <row r="605" spans="1:54" ht="14.25" x14ac:dyDescent="0.2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39"/>
    </row>
    <row r="606" spans="1:54" ht="14.25" x14ac:dyDescent="0.2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  <c r="AZ606" s="139"/>
      <c r="BA606" s="139"/>
      <c r="BB606" s="139"/>
    </row>
    <row r="607" spans="1:54" ht="14.25" x14ac:dyDescent="0.2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39"/>
    </row>
    <row r="608" spans="1:54" ht="14.25" x14ac:dyDescent="0.2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39"/>
    </row>
    <row r="609" spans="1:54" ht="14.25" x14ac:dyDescent="0.2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39"/>
    </row>
    <row r="610" spans="1:54" ht="14.25" x14ac:dyDescent="0.2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39"/>
    </row>
    <row r="611" spans="1:54" ht="14.25" x14ac:dyDescent="0.2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</row>
    <row r="612" spans="1:54" ht="14.25" x14ac:dyDescent="0.2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39"/>
    </row>
    <row r="613" spans="1:54" ht="14.25" x14ac:dyDescent="0.2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39"/>
    </row>
    <row r="614" spans="1:54" ht="14.25" x14ac:dyDescent="0.2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39"/>
    </row>
    <row r="615" spans="1:54" ht="14.25" x14ac:dyDescent="0.2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39"/>
    </row>
    <row r="616" spans="1:54" ht="14.25" x14ac:dyDescent="0.2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39"/>
    </row>
    <row r="617" spans="1:54" ht="14.25" x14ac:dyDescent="0.2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39"/>
    </row>
    <row r="618" spans="1:54" ht="14.25" x14ac:dyDescent="0.2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39"/>
    </row>
    <row r="619" spans="1:54" ht="14.25" x14ac:dyDescent="0.2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39"/>
    </row>
    <row r="620" spans="1:54" ht="14.25" x14ac:dyDescent="0.2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</row>
    <row r="621" spans="1:54" ht="14.25" x14ac:dyDescent="0.2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39"/>
    </row>
    <row r="622" spans="1:54" ht="14.25" x14ac:dyDescent="0.2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39"/>
    </row>
    <row r="623" spans="1:54" ht="14.25" x14ac:dyDescent="0.2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39"/>
    </row>
    <row r="624" spans="1:54" ht="14.25" x14ac:dyDescent="0.2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39"/>
    </row>
    <row r="625" spans="1:54" ht="14.25" x14ac:dyDescent="0.2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39"/>
    </row>
    <row r="626" spans="1:54" ht="14.25" x14ac:dyDescent="0.2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39"/>
    </row>
    <row r="627" spans="1:54" ht="14.25" x14ac:dyDescent="0.2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39"/>
    </row>
    <row r="628" spans="1:54" ht="14.25" x14ac:dyDescent="0.2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39"/>
    </row>
    <row r="629" spans="1:54" ht="14.25" x14ac:dyDescent="0.2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39"/>
    </row>
    <row r="630" spans="1:54" ht="14.25" x14ac:dyDescent="0.2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39"/>
    </row>
    <row r="631" spans="1:54" ht="14.25" x14ac:dyDescent="0.2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39"/>
    </row>
    <row r="632" spans="1:54" ht="14.25" x14ac:dyDescent="0.2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39"/>
    </row>
    <row r="633" spans="1:54" ht="14.25" x14ac:dyDescent="0.2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39"/>
    </row>
    <row r="634" spans="1:54" ht="14.25" x14ac:dyDescent="0.2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39"/>
    </row>
    <row r="635" spans="1:54" ht="14.25" x14ac:dyDescent="0.2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39"/>
    </row>
    <row r="636" spans="1:54" ht="14.25" x14ac:dyDescent="0.2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39"/>
      <c r="BA636" s="139"/>
      <c r="BB636" s="139"/>
    </row>
    <row r="637" spans="1:54" ht="14.25" x14ac:dyDescent="0.2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  <c r="AZ637" s="139"/>
      <c r="BA637" s="139"/>
      <c r="BB637" s="139"/>
    </row>
    <row r="638" spans="1:54" ht="14.25" x14ac:dyDescent="0.2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39"/>
    </row>
    <row r="639" spans="1:54" ht="14.25" x14ac:dyDescent="0.2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39"/>
    </row>
    <row r="640" spans="1:54" ht="14.25" x14ac:dyDescent="0.2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  <c r="AZ640" s="139"/>
      <c r="BA640" s="139"/>
      <c r="BB640" s="139"/>
    </row>
    <row r="641" spans="1:54" ht="14.25" x14ac:dyDescent="0.2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39"/>
    </row>
    <row r="642" spans="1:54" ht="14.25" x14ac:dyDescent="0.2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  <c r="AZ642" s="139"/>
      <c r="BA642" s="139"/>
      <c r="BB642" s="139"/>
    </row>
    <row r="643" spans="1:54" ht="14.25" x14ac:dyDescent="0.2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39"/>
    </row>
    <row r="644" spans="1:54" ht="14.25" x14ac:dyDescent="0.2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  <c r="AZ644" s="139"/>
      <c r="BA644" s="139"/>
      <c r="BB644" s="139"/>
    </row>
    <row r="645" spans="1:54" ht="14.25" x14ac:dyDescent="0.2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39"/>
    </row>
    <row r="646" spans="1:54" ht="14.25" x14ac:dyDescent="0.2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39"/>
    </row>
    <row r="647" spans="1:54" ht="14.25" x14ac:dyDescent="0.2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39"/>
    </row>
    <row r="648" spans="1:54" ht="14.25" x14ac:dyDescent="0.2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  <c r="AZ648" s="139"/>
      <c r="BA648" s="139"/>
      <c r="BB648" s="139"/>
    </row>
    <row r="649" spans="1:54" ht="14.25" x14ac:dyDescent="0.2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139"/>
    </row>
    <row r="650" spans="1:54" ht="14.25" x14ac:dyDescent="0.2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39"/>
    </row>
    <row r="651" spans="1:54" ht="14.25" x14ac:dyDescent="0.2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39"/>
    </row>
    <row r="652" spans="1:54" ht="14.25" x14ac:dyDescent="0.2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  <c r="AZ652" s="139"/>
      <c r="BA652" s="139"/>
      <c r="BB652" s="139"/>
    </row>
    <row r="653" spans="1:54" ht="14.25" x14ac:dyDescent="0.2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39"/>
    </row>
    <row r="654" spans="1:54" ht="14.25" x14ac:dyDescent="0.2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39"/>
    </row>
    <row r="655" spans="1:54" ht="14.25" x14ac:dyDescent="0.2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39"/>
    </row>
    <row r="656" spans="1:54" ht="14.25" x14ac:dyDescent="0.2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39"/>
    </row>
    <row r="657" spans="1:54" ht="14.25" x14ac:dyDescent="0.2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/>
      <c r="BA657" s="139"/>
      <c r="BB657" s="139"/>
    </row>
    <row r="658" spans="1:54" ht="14.25" x14ac:dyDescent="0.2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39"/>
    </row>
    <row r="659" spans="1:54" ht="14.25" x14ac:dyDescent="0.2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39"/>
    </row>
    <row r="660" spans="1:54" ht="14.25" x14ac:dyDescent="0.2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39"/>
    </row>
    <row r="661" spans="1:54" ht="14.25" x14ac:dyDescent="0.2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39"/>
    </row>
    <row r="662" spans="1:54" ht="14.25" x14ac:dyDescent="0.2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39"/>
    </row>
    <row r="663" spans="1:54" ht="14.25" x14ac:dyDescent="0.2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39"/>
    </row>
    <row r="664" spans="1:54" ht="14.25" x14ac:dyDescent="0.2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39"/>
    </row>
    <row r="665" spans="1:54" ht="14.25" x14ac:dyDescent="0.2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39"/>
    </row>
    <row r="666" spans="1:54" ht="14.25" x14ac:dyDescent="0.2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39"/>
    </row>
    <row r="667" spans="1:54" ht="14.25" x14ac:dyDescent="0.2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39"/>
    </row>
    <row r="668" spans="1:54" ht="14.25" x14ac:dyDescent="0.2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39"/>
    </row>
    <row r="669" spans="1:54" ht="14.25" x14ac:dyDescent="0.2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39"/>
    </row>
    <row r="670" spans="1:54" ht="14.25" x14ac:dyDescent="0.2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39"/>
    </row>
    <row r="671" spans="1:54" ht="14.25" x14ac:dyDescent="0.2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39"/>
    </row>
    <row r="672" spans="1:54" ht="14.25" x14ac:dyDescent="0.2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39"/>
    </row>
    <row r="673" spans="1:54" ht="14.25" x14ac:dyDescent="0.2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39"/>
    </row>
    <row r="674" spans="1:54" ht="14.25" x14ac:dyDescent="0.2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  <c r="AZ674" s="139"/>
      <c r="BA674" s="139"/>
      <c r="BB674" s="139"/>
    </row>
    <row r="675" spans="1:54" ht="14.25" x14ac:dyDescent="0.2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  <c r="AZ675" s="139"/>
      <c r="BA675" s="139"/>
      <c r="BB675" s="139"/>
    </row>
    <row r="676" spans="1:54" ht="14.25" x14ac:dyDescent="0.2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  <c r="AZ676" s="139"/>
      <c r="BA676" s="139"/>
      <c r="BB676" s="139"/>
    </row>
    <row r="677" spans="1:54" ht="14.25" x14ac:dyDescent="0.2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39"/>
    </row>
    <row r="678" spans="1:54" ht="14.25" x14ac:dyDescent="0.2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39"/>
    </row>
    <row r="679" spans="1:54" ht="14.25" x14ac:dyDescent="0.2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39"/>
    </row>
    <row r="680" spans="1:54" ht="14.25" x14ac:dyDescent="0.2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/>
      <c r="BA680" s="139"/>
      <c r="BB680" s="139"/>
    </row>
    <row r="681" spans="1:54" ht="14.25" x14ac:dyDescent="0.2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  <c r="AZ681" s="139"/>
      <c r="BA681" s="139"/>
      <c r="BB681" s="139"/>
    </row>
    <row r="682" spans="1:54" ht="14.25" x14ac:dyDescent="0.2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39"/>
    </row>
    <row r="683" spans="1:54" ht="14.25" x14ac:dyDescent="0.2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  <c r="AZ683" s="139"/>
      <c r="BA683" s="139"/>
      <c r="BB683" s="139"/>
    </row>
    <row r="684" spans="1:54" ht="14.25" x14ac:dyDescent="0.2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  <c r="AZ684" s="139"/>
      <c r="BA684" s="139"/>
      <c r="BB684" s="139"/>
    </row>
    <row r="685" spans="1:54" ht="14.25" x14ac:dyDescent="0.2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  <c r="AZ685" s="139"/>
      <c r="BA685" s="139"/>
      <c r="BB685" s="139"/>
    </row>
    <row r="686" spans="1:54" ht="14.25" x14ac:dyDescent="0.2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W686" s="139"/>
      <c r="AX686" s="139"/>
      <c r="AY686" s="139"/>
      <c r="AZ686" s="139"/>
      <c r="BA686" s="139"/>
      <c r="BB686" s="139"/>
    </row>
    <row r="687" spans="1:54" ht="14.25" x14ac:dyDescent="0.2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  <c r="AZ687" s="139"/>
      <c r="BA687" s="139"/>
      <c r="BB687" s="139"/>
    </row>
    <row r="688" spans="1:54" ht="14.25" x14ac:dyDescent="0.2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W688" s="139"/>
      <c r="AX688" s="139"/>
      <c r="AY688" s="139"/>
      <c r="AZ688" s="139"/>
      <c r="BA688" s="139"/>
      <c r="BB688" s="139"/>
    </row>
    <row r="689" spans="1:54" ht="14.25" x14ac:dyDescent="0.2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  <c r="AZ689" s="139"/>
      <c r="BA689" s="139"/>
      <c r="BB689" s="139"/>
    </row>
    <row r="690" spans="1:54" ht="14.25" x14ac:dyDescent="0.2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  <c r="AZ690" s="139"/>
      <c r="BA690" s="139"/>
      <c r="BB690" s="139"/>
    </row>
    <row r="691" spans="1:54" ht="14.25" x14ac:dyDescent="0.2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39"/>
    </row>
    <row r="692" spans="1:54" ht="14.25" x14ac:dyDescent="0.2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39"/>
    </row>
    <row r="693" spans="1:54" ht="14.25" x14ac:dyDescent="0.2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  <c r="AZ693" s="139"/>
      <c r="BA693" s="139"/>
      <c r="BB693" s="139"/>
    </row>
    <row r="694" spans="1:54" ht="14.25" x14ac:dyDescent="0.2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39"/>
    </row>
    <row r="695" spans="1:54" ht="14.25" x14ac:dyDescent="0.2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39"/>
    </row>
    <row r="696" spans="1:54" ht="14.25" x14ac:dyDescent="0.2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39"/>
    </row>
    <row r="697" spans="1:54" ht="14.25" x14ac:dyDescent="0.2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39"/>
    </row>
    <row r="698" spans="1:54" ht="14.25" x14ac:dyDescent="0.2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39"/>
      <c r="AJ698" s="139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39"/>
    </row>
    <row r="699" spans="1:54" ht="14.25" x14ac:dyDescent="0.2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  <c r="AZ699" s="139"/>
      <c r="BA699" s="139"/>
      <c r="BB699" s="139"/>
    </row>
    <row r="700" spans="1:54" ht="14.25" x14ac:dyDescent="0.2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39"/>
      <c r="AJ700" s="139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  <c r="AZ700" s="139"/>
      <c r="BA700" s="139"/>
      <c r="BB700" s="139"/>
    </row>
    <row r="701" spans="1:54" ht="14.25" x14ac:dyDescent="0.2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39"/>
      <c r="AJ701" s="139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  <c r="AZ701" s="139"/>
      <c r="BA701" s="139"/>
      <c r="BB701" s="139"/>
    </row>
    <row r="702" spans="1:54" ht="14.25" x14ac:dyDescent="0.2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  <c r="AZ702" s="139"/>
      <c r="BA702" s="139"/>
      <c r="BB702" s="139"/>
    </row>
    <row r="703" spans="1:54" ht="14.25" x14ac:dyDescent="0.2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  <c r="AZ703" s="139"/>
      <c r="BA703" s="139"/>
      <c r="BB703" s="139"/>
    </row>
    <row r="704" spans="1:54" ht="14.25" x14ac:dyDescent="0.2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  <c r="AZ704" s="139"/>
      <c r="BA704" s="139"/>
      <c r="BB704" s="139"/>
    </row>
    <row r="705" spans="1:54" ht="14.25" x14ac:dyDescent="0.2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  <c r="AZ705" s="139"/>
      <c r="BA705" s="139"/>
      <c r="BB705" s="139"/>
    </row>
    <row r="706" spans="1:54" ht="14.25" x14ac:dyDescent="0.2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  <c r="AZ706" s="139"/>
      <c r="BA706" s="139"/>
      <c r="BB706" s="139"/>
    </row>
    <row r="707" spans="1:54" ht="14.25" x14ac:dyDescent="0.2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  <c r="AZ707" s="139"/>
      <c r="BA707" s="139"/>
      <c r="BB707" s="139"/>
    </row>
    <row r="708" spans="1:54" ht="14.25" x14ac:dyDescent="0.2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/>
      <c r="BA708" s="139"/>
      <c r="BB708" s="139"/>
    </row>
    <row r="709" spans="1:54" ht="14.25" x14ac:dyDescent="0.2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/>
      <c r="BA709" s="139"/>
      <c r="BB709" s="139"/>
    </row>
    <row r="710" spans="1:54" ht="14.25" x14ac:dyDescent="0.2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39"/>
    </row>
    <row r="711" spans="1:54" ht="14.25" x14ac:dyDescent="0.2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39"/>
    </row>
    <row r="712" spans="1:54" ht="14.25" x14ac:dyDescent="0.2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  <c r="AZ712" s="139"/>
      <c r="BA712" s="139"/>
      <c r="BB712" s="139"/>
    </row>
    <row r="713" spans="1:54" ht="14.25" x14ac:dyDescent="0.2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39"/>
    </row>
    <row r="714" spans="1:54" ht="14.25" x14ac:dyDescent="0.2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39"/>
    </row>
    <row r="715" spans="1:54" ht="14.25" x14ac:dyDescent="0.2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39"/>
    </row>
    <row r="716" spans="1:54" ht="14.25" x14ac:dyDescent="0.2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/>
      <c r="BA716" s="139"/>
      <c r="BB716" s="139"/>
    </row>
    <row r="717" spans="1:54" ht="14.25" x14ac:dyDescent="0.2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/>
      <c r="BA717" s="139"/>
      <c r="BB717" s="139"/>
    </row>
    <row r="718" spans="1:54" ht="14.25" x14ac:dyDescent="0.2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  <c r="AZ718" s="139"/>
      <c r="BA718" s="139"/>
      <c r="BB718" s="139"/>
    </row>
    <row r="719" spans="1:54" ht="14.25" x14ac:dyDescent="0.2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  <c r="AZ719" s="139"/>
      <c r="BA719" s="139"/>
      <c r="BB719" s="139"/>
    </row>
    <row r="720" spans="1:54" ht="14.25" x14ac:dyDescent="0.2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39"/>
    </row>
    <row r="721" spans="1:54" ht="14.25" x14ac:dyDescent="0.2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  <c r="AZ721" s="139"/>
      <c r="BA721" s="139"/>
      <c r="BB721" s="139"/>
    </row>
    <row r="722" spans="1:54" ht="14.25" x14ac:dyDescent="0.2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  <c r="AZ722" s="139"/>
      <c r="BA722" s="139"/>
      <c r="BB722" s="139"/>
    </row>
    <row r="723" spans="1:54" ht="14.25" x14ac:dyDescent="0.2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39"/>
    </row>
    <row r="724" spans="1:54" ht="14.25" x14ac:dyDescent="0.2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39"/>
      <c r="AY724" s="139"/>
      <c r="AZ724" s="139"/>
      <c r="BA724" s="139"/>
      <c r="BB724" s="139"/>
    </row>
    <row r="725" spans="1:54" ht="14.25" x14ac:dyDescent="0.2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39"/>
    </row>
    <row r="726" spans="1:54" ht="14.25" x14ac:dyDescent="0.2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  <c r="AZ726" s="139"/>
      <c r="BA726" s="139"/>
      <c r="BB726" s="139"/>
    </row>
    <row r="727" spans="1:54" ht="14.25" x14ac:dyDescent="0.2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39"/>
    </row>
    <row r="728" spans="1:54" ht="14.25" x14ac:dyDescent="0.2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  <c r="AZ728" s="139"/>
      <c r="BA728" s="139"/>
      <c r="BB728" s="139"/>
    </row>
    <row r="729" spans="1:54" ht="14.25" x14ac:dyDescent="0.2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  <c r="AZ729" s="139"/>
      <c r="BA729" s="139"/>
      <c r="BB729" s="139"/>
    </row>
    <row r="730" spans="1:54" ht="14.25" x14ac:dyDescent="0.2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  <c r="AZ730" s="139"/>
      <c r="BA730" s="139"/>
      <c r="BB730" s="139"/>
    </row>
    <row r="731" spans="1:54" ht="14.25" x14ac:dyDescent="0.2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/>
      <c r="AZ731" s="139"/>
      <c r="BA731" s="139"/>
      <c r="BB731" s="139"/>
    </row>
    <row r="732" spans="1:54" ht="14.25" x14ac:dyDescent="0.2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39"/>
    </row>
    <row r="733" spans="1:54" ht="14.25" x14ac:dyDescent="0.2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39"/>
    </row>
    <row r="734" spans="1:54" ht="14.25" x14ac:dyDescent="0.2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  <c r="AZ734" s="139"/>
      <c r="BA734" s="139"/>
      <c r="BB734" s="139"/>
    </row>
    <row r="735" spans="1:54" ht="14.25" x14ac:dyDescent="0.2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39"/>
    </row>
    <row r="736" spans="1:54" ht="14.25" x14ac:dyDescent="0.2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39"/>
    </row>
    <row r="737" spans="1:54" ht="14.25" x14ac:dyDescent="0.2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39"/>
    </row>
    <row r="738" spans="1:54" ht="14.25" x14ac:dyDescent="0.2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39"/>
      <c r="BA738" s="139"/>
      <c r="BB738" s="139"/>
    </row>
    <row r="739" spans="1:54" ht="14.25" x14ac:dyDescent="0.2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39"/>
    </row>
    <row r="740" spans="1:54" ht="14.25" x14ac:dyDescent="0.2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39"/>
    </row>
    <row r="741" spans="1:54" ht="14.25" x14ac:dyDescent="0.2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39"/>
    </row>
    <row r="742" spans="1:54" ht="14.25" x14ac:dyDescent="0.2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39"/>
    </row>
    <row r="743" spans="1:54" ht="14.25" x14ac:dyDescent="0.2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39"/>
      <c r="BA743" s="139"/>
      <c r="BB743" s="139"/>
    </row>
    <row r="744" spans="1:54" ht="14.25" x14ac:dyDescent="0.2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  <c r="AZ744" s="139"/>
      <c r="BA744" s="139"/>
      <c r="BB744" s="139"/>
    </row>
    <row r="745" spans="1:54" ht="14.25" x14ac:dyDescent="0.2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39"/>
      <c r="BA745" s="139"/>
      <c r="BB745" s="139"/>
    </row>
    <row r="746" spans="1:54" ht="14.25" x14ac:dyDescent="0.2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  <c r="AZ746" s="139"/>
      <c r="BA746" s="139"/>
      <c r="BB746" s="139"/>
    </row>
    <row r="747" spans="1:54" ht="14.25" x14ac:dyDescent="0.2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  <c r="AZ747" s="139"/>
      <c r="BA747" s="139"/>
      <c r="BB747" s="139"/>
    </row>
    <row r="748" spans="1:54" ht="14.25" x14ac:dyDescent="0.2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  <c r="AZ748" s="139"/>
      <c r="BA748" s="139"/>
      <c r="BB748" s="139"/>
    </row>
    <row r="749" spans="1:54" ht="14.25" x14ac:dyDescent="0.2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39"/>
    </row>
    <row r="750" spans="1:54" ht="14.25" x14ac:dyDescent="0.2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39"/>
      <c r="BA750" s="139"/>
      <c r="BB750" s="139"/>
    </row>
    <row r="751" spans="1:54" ht="14.25" x14ac:dyDescent="0.2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39"/>
    </row>
    <row r="752" spans="1:54" ht="14.25" x14ac:dyDescent="0.2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  <c r="AZ752" s="139"/>
      <c r="BA752" s="139"/>
      <c r="BB752" s="139"/>
    </row>
    <row r="753" spans="1:54" ht="14.25" x14ac:dyDescent="0.2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39"/>
    </row>
    <row r="754" spans="1:54" ht="14.25" x14ac:dyDescent="0.2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39"/>
    </row>
    <row r="755" spans="1:54" ht="14.25" x14ac:dyDescent="0.2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39"/>
    </row>
    <row r="756" spans="1:54" ht="14.25" x14ac:dyDescent="0.2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/>
      <c r="AX756" s="139"/>
      <c r="AY756" s="139"/>
      <c r="AZ756" s="139"/>
      <c r="BA756" s="139"/>
      <c r="BB756" s="139"/>
    </row>
    <row r="757" spans="1:54" ht="14.25" x14ac:dyDescent="0.2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39"/>
    </row>
    <row r="758" spans="1:54" ht="14.25" x14ac:dyDescent="0.2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  <c r="AZ758" s="139"/>
      <c r="BA758" s="139"/>
      <c r="BB758" s="139"/>
    </row>
    <row r="759" spans="1:54" ht="14.25" x14ac:dyDescent="0.2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  <c r="AZ759" s="139"/>
      <c r="BA759" s="139"/>
      <c r="BB759" s="139"/>
    </row>
    <row r="760" spans="1:54" ht="14.25" x14ac:dyDescent="0.2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39"/>
    </row>
    <row r="761" spans="1:54" ht="14.25" x14ac:dyDescent="0.2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/>
      <c r="AX761" s="139"/>
      <c r="AY761" s="139"/>
      <c r="AZ761" s="139"/>
      <c r="BA761" s="139"/>
      <c r="BB761" s="139"/>
    </row>
    <row r="762" spans="1:54" ht="14.25" x14ac:dyDescent="0.2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  <c r="AZ762" s="139"/>
      <c r="BA762" s="139"/>
      <c r="BB762" s="139"/>
    </row>
    <row r="763" spans="1:54" ht="14.25" x14ac:dyDescent="0.2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  <c r="AZ763" s="139"/>
      <c r="BA763" s="139"/>
      <c r="BB763" s="139"/>
    </row>
    <row r="764" spans="1:54" ht="14.25" x14ac:dyDescent="0.2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  <c r="AZ764" s="139"/>
      <c r="BA764" s="139"/>
      <c r="BB764" s="139"/>
    </row>
    <row r="765" spans="1:54" ht="14.25" x14ac:dyDescent="0.2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39"/>
    </row>
    <row r="766" spans="1:54" ht="14.25" x14ac:dyDescent="0.2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K766" s="139"/>
      <c r="AL766" s="139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W766" s="139"/>
      <c r="AX766" s="139"/>
      <c r="AY766" s="139"/>
      <c r="AZ766" s="139"/>
      <c r="BA766" s="139"/>
      <c r="BB766" s="139"/>
    </row>
    <row r="767" spans="1:54" ht="14.25" x14ac:dyDescent="0.2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  <c r="AZ767" s="139"/>
      <c r="BA767" s="139"/>
      <c r="BB767" s="139"/>
    </row>
    <row r="768" spans="1:54" ht="14.25" x14ac:dyDescent="0.2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  <c r="AZ768" s="139"/>
      <c r="BA768" s="139"/>
      <c r="BB768" s="139"/>
    </row>
    <row r="769" spans="1:54" ht="14.25" x14ac:dyDescent="0.2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  <c r="AZ769" s="139"/>
      <c r="BA769" s="139"/>
      <c r="BB769" s="139"/>
    </row>
    <row r="770" spans="1:54" ht="14.25" x14ac:dyDescent="0.2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39"/>
    </row>
    <row r="771" spans="1:54" ht="14.25" x14ac:dyDescent="0.2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  <c r="AZ771" s="139"/>
      <c r="BA771" s="139"/>
      <c r="BB771" s="139"/>
    </row>
    <row r="772" spans="1:54" ht="14.25" x14ac:dyDescent="0.2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  <c r="AZ772" s="139"/>
      <c r="BA772" s="139"/>
      <c r="BB772" s="139"/>
    </row>
    <row r="773" spans="1:54" ht="14.25" x14ac:dyDescent="0.2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  <c r="AZ773" s="139"/>
      <c r="BA773" s="139"/>
      <c r="BB773" s="139"/>
    </row>
    <row r="774" spans="1:54" ht="14.25" x14ac:dyDescent="0.2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  <c r="AZ774" s="139"/>
      <c r="BA774" s="139"/>
      <c r="BB774" s="139"/>
    </row>
    <row r="775" spans="1:54" ht="14.25" x14ac:dyDescent="0.2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39"/>
    </row>
    <row r="776" spans="1:54" ht="14.25" x14ac:dyDescent="0.2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  <c r="AZ776" s="139"/>
      <c r="BA776" s="139"/>
      <c r="BB776" s="139"/>
    </row>
    <row r="777" spans="1:54" ht="14.25" x14ac:dyDescent="0.2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  <c r="AZ777" s="139"/>
      <c r="BA777" s="139"/>
      <c r="BB777" s="139"/>
    </row>
    <row r="778" spans="1:54" ht="14.25" x14ac:dyDescent="0.2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  <c r="AZ778" s="139"/>
      <c r="BA778" s="139"/>
      <c r="BB778" s="139"/>
    </row>
    <row r="779" spans="1:54" ht="14.25" x14ac:dyDescent="0.2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  <c r="AZ779" s="139"/>
      <c r="BA779" s="139"/>
      <c r="BB779" s="139"/>
    </row>
    <row r="780" spans="1:54" ht="14.25" x14ac:dyDescent="0.2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/>
      <c r="BA780" s="139"/>
      <c r="BB780" s="139"/>
    </row>
    <row r="781" spans="1:54" ht="14.25" x14ac:dyDescent="0.2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  <c r="AZ781" s="139"/>
      <c r="BA781" s="139"/>
      <c r="BB781" s="139"/>
    </row>
    <row r="782" spans="1:54" ht="14.25" x14ac:dyDescent="0.2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  <c r="AZ782" s="139"/>
      <c r="BA782" s="139"/>
      <c r="BB782" s="139"/>
    </row>
    <row r="783" spans="1:54" ht="14.25" x14ac:dyDescent="0.2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  <c r="AZ783" s="139"/>
      <c r="BA783" s="139"/>
      <c r="BB783" s="139"/>
    </row>
    <row r="784" spans="1:54" ht="14.25" x14ac:dyDescent="0.2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  <c r="AZ784" s="139"/>
      <c r="BA784" s="139"/>
      <c r="BB784" s="139"/>
    </row>
    <row r="785" spans="1:54" ht="14.25" x14ac:dyDescent="0.2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/>
      <c r="BA785" s="139"/>
      <c r="BB785" s="139"/>
    </row>
    <row r="786" spans="1:54" ht="14.25" x14ac:dyDescent="0.2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39"/>
    </row>
    <row r="787" spans="1:54" ht="14.25" x14ac:dyDescent="0.2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139"/>
    </row>
    <row r="788" spans="1:54" ht="14.25" x14ac:dyDescent="0.2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39"/>
    </row>
    <row r="789" spans="1:54" ht="14.25" x14ac:dyDescent="0.2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W789" s="139"/>
      <c r="AX789" s="139"/>
      <c r="AY789" s="139"/>
      <c r="AZ789" s="139"/>
      <c r="BA789" s="139"/>
      <c r="BB789" s="139"/>
    </row>
    <row r="790" spans="1:54" ht="14.25" x14ac:dyDescent="0.2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W790" s="139"/>
      <c r="AX790" s="139"/>
      <c r="AY790" s="139"/>
      <c r="AZ790" s="139"/>
      <c r="BA790" s="139"/>
      <c r="BB790" s="139"/>
    </row>
    <row r="791" spans="1:54" ht="14.25" x14ac:dyDescent="0.2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39"/>
    </row>
    <row r="792" spans="1:54" ht="14.25" x14ac:dyDescent="0.2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  <c r="AZ792" s="139"/>
      <c r="BA792" s="139"/>
      <c r="BB792" s="139"/>
    </row>
    <row r="793" spans="1:54" ht="14.25" x14ac:dyDescent="0.2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  <c r="AZ793" s="139"/>
      <c r="BA793" s="139"/>
      <c r="BB793" s="139"/>
    </row>
    <row r="794" spans="1:54" ht="14.25" x14ac:dyDescent="0.2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39"/>
    </row>
    <row r="795" spans="1:54" ht="14.25" x14ac:dyDescent="0.2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39"/>
    </row>
    <row r="796" spans="1:54" ht="14.25" x14ac:dyDescent="0.2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39"/>
    </row>
    <row r="797" spans="1:54" ht="14.25" x14ac:dyDescent="0.2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  <c r="AZ797" s="139"/>
      <c r="BA797" s="139"/>
      <c r="BB797" s="139"/>
    </row>
    <row r="798" spans="1:54" ht="14.25" x14ac:dyDescent="0.2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39"/>
      <c r="AJ798" s="139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  <c r="AZ798" s="139"/>
      <c r="BA798" s="139"/>
      <c r="BB798" s="139"/>
    </row>
    <row r="799" spans="1:54" ht="14.25" x14ac:dyDescent="0.2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  <c r="AZ799" s="139"/>
      <c r="BA799" s="139"/>
      <c r="BB799" s="139"/>
    </row>
    <row r="800" spans="1:54" ht="14.25" x14ac:dyDescent="0.2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39"/>
      <c r="AJ800" s="139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  <c r="AZ800" s="139"/>
      <c r="BA800" s="139"/>
      <c r="BB800" s="139"/>
    </row>
    <row r="801" spans="1:54" ht="14.25" x14ac:dyDescent="0.2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/>
      <c r="BA801" s="139"/>
      <c r="BB801" s="139"/>
    </row>
    <row r="802" spans="1:54" ht="14.25" x14ac:dyDescent="0.2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  <c r="AZ802" s="139"/>
      <c r="BA802" s="139"/>
      <c r="BB802" s="139"/>
    </row>
    <row r="803" spans="1:54" ht="14.25" x14ac:dyDescent="0.2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  <c r="AZ803" s="139"/>
      <c r="BA803" s="139"/>
      <c r="BB803" s="139"/>
    </row>
    <row r="804" spans="1:54" ht="14.25" x14ac:dyDescent="0.2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  <c r="AZ804" s="139"/>
      <c r="BA804" s="139"/>
      <c r="BB804" s="139"/>
    </row>
    <row r="805" spans="1:54" ht="14.25" x14ac:dyDescent="0.2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  <c r="AZ805" s="139"/>
      <c r="BA805" s="139"/>
      <c r="BB805" s="139"/>
    </row>
    <row r="806" spans="1:54" ht="14.25" x14ac:dyDescent="0.2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/>
      <c r="BA806" s="139"/>
      <c r="BB806" s="139"/>
    </row>
    <row r="807" spans="1:54" ht="14.25" x14ac:dyDescent="0.2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  <c r="AZ807" s="139"/>
      <c r="BA807" s="139"/>
      <c r="BB807" s="139"/>
    </row>
    <row r="808" spans="1:54" ht="14.25" x14ac:dyDescent="0.2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  <c r="AZ808" s="139"/>
      <c r="BA808" s="139"/>
      <c r="BB808" s="139"/>
    </row>
    <row r="809" spans="1:54" ht="14.25" x14ac:dyDescent="0.2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/>
      <c r="BA809" s="139"/>
      <c r="BB809" s="139"/>
    </row>
    <row r="810" spans="1:54" ht="14.25" x14ac:dyDescent="0.2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  <c r="AZ810" s="139"/>
      <c r="BA810" s="139"/>
      <c r="BB810" s="139"/>
    </row>
    <row r="811" spans="1:54" ht="14.25" x14ac:dyDescent="0.2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39"/>
    </row>
    <row r="812" spans="1:54" ht="14.25" x14ac:dyDescent="0.2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  <c r="AZ812" s="139"/>
      <c r="BA812" s="139"/>
      <c r="BB812" s="139"/>
    </row>
    <row r="813" spans="1:54" ht="14.25" x14ac:dyDescent="0.2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  <c r="AZ813" s="139"/>
      <c r="BA813" s="139"/>
      <c r="BB813" s="139"/>
    </row>
    <row r="814" spans="1:54" ht="14.25" x14ac:dyDescent="0.2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  <c r="BB814" s="139"/>
    </row>
    <row r="815" spans="1:54" ht="14.25" x14ac:dyDescent="0.2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  <c r="AZ815" s="139"/>
      <c r="BA815" s="139"/>
      <c r="BB815" s="139"/>
    </row>
    <row r="816" spans="1:54" ht="14.25" x14ac:dyDescent="0.2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  <c r="AZ816" s="139"/>
      <c r="BA816" s="139"/>
      <c r="BB816" s="139"/>
    </row>
    <row r="817" spans="1:54" ht="14.25" x14ac:dyDescent="0.2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  <c r="AZ817" s="139"/>
      <c r="BA817" s="139"/>
      <c r="BB817" s="139"/>
    </row>
    <row r="818" spans="1:54" ht="14.25" x14ac:dyDescent="0.2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  <c r="AZ818" s="139"/>
      <c r="BA818" s="139"/>
      <c r="BB818" s="139"/>
    </row>
    <row r="819" spans="1:54" ht="14.25" x14ac:dyDescent="0.2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  <c r="AZ819" s="139"/>
      <c r="BA819" s="139"/>
      <c r="BB819" s="139"/>
    </row>
    <row r="820" spans="1:54" ht="14.25" x14ac:dyDescent="0.2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  <c r="AZ820" s="139"/>
      <c r="BA820" s="139"/>
      <c r="BB820" s="139"/>
    </row>
    <row r="821" spans="1:54" ht="14.25" x14ac:dyDescent="0.2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  <c r="AZ821" s="139"/>
      <c r="BA821" s="139"/>
      <c r="BB821" s="139"/>
    </row>
    <row r="822" spans="1:54" ht="14.25" x14ac:dyDescent="0.2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  <c r="AZ822" s="139"/>
      <c r="BA822" s="139"/>
      <c r="BB822" s="139"/>
    </row>
    <row r="823" spans="1:54" ht="14.25" x14ac:dyDescent="0.2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  <c r="AZ823" s="139"/>
      <c r="BA823" s="139"/>
      <c r="BB823" s="139"/>
    </row>
    <row r="824" spans="1:54" ht="14.25" x14ac:dyDescent="0.2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39"/>
    </row>
    <row r="825" spans="1:54" ht="14.25" x14ac:dyDescent="0.2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39"/>
    </row>
    <row r="826" spans="1:54" ht="14.25" x14ac:dyDescent="0.2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39"/>
    </row>
    <row r="827" spans="1:54" ht="14.25" x14ac:dyDescent="0.2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  <c r="AZ827" s="139"/>
      <c r="BA827" s="139"/>
      <c r="BB827" s="139"/>
    </row>
    <row r="828" spans="1:54" ht="14.25" x14ac:dyDescent="0.2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  <c r="AZ828" s="139"/>
      <c r="BA828" s="139"/>
      <c r="BB828" s="139"/>
    </row>
    <row r="829" spans="1:54" ht="14.25" x14ac:dyDescent="0.2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  <c r="AZ829" s="139"/>
      <c r="BA829" s="139"/>
      <c r="BB829" s="139"/>
    </row>
    <row r="830" spans="1:54" ht="14.25" x14ac:dyDescent="0.2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  <c r="AZ830" s="139"/>
      <c r="BA830" s="139"/>
      <c r="BB830" s="139"/>
    </row>
    <row r="831" spans="1:54" ht="14.25" x14ac:dyDescent="0.2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  <c r="AZ831" s="139"/>
      <c r="BA831" s="139"/>
      <c r="BB831" s="139"/>
    </row>
    <row r="832" spans="1:54" ht="14.25" x14ac:dyDescent="0.2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  <c r="AZ832" s="139"/>
      <c r="BA832" s="139"/>
      <c r="BB832" s="139"/>
    </row>
    <row r="833" spans="1:54" ht="14.25" x14ac:dyDescent="0.2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139"/>
    </row>
    <row r="834" spans="1:54" ht="14.25" x14ac:dyDescent="0.2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  <c r="AZ834" s="139"/>
      <c r="BA834" s="139"/>
      <c r="BB834" s="139"/>
    </row>
    <row r="835" spans="1:54" ht="14.25" x14ac:dyDescent="0.2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39"/>
    </row>
    <row r="836" spans="1:54" ht="14.25" x14ac:dyDescent="0.2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  <c r="AZ836" s="139"/>
      <c r="BA836" s="139"/>
      <c r="BB836" s="139"/>
    </row>
    <row r="837" spans="1:54" ht="14.25" x14ac:dyDescent="0.2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  <c r="AZ837" s="139"/>
      <c r="BA837" s="139"/>
      <c r="BB837" s="139"/>
    </row>
    <row r="838" spans="1:54" ht="14.25" x14ac:dyDescent="0.2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  <c r="AZ838" s="139"/>
      <c r="BA838" s="139"/>
      <c r="BB838" s="139"/>
    </row>
    <row r="839" spans="1:54" ht="14.25" x14ac:dyDescent="0.2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  <c r="AZ839" s="139"/>
      <c r="BA839" s="139"/>
      <c r="BB839" s="139"/>
    </row>
    <row r="840" spans="1:54" ht="14.25" x14ac:dyDescent="0.2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39"/>
    </row>
    <row r="841" spans="1:54" ht="14.25" x14ac:dyDescent="0.2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  <c r="AZ841" s="139"/>
      <c r="BA841" s="139"/>
      <c r="BB841" s="139"/>
    </row>
    <row r="842" spans="1:54" ht="14.25" x14ac:dyDescent="0.2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39"/>
    </row>
    <row r="843" spans="1:54" ht="14.25" x14ac:dyDescent="0.2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  <c r="AZ843" s="139"/>
      <c r="BA843" s="139"/>
      <c r="BB843" s="139"/>
    </row>
    <row r="844" spans="1:54" ht="14.25" x14ac:dyDescent="0.2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  <c r="AZ844" s="139"/>
      <c r="BA844" s="139"/>
      <c r="BB844" s="139"/>
    </row>
    <row r="845" spans="1:54" ht="14.25" x14ac:dyDescent="0.2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  <c r="AZ845" s="139"/>
      <c r="BA845" s="139"/>
      <c r="BB845" s="139"/>
    </row>
    <row r="846" spans="1:54" ht="14.25" x14ac:dyDescent="0.2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39"/>
    </row>
    <row r="847" spans="1:54" ht="14.25" x14ac:dyDescent="0.2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/>
      <c r="AY847" s="139"/>
      <c r="AZ847" s="139"/>
      <c r="BA847" s="139"/>
      <c r="BB847" s="139"/>
    </row>
    <row r="848" spans="1:54" ht="14.25" x14ac:dyDescent="0.2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39"/>
      <c r="AJ848" s="139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/>
      <c r="AY848" s="139"/>
      <c r="AZ848" s="139"/>
      <c r="BA848" s="139"/>
      <c r="BB848" s="139"/>
    </row>
    <row r="849" spans="1:54" ht="14.25" x14ac:dyDescent="0.2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/>
      <c r="AY849" s="139"/>
      <c r="AZ849" s="139"/>
      <c r="BA849" s="139"/>
      <c r="BB849" s="139"/>
    </row>
    <row r="850" spans="1:54" ht="14.25" x14ac:dyDescent="0.2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39"/>
      <c r="AJ850" s="139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  <c r="AZ850" s="139"/>
      <c r="BA850" s="139"/>
      <c r="BB850" s="139"/>
    </row>
    <row r="851" spans="1:54" ht="14.25" x14ac:dyDescent="0.2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39"/>
      <c r="BA851" s="139"/>
      <c r="BB851" s="139"/>
    </row>
    <row r="852" spans="1:54" ht="14.25" x14ac:dyDescent="0.2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39"/>
      <c r="BA852" s="139"/>
      <c r="BB852" s="139"/>
    </row>
    <row r="853" spans="1:54" ht="14.25" x14ac:dyDescent="0.2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39"/>
      <c r="BA853" s="139"/>
      <c r="BB853" s="139"/>
    </row>
    <row r="854" spans="1:54" ht="14.25" x14ac:dyDescent="0.2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  <c r="AZ854" s="139"/>
      <c r="BA854" s="139"/>
      <c r="BB854" s="139"/>
    </row>
    <row r="855" spans="1:54" ht="14.25" x14ac:dyDescent="0.2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39"/>
    </row>
    <row r="856" spans="1:54" ht="14.25" x14ac:dyDescent="0.2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39"/>
    </row>
    <row r="857" spans="1:54" ht="14.25" x14ac:dyDescent="0.2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/>
      <c r="BA857" s="139"/>
      <c r="BB857" s="139"/>
    </row>
    <row r="858" spans="1:54" ht="14.25" x14ac:dyDescent="0.2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  <c r="AZ858" s="139"/>
      <c r="BA858" s="139"/>
      <c r="BB858" s="139"/>
    </row>
    <row r="859" spans="1:54" ht="14.25" x14ac:dyDescent="0.2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  <c r="AZ859" s="139"/>
      <c r="BA859" s="139"/>
      <c r="BB859" s="139"/>
    </row>
    <row r="860" spans="1:54" ht="14.25" x14ac:dyDescent="0.2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  <c r="AZ860" s="139"/>
      <c r="BA860" s="139"/>
      <c r="BB860" s="139"/>
    </row>
    <row r="861" spans="1:54" ht="14.25" x14ac:dyDescent="0.2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  <c r="AZ861" s="139"/>
      <c r="BA861" s="139"/>
      <c r="BB861" s="139"/>
    </row>
    <row r="862" spans="1:54" ht="14.25" x14ac:dyDescent="0.2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39"/>
      <c r="BA862" s="139"/>
      <c r="BB862" s="139"/>
    </row>
    <row r="863" spans="1:54" ht="14.25" x14ac:dyDescent="0.2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  <c r="AZ863" s="139"/>
      <c r="BA863" s="139"/>
      <c r="BB863" s="139"/>
    </row>
    <row r="864" spans="1:54" ht="14.25" x14ac:dyDescent="0.2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39"/>
      <c r="BA864" s="139"/>
      <c r="BB864" s="139"/>
    </row>
    <row r="865" spans="1:54" ht="14.25" x14ac:dyDescent="0.2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  <c r="AZ865" s="139"/>
      <c r="BA865" s="139"/>
      <c r="BB865" s="139"/>
    </row>
    <row r="866" spans="1:54" ht="14.25" x14ac:dyDescent="0.2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W866" s="139"/>
      <c r="AX866" s="139"/>
      <c r="AY866" s="139"/>
      <c r="AZ866" s="139"/>
      <c r="BA866" s="139"/>
      <c r="BB866" s="139"/>
    </row>
    <row r="867" spans="1:54" ht="14.25" x14ac:dyDescent="0.2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W867" s="139"/>
      <c r="AX867" s="139"/>
      <c r="AY867" s="139"/>
      <c r="AZ867" s="139"/>
      <c r="BA867" s="139"/>
      <c r="BB867" s="139"/>
    </row>
    <row r="868" spans="1:54" ht="14.25" x14ac:dyDescent="0.2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39"/>
      <c r="AY868" s="139"/>
      <c r="AZ868" s="139"/>
      <c r="BA868" s="139"/>
      <c r="BB868" s="139"/>
    </row>
    <row r="869" spans="1:54" ht="14.25" x14ac:dyDescent="0.2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  <c r="AZ869" s="139"/>
      <c r="BA869" s="139"/>
      <c r="BB869" s="139"/>
    </row>
    <row r="870" spans="1:54" ht="14.25" x14ac:dyDescent="0.2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39"/>
      <c r="AY870" s="139"/>
      <c r="AZ870" s="139"/>
      <c r="BA870" s="139"/>
      <c r="BB870" s="139"/>
    </row>
    <row r="871" spans="1:54" ht="14.25" x14ac:dyDescent="0.2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K871" s="139"/>
      <c r="AL871" s="139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W871" s="139"/>
      <c r="AX871" s="139"/>
      <c r="AY871" s="139"/>
      <c r="AZ871" s="139"/>
      <c r="BA871" s="139"/>
      <c r="BB871" s="139"/>
    </row>
    <row r="872" spans="1:54" ht="14.25" x14ac:dyDescent="0.2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K872" s="139"/>
      <c r="AL872" s="139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W872" s="139"/>
      <c r="AX872" s="139"/>
      <c r="AY872" s="139"/>
      <c r="AZ872" s="139"/>
      <c r="BA872" s="139"/>
      <c r="BB872" s="139"/>
    </row>
    <row r="873" spans="1:54" ht="14.25" x14ac:dyDescent="0.2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K873" s="139"/>
      <c r="AL873" s="139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W873" s="139"/>
      <c r="AX873" s="139"/>
      <c r="AY873" s="139"/>
      <c r="AZ873" s="139"/>
      <c r="BA873" s="139"/>
      <c r="BB873" s="139"/>
    </row>
    <row r="874" spans="1:54" ht="14.25" x14ac:dyDescent="0.2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  <c r="AZ874" s="139"/>
      <c r="BA874" s="139"/>
      <c r="BB874" s="139"/>
    </row>
    <row r="875" spans="1:54" ht="14.25" x14ac:dyDescent="0.2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K875" s="139"/>
      <c r="AL875" s="139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W875" s="139"/>
      <c r="AX875" s="139"/>
      <c r="AY875" s="139"/>
      <c r="AZ875" s="139"/>
      <c r="BA875" s="139"/>
      <c r="BB875" s="139"/>
    </row>
    <row r="876" spans="1:54" ht="14.25" x14ac:dyDescent="0.2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K876" s="139"/>
      <c r="AL876" s="139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W876" s="139"/>
      <c r="AX876" s="139"/>
      <c r="AY876" s="139"/>
      <c r="AZ876" s="139"/>
      <c r="BA876" s="139"/>
      <c r="BB876" s="139"/>
    </row>
    <row r="877" spans="1:54" ht="14.25" x14ac:dyDescent="0.2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K877" s="139"/>
      <c r="AL877" s="139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W877" s="139"/>
      <c r="AX877" s="139"/>
      <c r="AY877" s="139"/>
      <c r="AZ877" s="139"/>
      <c r="BA877" s="139"/>
      <c r="BB877" s="139"/>
    </row>
    <row r="878" spans="1:54" ht="14.25" x14ac:dyDescent="0.2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K878" s="139"/>
      <c r="AL878" s="139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W878" s="139"/>
      <c r="AX878" s="139"/>
      <c r="AY878" s="139"/>
      <c r="AZ878" s="139"/>
      <c r="BA878" s="139"/>
      <c r="BB878" s="139"/>
    </row>
    <row r="879" spans="1:54" ht="14.25" x14ac:dyDescent="0.2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39"/>
    </row>
    <row r="880" spans="1:54" ht="14.25" x14ac:dyDescent="0.2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  <c r="AZ880" s="139"/>
      <c r="BA880" s="139"/>
      <c r="BB880" s="139"/>
    </row>
    <row r="881" spans="1:54" ht="14.25" x14ac:dyDescent="0.2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  <c r="BB881" s="139"/>
    </row>
    <row r="882" spans="1:54" ht="14.25" x14ac:dyDescent="0.2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  <c r="AZ882" s="139"/>
      <c r="BA882" s="139"/>
      <c r="BB882" s="139"/>
    </row>
    <row r="883" spans="1:54" ht="14.25" x14ac:dyDescent="0.2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  <c r="AZ883" s="139"/>
      <c r="BA883" s="139"/>
      <c r="BB883" s="139"/>
    </row>
    <row r="884" spans="1:54" ht="14.25" x14ac:dyDescent="0.2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39"/>
    </row>
    <row r="885" spans="1:54" ht="14.25" x14ac:dyDescent="0.2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  <c r="AZ885" s="139"/>
      <c r="BA885" s="139"/>
      <c r="BB885" s="139"/>
    </row>
    <row r="886" spans="1:54" ht="14.25" x14ac:dyDescent="0.2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  <c r="AZ886" s="139"/>
      <c r="BA886" s="139"/>
      <c r="BB886" s="139"/>
    </row>
    <row r="887" spans="1:54" ht="14.25" x14ac:dyDescent="0.2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  <c r="AZ887" s="139"/>
      <c r="BA887" s="139"/>
      <c r="BB887" s="139"/>
    </row>
    <row r="888" spans="1:54" ht="14.25" x14ac:dyDescent="0.2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  <c r="AZ888" s="139"/>
      <c r="BA888" s="139"/>
      <c r="BB888" s="139"/>
    </row>
    <row r="889" spans="1:54" ht="14.25" x14ac:dyDescent="0.2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39"/>
    </row>
    <row r="890" spans="1:54" ht="14.25" x14ac:dyDescent="0.2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  <c r="AZ890" s="139"/>
      <c r="BA890" s="139"/>
      <c r="BB890" s="139"/>
    </row>
    <row r="891" spans="1:54" ht="14.25" x14ac:dyDescent="0.2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  <c r="AZ891" s="139"/>
      <c r="BA891" s="139"/>
      <c r="BB891" s="139"/>
    </row>
    <row r="892" spans="1:54" ht="14.25" x14ac:dyDescent="0.2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  <c r="AZ892" s="139"/>
      <c r="BA892" s="139"/>
      <c r="BB892" s="139"/>
    </row>
    <row r="893" spans="1:54" ht="14.25" x14ac:dyDescent="0.2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39"/>
    </row>
    <row r="894" spans="1:54" ht="14.25" x14ac:dyDescent="0.2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39"/>
    </row>
    <row r="895" spans="1:54" ht="14.25" x14ac:dyDescent="0.2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  <c r="AZ895" s="139"/>
      <c r="BA895" s="139"/>
      <c r="BB895" s="139"/>
    </row>
    <row r="896" spans="1:54" ht="14.25" x14ac:dyDescent="0.2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  <c r="AZ896" s="139"/>
      <c r="BA896" s="139"/>
      <c r="BB896" s="139"/>
    </row>
    <row r="897" spans="1:54" ht="14.25" x14ac:dyDescent="0.2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  <c r="AZ897" s="139"/>
      <c r="BA897" s="139"/>
      <c r="BB897" s="139"/>
    </row>
    <row r="898" spans="1:54" ht="14.25" x14ac:dyDescent="0.2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  <c r="AH898" s="139"/>
      <c r="AI898" s="139"/>
      <c r="AJ898" s="139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  <c r="AZ898" s="139"/>
      <c r="BA898" s="139"/>
      <c r="BB898" s="139"/>
    </row>
    <row r="899" spans="1:54" ht="14.25" x14ac:dyDescent="0.2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  <c r="AZ899" s="139"/>
      <c r="BA899" s="139"/>
      <c r="BB899" s="139"/>
    </row>
    <row r="900" spans="1:54" ht="14.25" x14ac:dyDescent="0.2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39"/>
    </row>
    <row r="901" spans="1:54" ht="14.25" x14ac:dyDescent="0.2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39"/>
      <c r="AJ901" s="139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  <c r="AZ901" s="139"/>
      <c r="BA901" s="139"/>
      <c r="BB901" s="139"/>
    </row>
    <row r="902" spans="1:54" ht="14.25" x14ac:dyDescent="0.2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  <c r="AZ902" s="139"/>
      <c r="BA902" s="139"/>
      <c r="BB902" s="139"/>
    </row>
    <row r="903" spans="1:54" ht="14.25" x14ac:dyDescent="0.2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  <c r="AZ903" s="139"/>
      <c r="BA903" s="139"/>
      <c r="BB903" s="139"/>
    </row>
    <row r="904" spans="1:54" ht="14.25" x14ac:dyDescent="0.2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  <c r="AZ904" s="139"/>
      <c r="BA904" s="139"/>
      <c r="BB904" s="139"/>
    </row>
    <row r="905" spans="1:54" ht="14.25" x14ac:dyDescent="0.2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39"/>
    </row>
    <row r="906" spans="1:54" ht="14.25" x14ac:dyDescent="0.2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  <c r="AZ906" s="139"/>
      <c r="BA906" s="139"/>
      <c r="BB906" s="139"/>
    </row>
    <row r="907" spans="1:54" ht="14.25" x14ac:dyDescent="0.2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  <c r="AZ907" s="139"/>
      <c r="BA907" s="139"/>
      <c r="BB907" s="139"/>
    </row>
    <row r="908" spans="1:54" ht="14.25" x14ac:dyDescent="0.2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  <c r="AZ908" s="139"/>
      <c r="BA908" s="139"/>
      <c r="BB908" s="139"/>
    </row>
    <row r="909" spans="1:54" ht="14.25" x14ac:dyDescent="0.2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  <c r="AZ909" s="139"/>
      <c r="BA909" s="139"/>
      <c r="BB909" s="139"/>
    </row>
    <row r="910" spans="1:54" ht="14.25" x14ac:dyDescent="0.2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39"/>
    </row>
    <row r="911" spans="1:54" ht="14.25" x14ac:dyDescent="0.2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  <c r="AZ911" s="139"/>
      <c r="BA911" s="139"/>
      <c r="BB911" s="139"/>
    </row>
    <row r="912" spans="1:54" ht="14.25" x14ac:dyDescent="0.2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  <c r="AZ912" s="139"/>
      <c r="BA912" s="139"/>
      <c r="BB912" s="139"/>
    </row>
    <row r="913" spans="1:54" ht="14.25" x14ac:dyDescent="0.2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  <c r="AZ913" s="139"/>
      <c r="BA913" s="139"/>
      <c r="BB913" s="139"/>
    </row>
    <row r="914" spans="1:54" ht="14.25" x14ac:dyDescent="0.2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  <c r="AZ914" s="139"/>
      <c r="BA914" s="139"/>
      <c r="BB914" s="139"/>
    </row>
    <row r="915" spans="1:54" ht="14.25" x14ac:dyDescent="0.2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39"/>
    </row>
    <row r="916" spans="1:54" ht="14.25" x14ac:dyDescent="0.2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  <c r="AZ916" s="139"/>
      <c r="BA916" s="139"/>
      <c r="BB916" s="139"/>
    </row>
    <row r="917" spans="1:54" ht="14.25" x14ac:dyDescent="0.2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  <c r="AZ917" s="139"/>
      <c r="BA917" s="139"/>
      <c r="BB917" s="139"/>
    </row>
    <row r="918" spans="1:54" ht="14.25" x14ac:dyDescent="0.2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  <c r="BB918" s="139"/>
    </row>
    <row r="919" spans="1:54" ht="14.25" x14ac:dyDescent="0.2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  <c r="AZ919" s="139"/>
      <c r="BA919" s="139"/>
      <c r="BB919" s="139"/>
    </row>
    <row r="920" spans="1:54" ht="14.25" x14ac:dyDescent="0.2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39"/>
    </row>
    <row r="921" spans="1:54" ht="14.25" x14ac:dyDescent="0.2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  <c r="AZ921" s="139"/>
      <c r="BA921" s="139"/>
      <c r="BB921" s="139"/>
    </row>
    <row r="922" spans="1:54" ht="14.25" x14ac:dyDescent="0.2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  <c r="AZ922" s="139"/>
      <c r="BA922" s="139"/>
      <c r="BB922" s="139"/>
    </row>
    <row r="923" spans="1:54" ht="14.25" x14ac:dyDescent="0.2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  <c r="AZ923" s="139"/>
      <c r="BA923" s="139"/>
      <c r="BB923" s="139"/>
    </row>
    <row r="924" spans="1:54" ht="14.25" x14ac:dyDescent="0.2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  <c r="BB924" s="139"/>
    </row>
    <row r="925" spans="1:54" ht="14.25" x14ac:dyDescent="0.2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39"/>
    </row>
    <row r="926" spans="1:54" ht="14.25" x14ac:dyDescent="0.2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  <c r="AZ926" s="139"/>
      <c r="BA926" s="139"/>
      <c r="BB926" s="139"/>
    </row>
    <row r="927" spans="1:54" ht="14.25" x14ac:dyDescent="0.2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  <c r="AZ927" s="139"/>
      <c r="BA927" s="139"/>
      <c r="BB927" s="139"/>
    </row>
    <row r="928" spans="1:54" ht="14.25" x14ac:dyDescent="0.2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  <c r="AZ928" s="139"/>
      <c r="BA928" s="139"/>
      <c r="BB928" s="139"/>
    </row>
    <row r="929" spans="1:54" ht="14.25" x14ac:dyDescent="0.2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39"/>
    </row>
    <row r="930" spans="1:54" ht="14.25" x14ac:dyDescent="0.2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  <c r="AZ930" s="139"/>
      <c r="BA930" s="139"/>
      <c r="BB930" s="139"/>
    </row>
    <row r="931" spans="1:54" ht="14.25" x14ac:dyDescent="0.2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  <c r="AZ931" s="139"/>
      <c r="BA931" s="139"/>
      <c r="BB931" s="139"/>
    </row>
    <row r="932" spans="1:54" ht="14.25" x14ac:dyDescent="0.2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  <c r="AZ932" s="139"/>
      <c r="BA932" s="139"/>
      <c r="BB932" s="139"/>
    </row>
    <row r="933" spans="1:54" ht="14.25" x14ac:dyDescent="0.2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  <c r="AZ933" s="139"/>
      <c r="BA933" s="139"/>
      <c r="BB933" s="139"/>
    </row>
    <row r="934" spans="1:54" ht="14.25" x14ac:dyDescent="0.2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  <c r="AZ934" s="139"/>
      <c r="BA934" s="139"/>
      <c r="BB934" s="139"/>
    </row>
    <row r="935" spans="1:54" ht="14.25" x14ac:dyDescent="0.2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  <c r="AZ935" s="139"/>
      <c r="BA935" s="139"/>
      <c r="BB935" s="139"/>
    </row>
    <row r="936" spans="1:54" ht="14.25" x14ac:dyDescent="0.2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  <c r="AZ936" s="139"/>
      <c r="BA936" s="139"/>
      <c r="BB936" s="139"/>
    </row>
    <row r="937" spans="1:54" ht="14.25" x14ac:dyDescent="0.2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  <c r="AZ937" s="139"/>
      <c r="BA937" s="139"/>
      <c r="BB937" s="139"/>
    </row>
    <row r="938" spans="1:54" ht="14.25" x14ac:dyDescent="0.2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  <c r="AZ938" s="139"/>
      <c r="BA938" s="139"/>
      <c r="BB938" s="139"/>
    </row>
    <row r="939" spans="1:54" ht="14.25" x14ac:dyDescent="0.2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  <c r="AZ939" s="139"/>
      <c r="BA939" s="139"/>
      <c r="BB939" s="139"/>
    </row>
    <row r="940" spans="1:54" ht="14.25" x14ac:dyDescent="0.2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  <c r="AZ940" s="139"/>
      <c r="BA940" s="139"/>
      <c r="BB940" s="139"/>
    </row>
    <row r="941" spans="1:54" ht="14.25" x14ac:dyDescent="0.2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  <c r="AZ941" s="139"/>
      <c r="BA941" s="139"/>
      <c r="BB941" s="139"/>
    </row>
    <row r="942" spans="1:54" ht="14.25" x14ac:dyDescent="0.2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  <c r="AZ942" s="139"/>
      <c r="BA942" s="139"/>
      <c r="BB942" s="139"/>
    </row>
    <row r="943" spans="1:54" ht="14.25" x14ac:dyDescent="0.2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  <c r="AZ943" s="139"/>
      <c r="BA943" s="139"/>
      <c r="BB943" s="139"/>
    </row>
    <row r="944" spans="1:54" ht="14.25" x14ac:dyDescent="0.2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39"/>
    </row>
    <row r="945" spans="1:54" ht="14.25" x14ac:dyDescent="0.2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  <c r="AZ945" s="139"/>
      <c r="BA945" s="139"/>
      <c r="BB945" s="139"/>
    </row>
    <row r="946" spans="1:54" ht="14.25" x14ac:dyDescent="0.2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  <c r="AZ946" s="139"/>
      <c r="BA946" s="139"/>
      <c r="BB946" s="139"/>
    </row>
    <row r="947" spans="1:54" ht="14.25" x14ac:dyDescent="0.2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  <c r="AZ947" s="139"/>
      <c r="BA947" s="139"/>
      <c r="BB947" s="139"/>
    </row>
    <row r="948" spans="1:54" ht="14.25" x14ac:dyDescent="0.2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39"/>
      <c r="AJ948" s="139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  <c r="AZ948" s="139"/>
      <c r="BA948" s="139"/>
      <c r="BB948" s="139"/>
    </row>
    <row r="949" spans="1:54" ht="14.25" x14ac:dyDescent="0.2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  <c r="AZ949" s="139"/>
      <c r="BA949" s="139"/>
      <c r="BB949" s="139"/>
    </row>
    <row r="950" spans="1:54" ht="14.25" x14ac:dyDescent="0.2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39"/>
      <c r="AJ950" s="139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  <c r="AZ950" s="139"/>
      <c r="BA950" s="139"/>
      <c r="BB950" s="139"/>
    </row>
    <row r="951" spans="1:54" ht="14.25" x14ac:dyDescent="0.2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39"/>
      <c r="AJ951" s="139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  <c r="AZ951" s="139"/>
      <c r="BA951" s="139"/>
      <c r="BB951" s="139"/>
    </row>
    <row r="952" spans="1:54" ht="14.25" x14ac:dyDescent="0.2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  <c r="BB952" s="139"/>
    </row>
    <row r="953" spans="1:54" ht="14.25" x14ac:dyDescent="0.2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  <c r="AZ953" s="139"/>
      <c r="BA953" s="139"/>
      <c r="BB953" s="139"/>
    </row>
    <row r="954" spans="1:54" ht="14.25" x14ac:dyDescent="0.2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  <c r="AZ954" s="139"/>
      <c r="BA954" s="139"/>
      <c r="BB954" s="139"/>
    </row>
    <row r="955" spans="1:54" ht="14.25" x14ac:dyDescent="0.2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  <c r="AZ955" s="139"/>
      <c r="BA955" s="139"/>
      <c r="BB955" s="139"/>
    </row>
    <row r="956" spans="1:54" ht="14.25" x14ac:dyDescent="0.2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  <c r="AZ956" s="139"/>
      <c r="BA956" s="139"/>
      <c r="BB956" s="139"/>
    </row>
    <row r="957" spans="1:54" ht="14.25" x14ac:dyDescent="0.2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  <c r="AZ957" s="139"/>
      <c r="BA957" s="139"/>
      <c r="BB957" s="139"/>
    </row>
    <row r="958" spans="1:54" ht="14.25" x14ac:dyDescent="0.2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  <c r="AZ958" s="139"/>
      <c r="BA958" s="139"/>
      <c r="BB958" s="139"/>
    </row>
    <row r="959" spans="1:54" ht="14.25" x14ac:dyDescent="0.2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  <c r="AZ959" s="139"/>
      <c r="BA959" s="139"/>
      <c r="BB959" s="139"/>
    </row>
    <row r="960" spans="1:54" ht="14.25" x14ac:dyDescent="0.2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39"/>
    </row>
    <row r="961" spans="1:54" ht="14.25" x14ac:dyDescent="0.2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  <c r="BB961" s="139"/>
    </row>
    <row r="962" spans="1:54" ht="14.25" x14ac:dyDescent="0.2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  <c r="AZ962" s="139"/>
      <c r="BA962" s="139"/>
      <c r="BB962" s="139"/>
    </row>
    <row r="963" spans="1:54" ht="14.25" x14ac:dyDescent="0.2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  <c r="AZ963" s="139"/>
      <c r="BA963" s="139"/>
      <c r="BB963" s="139"/>
    </row>
    <row r="964" spans="1:54" ht="14.25" x14ac:dyDescent="0.2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  <c r="AZ964" s="139"/>
      <c r="BA964" s="139"/>
      <c r="BB964" s="139"/>
    </row>
    <row r="965" spans="1:54" ht="14.25" x14ac:dyDescent="0.2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39"/>
      <c r="BA965" s="139"/>
      <c r="BB965" s="139"/>
    </row>
    <row r="966" spans="1:54" ht="14.25" x14ac:dyDescent="0.2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39"/>
      <c r="BA966" s="139"/>
      <c r="BB966" s="139"/>
    </row>
    <row r="967" spans="1:54" ht="14.25" x14ac:dyDescent="0.2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39"/>
      <c r="BA967" s="139"/>
      <c r="BB967" s="139"/>
    </row>
    <row r="968" spans="1:54" ht="14.25" x14ac:dyDescent="0.2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  <c r="AZ968" s="139"/>
      <c r="BA968" s="139"/>
      <c r="BB968" s="139"/>
    </row>
    <row r="969" spans="1:54" ht="14.25" x14ac:dyDescent="0.2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  <c r="AZ969" s="139"/>
      <c r="BA969" s="139"/>
      <c r="BB969" s="139"/>
    </row>
    <row r="970" spans="1:54" ht="14.25" x14ac:dyDescent="0.2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  <c r="AZ970" s="139"/>
      <c r="BA970" s="139"/>
      <c r="BB970" s="139"/>
    </row>
    <row r="971" spans="1:54" ht="14.25" x14ac:dyDescent="0.2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139"/>
    </row>
    <row r="972" spans="1:54" ht="14.25" x14ac:dyDescent="0.2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39"/>
      <c r="BA972" s="139"/>
      <c r="BB972" s="139"/>
    </row>
    <row r="973" spans="1:54" ht="14.25" x14ac:dyDescent="0.2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39"/>
      <c r="BA973" s="139"/>
      <c r="BB973" s="139"/>
    </row>
    <row r="974" spans="1:54" ht="14.25" x14ac:dyDescent="0.2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  <c r="AZ974" s="139"/>
      <c r="BA974" s="139"/>
      <c r="BB974" s="139"/>
    </row>
    <row r="975" spans="1:54" ht="14.25" x14ac:dyDescent="0.2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  <c r="AZ975" s="139"/>
      <c r="BA975" s="139"/>
      <c r="BB975" s="139"/>
    </row>
    <row r="976" spans="1:54" ht="14.25" x14ac:dyDescent="0.2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39"/>
      <c r="BA976" s="139"/>
      <c r="BB976" s="139"/>
    </row>
    <row r="977" spans="1:54" ht="14.25" x14ac:dyDescent="0.2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39"/>
      <c r="BA977" s="139"/>
      <c r="BB977" s="139"/>
    </row>
    <row r="978" spans="1:54" ht="14.25" x14ac:dyDescent="0.2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39"/>
      <c r="BA978" s="139"/>
      <c r="BB978" s="139"/>
    </row>
    <row r="979" spans="1:54" ht="14.25" x14ac:dyDescent="0.2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  <c r="AZ979" s="139"/>
      <c r="BA979" s="139"/>
      <c r="BB979" s="139"/>
    </row>
    <row r="980" spans="1:54" ht="14.25" x14ac:dyDescent="0.2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  <c r="AZ980" s="139"/>
      <c r="BA980" s="139"/>
      <c r="BB980" s="139"/>
    </row>
    <row r="981" spans="1:54" ht="14.25" x14ac:dyDescent="0.2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  <c r="AZ981" s="139"/>
      <c r="BA981" s="139"/>
      <c r="BB981" s="139"/>
    </row>
    <row r="982" spans="1:54" ht="14.25" x14ac:dyDescent="0.2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  <c r="BB982" s="139"/>
    </row>
    <row r="983" spans="1:54" ht="14.25" x14ac:dyDescent="0.2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39"/>
    </row>
    <row r="984" spans="1:54" ht="14.25" x14ac:dyDescent="0.2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  <c r="AZ984" s="139"/>
      <c r="BA984" s="139"/>
      <c r="BB984" s="139"/>
    </row>
    <row r="985" spans="1:54" ht="14.25" x14ac:dyDescent="0.2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  <c r="AZ985" s="139"/>
      <c r="BA985" s="139"/>
      <c r="BB985" s="139"/>
    </row>
    <row r="986" spans="1:54" ht="14.25" x14ac:dyDescent="0.2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  <c r="AZ986" s="139"/>
      <c r="BA986" s="139"/>
      <c r="BB986" s="139"/>
    </row>
    <row r="987" spans="1:54" ht="14.25" x14ac:dyDescent="0.2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  <c r="AZ987" s="139"/>
      <c r="BA987" s="139"/>
      <c r="BB987" s="139"/>
    </row>
    <row r="988" spans="1:54" ht="14.25" x14ac:dyDescent="0.2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39"/>
    </row>
    <row r="989" spans="1:54" ht="14.25" x14ac:dyDescent="0.2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  <c r="AZ989" s="139"/>
      <c r="BA989" s="139"/>
      <c r="BB989" s="139"/>
    </row>
    <row r="990" spans="1:54" ht="14.25" x14ac:dyDescent="0.2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39"/>
    </row>
    <row r="991" spans="1:54" ht="14.25" x14ac:dyDescent="0.2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  <c r="AZ991" s="139"/>
      <c r="BA991" s="139"/>
      <c r="BB991" s="139"/>
    </row>
    <row r="992" spans="1:54" ht="14.25" x14ac:dyDescent="0.2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  <c r="AZ992" s="139"/>
      <c r="BA992" s="139"/>
      <c r="BB992" s="139"/>
    </row>
    <row r="993" spans="1:54" ht="14.25" x14ac:dyDescent="0.2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39"/>
    </row>
    <row r="994" spans="1:54" ht="14.25" x14ac:dyDescent="0.2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  <c r="AZ994" s="139"/>
      <c r="BA994" s="139"/>
      <c r="BB994" s="139"/>
    </row>
    <row r="995" spans="1:54" ht="14.25" x14ac:dyDescent="0.2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39"/>
    </row>
    <row r="996" spans="1:54" ht="14.25" x14ac:dyDescent="0.2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  <c r="AZ996" s="139"/>
      <c r="BA996" s="139"/>
      <c r="BB996" s="139"/>
    </row>
    <row r="997" spans="1:54" ht="14.25" x14ac:dyDescent="0.2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  <c r="AZ997" s="139"/>
      <c r="BA997" s="139"/>
      <c r="BB997" s="139"/>
    </row>
    <row r="998" spans="1:54" ht="14.25" x14ac:dyDescent="0.2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  <c r="AA998" s="139"/>
      <c r="AB998" s="139"/>
      <c r="AC998" s="139"/>
      <c r="AD998" s="139"/>
      <c r="AE998" s="139"/>
      <c r="AF998" s="139"/>
      <c r="AG998" s="139"/>
      <c r="AH998" s="139"/>
      <c r="AI998" s="139"/>
      <c r="AJ998" s="139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39"/>
    </row>
    <row r="999" spans="1:54" ht="14.25" x14ac:dyDescent="0.2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  <c r="AZ999" s="139"/>
      <c r="BA999" s="139"/>
      <c r="BB999" s="139"/>
    </row>
    <row r="1000" spans="1:54" ht="14.25" x14ac:dyDescent="0.2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  <c r="AA1000" s="139"/>
      <c r="AB1000" s="139"/>
      <c r="AC1000" s="139"/>
      <c r="AD1000" s="139"/>
      <c r="AE1000" s="139"/>
      <c r="AF1000" s="139"/>
      <c r="AG1000" s="139"/>
      <c r="AH1000" s="139"/>
      <c r="AI1000" s="139"/>
      <c r="AJ1000" s="139"/>
      <c r="AK1000" s="139"/>
      <c r="AL1000" s="139"/>
      <c r="AM1000" s="139"/>
      <c r="AN1000" s="139"/>
      <c r="AO1000" s="139"/>
      <c r="AP1000" s="139"/>
      <c r="AQ1000" s="139"/>
      <c r="AR1000" s="139"/>
      <c r="AS1000" s="139"/>
      <c r="AT1000" s="139"/>
      <c r="AU1000" s="139"/>
      <c r="AV1000" s="139"/>
      <c r="AW1000" s="139"/>
      <c r="AX1000" s="139"/>
      <c r="AY1000" s="139"/>
      <c r="AZ1000" s="139"/>
      <c r="BA1000" s="139"/>
      <c r="BB1000" s="139"/>
    </row>
    <row r="1001" spans="1:54" ht="14.25" x14ac:dyDescent="0.2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39"/>
      <c r="X1001" s="139"/>
      <c r="Y1001" s="139"/>
      <c r="Z1001" s="139"/>
      <c r="AA1001" s="139"/>
      <c r="AB1001" s="139"/>
      <c r="AC1001" s="139"/>
      <c r="AD1001" s="139"/>
      <c r="AE1001" s="139"/>
      <c r="AF1001" s="139"/>
      <c r="AG1001" s="139"/>
      <c r="AH1001" s="139"/>
      <c r="AI1001" s="139"/>
      <c r="AJ1001" s="139"/>
      <c r="AK1001" s="139"/>
      <c r="AL1001" s="139"/>
      <c r="AM1001" s="139"/>
      <c r="AN1001" s="139"/>
      <c r="AO1001" s="139"/>
      <c r="AP1001" s="139"/>
      <c r="AQ1001" s="139"/>
      <c r="AR1001" s="139"/>
      <c r="AS1001" s="139"/>
      <c r="AT1001" s="139"/>
      <c r="AU1001" s="139"/>
      <c r="AV1001" s="139"/>
      <c r="AW1001" s="139"/>
      <c r="AX1001" s="139"/>
      <c r="AY1001" s="139"/>
      <c r="AZ1001" s="139"/>
      <c r="BA1001" s="139"/>
      <c r="BB1001" s="139"/>
    </row>
    <row r="1002" spans="1:54" ht="14.25" x14ac:dyDescent="0.2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39"/>
      <c r="X1002" s="139"/>
      <c r="Y1002" s="139"/>
      <c r="Z1002" s="139"/>
      <c r="AA1002" s="139"/>
      <c r="AB1002" s="139"/>
      <c r="AC1002" s="139"/>
      <c r="AD1002" s="139"/>
      <c r="AE1002" s="139"/>
      <c r="AF1002" s="139"/>
      <c r="AG1002" s="139"/>
      <c r="AH1002" s="139"/>
      <c r="AI1002" s="139"/>
      <c r="AJ1002" s="139"/>
      <c r="AK1002" s="139"/>
      <c r="AL1002" s="139"/>
      <c r="AM1002" s="139"/>
      <c r="AN1002" s="139"/>
      <c r="AO1002" s="139"/>
      <c r="AP1002" s="139"/>
      <c r="AQ1002" s="139"/>
      <c r="AR1002" s="139"/>
      <c r="AS1002" s="139"/>
      <c r="AT1002" s="139"/>
      <c r="AU1002" s="139"/>
      <c r="AV1002" s="139"/>
      <c r="AW1002" s="139"/>
      <c r="AX1002" s="139"/>
      <c r="AY1002" s="139"/>
      <c r="AZ1002" s="139"/>
      <c r="BA1002" s="139"/>
      <c r="BB1002" s="139"/>
    </row>
    <row r="1003" spans="1:54" ht="14.25" x14ac:dyDescent="0.2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39"/>
      <c r="X1003" s="139"/>
      <c r="Y1003" s="139"/>
      <c r="Z1003" s="139"/>
      <c r="AA1003" s="139"/>
      <c r="AB1003" s="139"/>
      <c r="AC1003" s="139"/>
      <c r="AD1003" s="139"/>
      <c r="AE1003" s="139"/>
      <c r="AF1003" s="139"/>
      <c r="AG1003" s="139"/>
      <c r="AH1003" s="139"/>
      <c r="AI1003" s="139"/>
      <c r="AJ1003" s="139"/>
      <c r="AK1003" s="139"/>
      <c r="AL1003" s="139"/>
      <c r="AM1003" s="139"/>
      <c r="AN1003" s="139"/>
      <c r="AO1003" s="139"/>
      <c r="AP1003" s="139"/>
      <c r="AQ1003" s="139"/>
      <c r="AR1003" s="139"/>
      <c r="AS1003" s="139"/>
      <c r="AT1003" s="139"/>
      <c r="AU1003" s="139"/>
      <c r="AV1003" s="139"/>
      <c r="AW1003" s="139"/>
      <c r="AX1003" s="139"/>
      <c r="AY1003" s="139"/>
      <c r="AZ1003" s="139"/>
      <c r="BA1003" s="139"/>
      <c r="BB1003" s="139"/>
    </row>
    <row r="1004" spans="1:54" ht="14.25" x14ac:dyDescent="0.2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39"/>
      <c r="X1004" s="139"/>
      <c r="Y1004" s="139"/>
      <c r="Z1004" s="139"/>
      <c r="AA1004" s="139"/>
      <c r="AB1004" s="139"/>
      <c r="AC1004" s="139"/>
      <c r="AD1004" s="139"/>
      <c r="AE1004" s="139"/>
      <c r="AF1004" s="139"/>
      <c r="AG1004" s="139"/>
      <c r="AH1004" s="139"/>
      <c r="AI1004" s="139"/>
      <c r="AJ1004" s="139"/>
      <c r="AK1004" s="139"/>
      <c r="AL1004" s="139"/>
      <c r="AM1004" s="139"/>
      <c r="AN1004" s="139"/>
      <c r="AO1004" s="139"/>
      <c r="AP1004" s="139"/>
      <c r="AQ1004" s="139"/>
      <c r="AR1004" s="139"/>
      <c r="AS1004" s="139"/>
      <c r="AT1004" s="139"/>
      <c r="AU1004" s="139"/>
      <c r="AV1004" s="139"/>
      <c r="AW1004" s="139"/>
      <c r="AX1004" s="139"/>
      <c r="AY1004" s="139"/>
      <c r="AZ1004" s="139"/>
      <c r="BA1004" s="139"/>
      <c r="BB1004" s="139"/>
    </row>
    <row r="1005" spans="1:54" ht="14.25" x14ac:dyDescent="0.2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139"/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39"/>
      <c r="X1005" s="139"/>
      <c r="Y1005" s="139"/>
      <c r="Z1005" s="139"/>
      <c r="AA1005" s="139"/>
      <c r="AB1005" s="139"/>
      <c r="AC1005" s="139"/>
      <c r="AD1005" s="139"/>
      <c r="AE1005" s="139"/>
      <c r="AF1005" s="139"/>
      <c r="AG1005" s="139"/>
      <c r="AH1005" s="139"/>
      <c r="AI1005" s="139"/>
      <c r="AJ1005" s="139"/>
      <c r="AK1005" s="139"/>
      <c r="AL1005" s="139"/>
      <c r="AM1005" s="139"/>
      <c r="AN1005" s="139"/>
      <c r="AO1005" s="139"/>
      <c r="AP1005" s="139"/>
      <c r="AQ1005" s="139"/>
      <c r="AR1005" s="139"/>
      <c r="AS1005" s="139"/>
      <c r="AT1005" s="139"/>
      <c r="AU1005" s="139"/>
      <c r="AV1005" s="139"/>
      <c r="AW1005" s="139"/>
      <c r="AX1005" s="139"/>
      <c r="AY1005" s="139"/>
      <c r="AZ1005" s="139"/>
      <c r="BA1005" s="139"/>
      <c r="BB1005" s="139"/>
    </row>
    <row r="1006" spans="1:54" ht="14.25" x14ac:dyDescent="0.2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139"/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39"/>
      <c r="X1006" s="139"/>
      <c r="Y1006" s="139"/>
      <c r="Z1006" s="139"/>
      <c r="AA1006" s="139"/>
      <c r="AB1006" s="139"/>
      <c r="AC1006" s="139"/>
      <c r="AD1006" s="139"/>
      <c r="AE1006" s="139"/>
      <c r="AF1006" s="139"/>
      <c r="AG1006" s="139"/>
      <c r="AH1006" s="139"/>
      <c r="AI1006" s="139"/>
      <c r="AJ1006" s="139"/>
      <c r="AK1006" s="139"/>
      <c r="AL1006" s="139"/>
      <c r="AM1006" s="139"/>
      <c r="AN1006" s="139"/>
      <c r="AO1006" s="139"/>
      <c r="AP1006" s="139"/>
      <c r="AQ1006" s="139"/>
      <c r="AR1006" s="139"/>
      <c r="AS1006" s="139"/>
      <c r="AT1006" s="139"/>
      <c r="AU1006" s="139"/>
      <c r="AV1006" s="139"/>
      <c r="AW1006" s="139"/>
      <c r="AX1006" s="139"/>
      <c r="AY1006" s="139"/>
      <c r="AZ1006" s="139"/>
      <c r="BA1006" s="139"/>
      <c r="BB1006" s="139"/>
    </row>
    <row r="1007" spans="1:54" ht="14.25" x14ac:dyDescent="0.2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139"/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39"/>
      <c r="X1007" s="139"/>
      <c r="Y1007" s="139"/>
      <c r="Z1007" s="139"/>
      <c r="AA1007" s="139"/>
      <c r="AB1007" s="139"/>
      <c r="AC1007" s="139"/>
      <c r="AD1007" s="139"/>
      <c r="AE1007" s="139"/>
      <c r="AF1007" s="139"/>
      <c r="AG1007" s="139"/>
      <c r="AH1007" s="139"/>
      <c r="AI1007" s="139"/>
      <c r="AJ1007" s="139"/>
      <c r="AK1007" s="139"/>
      <c r="AL1007" s="139"/>
      <c r="AM1007" s="139"/>
      <c r="AN1007" s="139"/>
      <c r="AO1007" s="139"/>
      <c r="AP1007" s="139"/>
      <c r="AQ1007" s="139"/>
      <c r="AR1007" s="139"/>
      <c r="AS1007" s="139"/>
      <c r="AT1007" s="139"/>
      <c r="AU1007" s="139"/>
      <c r="AV1007" s="139"/>
      <c r="AW1007" s="139"/>
      <c r="AX1007" s="139"/>
      <c r="AY1007" s="139"/>
      <c r="AZ1007" s="139"/>
      <c r="BA1007" s="139"/>
      <c r="BB1007" s="139"/>
    </row>
    <row r="1008" spans="1:54" ht="14.25" x14ac:dyDescent="0.2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139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39"/>
      <c r="X1008" s="139"/>
      <c r="Y1008" s="139"/>
      <c r="Z1008" s="139"/>
      <c r="AA1008" s="139"/>
      <c r="AB1008" s="139"/>
      <c r="AC1008" s="139"/>
      <c r="AD1008" s="139"/>
      <c r="AE1008" s="139"/>
      <c r="AF1008" s="139"/>
      <c r="AG1008" s="139"/>
      <c r="AH1008" s="139"/>
      <c r="AI1008" s="139"/>
      <c r="AJ1008" s="139"/>
      <c r="AK1008" s="139"/>
      <c r="AL1008" s="139"/>
      <c r="AM1008" s="139"/>
      <c r="AN1008" s="139"/>
      <c r="AO1008" s="139"/>
      <c r="AP1008" s="139"/>
      <c r="AQ1008" s="139"/>
      <c r="AR1008" s="139"/>
      <c r="AS1008" s="139"/>
      <c r="AT1008" s="139"/>
      <c r="AU1008" s="139"/>
      <c r="AV1008" s="139"/>
      <c r="AW1008" s="139"/>
      <c r="AX1008" s="139"/>
      <c r="AY1008" s="139"/>
      <c r="AZ1008" s="139"/>
      <c r="BA1008" s="139"/>
      <c r="BB1008" s="139"/>
    </row>
    <row r="1009" spans="1:54" ht="14.25" x14ac:dyDescent="0.2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139"/>
      <c r="L1009" s="139"/>
      <c r="M1009" s="139"/>
      <c r="N1009" s="139"/>
      <c r="O1009" s="139"/>
      <c r="P1009" s="139"/>
      <c r="Q1009" s="139"/>
      <c r="R1009" s="139"/>
      <c r="S1009" s="139"/>
      <c r="T1009" s="139"/>
      <c r="U1009" s="139"/>
      <c r="V1009" s="139"/>
      <c r="W1009" s="139"/>
      <c r="X1009" s="139"/>
      <c r="Y1009" s="139"/>
      <c r="Z1009" s="139"/>
      <c r="AA1009" s="139"/>
      <c r="AB1009" s="139"/>
      <c r="AC1009" s="139"/>
      <c r="AD1009" s="139"/>
      <c r="AE1009" s="139"/>
      <c r="AF1009" s="139"/>
      <c r="AG1009" s="139"/>
      <c r="AH1009" s="139"/>
      <c r="AI1009" s="139"/>
      <c r="AJ1009" s="139"/>
      <c r="AK1009" s="139"/>
      <c r="AL1009" s="139"/>
      <c r="AM1009" s="139"/>
      <c r="AN1009" s="139"/>
      <c r="AO1009" s="139"/>
      <c r="AP1009" s="139"/>
      <c r="AQ1009" s="139"/>
      <c r="AR1009" s="139"/>
      <c r="AS1009" s="139"/>
      <c r="AT1009" s="139"/>
      <c r="AU1009" s="139"/>
      <c r="AV1009" s="139"/>
      <c r="AW1009" s="139"/>
      <c r="AX1009" s="139"/>
      <c r="AY1009" s="139"/>
      <c r="AZ1009" s="139"/>
      <c r="BA1009" s="139"/>
      <c r="BB1009" s="139"/>
    </row>
    <row r="1010" spans="1:54" ht="14.25" x14ac:dyDescent="0.2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139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39"/>
      <c r="X1010" s="139"/>
      <c r="Y1010" s="139"/>
      <c r="Z1010" s="139"/>
      <c r="AA1010" s="139"/>
      <c r="AB1010" s="139"/>
      <c r="AC1010" s="139"/>
      <c r="AD1010" s="139"/>
      <c r="AE1010" s="139"/>
      <c r="AF1010" s="139"/>
      <c r="AG1010" s="139"/>
      <c r="AH1010" s="139"/>
      <c r="AI1010" s="139"/>
      <c r="AJ1010" s="139"/>
      <c r="AK1010" s="139"/>
      <c r="AL1010" s="139"/>
      <c r="AM1010" s="139"/>
      <c r="AN1010" s="139"/>
      <c r="AO1010" s="139"/>
      <c r="AP1010" s="139"/>
      <c r="AQ1010" s="139"/>
      <c r="AR1010" s="139"/>
      <c r="AS1010" s="139"/>
      <c r="AT1010" s="139"/>
      <c r="AU1010" s="139"/>
      <c r="AV1010" s="139"/>
      <c r="AW1010" s="139"/>
      <c r="AX1010" s="139"/>
      <c r="AY1010" s="139"/>
      <c r="AZ1010" s="139"/>
      <c r="BA1010" s="139"/>
      <c r="BB1010" s="139"/>
    </row>
    <row r="1011" spans="1:54" ht="14.25" x14ac:dyDescent="0.2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139"/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39"/>
      <c r="X1011" s="139"/>
      <c r="Y1011" s="139"/>
      <c r="Z1011" s="139"/>
      <c r="AA1011" s="139"/>
      <c r="AB1011" s="139"/>
      <c r="AC1011" s="139"/>
      <c r="AD1011" s="139"/>
      <c r="AE1011" s="139"/>
      <c r="AF1011" s="139"/>
      <c r="AG1011" s="139"/>
      <c r="AH1011" s="139"/>
      <c r="AI1011" s="139"/>
      <c r="AJ1011" s="139"/>
      <c r="AK1011" s="139"/>
      <c r="AL1011" s="139"/>
      <c r="AM1011" s="139"/>
      <c r="AN1011" s="139"/>
      <c r="AO1011" s="139"/>
      <c r="AP1011" s="139"/>
      <c r="AQ1011" s="139"/>
      <c r="AR1011" s="139"/>
      <c r="AS1011" s="139"/>
      <c r="AT1011" s="139"/>
      <c r="AU1011" s="139"/>
      <c r="AV1011" s="139"/>
      <c r="AW1011" s="139"/>
      <c r="AX1011" s="139"/>
      <c r="AY1011" s="139"/>
      <c r="AZ1011" s="139"/>
      <c r="BA1011" s="139"/>
      <c r="BB1011" s="139"/>
    </row>
    <row r="1012" spans="1:54" ht="14.25" x14ac:dyDescent="0.2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139"/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39"/>
      <c r="X1012" s="139"/>
      <c r="Y1012" s="139"/>
      <c r="Z1012" s="139"/>
      <c r="AA1012" s="139"/>
      <c r="AB1012" s="139"/>
      <c r="AC1012" s="139"/>
      <c r="AD1012" s="139"/>
      <c r="AE1012" s="139"/>
      <c r="AF1012" s="139"/>
      <c r="AG1012" s="139"/>
      <c r="AH1012" s="139"/>
      <c r="AI1012" s="139"/>
      <c r="AJ1012" s="139"/>
      <c r="AK1012" s="139"/>
      <c r="AL1012" s="139"/>
      <c r="AM1012" s="139"/>
      <c r="AN1012" s="139"/>
      <c r="AO1012" s="139"/>
      <c r="AP1012" s="139"/>
      <c r="AQ1012" s="139"/>
      <c r="AR1012" s="139"/>
      <c r="AS1012" s="139"/>
      <c r="AT1012" s="139"/>
      <c r="AU1012" s="139"/>
      <c r="AV1012" s="139"/>
      <c r="AW1012" s="139"/>
      <c r="AX1012" s="139"/>
      <c r="AY1012" s="139"/>
      <c r="AZ1012" s="139"/>
      <c r="BA1012" s="139"/>
      <c r="BB1012" s="139"/>
    </row>
    <row r="1013" spans="1:54" ht="14.25" x14ac:dyDescent="0.2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139"/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39"/>
      <c r="X1013" s="139"/>
      <c r="Y1013" s="139"/>
      <c r="Z1013" s="139"/>
      <c r="AA1013" s="139"/>
      <c r="AB1013" s="139"/>
      <c r="AC1013" s="139"/>
      <c r="AD1013" s="139"/>
      <c r="AE1013" s="139"/>
      <c r="AF1013" s="139"/>
      <c r="AG1013" s="139"/>
      <c r="AH1013" s="139"/>
      <c r="AI1013" s="139"/>
      <c r="AJ1013" s="139"/>
      <c r="AK1013" s="139"/>
      <c r="AL1013" s="139"/>
      <c r="AM1013" s="139"/>
      <c r="AN1013" s="139"/>
      <c r="AO1013" s="139"/>
      <c r="AP1013" s="139"/>
      <c r="AQ1013" s="139"/>
      <c r="AR1013" s="139"/>
      <c r="AS1013" s="139"/>
      <c r="AT1013" s="139"/>
      <c r="AU1013" s="139"/>
      <c r="AV1013" s="139"/>
      <c r="AW1013" s="139"/>
      <c r="AX1013" s="139"/>
      <c r="AY1013" s="139"/>
      <c r="AZ1013" s="139"/>
      <c r="BA1013" s="139"/>
      <c r="BB1013" s="139"/>
    </row>
    <row r="1014" spans="1:54" ht="14.25" x14ac:dyDescent="0.2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139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39"/>
      <c r="X1014" s="139"/>
      <c r="Y1014" s="139"/>
      <c r="Z1014" s="139"/>
      <c r="AA1014" s="139"/>
      <c r="AB1014" s="139"/>
      <c r="AC1014" s="139"/>
      <c r="AD1014" s="139"/>
      <c r="AE1014" s="139"/>
      <c r="AF1014" s="139"/>
      <c r="AG1014" s="139"/>
      <c r="AH1014" s="139"/>
      <c r="AI1014" s="139"/>
      <c r="AJ1014" s="139"/>
      <c r="AK1014" s="139"/>
      <c r="AL1014" s="139"/>
      <c r="AM1014" s="139"/>
      <c r="AN1014" s="139"/>
      <c r="AO1014" s="139"/>
      <c r="AP1014" s="139"/>
      <c r="AQ1014" s="139"/>
      <c r="AR1014" s="139"/>
      <c r="AS1014" s="139"/>
      <c r="AT1014" s="139"/>
      <c r="AU1014" s="139"/>
      <c r="AV1014" s="139"/>
      <c r="AW1014" s="139"/>
      <c r="AX1014" s="139"/>
      <c r="AY1014" s="139"/>
      <c r="AZ1014" s="139"/>
      <c r="BA1014" s="139"/>
      <c r="BB1014" s="139"/>
    </row>
    <row r="1015" spans="1:54" ht="14.25" x14ac:dyDescent="0.2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139"/>
      <c r="L1015" s="139"/>
      <c r="M1015" s="139"/>
      <c r="N1015" s="139"/>
      <c r="O1015" s="139"/>
      <c r="P1015" s="139"/>
      <c r="Q1015" s="139"/>
      <c r="R1015" s="139"/>
      <c r="S1015" s="139"/>
      <c r="T1015" s="139"/>
      <c r="U1015" s="139"/>
      <c r="V1015" s="139"/>
      <c r="W1015" s="139"/>
      <c r="X1015" s="139"/>
      <c r="Y1015" s="139"/>
      <c r="Z1015" s="139"/>
      <c r="AA1015" s="139"/>
      <c r="AB1015" s="139"/>
      <c r="AC1015" s="139"/>
      <c r="AD1015" s="139"/>
      <c r="AE1015" s="139"/>
      <c r="AF1015" s="139"/>
      <c r="AG1015" s="139"/>
      <c r="AH1015" s="139"/>
      <c r="AI1015" s="139"/>
      <c r="AJ1015" s="139"/>
      <c r="AK1015" s="139"/>
      <c r="AL1015" s="139"/>
      <c r="AM1015" s="139"/>
      <c r="AN1015" s="139"/>
      <c r="AO1015" s="139"/>
      <c r="AP1015" s="139"/>
      <c r="AQ1015" s="139"/>
      <c r="AR1015" s="139"/>
      <c r="AS1015" s="139"/>
      <c r="AT1015" s="139"/>
      <c r="AU1015" s="139"/>
      <c r="AV1015" s="139"/>
      <c r="AW1015" s="139"/>
      <c r="AX1015" s="139"/>
      <c r="AY1015" s="139"/>
      <c r="AZ1015" s="139"/>
      <c r="BA1015" s="139"/>
      <c r="BB1015" s="139"/>
    </row>
    <row r="1016" spans="1:54" ht="14.25" x14ac:dyDescent="0.2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139"/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39"/>
      <c r="X1016" s="139"/>
      <c r="Y1016" s="139"/>
      <c r="Z1016" s="139"/>
      <c r="AA1016" s="139"/>
      <c r="AB1016" s="139"/>
      <c r="AC1016" s="139"/>
      <c r="AD1016" s="139"/>
      <c r="AE1016" s="139"/>
      <c r="AF1016" s="139"/>
      <c r="AG1016" s="139"/>
      <c r="AH1016" s="139"/>
      <c r="AI1016" s="139"/>
      <c r="AJ1016" s="139"/>
      <c r="AK1016" s="139"/>
      <c r="AL1016" s="139"/>
      <c r="AM1016" s="139"/>
      <c r="AN1016" s="139"/>
      <c r="AO1016" s="139"/>
      <c r="AP1016" s="139"/>
      <c r="AQ1016" s="139"/>
      <c r="AR1016" s="139"/>
      <c r="AS1016" s="139"/>
      <c r="AT1016" s="139"/>
      <c r="AU1016" s="139"/>
      <c r="AV1016" s="139"/>
      <c r="AW1016" s="139"/>
      <c r="AX1016" s="139"/>
      <c r="AY1016" s="139"/>
      <c r="AZ1016" s="139"/>
      <c r="BA1016" s="139"/>
      <c r="BB1016" s="139"/>
    </row>
    <row r="1017" spans="1:54" ht="14.25" x14ac:dyDescent="0.2">
      <c r="A1017" s="139"/>
      <c r="B1017" s="139"/>
      <c r="C1017" s="139"/>
      <c r="D1017" s="139"/>
      <c r="E1017" s="139"/>
      <c r="F1017" s="139"/>
      <c r="G1017" s="139"/>
      <c r="H1017" s="139"/>
      <c r="I1017" s="139"/>
      <c r="J1017" s="139"/>
      <c r="K1017" s="139"/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39"/>
      <c r="X1017" s="139"/>
      <c r="Y1017" s="139"/>
      <c r="Z1017" s="139"/>
      <c r="AA1017" s="139"/>
      <c r="AB1017" s="139"/>
      <c r="AC1017" s="139"/>
      <c r="AD1017" s="139"/>
      <c r="AE1017" s="139"/>
      <c r="AF1017" s="139"/>
      <c r="AG1017" s="139"/>
      <c r="AH1017" s="139"/>
      <c r="AI1017" s="139"/>
      <c r="AJ1017" s="139"/>
      <c r="AK1017" s="139"/>
      <c r="AL1017" s="139"/>
      <c r="AM1017" s="139"/>
      <c r="AN1017" s="139"/>
      <c r="AO1017" s="139"/>
      <c r="AP1017" s="139"/>
      <c r="AQ1017" s="139"/>
      <c r="AR1017" s="139"/>
      <c r="AS1017" s="139"/>
      <c r="AT1017" s="139"/>
      <c r="AU1017" s="139"/>
      <c r="AV1017" s="139"/>
      <c r="AW1017" s="139"/>
      <c r="AX1017" s="139"/>
      <c r="AY1017" s="139"/>
      <c r="AZ1017" s="139"/>
      <c r="BA1017" s="139"/>
      <c r="BB1017" s="139"/>
    </row>
    <row r="1018" spans="1:54" ht="14.25" x14ac:dyDescent="0.2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139"/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39"/>
      <c r="X1018" s="139"/>
      <c r="Y1018" s="139"/>
      <c r="Z1018" s="139"/>
      <c r="AA1018" s="139"/>
      <c r="AB1018" s="139"/>
      <c r="AC1018" s="139"/>
      <c r="AD1018" s="139"/>
      <c r="AE1018" s="139"/>
      <c r="AF1018" s="139"/>
      <c r="AG1018" s="139"/>
      <c r="AH1018" s="139"/>
      <c r="AI1018" s="139"/>
      <c r="AJ1018" s="139"/>
      <c r="AK1018" s="139"/>
      <c r="AL1018" s="139"/>
      <c r="AM1018" s="139"/>
      <c r="AN1018" s="139"/>
      <c r="AO1018" s="139"/>
      <c r="AP1018" s="139"/>
      <c r="AQ1018" s="139"/>
      <c r="AR1018" s="139"/>
      <c r="AS1018" s="139"/>
      <c r="AT1018" s="139"/>
      <c r="AU1018" s="139"/>
      <c r="AV1018" s="139"/>
      <c r="AW1018" s="139"/>
      <c r="AX1018" s="139"/>
      <c r="AY1018" s="139"/>
      <c r="AZ1018" s="139"/>
      <c r="BA1018" s="139"/>
      <c r="BB1018" s="139"/>
    </row>
    <row r="1019" spans="1:54" ht="14.25" x14ac:dyDescent="0.2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139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39"/>
      <c r="X1019" s="139"/>
      <c r="Y1019" s="139"/>
      <c r="Z1019" s="139"/>
      <c r="AA1019" s="139"/>
      <c r="AB1019" s="139"/>
      <c r="AC1019" s="139"/>
      <c r="AD1019" s="139"/>
      <c r="AE1019" s="139"/>
      <c r="AF1019" s="139"/>
      <c r="AG1019" s="139"/>
      <c r="AH1019" s="139"/>
      <c r="AI1019" s="139"/>
      <c r="AJ1019" s="139"/>
      <c r="AK1019" s="139"/>
      <c r="AL1019" s="139"/>
      <c r="AM1019" s="139"/>
      <c r="AN1019" s="139"/>
      <c r="AO1019" s="139"/>
      <c r="AP1019" s="139"/>
      <c r="AQ1019" s="139"/>
      <c r="AR1019" s="139"/>
      <c r="AS1019" s="139"/>
      <c r="AT1019" s="139"/>
      <c r="AU1019" s="139"/>
      <c r="AV1019" s="139"/>
      <c r="AW1019" s="139"/>
      <c r="AX1019" s="139"/>
      <c r="AY1019" s="139"/>
      <c r="AZ1019" s="139"/>
      <c r="BA1019" s="139"/>
      <c r="BB1019" s="139"/>
    </row>
    <row r="1020" spans="1:54" ht="14.25" x14ac:dyDescent="0.2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139"/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39"/>
      <c r="X1020" s="139"/>
      <c r="Y1020" s="139"/>
      <c r="Z1020" s="139"/>
      <c r="AA1020" s="139"/>
      <c r="AB1020" s="139"/>
      <c r="AC1020" s="139"/>
      <c r="AD1020" s="139"/>
      <c r="AE1020" s="139"/>
      <c r="AF1020" s="139"/>
      <c r="AG1020" s="139"/>
      <c r="AH1020" s="139"/>
      <c r="AI1020" s="139"/>
      <c r="AJ1020" s="139"/>
      <c r="AK1020" s="139"/>
      <c r="AL1020" s="139"/>
      <c r="AM1020" s="139"/>
      <c r="AN1020" s="139"/>
      <c r="AO1020" s="139"/>
      <c r="AP1020" s="139"/>
      <c r="AQ1020" s="139"/>
      <c r="AR1020" s="139"/>
      <c r="AS1020" s="139"/>
      <c r="AT1020" s="139"/>
      <c r="AU1020" s="139"/>
      <c r="AV1020" s="139"/>
      <c r="AW1020" s="139"/>
      <c r="AX1020" s="139"/>
      <c r="AY1020" s="139"/>
      <c r="AZ1020" s="139"/>
      <c r="BA1020" s="139"/>
      <c r="BB1020" s="139"/>
    </row>
    <row r="1021" spans="1:54" ht="14.25" x14ac:dyDescent="0.2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139"/>
      <c r="L1021" s="139"/>
      <c r="M1021" s="139"/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39"/>
      <c r="X1021" s="139"/>
      <c r="Y1021" s="139"/>
      <c r="Z1021" s="139"/>
      <c r="AA1021" s="139"/>
      <c r="AB1021" s="139"/>
      <c r="AC1021" s="139"/>
      <c r="AD1021" s="139"/>
      <c r="AE1021" s="139"/>
      <c r="AF1021" s="139"/>
      <c r="AG1021" s="139"/>
      <c r="AH1021" s="139"/>
      <c r="AI1021" s="139"/>
      <c r="AJ1021" s="139"/>
      <c r="AK1021" s="139"/>
      <c r="AL1021" s="139"/>
      <c r="AM1021" s="139"/>
      <c r="AN1021" s="139"/>
      <c r="AO1021" s="139"/>
      <c r="AP1021" s="139"/>
      <c r="AQ1021" s="139"/>
      <c r="AR1021" s="139"/>
      <c r="AS1021" s="139"/>
      <c r="AT1021" s="139"/>
      <c r="AU1021" s="139"/>
      <c r="AV1021" s="139"/>
      <c r="AW1021" s="139"/>
      <c r="AX1021" s="139"/>
      <c r="AY1021" s="139"/>
      <c r="AZ1021" s="139"/>
      <c r="BA1021" s="139"/>
      <c r="BB1021" s="139"/>
    </row>
    <row r="1022" spans="1:54" ht="14.25" x14ac:dyDescent="0.2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139"/>
      <c r="L1022" s="139"/>
      <c r="M1022" s="139"/>
      <c r="N1022" s="139"/>
      <c r="O1022" s="139"/>
      <c r="P1022" s="139"/>
      <c r="Q1022" s="139"/>
      <c r="R1022" s="139"/>
      <c r="S1022" s="139"/>
      <c r="T1022" s="139"/>
      <c r="U1022" s="139"/>
      <c r="V1022" s="139"/>
      <c r="W1022" s="139"/>
      <c r="X1022" s="139"/>
      <c r="Y1022" s="139"/>
      <c r="Z1022" s="139"/>
      <c r="AA1022" s="139"/>
      <c r="AB1022" s="139"/>
      <c r="AC1022" s="139"/>
      <c r="AD1022" s="139"/>
      <c r="AE1022" s="139"/>
      <c r="AF1022" s="139"/>
      <c r="AG1022" s="139"/>
      <c r="AH1022" s="139"/>
      <c r="AI1022" s="139"/>
      <c r="AJ1022" s="139"/>
      <c r="AK1022" s="139"/>
      <c r="AL1022" s="139"/>
      <c r="AM1022" s="139"/>
      <c r="AN1022" s="139"/>
      <c r="AO1022" s="139"/>
      <c r="AP1022" s="139"/>
      <c r="AQ1022" s="139"/>
      <c r="AR1022" s="139"/>
      <c r="AS1022" s="139"/>
      <c r="AT1022" s="139"/>
      <c r="AU1022" s="139"/>
      <c r="AV1022" s="139"/>
      <c r="AW1022" s="139"/>
      <c r="AX1022" s="139"/>
      <c r="AY1022" s="139"/>
      <c r="AZ1022" s="139"/>
      <c r="BA1022" s="139"/>
      <c r="BB1022" s="139"/>
    </row>
    <row r="1023" spans="1:54" ht="14.25" x14ac:dyDescent="0.2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139"/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39"/>
      <c r="X1023" s="139"/>
      <c r="Y1023" s="139"/>
      <c r="Z1023" s="139"/>
      <c r="AA1023" s="139"/>
      <c r="AB1023" s="139"/>
      <c r="AC1023" s="139"/>
      <c r="AD1023" s="139"/>
      <c r="AE1023" s="139"/>
      <c r="AF1023" s="139"/>
      <c r="AG1023" s="139"/>
      <c r="AH1023" s="139"/>
      <c r="AI1023" s="139"/>
      <c r="AJ1023" s="139"/>
      <c r="AK1023" s="139"/>
      <c r="AL1023" s="139"/>
      <c r="AM1023" s="139"/>
      <c r="AN1023" s="139"/>
      <c r="AO1023" s="139"/>
      <c r="AP1023" s="139"/>
      <c r="AQ1023" s="139"/>
      <c r="AR1023" s="139"/>
      <c r="AS1023" s="139"/>
      <c r="AT1023" s="139"/>
      <c r="AU1023" s="139"/>
      <c r="AV1023" s="139"/>
      <c r="AW1023" s="139"/>
      <c r="AX1023" s="139"/>
      <c r="AY1023" s="139"/>
      <c r="AZ1023" s="139"/>
      <c r="BA1023" s="139"/>
      <c r="BB1023" s="139"/>
    </row>
    <row r="1024" spans="1:54" ht="14.25" x14ac:dyDescent="0.2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139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39"/>
      <c r="X1024" s="139"/>
      <c r="Y1024" s="139"/>
      <c r="Z1024" s="139"/>
      <c r="AA1024" s="139"/>
      <c r="AB1024" s="139"/>
      <c r="AC1024" s="139"/>
      <c r="AD1024" s="139"/>
      <c r="AE1024" s="139"/>
      <c r="AF1024" s="139"/>
      <c r="AG1024" s="139"/>
      <c r="AH1024" s="139"/>
      <c r="AI1024" s="139"/>
      <c r="AJ1024" s="139"/>
      <c r="AK1024" s="139"/>
      <c r="AL1024" s="139"/>
      <c r="AM1024" s="139"/>
      <c r="AN1024" s="139"/>
      <c r="AO1024" s="139"/>
      <c r="AP1024" s="139"/>
      <c r="AQ1024" s="139"/>
      <c r="AR1024" s="139"/>
      <c r="AS1024" s="139"/>
      <c r="AT1024" s="139"/>
      <c r="AU1024" s="139"/>
      <c r="AV1024" s="139"/>
      <c r="AW1024" s="139"/>
      <c r="AX1024" s="139"/>
      <c r="AY1024" s="139"/>
      <c r="AZ1024" s="139"/>
      <c r="BA1024" s="139"/>
      <c r="BB1024" s="139"/>
    </row>
    <row r="1025" spans="1:54" ht="14.25" x14ac:dyDescent="0.2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139"/>
      <c r="L1025" s="139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39"/>
      <c r="W1025" s="139"/>
      <c r="X1025" s="139"/>
      <c r="Y1025" s="139"/>
      <c r="Z1025" s="139"/>
      <c r="AA1025" s="139"/>
      <c r="AB1025" s="139"/>
      <c r="AC1025" s="139"/>
      <c r="AD1025" s="139"/>
      <c r="AE1025" s="139"/>
      <c r="AF1025" s="139"/>
      <c r="AG1025" s="139"/>
      <c r="AH1025" s="139"/>
      <c r="AI1025" s="139"/>
      <c r="AJ1025" s="139"/>
      <c r="AK1025" s="139"/>
      <c r="AL1025" s="139"/>
      <c r="AM1025" s="139"/>
      <c r="AN1025" s="139"/>
      <c r="AO1025" s="139"/>
      <c r="AP1025" s="139"/>
      <c r="AQ1025" s="139"/>
      <c r="AR1025" s="139"/>
      <c r="AS1025" s="139"/>
      <c r="AT1025" s="139"/>
      <c r="AU1025" s="139"/>
      <c r="AV1025" s="139"/>
      <c r="AW1025" s="139"/>
      <c r="AX1025" s="139"/>
      <c r="AY1025" s="139"/>
      <c r="AZ1025" s="139"/>
      <c r="BA1025" s="139"/>
      <c r="BB1025" s="139"/>
    </row>
    <row r="1026" spans="1:54" ht="14.25" x14ac:dyDescent="0.2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139"/>
      <c r="L1026" s="139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39"/>
      <c r="W1026" s="139"/>
      <c r="X1026" s="139"/>
      <c r="Y1026" s="139"/>
      <c r="Z1026" s="139"/>
      <c r="AA1026" s="139"/>
      <c r="AB1026" s="139"/>
      <c r="AC1026" s="139"/>
      <c r="AD1026" s="139"/>
      <c r="AE1026" s="139"/>
      <c r="AF1026" s="139"/>
      <c r="AG1026" s="139"/>
      <c r="AH1026" s="139"/>
      <c r="AI1026" s="139"/>
      <c r="AJ1026" s="139"/>
      <c r="AK1026" s="139"/>
      <c r="AL1026" s="139"/>
      <c r="AM1026" s="139"/>
      <c r="AN1026" s="139"/>
      <c r="AO1026" s="139"/>
      <c r="AP1026" s="139"/>
      <c r="AQ1026" s="139"/>
      <c r="AR1026" s="139"/>
      <c r="AS1026" s="139"/>
      <c r="AT1026" s="139"/>
      <c r="AU1026" s="139"/>
      <c r="AV1026" s="139"/>
      <c r="AW1026" s="139"/>
      <c r="AX1026" s="139"/>
      <c r="AY1026" s="139"/>
      <c r="AZ1026" s="139"/>
      <c r="BA1026" s="139"/>
      <c r="BB1026" s="139"/>
    </row>
    <row r="1027" spans="1:54" ht="14.25" x14ac:dyDescent="0.2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139"/>
      <c r="L1027" s="139"/>
      <c r="M1027" s="139"/>
      <c r="N1027" s="139"/>
      <c r="O1027" s="139"/>
      <c r="P1027" s="139"/>
      <c r="Q1027" s="139"/>
      <c r="R1027" s="139"/>
      <c r="S1027" s="139"/>
      <c r="T1027" s="139"/>
      <c r="U1027" s="139"/>
      <c r="V1027" s="139"/>
      <c r="W1027" s="139"/>
      <c r="X1027" s="139"/>
      <c r="Y1027" s="139"/>
      <c r="Z1027" s="139"/>
      <c r="AA1027" s="139"/>
      <c r="AB1027" s="139"/>
      <c r="AC1027" s="139"/>
      <c r="AD1027" s="139"/>
      <c r="AE1027" s="139"/>
      <c r="AF1027" s="139"/>
      <c r="AG1027" s="139"/>
      <c r="AH1027" s="139"/>
      <c r="AI1027" s="139"/>
      <c r="AJ1027" s="139"/>
      <c r="AK1027" s="139"/>
      <c r="AL1027" s="139"/>
      <c r="AM1027" s="139"/>
      <c r="AN1027" s="139"/>
      <c r="AO1027" s="139"/>
      <c r="AP1027" s="139"/>
      <c r="AQ1027" s="139"/>
      <c r="AR1027" s="139"/>
      <c r="AS1027" s="139"/>
      <c r="AT1027" s="139"/>
      <c r="AU1027" s="139"/>
      <c r="AV1027" s="139"/>
      <c r="AW1027" s="139"/>
      <c r="AX1027" s="139"/>
      <c r="AY1027" s="139"/>
      <c r="AZ1027" s="139"/>
      <c r="BA1027" s="139"/>
      <c r="BB1027" s="139"/>
    </row>
    <row r="1028" spans="1:54" ht="14.25" x14ac:dyDescent="0.2">
      <c r="A1028" s="139"/>
      <c r="B1028" s="139"/>
      <c r="C1028" s="139"/>
      <c r="D1028" s="139"/>
      <c r="E1028" s="139"/>
      <c r="F1028" s="139"/>
      <c r="G1028" s="139"/>
      <c r="H1028" s="139"/>
      <c r="I1028" s="139"/>
      <c r="J1028" s="139"/>
      <c r="K1028" s="139"/>
      <c r="L1028" s="139"/>
      <c r="M1028" s="139"/>
      <c r="N1028" s="139"/>
      <c r="O1028" s="139"/>
      <c r="P1028" s="139"/>
      <c r="Q1028" s="139"/>
      <c r="R1028" s="139"/>
      <c r="S1028" s="139"/>
      <c r="T1028" s="139"/>
      <c r="U1028" s="139"/>
      <c r="V1028" s="139"/>
      <c r="W1028" s="139"/>
      <c r="X1028" s="139"/>
      <c r="Y1028" s="139"/>
      <c r="Z1028" s="139"/>
      <c r="AA1028" s="139"/>
      <c r="AB1028" s="139"/>
      <c r="AC1028" s="139"/>
      <c r="AD1028" s="139"/>
      <c r="AE1028" s="139"/>
      <c r="AF1028" s="139"/>
      <c r="AG1028" s="139"/>
      <c r="AH1028" s="139"/>
      <c r="AI1028" s="139"/>
      <c r="AJ1028" s="139"/>
      <c r="AK1028" s="139"/>
      <c r="AL1028" s="139"/>
      <c r="AM1028" s="139"/>
      <c r="AN1028" s="139"/>
      <c r="AO1028" s="139"/>
      <c r="AP1028" s="139"/>
      <c r="AQ1028" s="139"/>
      <c r="AR1028" s="139"/>
      <c r="AS1028" s="139"/>
      <c r="AT1028" s="139"/>
      <c r="AU1028" s="139"/>
      <c r="AV1028" s="139"/>
      <c r="AW1028" s="139"/>
      <c r="AX1028" s="139"/>
      <c r="AY1028" s="139"/>
      <c r="AZ1028" s="139"/>
      <c r="BA1028" s="139"/>
      <c r="BB1028" s="139"/>
    </row>
    <row r="1029" spans="1:54" ht="14.25" x14ac:dyDescent="0.2">
      <c r="A1029" s="139"/>
      <c r="B1029" s="139"/>
      <c r="C1029" s="139"/>
      <c r="D1029" s="139"/>
      <c r="E1029" s="139"/>
      <c r="F1029" s="139"/>
      <c r="G1029" s="139"/>
      <c r="H1029" s="139"/>
      <c r="I1029" s="139"/>
      <c r="J1029" s="139"/>
      <c r="K1029" s="139"/>
      <c r="L1029" s="139"/>
      <c r="M1029" s="139"/>
      <c r="N1029" s="139"/>
      <c r="O1029" s="139"/>
      <c r="P1029" s="139"/>
      <c r="Q1029" s="139"/>
      <c r="R1029" s="139"/>
      <c r="S1029" s="139"/>
      <c r="T1029" s="139"/>
      <c r="U1029" s="139"/>
      <c r="V1029" s="139"/>
      <c r="W1029" s="139"/>
      <c r="X1029" s="139"/>
      <c r="Y1029" s="139"/>
      <c r="Z1029" s="139"/>
      <c r="AA1029" s="139"/>
      <c r="AB1029" s="139"/>
      <c r="AC1029" s="139"/>
      <c r="AD1029" s="139"/>
      <c r="AE1029" s="139"/>
      <c r="AF1029" s="139"/>
      <c r="AG1029" s="139"/>
      <c r="AH1029" s="139"/>
      <c r="AI1029" s="139"/>
      <c r="AJ1029" s="139"/>
      <c r="AK1029" s="139"/>
      <c r="AL1029" s="139"/>
      <c r="AM1029" s="139"/>
      <c r="AN1029" s="139"/>
      <c r="AO1029" s="139"/>
      <c r="AP1029" s="139"/>
      <c r="AQ1029" s="139"/>
      <c r="AR1029" s="139"/>
      <c r="AS1029" s="139"/>
      <c r="AT1029" s="139"/>
      <c r="AU1029" s="139"/>
      <c r="AV1029" s="139"/>
      <c r="AW1029" s="139"/>
      <c r="AX1029" s="139"/>
      <c r="AY1029" s="139"/>
      <c r="AZ1029" s="139"/>
      <c r="BA1029" s="139"/>
      <c r="BB1029" s="139"/>
    </row>
    <row r="1030" spans="1:54" ht="14.25" x14ac:dyDescent="0.2">
      <c r="A1030" s="139"/>
      <c r="B1030" s="139"/>
      <c r="C1030" s="139"/>
      <c r="D1030" s="139"/>
      <c r="E1030" s="139"/>
      <c r="F1030" s="139"/>
      <c r="G1030" s="139"/>
      <c r="H1030" s="139"/>
      <c r="I1030" s="139"/>
      <c r="J1030" s="139"/>
      <c r="K1030" s="139"/>
      <c r="L1030" s="139"/>
      <c r="M1030" s="139"/>
      <c r="N1030" s="139"/>
      <c r="O1030" s="139"/>
      <c r="P1030" s="139"/>
      <c r="Q1030" s="139"/>
      <c r="R1030" s="139"/>
      <c r="S1030" s="139"/>
      <c r="T1030" s="139"/>
      <c r="U1030" s="139"/>
      <c r="V1030" s="139"/>
      <c r="W1030" s="139"/>
      <c r="X1030" s="139"/>
      <c r="Y1030" s="139"/>
      <c r="Z1030" s="139"/>
      <c r="AA1030" s="139"/>
      <c r="AB1030" s="139"/>
      <c r="AC1030" s="139"/>
      <c r="AD1030" s="139"/>
      <c r="AE1030" s="139"/>
      <c r="AF1030" s="139"/>
      <c r="AG1030" s="139"/>
      <c r="AH1030" s="139"/>
      <c r="AI1030" s="139"/>
      <c r="AJ1030" s="139"/>
      <c r="AK1030" s="139"/>
      <c r="AL1030" s="139"/>
      <c r="AM1030" s="139"/>
      <c r="AN1030" s="139"/>
      <c r="AO1030" s="139"/>
      <c r="AP1030" s="139"/>
      <c r="AQ1030" s="139"/>
      <c r="AR1030" s="139"/>
      <c r="AS1030" s="139"/>
      <c r="AT1030" s="139"/>
      <c r="AU1030" s="139"/>
      <c r="AV1030" s="139"/>
      <c r="AW1030" s="139"/>
      <c r="AX1030" s="139"/>
      <c r="AY1030" s="139"/>
      <c r="AZ1030" s="139"/>
      <c r="BA1030" s="139"/>
      <c r="BB1030" s="139"/>
    </row>
    <row r="1031" spans="1:54" ht="14.25" x14ac:dyDescent="0.2">
      <c r="A1031" s="139"/>
      <c r="B1031" s="139"/>
      <c r="C1031" s="139"/>
      <c r="D1031" s="139"/>
      <c r="E1031" s="139"/>
      <c r="F1031" s="139"/>
      <c r="G1031" s="139"/>
      <c r="H1031" s="139"/>
      <c r="I1031" s="139"/>
      <c r="J1031" s="139"/>
      <c r="K1031" s="139"/>
      <c r="L1031" s="139"/>
      <c r="M1031" s="139"/>
      <c r="N1031" s="139"/>
      <c r="O1031" s="139"/>
      <c r="P1031" s="139"/>
      <c r="Q1031" s="139"/>
      <c r="R1031" s="139"/>
      <c r="S1031" s="139"/>
      <c r="T1031" s="139"/>
      <c r="U1031" s="139"/>
      <c r="V1031" s="139"/>
      <c r="W1031" s="139"/>
      <c r="X1031" s="139"/>
      <c r="Y1031" s="139"/>
      <c r="Z1031" s="139"/>
      <c r="AA1031" s="139"/>
      <c r="AB1031" s="139"/>
      <c r="AC1031" s="139"/>
      <c r="AD1031" s="139"/>
      <c r="AE1031" s="139"/>
      <c r="AF1031" s="139"/>
      <c r="AG1031" s="139"/>
      <c r="AH1031" s="139"/>
      <c r="AI1031" s="139"/>
      <c r="AJ1031" s="139"/>
      <c r="AK1031" s="139"/>
      <c r="AL1031" s="139"/>
      <c r="AM1031" s="139"/>
      <c r="AN1031" s="139"/>
      <c r="AO1031" s="139"/>
      <c r="AP1031" s="139"/>
      <c r="AQ1031" s="139"/>
      <c r="AR1031" s="139"/>
      <c r="AS1031" s="139"/>
      <c r="AT1031" s="139"/>
      <c r="AU1031" s="139"/>
      <c r="AV1031" s="139"/>
      <c r="AW1031" s="139"/>
      <c r="AX1031" s="139"/>
      <c r="AY1031" s="139"/>
      <c r="AZ1031" s="139"/>
      <c r="BA1031" s="139"/>
      <c r="BB1031" s="139"/>
    </row>
    <row r="1032" spans="1:54" ht="14.25" x14ac:dyDescent="0.2">
      <c r="A1032" s="139"/>
      <c r="B1032" s="139"/>
      <c r="C1032" s="139"/>
      <c r="D1032" s="139"/>
      <c r="E1032" s="139"/>
      <c r="F1032" s="139"/>
      <c r="G1032" s="139"/>
      <c r="H1032" s="139"/>
      <c r="I1032" s="139"/>
      <c r="J1032" s="139"/>
      <c r="K1032" s="139"/>
      <c r="L1032" s="139"/>
      <c r="M1032" s="139"/>
      <c r="N1032" s="139"/>
      <c r="O1032" s="139"/>
      <c r="P1032" s="139"/>
      <c r="Q1032" s="139"/>
      <c r="R1032" s="139"/>
      <c r="S1032" s="139"/>
      <c r="T1032" s="139"/>
      <c r="U1032" s="139"/>
      <c r="V1032" s="139"/>
      <c r="W1032" s="139"/>
      <c r="X1032" s="139"/>
      <c r="Y1032" s="139"/>
      <c r="Z1032" s="139"/>
      <c r="AA1032" s="139"/>
      <c r="AB1032" s="139"/>
      <c r="AC1032" s="139"/>
      <c r="AD1032" s="139"/>
      <c r="AE1032" s="139"/>
      <c r="AF1032" s="139"/>
      <c r="AG1032" s="139"/>
      <c r="AH1032" s="139"/>
      <c r="AI1032" s="139"/>
      <c r="AJ1032" s="139"/>
      <c r="AK1032" s="139"/>
      <c r="AL1032" s="139"/>
      <c r="AM1032" s="139"/>
      <c r="AN1032" s="139"/>
      <c r="AO1032" s="139"/>
      <c r="AP1032" s="139"/>
      <c r="AQ1032" s="139"/>
      <c r="AR1032" s="139"/>
      <c r="AS1032" s="139"/>
      <c r="AT1032" s="139"/>
      <c r="AU1032" s="139"/>
      <c r="AV1032" s="139"/>
      <c r="AW1032" s="139"/>
      <c r="AX1032" s="139"/>
      <c r="AY1032" s="139"/>
      <c r="AZ1032" s="139"/>
      <c r="BA1032" s="139"/>
      <c r="BB1032" s="139"/>
    </row>
    <row r="1033" spans="1:54" ht="14.25" x14ac:dyDescent="0.2">
      <c r="A1033" s="139"/>
      <c r="B1033" s="139"/>
      <c r="C1033" s="139"/>
      <c r="D1033" s="139"/>
      <c r="E1033" s="139"/>
      <c r="F1033" s="139"/>
      <c r="G1033" s="139"/>
      <c r="H1033" s="139"/>
      <c r="I1033" s="139"/>
      <c r="J1033" s="139"/>
      <c r="K1033" s="139"/>
      <c r="L1033" s="139"/>
      <c r="M1033" s="139"/>
      <c r="N1033" s="139"/>
      <c r="O1033" s="139"/>
      <c r="P1033" s="139"/>
      <c r="Q1033" s="139"/>
      <c r="R1033" s="139"/>
      <c r="S1033" s="139"/>
      <c r="T1033" s="139"/>
      <c r="U1033" s="139"/>
      <c r="V1033" s="139"/>
      <c r="W1033" s="139"/>
      <c r="X1033" s="139"/>
      <c r="Y1033" s="139"/>
      <c r="Z1033" s="139"/>
      <c r="AA1033" s="139"/>
      <c r="AB1033" s="139"/>
      <c r="AC1033" s="139"/>
      <c r="AD1033" s="139"/>
      <c r="AE1033" s="139"/>
      <c r="AF1033" s="139"/>
      <c r="AG1033" s="139"/>
      <c r="AH1033" s="139"/>
      <c r="AI1033" s="139"/>
      <c r="AJ1033" s="139"/>
      <c r="AK1033" s="139"/>
      <c r="AL1033" s="139"/>
      <c r="AM1033" s="139"/>
      <c r="AN1033" s="139"/>
      <c r="AO1033" s="139"/>
      <c r="AP1033" s="139"/>
      <c r="AQ1033" s="139"/>
      <c r="AR1033" s="139"/>
      <c r="AS1033" s="139"/>
      <c r="AT1033" s="139"/>
      <c r="AU1033" s="139"/>
      <c r="AV1033" s="139"/>
      <c r="AW1033" s="139"/>
      <c r="AX1033" s="139"/>
      <c r="AY1033" s="139"/>
      <c r="AZ1033" s="139"/>
      <c r="BA1033" s="139"/>
      <c r="BB1033" s="139"/>
    </row>
    <row r="1034" spans="1:54" ht="14.25" x14ac:dyDescent="0.2">
      <c r="A1034" s="139"/>
      <c r="B1034" s="139"/>
      <c r="C1034" s="139"/>
      <c r="D1034" s="139"/>
      <c r="E1034" s="139"/>
      <c r="F1034" s="139"/>
      <c r="G1034" s="139"/>
      <c r="H1034" s="139"/>
      <c r="I1034" s="139"/>
      <c r="J1034" s="139"/>
      <c r="K1034" s="139"/>
      <c r="L1034" s="139"/>
      <c r="M1034" s="139"/>
      <c r="N1034" s="139"/>
      <c r="O1034" s="139"/>
      <c r="P1034" s="139"/>
      <c r="Q1034" s="139"/>
      <c r="R1034" s="139"/>
      <c r="S1034" s="139"/>
      <c r="T1034" s="139"/>
      <c r="U1034" s="139"/>
      <c r="V1034" s="139"/>
      <c r="W1034" s="139"/>
      <c r="X1034" s="139"/>
      <c r="Y1034" s="139"/>
      <c r="Z1034" s="139"/>
      <c r="AA1034" s="139"/>
      <c r="AB1034" s="139"/>
      <c r="AC1034" s="139"/>
      <c r="AD1034" s="139"/>
      <c r="AE1034" s="139"/>
      <c r="AF1034" s="139"/>
      <c r="AG1034" s="139"/>
      <c r="AH1034" s="139"/>
      <c r="AI1034" s="139"/>
      <c r="AJ1034" s="139"/>
      <c r="AK1034" s="139"/>
      <c r="AL1034" s="139"/>
      <c r="AM1034" s="139"/>
      <c r="AN1034" s="139"/>
      <c r="AO1034" s="139"/>
      <c r="AP1034" s="139"/>
      <c r="AQ1034" s="139"/>
      <c r="AR1034" s="139"/>
      <c r="AS1034" s="139"/>
      <c r="AT1034" s="139"/>
      <c r="AU1034" s="139"/>
      <c r="AV1034" s="139"/>
      <c r="AW1034" s="139"/>
      <c r="AX1034" s="139"/>
      <c r="AY1034" s="139"/>
      <c r="AZ1034" s="139"/>
      <c r="BA1034" s="139"/>
      <c r="BB1034" s="139"/>
    </row>
    <row r="1035" spans="1:54" ht="14.25" x14ac:dyDescent="0.2">
      <c r="A1035" s="139"/>
      <c r="B1035" s="139"/>
      <c r="C1035" s="139"/>
      <c r="D1035" s="139"/>
      <c r="E1035" s="139"/>
      <c r="F1035" s="139"/>
      <c r="G1035" s="139"/>
      <c r="H1035" s="139"/>
      <c r="I1035" s="139"/>
      <c r="J1035" s="139"/>
      <c r="K1035" s="139"/>
      <c r="L1035" s="139"/>
      <c r="M1035" s="139"/>
      <c r="N1035" s="139"/>
      <c r="O1035" s="139"/>
      <c r="P1035" s="139"/>
      <c r="Q1035" s="139"/>
      <c r="R1035" s="139"/>
      <c r="S1035" s="139"/>
      <c r="T1035" s="139"/>
      <c r="U1035" s="139"/>
      <c r="V1035" s="139"/>
      <c r="W1035" s="139"/>
      <c r="X1035" s="139"/>
      <c r="Y1035" s="139"/>
      <c r="Z1035" s="139"/>
      <c r="AA1035" s="139"/>
      <c r="AB1035" s="139"/>
      <c r="AC1035" s="139"/>
      <c r="AD1035" s="139"/>
      <c r="AE1035" s="139"/>
      <c r="AF1035" s="139"/>
      <c r="AG1035" s="139"/>
      <c r="AH1035" s="139"/>
      <c r="AI1035" s="139"/>
      <c r="AJ1035" s="139"/>
      <c r="AK1035" s="139"/>
      <c r="AL1035" s="139"/>
      <c r="AM1035" s="139"/>
      <c r="AN1035" s="139"/>
      <c r="AO1035" s="139"/>
      <c r="AP1035" s="139"/>
      <c r="AQ1035" s="139"/>
      <c r="AR1035" s="139"/>
      <c r="AS1035" s="139"/>
      <c r="AT1035" s="139"/>
      <c r="AU1035" s="139"/>
      <c r="AV1035" s="139"/>
      <c r="AW1035" s="139"/>
      <c r="AX1035" s="139"/>
      <c r="AY1035" s="139"/>
      <c r="AZ1035" s="139"/>
      <c r="BA1035" s="139"/>
      <c r="BB1035" s="139"/>
    </row>
    <row r="1036" spans="1:54" ht="14.25" x14ac:dyDescent="0.2">
      <c r="A1036" s="139"/>
      <c r="B1036" s="139"/>
      <c r="C1036" s="139"/>
      <c r="D1036" s="139"/>
      <c r="E1036" s="139"/>
      <c r="F1036" s="139"/>
      <c r="G1036" s="139"/>
      <c r="H1036" s="139"/>
      <c r="I1036" s="139"/>
      <c r="J1036" s="139"/>
      <c r="K1036" s="139"/>
      <c r="L1036" s="139"/>
      <c r="M1036" s="139"/>
      <c r="N1036" s="139"/>
      <c r="O1036" s="139"/>
      <c r="P1036" s="139"/>
      <c r="Q1036" s="139"/>
      <c r="R1036" s="139"/>
      <c r="S1036" s="139"/>
      <c r="T1036" s="139"/>
      <c r="U1036" s="139"/>
      <c r="V1036" s="139"/>
      <c r="W1036" s="139"/>
      <c r="X1036" s="139"/>
      <c r="Y1036" s="139"/>
      <c r="Z1036" s="139"/>
      <c r="AA1036" s="139"/>
      <c r="AB1036" s="139"/>
      <c r="AC1036" s="139"/>
      <c r="AD1036" s="139"/>
      <c r="AE1036" s="139"/>
      <c r="AF1036" s="139"/>
      <c r="AG1036" s="139"/>
      <c r="AH1036" s="139"/>
      <c r="AI1036" s="139"/>
      <c r="AJ1036" s="139"/>
      <c r="AK1036" s="139"/>
      <c r="AL1036" s="139"/>
      <c r="AM1036" s="139"/>
      <c r="AN1036" s="139"/>
      <c r="AO1036" s="139"/>
      <c r="AP1036" s="139"/>
      <c r="AQ1036" s="139"/>
      <c r="AR1036" s="139"/>
      <c r="AS1036" s="139"/>
      <c r="AT1036" s="139"/>
      <c r="AU1036" s="139"/>
      <c r="AV1036" s="139"/>
      <c r="AW1036" s="139"/>
      <c r="AX1036" s="139"/>
      <c r="AY1036" s="139"/>
      <c r="AZ1036" s="139"/>
      <c r="BA1036" s="139"/>
      <c r="BB1036" s="139"/>
    </row>
    <row r="1037" spans="1:54" ht="14.25" x14ac:dyDescent="0.2">
      <c r="A1037" s="139"/>
      <c r="B1037" s="139"/>
      <c r="C1037" s="139"/>
      <c r="D1037" s="139"/>
      <c r="E1037" s="139"/>
      <c r="F1037" s="139"/>
      <c r="G1037" s="139"/>
      <c r="H1037" s="139"/>
      <c r="I1037" s="139"/>
      <c r="J1037" s="139"/>
      <c r="K1037" s="139"/>
      <c r="L1037" s="139"/>
      <c r="M1037" s="139"/>
      <c r="N1037" s="139"/>
      <c r="O1037" s="139"/>
      <c r="P1037" s="139"/>
      <c r="Q1037" s="139"/>
      <c r="R1037" s="139"/>
      <c r="S1037" s="139"/>
      <c r="T1037" s="139"/>
      <c r="U1037" s="139"/>
      <c r="V1037" s="139"/>
      <c r="W1037" s="139"/>
      <c r="X1037" s="139"/>
      <c r="Y1037" s="139"/>
      <c r="Z1037" s="139"/>
      <c r="AA1037" s="139"/>
      <c r="AB1037" s="139"/>
      <c r="AC1037" s="139"/>
      <c r="AD1037" s="139"/>
      <c r="AE1037" s="139"/>
      <c r="AF1037" s="139"/>
      <c r="AG1037" s="139"/>
      <c r="AH1037" s="139"/>
      <c r="AI1037" s="139"/>
      <c r="AJ1037" s="139"/>
      <c r="AK1037" s="139"/>
      <c r="AL1037" s="139"/>
      <c r="AM1037" s="139"/>
      <c r="AN1037" s="139"/>
      <c r="AO1037" s="139"/>
      <c r="AP1037" s="139"/>
      <c r="AQ1037" s="139"/>
      <c r="AR1037" s="139"/>
      <c r="AS1037" s="139"/>
      <c r="AT1037" s="139"/>
      <c r="AU1037" s="139"/>
      <c r="AV1037" s="139"/>
      <c r="AW1037" s="139"/>
      <c r="AX1037" s="139"/>
      <c r="AY1037" s="139"/>
      <c r="AZ1037" s="139"/>
      <c r="BA1037" s="139"/>
      <c r="BB1037" s="139"/>
    </row>
    <row r="1038" spans="1:54" ht="14.25" x14ac:dyDescent="0.2">
      <c r="A1038" s="139"/>
      <c r="B1038" s="139"/>
      <c r="C1038" s="139"/>
      <c r="D1038" s="139"/>
      <c r="E1038" s="139"/>
      <c r="F1038" s="139"/>
      <c r="G1038" s="139"/>
      <c r="H1038" s="139"/>
      <c r="I1038" s="139"/>
      <c r="J1038" s="139"/>
      <c r="K1038" s="139"/>
      <c r="L1038" s="139"/>
      <c r="M1038" s="139"/>
      <c r="N1038" s="139"/>
      <c r="O1038" s="139"/>
      <c r="P1038" s="139"/>
      <c r="Q1038" s="139"/>
      <c r="R1038" s="139"/>
      <c r="S1038" s="139"/>
      <c r="T1038" s="139"/>
      <c r="U1038" s="139"/>
      <c r="V1038" s="139"/>
      <c r="W1038" s="139"/>
      <c r="X1038" s="139"/>
      <c r="Y1038" s="139"/>
      <c r="Z1038" s="139"/>
      <c r="AA1038" s="139"/>
      <c r="AB1038" s="139"/>
      <c r="AC1038" s="139"/>
      <c r="AD1038" s="139"/>
      <c r="AE1038" s="139"/>
      <c r="AF1038" s="139"/>
      <c r="AG1038" s="139"/>
      <c r="AH1038" s="139"/>
      <c r="AI1038" s="139"/>
      <c r="AJ1038" s="139"/>
      <c r="AK1038" s="139"/>
      <c r="AL1038" s="139"/>
      <c r="AM1038" s="139"/>
      <c r="AN1038" s="139"/>
      <c r="AO1038" s="139"/>
      <c r="AP1038" s="139"/>
      <c r="AQ1038" s="139"/>
      <c r="AR1038" s="139"/>
      <c r="AS1038" s="139"/>
      <c r="AT1038" s="139"/>
      <c r="AU1038" s="139"/>
      <c r="AV1038" s="139"/>
      <c r="AW1038" s="139"/>
      <c r="AX1038" s="139"/>
      <c r="AY1038" s="139"/>
      <c r="AZ1038" s="139"/>
      <c r="BA1038" s="139"/>
      <c r="BB1038" s="139"/>
    </row>
    <row r="1039" spans="1:54" ht="14.25" x14ac:dyDescent="0.2">
      <c r="A1039" s="139"/>
      <c r="B1039" s="139"/>
      <c r="C1039" s="139"/>
      <c r="D1039" s="139"/>
      <c r="E1039" s="139"/>
      <c r="F1039" s="139"/>
      <c r="G1039" s="139"/>
      <c r="H1039" s="139"/>
      <c r="I1039" s="139"/>
      <c r="J1039" s="139"/>
      <c r="K1039" s="139"/>
      <c r="L1039" s="139"/>
      <c r="M1039" s="139"/>
      <c r="N1039" s="139"/>
      <c r="O1039" s="139"/>
      <c r="P1039" s="139"/>
      <c r="Q1039" s="139"/>
      <c r="R1039" s="139"/>
      <c r="S1039" s="139"/>
      <c r="T1039" s="139"/>
      <c r="U1039" s="139"/>
      <c r="V1039" s="139"/>
      <c r="W1039" s="139"/>
      <c r="X1039" s="139"/>
      <c r="Y1039" s="139"/>
      <c r="Z1039" s="139"/>
      <c r="AA1039" s="139"/>
      <c r="AB1039" s="139"/>
      <c r="AC1039" s="139"/>
      <c r="AD1039" s="139"/>
      <c r="AE1039" s="139"/>
      <c r="AF1039" s="139"/>
      <c r="AG1039" s="139"/>
      <c r="AH1039" s="139"/>
      <c r="AI1039" s="139"/>
      <c r="AJ1039" s="139"/>
      <c r="AK1039" s="139"/>
      <c r="AL1039" s="139"/>
      <c r="AM1039" s="139"/>
      <c r="AN1039" s="139"/>
      <c r="AO1039" s="139"/>
      <c r="AP1039" s="139"/>
      <c r="AQ1039" s="139"/>
      <c r="AR1039" s="139"/>
      <c r="AS1039" s="139"/>
      <c r="AT1039" s="139"/>
      <c r="AU1039" s="139"/>
      <c r="AV1039" s="139"/>
      <c r="AW1039" s="139"/>
      <c r="AX1039" s="139"/>
      <c r="AY1039" s="139"/>
      <c r="AZ1039" s="139"/>
      <c r="BA1039" s="139"/>
      <c r="BB1039" s="139"/>
    </row>
    <row r="1040" spans="1:54" ht="14.25" x14ac:dyDescent="0.2">
      <c r="A1040" s="139"/>
      <c r="B1040" s="139"/>
      <c r="C1040" s="139"/>
      <c r="D1040" s="139"/>
      <c r="E1040" s="139"/>
      <c r="F1040" s="139"/>
      <c r="G1040" s="139"/>
      <c r="H1040" s="139"/>
      <c r="I1040" s="139"/>
      <c r="J1040" s="139"/>
      <c r="K1040" s="139"/>
      <c r="L1040" s="139"/>
      <c r="M1040" s="139"/>
      <c r="N1040" s="139"/>
      <c r="O1040" s="139"/>
      <c r="P1040" s="139"/>
      <c r="Q1040" s="139"/>
      <c r="R1040" s="139"/>
      <c r="S1040" s="139"/>
      <c r="T1040" s="139"/>
      <c r="U1040" s="139"/>
      <c r="V1040" s="139"/>
      <c r="W1040" s="139"/>
      <c r="X1040" s="139"/>
      <c r="Y1040" s="139"/>
      <c r="Z1040" s="139"/>
      <c r="AA1040" s="139"/>
      <c r="AB1040" s="139"/>
      <c r="AC1040" s="139"/>
      <c r="AD1040" s="139"/>
      <c r="AE1040" s="139"/>
      <c r="AF1040" s="139"/>
      <c r="AG1040" s="139"/>
      <c r="AH1040" s="139"/>
      <c r="AI1040" s="139"/>
      <c r="AJ1040" s="139"/>
      <c r="AK1040" s="139"/>
      <c r="AL1040" s="139"/>
      <c r="AM1040" s="139"/>
      <c r="AN1040" s="139"/>
      <c r="AO1040" s="139"/>
      <c r="AP1040" s="139"/>
      <c r="AQ1040" s="139"/>
      <c r="AR1040" s="139"/>
      <c r="AS1040" s="139"/>
      <c r="AT1040" s="139"/>
      <c r="AU1040" s="139"/>
      <c r="AV1040" s="139"/>
      <c r="AW1040" s="139"/>
      <c r="AX1040" s="139"/>
      <c r="AY1040" s="139"/>
      <c r="AZ1040" s="139"/>
      <c r="BA1040" s="139"/>
      <c r="BB1040" s="139"/>
    </row>
    <row r="1041" spans="1:54" ht="14.25" x14ac:dyDescent="0.2">
      <c r="A1041" s="139"/>
      <c r="B1041" s="139"/>
      <c r="C1041" s="139"/>
      <c r="D1041" s="139"/>
      <c r="E1041" s="139"/>
      <c r="F1041" s="139"/>
      <c r="G1041" s="139"/>
      <c r="H1041" s="139"/>
      <c r="I1041" s="139"/>
      <c r="J1041" s="139"/>
      <c r="K1041" s="139"/>
      <c r="L1041" s="139"/>
      <c r="M1041" s="139"/>
      <c r="N1041" s="139"/>
      <c r="O1041" s="139"/>
      <c r="P1041" s="139"/>
      <c r="Q1041" s="139"/>
      <c r="R1041" s="139"/>
      <c r="S1041" s="139"/>
      <c r="T1041" s="139"/>
      <c r="U1041" s="139"/>
      <c r="V1041" s="139"/>
      <c r="W1041" s="139"/>
      <c r="X1041" s="139"/>
      <c r="Y1041" s="139"/>
      <c r="Z1041" s="139"/>
      <c r="AA1041" s="139"/>
      <c r="AB1041" s="139"/>
      <c r="AC1041" s="139"/>
      <c r="AD1041" s="139"/>
      <c r="AE1041" s="139"/>
      <c r="AF1041" s="139"/>
      <c r="AG1041" s="139"/>
      <c r="AH1041" s="139"/>
      <c r="AI1041" s="139"/>
      <c r="AJ1041" s="139"/>
      <c r="AK1041" s="139"/>
      <c r="AL1041" s="139"/>
      <c r="AM1041" s="139"/>
      <c r="AN1041" s="139"/>
      <c r="AO1041" s="139"/>
      <c r="AP1041" s="139"/>
      <c r="AQ1041" s="139"/>
      <c r="AR1041" s="139"/>
      <c r="AS1041" s="139"/>
      <c r="AT1041" s="139"/>
      <c r="AU1041" s="139"/>
      <c r="AV1041" s="139"/>
      <c r="AW1041" s="139"/>
      <c r="AX1041" s="139"/>
      <c r="AY1041" s="139"/>
      <c r="AZ1041" s="139"/>
      <c r="BA1041" s="139"/>
      <c r="BB1041" s="139"/>
    </row>
    <row r="1042" spans="1:54" ht="14.25" x14ac:dyDescent="0.2">
      <c r="A1042" s="139"/>
      <c r="B1042" s="139"/>
      <c r="C1042" s="139"/>
      <c r="D1042" s="139"/>
      <c r="E1042" s="139"/>
      <c r="F1042" s="139"/>
      <c r="G1042" s="139"/>
      <c r="H1042" s="139"/>
      <c r="I1042" s="139"/>
      <c r="J1042" s="139"/>
      <c r="K1042" s="139"/>
      <c r="L1042" s="139"/>
      <c r="M1042" s="139"/>
      <c r="N1042" s="139"/>
      <c r="O1042" s="139"/>
      <c r="P1042" s="139"/>
      <c r="Q1042" s="139"/>
      <c r="R1042" s="139"/>
      <c r="S1042" s="139"/>
      <c r="T1042" s="139"/>
      <c r="U1042" s="139"/>
      <c r="V1042" s="139"/>
      <c r="W1042" s="139"/>
      <c r="X1042" s="139"/>
      <c r="Y1042" s="139"/>
      <c r="Z1042" s="139"/>
      <c r="AA1042" s="139"/>
      <c r="AB1042" s="139"/>
      <c r="AC1042" s="139"/>
      <c r="AD1042" s="139"/>
      <c r="AE1042" s="139"/>
      <c r="AF1042" s="139"/>
      <c r="AG1042" s="139"/>
      <c r="AH1042" s="139"/>
      <c r="AI1042" s="139"/>
      <c r="AJ1042" s="139"/>
      <c r="AK1042" s="139"/>
      <c r="AL1042" s="139"/>
      <c r="AM1042" s="139"/>
      <c r="AN1042" s="139"/>
      <c r="AO1042" s="139"/>
      <c r="AP1042" s="139"/>
      <c r="AQ1042" s="139"/>
      <c r="AR1042" s="139"/>
      <c r="AS1042" s="139"/>
      <c r="AT1042" s="139"/>
      <c r="AU1042" s="139"/>
      <c r="AV1042" s="139"/>
      <c r="AW1042" s="139"/>
      <c r="AX1042" s="139"/>
      <c r="AY1042" s="139"/>
      <c r="AZ1042" s="139"/>
      <c r="BA1042" s="139"/>
      <c r="BB1042" s="139"/>
    </row>
    <row r="1043" spans="1:54" ht="14.25" x14ac:dyDescent="0.2">
      <c r="A1043" s="139"/>
      <c r="B1043" s="139"/>
      <c r="C1043" s="139"/>
      <c r="D1043" s="139"/>
      <c r="E1043" s="139"/>
      <c r="F1043" s="139"/>
      <c r="G1043" s="139"/>
      <c r="H1043" s="139"/>
      <c r="I1043" s="139"/>
      <c r="J1043" s="139"/>
      <c r="K1043" s="139"/>
      <c r="L1043" s="139"/>
      <c r="M1043" s="139"/>
      <c r="N1043" s="139"/>
      <c r="O1043" s="139"/>
      <c r="P1043" s="139"/>
      <c r="Q1043" s="139"/>
      <c r="R1043" s="139"/>
      <c r="S1043" s="139"/>
      <c r="T1043" s="139"/>
      <c r="U1043" s="139"/>
      <c r="V1043" s="139"/>
      <c r="W1043" s="139"/>
      <c r="X1043" s="139"/>
      <c r="Y1043" s="139"/>
      <c r="Z1043" s="139"/>
      <c r="AA1043" s="139"/>
      <c r="AB1043" s="139"/>
      <c r="AC1043" s="139"/>
      <c r="AD1043" s="139"/>
      <c r="AE1043" s="139"/>
      <c r="AF1043" s="139"/>
      <c r="AG1043" s="139"/>
      <c r="AH1043" s="139"/>
      <c r="AI1043" s="139"/>
      <c r="AJ1043" s="139"/>
      <c r="AK1043" s="139"/>
      <c r="AL1043" s="139"/>
      <c r="AM1043" s="139"/>
      <c r="AN1043" s="139"/>
      <c r="AO1043" s="139"/>
      <c r="AP1043" s="139"/>
      <c r="AQ1043" s="139"/>
      <c r="AR1043" s="139"/>
      <c r="AS1043" s="139"/>
      <c r="AT1043" s="139"/>
      <c r="AU1043" s="139"/>
      <c r="AV1043" s="139"/>
      <c r="AW1043" s="139"/>
      <c r="AX1043" s="139"/>
      <c r="AY1043" s="139"/>
      <c r="AZ1043" s="139"/>
      <c r="BA1043" s="139"/>
      <c r="BB1043" s="139"/>
    </row>
    <row r="1044" spans="1:54" ht="14.25" x14ac:dyDescent="0.2">
      <c r="A1044" s="139"/>
      <c r="B1044" s="139"/>
      <c r="C1044" s="139"/>
      <c r="D1044" s="139"/>
      <c r="E1044" s="139"/>
      <c r="F1044" s="139"/>
      <c r="G1044" s="139"/>
      <c r="H1044" s="139"/>
      <c r="I1044" s="139"/>
      <c r="J1044" s="139"/>
      <c r="K1044" s="139"/>
      <c r="L1044" s="139"/>
      <c r="M1044" s="139"/>
      <c r="N1044" s="139"/>
      <c r="O1044" s="139"/>
      <c r="P1044" s="139"/>
      <c r="Q1044" s="139"/>
      <c r="R1044" s="139"/>
      <c r="S1044" s="139"/>
      <c r="T1044" s="139"/>
      <c r="U1044" s="139"/>
      <c r="V1044" s="139"/>
      <c r="W1044" s="139"/>
      <c r="X1044" s="139"/>
      <c r="Y1044" s="139"/>
      <c r="Z1044" s="139"/>
      <c r="AA1044" s="139"/>
      <c r="AB1044" s="139"/>
      <c r="AC1044" s="139"/>
      <c r="AD1044" s="139"/>
      <c r="AE1044" s="139"/>
      <c r="AF1044" s="139"/>
      <c r="AG1044" s="139"/>
      <c r="AH1044" s="139"/>
      <c r="AI1044" s="139"/>
      <c r="AJ1044" s="139"/>
      <c r="AK1044" s="139"/>
      <c r="AL1044" s="139"/>
      <c r="AM1044" s="139"/>
      <c r="AN1044" s="139"/>
      <c r="AO1044" s="139"/>
      <c r="AP1044" s="139"/>
      <c r="AQ1044" s="139"/>
      <c r="AR1044" s="139"/>
      <c r="AS1044" s="139"/>
      <c r="AT1044" s="139"/>
      <c r="AU1044" s="139"/>
      <c r="AV1044" s="139"/>
      <c r="AW1044" s="139"/>
      <c r="AX1044" s="139"/>
      <c r="AY1044" s="139"/>
      <c r="AZ1044" s="139"/>
      <c r="BA1044" s="139"/>
      <c r="BB1044" s="139"/>
    </row>
    <row r="1045" spans="1:54" ht="14.25" x14ac:dyDescent="0.2">
      <c r="A1045" s="139"/>
      <c r="B1045" s="139"/>
      <c r="C1045" s="139"/>
      <c r="D1045" s="139"/>
      <c r="E1045" s="139"/>
      <c r="F1045" s="139"/>
      <c r="G1045" s="139"/>
      <c r="H1045" s="139"/>
      <c r="I1045" s="139"/>
      <c r="J1045" s="139"/>
      <c r="K1045" s="139"/>
      <c r="L1045" s="139"/>
      <c r="M1045" s="139"/>
      <c r="N1045" s="139"/>
      <c r="O1045" s="139"/>
      <c r="P1045" s="139"/>
      <c r="Q1045" s="139"/>
      <c r="R1045" s="139"/>
      <c r="S1045" s="139"/>
      <c r="T1045" s="139"/>
      <c r="U1045" s="139"/>
      <c r="V1045" s="139"/>
      <c r="W1045" s="139"/>
      <c r="X1045" s="139"/>
      <c r="Y1045" s="139"/>
      <c r="Z1045" s="139"/>
      <c r="AA1045" s="139"/>
      <c r="AB1045" s="139"/>
      <c r="AC1045" s="139"/>
      <c r="AD1045" s="139"/>
      <c r="AE1045" s="139"/>
      <c r="AF1045" s="139"/>
      <c r="AG1045" s="139"/>
      <c r="AH1045" s="139"/>
      <c r="AI1045" s="139"/>
      <c r="AJ1045" s="139"/>
      <c r="AK1045" s="139"/>
      <c r="AL1045" s="139"/>
      <c r="AM1045" s="139"/>
      <c r="AN1045" s="139"/>
      <c r="AO1045" s="139"/>
      <c r="AP1045" s="139"/>
      <c r="AQ1045" s="139"/>
      <c r="AR1045" s="139"/>
      <c r="AS1045" s="139"/>
      <c r="AT1045" s="139"/>
      <c r="AU1045" s="139"/>
      <c r="AV1045" s="139"/>
      <c r="AW1045" s="139"/>
      <c r="AX1045" s="139"/>
      <c r="AY1045" s="139"/>
      <c r="AZ1045" s="139"/>
      <c r="BA1045" s="139"/>
      <c r="BB1045" s="139"/>
    </row>
    <row r="1046" spans="1:54" ht="14.25" x14ac:dyDescent="0.2">
      <c r="A1046" s="139"/>
      <c r="B1046" s="139"/>
      <c r="C1046" s="139"/>
      <c r="D1046" s="139"/>
      <c r="E1046" s="139"/>
      <c r="F1046" s="139"/>
      <c r="G1046" s="139"/>
      <c r="H1046" s="139"/>
      <c r="I1046" s="139"/>
      <c r="J1046" s="139"/>
      <c r="K1046" s="139"/>
      <c r="L1046" s="139"/>
      <c r="M1046" s="139"/>
      <c r="N1046" s="139"/>
      <c r="O1046" s="139"/>
      <c r="P1046" s="139"/>
      <c r="Q1046" s="139"/>
      <c r="R1046" s="139"/>
      <c r="S1046" s="139"/>
      <c r="T1046" s="139"/>
      <c r="U1046" s="139"/>
      <c r="V1046" s="139"/>
      <c r="W1046" s="139"/>
      <c r="X1046" s="139"/>
      <c r="Y1046" s="139"/>
      <c r="Z1046" s="139"/>
      <c r="AA1046" s="139"/>
      <c r="AB1046" s="139"/>
      <c r="AC1046" s="139"/>
      <c r="AD1046" s="139"/>
      <c r="AE1046" s="139"/>
      <c r="AF1046" s="139"/>
      <c r="AG1046" s="139"/>
      <c r="AH1046" s="139"/>
      <c r="AI1046" s="139"/>
      <c r="AJ1046" s="139"/>
      <c r="AK1046" s="139"/>
      <c r="AL1046" s="139"/>
      <c r="AM1046" s="139"/>
      <c r="AN1046" s="139"/>
      <c r="AO1046" s="139"/>
      <c r="AP1046" s="139"/>
      <c r="AQ1046" s="139"/>
      <c r="AR1046" s="139"/>
      <c r="AS1046" s="139"/>
      <c r="AT1046" s="139"/>
      <c r="AU1046" s="139"/>
      <c r="AV1046" s="139"/>
      <c r="AW1046" s="139"/>
      <c r="AX1046" s="139"/>
      <c r="AY1046" s="139"/>
      <c r="AZ1046" s="139"/>
      <c r="BA1046" s="139"/>
      <c r="BB1046" s="139"/>
    </row>
    <row r="1047" spans="1:54" ht="14.25" x14ac:dyDescent="0.2">
      <c r="A1047" s="139"/>
      <c r="B1047" s="139"/>
      <c r="C1047" s="139"/>
      <c r="D1047" s="139"/>
      <c r="E1047" s="139"/>
      <c r="F1047" s="139"/>
      <c r="G1047" s="139"/>
      <c r="H1047" s="139"/>
      <c r="I1047" s="139"/>
      <c r="J1047" s="139"/>
      <c r="K1047" s="139"/>
      <c r="L1047" s="139"/>
      <c r="M1047" s="139"/>
      <c r="N1047" s="139"/>
      <c r="O1047" s="139"/>
      <c r="P1047" s="139"/>
      <c r="Q1047" s="139"/>
      <c r="R1047" s="139"/>
      <c r="S1047" s="139"/>
      <c r="T1047" s="139"/>
      <c r="U1047" s="139"/>
      <c r="V1047" s="139"/>
      <c r="W1047" s="139"/>
      <c r="X1047" s="139"/>
      <c r="Y1047" s="139"/>
      <c r="Z1047" s="139"/>
      <c r="AA1047" s="139"/>
      <c r="AB1047" s="139"/>
      <c r="AC1047" s="139"/>
      <c r="AD1047" s="139"/>
      <c r="AE1047" s="139"/>
      <c r="AF1047" s="139"/>
      <c r="AG1047" s="139"/>
      <c r="AH1047" s="139"/>
      <c r="AI1047" s="139"/>
      <c r="AJ1047" s="139"/>
      <c r="AK1047" s="139"/>
      <c r="AL1047" s="139"/>
      <c r="AM1047" s="139"/>
      <c r="AN1047" s="139"/>
      <c r="AO1047" s="139"/>
      <c r="AP1047" s="139"/>
      <c r="AQ1047" s="139"/>
      <c r="AR1047" s="139"/>
      <c r="AS1047" s="139"/>
      <c r="AT1047" s="139"/>
      <c r="AU1047" s="139"/>
      <c r="AV1047" s="139"/>
      <c r="AW1047" s="139"/>
      <c r="AX1047" s="139"/>
      <c r="AY1047" s="139"/>
      <c r="AZ1047" s="139"/>
      <c r="BA1047" s="139"/>
      <c r="BB1047" s="139"/>
    </row>
    <row r="1048" spans="1:54" ht="14.25" x14ac:dyDescent="0.2">
      <c r="A1048" s="139"/>
      <c r="B1048" s="139"/>
      <c r="C1048" s="139"/>
      <c r="D1048" s="139"/>
      <c r="E1048" s="139"/>
      <c r="F1048" s="139"/>
      <c r="G1048" s="139"/>
      <c r="H1048" s="139"/>
      <c r="I1048" s="139"/>
      <c r="J1048" s="139"/>
      <c r="K1048" s="139"/>
      <c r="L1048" s="139"/>
      <c r="M1048" s="139"/>
      <c r="N1048" s="139"/>
      <c r="O1048" s="139"/>
      <c r="P1048" s="139"/>
      <c r="Q1048" s="139"/>
      <c r="R1048" s="139"/>
      <c r="S1048" s="139"/>
      <c r="T1048" s="139"/>
      <c r="U1048" s="139"/>
      <c r="V1048" s="139"/>
      <c r="W1048" s="139"/>
      <c r="X1048" s="139"/>
      <c r="Y1048" s="139"/>
      <c r="Z1048" s="139"/>
      <c r="AA1048" s="139"/>
      <c r="AB1048" s="139"/>
      <c r="AC1048" s="139"/>
      <c r="AD1048" s="139"/>
      <c r="AE1048" s="139"/>
      <c r="AF1048" s="139"/>
      <c r="AG1048" s="139"/>
      <c r="AH1048" s="139"/>
      <c r="AI1048" s="139"/>
      <c r="AJ1048" s="139"/>
      <c r="AK1048" s="139"/>
      <c r="AL1048" s="139"/>
      <c r="AM1048" s="139"/>
      <c r="AN1048" s="139"/>
      <c r="AO1048" s="139"/>
      <c r="AP1048" s="139"/>
      <c r="AQ1048" s="139"/>
      <c r="AR1048" s="139"/>
      <c r="AS1048" s="139"/>
      <c r="AT1048" s="139"/>
      <c r="AU1048" s="139"/>
      <c r="AV1048" s="139"/>
      <c r="AW1048" s="139"/>
      <c r="AX1048" s="139"/>
      <c r="AY1048" s="139"/>
      <c r="AZ1048" s="139"/>
      <c r="BA1048" s="139"/>
      <c r="BB1048" s="139"/>
    </row>
    <row r="1049" spans="1:54" ht="14.25" x14ac:dyDescent="0.2">
      <c r="A1049" s="139"/>
      <c r="B1049" s="139"/>
      <c r="C1049" s="139"/>
      <c r="D1049" s="139"/>
      <c r="E1049" s="139"/>
      <c r="F1049" s="139"/>
      <c r="G1049" s="139"/>
      <c r="H1049" s="139"/>
      <c r="I1049" s="139"/>
      <c r="J1049" s="139"/>
      <c r="K1049" s="139"/>
      <c r="L1049" s="139"/>
      <c r="M1049" s="139"/>
      <c r="N1049" s="139"/>
      <c r="O1049" s="139"/>
      <c r="P1049" s="139"/>
      <c r="Q1049" s="139"/>
      <c r="R1049" s="139"/>
      <c r="S1049" s="139"/>
      <c r="T1049" s="139"/>
      <c r="U1049" s="139"/>
      <c r="V1049" s="139"/>
      <c r="W1049" s="139"/>
      <c r="X1049" s="139"/>
      <c r="Y1049" s="139"/>
      <c r="Z1049" s="139"/>
      <c r="AA1049" s="139"/>
      <c r="AB1049" s="139"/>
      <c r="AC1049" s="139"/>
      <c r="AD1049" s="139"/>
      <c r="AE1049" s="139"/>
      <c r="AF1049" s="139"/>
      <c r="AG1049" s="139"/>
      <c r="AH1049" s="139"/>
      <c r="AI1049" s="139"/>
      <c r="AJ1049" s="139"/>
      <c r="AK1049" s="139"/>
      <c r="AL1049" s="139"/>
      <c r="AM1049" s="139"/>
      <c r="AN1049" s="139"/>
      <c r="AO1049" s="139"/>
      <c r="AP1049" s="139"/>
      <c r="AQ1049" s="139"/>
      <c r="AR1049" s="139"/>
      <c r="AS1049" s="139"/>
      <c r="AT1049" s="139"/>
      <c r="AU1049" s="139"/>
      <c r="AV1049" s="139"/>
      <c r="AW1049" s="139"/>
      <c r="AX1049" s="139"/>
      <c r="AY1049" s="139"/>
      <c r="AZ1049" s="139"/>
      <c r="BA1049" s="139"/>
      <c r="BB1049" s="139"/>
    </row>
    <row r="1050" spans="1:54" ht="14.25" x14ac:dyDescent="0.2">
      <c r="A1050" s="139"/>
      <c r="B1050" s="139"/>
      <c r="C1050" s="139"/>
      <c r="D1050" s="139"/>
      <c r="E1050" s="139"/>
      <c r="F1050" s="139"/>
      <c r="G1050" s="139"/>
      <c r="H1050" s="139"/>
      <c r="I1050" s="139"/>
      <c r="J1050" s="139"/>
      <c r="K1050" s="139"/>
      <c r="L1050" s="139"/>
      <c r="M1050" s="139"/>
      <c r="N1050" s="139"/>
      <c r="O1050" s="139"/>
      <c r="P1050" s="139"/>
      <c r="Q1050" s="139"/>
      <c r="R1050" s="139"/>
      <c r="S1050" s="139"/>
      <c r="T1050" s="139"/>
      <c r="U1050" s="139"/>
      <c r="V1050" s="139"/>
      <c r="W1050" s="139"/>
      <c r="X1050" s="139"/>
      <c r="Y1050" s="139"/>
      <c r="Z1050" s="139"/>
      <c r="AA1050" s="139"/>
      <c r="AB1050" s="139"/>
      <c r="AC1050" s="139"/>
      <c r="AD1050" s="139"/>
      <c r="AE1050" s="139"/>
      <c r="AF1050" s="139"/>
      <c r="AG1050" s="139"/>
      <c r="AH1050" s="139"/>
      <c r="AI1050" s="139"/>
      <c r="AJ1050" s="139"/>
      <c r="AK1050" s="139"/>
      <c r="AL1050" s="139"/>
      <c r="AM1050" s="139"/>
      <c r="AN1050" s="139"/>
      <c r="AO1050" s="139"/>
      <c r="AP1050" s="139"/>
      <c r="AQ1050" s="139"/>
      <c r="AR1050" s="139"/>
      <c r="AS1050" s="139"/>
      <c r="AT1050" s="139"/>
      <c r="AU1050" s="139"/>
      <c r="AV1050" s="139"/>
      <c r="AW1050" s="139"/>
      <c r="AX1050" s="139"/>
      <c r="AY1050" s="139"/>
      <c r="AZ1050" s="139"/>
      <c r="BA1050" s="139"/>
      <c r="BB1050" s="139"/>
    </row>
    <row r="1051" spans="1:54" ht="14.25" x14ac:dyDescent="0.2">
      <c r="A1051" s="139"/>
      <c r="B1051" s="139"/>
      <c r="C1051" s="139"/>
      <c r="D1051" s="139"/>
      <c r="E1051" s="139"/>
      <c r="F1051" s="139"/>
      <c r="G1051" s="139"/>
      <c r="H1051" s="139"/>
      <c r="I1051" s="139"/>
      <c r="J1051" s="139"/>
      <c r="K1051" s="139"/>
      <c r="L1051" s="139"/>
      <c r="M1051" s="139"/>
      <c r="N1051" s="139"/>
      <c r="O1051" s="139"/>
      <c r="P1051" s="139"/>
      <c r="Q1051" s="139"/>
      <c r="R1051" s="139"/>
      <c r="S1051" s="139"/>
      <c r="T1051" s="139"/>
      <c r="U1051" s="139"/>
      <c r="V1051" s="139"/>
      <c r="W1051" s="139"/>
      <c r="X1051" s="139"/>
      <c r="Y1051" s="139"/>
      <c r="Z1051" s="139"/>
      <c r="AA1051" s="139"/>
      <c r="AB1051" s="139"/>
      <c r="AC1051" s="139"/>
      <c r="AD1051" s="139"/>
      <c r="AE1051" s="139"/>
      <c r="AF1051" s="139"/>
      <c r="AG1051" s="139"/>
      <c r="AH1051" s="139"/>
      <c r="AI1051" s="139"/>
      <c r="AJ1051" s="139"/>
      <c r="AK1051" s="139"/>
      <c r="AL1051" s="139"/>
      <c r="AM1051" s="139"/>
      <c r="AN1051" s="139"/>
      <c r="AO1051" s="139"/>
      <c r="AP1051" s="139"/>
      <c r="AQ1051" s="139"/>
      <c r="AR1051" s="139"/>
      <c r="AS1051" s="139"/>
      <c r="AT1051" s="139"/>
      <c r="AU1051" s="139"/>
      <c r="AV1051" s="139"/>
      <c r="AW1051" s="139"/>
      <c r="AX1051" s="139"/>
      <c r="AY1051" s="139"/>
      <c r="AZ1051" s="139"/>
      <c r="BA1051" s="139"/>
      <c r="BB1051" s="139"/>
    </row>
    <row r="1052" spans="1:54" ht="14.25" x14ac:dyDescent="0.2">
      <c r="A1052" s="139"/>
      <c r="B1052" s="139"/>
      <c r="C1052" s="139"/>
      <c r="D1052" s="139"/>
      <c r="E1052" s="139"/>
      <c r="F1052" s="139"/>
      <c r="G1052" s="139"/>
      <c r="H1052" s="139"/>
      <c r="I1052" s="139"/>
      <c r="J1052" s="139"/>
      <c r="K1052" s="139"/>
      <c r="L1052" s="139"/>
      <c r="M1052" s="139"/>
      <c r="N1052" s="139"/>
      <c r="O1052" s="139"/>
      <c r="P1052" s="139"/>
      <c r="Q1052" s="139"/>
      <c r="R1052" s="139"/>
      <c r="S1052" s="139"/>
      <c r="T1052" s="139"/>
      <c r="U1052" s="139"/>
      <c r="V1052" s="139"/>
      <c r="W1052" s="139"/>
      <c r="X1052" s="139"/>
      <c r="Y1052" s="139"/>
      <c r="Z1052" s="139"/>
      <c r="AA1052" s="139"/>
      <c r="AB1052" s="139"/>
      <c r="AC1052" s="139"/>
      <c r="AD1052" s="139"/>
      <c r="AE1052" s="139"/>
      <c r="AF1052" s="139"/>
      <c r="AG1052" s="139"/>
      <c r="AH1052" s="139"/>
      <c r="AI1052" s="139"/>
      <c r="AJ1052" s="139"/>
      <c r="AK1052" s="139"/>
      <c r="AL1052" s="139"/>
      <c r="AM1052" s="139"/>
      <c r="AN1052" s="139"/>
      <c r="AO1052" s="139"/>
      <c r="AP1052" s="139"/>
      <c r="AQ1052" s="139"/>
      <c r="AR1052" s="139"/>
      <c r="AS1052" s="139"/>
      <c r="AT1052" s="139"/>
      <c r="AU1052" s="139"/>
      <c r="AV1052" s="139"/>
      <c r="AW1052" s="139"/>
      <c r="AX1052" s="139"/>
      <c r="AY1052" s="139"/>
      <c r="AZ1052" s="139"/>
      <c r="BA1052" s="139"/>
      <c r="BB1052" s="139"/>
    </row>
    <row r="1053" spans="1:54" ht="14.25" x14ac:dyDescent="0.2">
      <c r="A1053" s="139"/>
      <c r="B1053" s="139"/>
      <c r="C1053" s="139"/>
      <c r="D1053" s="139"/>
      <c r="E1053" s="139"/>
      <c r="F1053" s="139"/>
      <c r="G1053" s="139"/>
      <c r="H1053" s="139"/>
      <c r="I1053" s="139"/>
      <c r="J1053" s="139"/>
      <c r="K1053" s="139"/>
      <c r="L1053" s="139"/>
      <c r="M1053" s="139"/>
      <c r="N1053" s="139"/>
      <c r="O1053" s="139"/>
      <c r="P1053" s="139"/>
      <c r="Q1053" s="139"/>
      <c r="R1053" s="139"/>
      <c r="S1053" s="139"/>
      <c r="T1053" s="139"/>
      <c r="U1053" s="139"/>
      <c r="V1053" s="139"/>
      <c r="W1053" s="139"/>
      <c r="X1053" s="139"/>
      <c r="Y1053" s="139"/>
      <c r="Z1053" s="139"/>
      <c r="AA1053" s="139"/>
      <c r="AB1053" s="139"/>
      <c r="AC1053" s="139"/>
      <c r="AD1053" s="139"/>
      <c r="AE1053" s="139"/>
      <c r="AF1053" s="139"/>
      <c r="AG1053" s="139"/>
      <c r="AH1053" s="139"/>
      <c r="AI1053" s="139"/>
      <c r="AJ1053" s="139"/>
      <c r="AK1053" s="139"/>
      <c r="AL1053" s="139"/>
      <c r="AM1053" s="139"/>
      <c r="AN1053" s="139"/>
      <c r="AO1053" s="139"/>
      <c r="AP1053" s="139"/>
      <c r="AQ1053" s="139"/>
      <c r="AR1053" s="139"/>
      <c r="AS1053" s="139"/>
      <c r="AT1053" s="139"/>
      <c r="AU1053" s="139"/>
      <c r="AV1053" s="139"/>
      <c r="AW1053" s="139"/>
      <c r="AX1053" s="139"/>
      <c r="AY1053" s="139"/>
      <c r="AZ1053" s="139"/>
      <c r="BA1053" s="139"/>
      <c r="BB1053" s="139"/>
    </row>
    <row r="1054" spans="1:54" ht="14.25" x14ac:dyDescent="0.2">
      <c r="A1054" s="139"/>
      <c r="B1054" s="139"/>
      <c r="C1054" s="139"/>
      <c r="D1054" s="139"/>
      <c r="E1054" s="139"/>
      <c r="F1054" s="139"/>
      <c r="G1054" s="139"/>
      <c r="H1054" s="139"/>
      <c r="I1054" s="139"/>
      <c r="J1054" s="139"/>
      <c r="K1054" s="139"/>
      <c r="L1054" s="139"/>
      <c r="M1054" s="139"/>
      <c r="N1054" s="139"/>
      <c r="O1054" s="139"/>
      <c r="P1054" s="139"/>
      <c r="Q1054" s="139"/>
      <c r="R1054" s="139"/>
      <c r="S1054" s="139"/>
      <c r="T1054" s="139"/>
      <c r="U1054" s="139"/>
      <c r="V1054" s="139"/>
      <c r="W1054" s="139"/>
      <c r="X1054" s="139"/>
      <c r="Y1054" s="139"/>
      <c r="Z1054" s="139"/>
      <c r="AA1054" s="139"/>
      <c r="AB1054" s="139"/>
      <c r="AC1054" s="139"/>
      <c r="AD1054" s="139"/>
      <c r="AE1054" s="139"/>
      <c r="AF1054" s="139"/>
      <c r="AG1054" s="139"/>
      <c r="AH1054" s="139"/>
      <c r="AI1054" s="139"/>
      <c r="AJ1054" s="139"/>
      <c r="AK1054" s="139"/>
      <c r="AL1054" s="139"/>
      <c r="AM1054" s="139"/>
      <c r="AN1054" s="139"/>
      <c r="AO1054" s="139"/>
      <c r="AP1054" s="139"/>
      <c r="AQ1054" s="139"/>
      <c r="AR1054" s="139"/>
      <c r="AS1054" s="139"/>
      <c r="AT1054" s="139"/>
      <c r="AU1054" s="139"/>
      <c r="AV1054" s="139"/>
      <c r="AW1054" s="139"/>
      <c r="AX1054" s="139"/>
      <c r="AY1054" s="139"/>
      <c r="AZ1054" s="139"/>
      <c r="BA1054" s="139"/>
      <c r="BB1054" s="139"/>
    </row>
    <row r="1055" spans="1:54" ht="14.25" x14ac:dyDescent="0.2">
      <c r="A1055" s="139"/>
      <c r="B1055" s="139"/>
      <c r="C1055" s="139"/>
      <c r="D1055" s="139"/>
      <c r="E1055" s="139"/>
      <c r="F1055" s="139"/>
      <c r="G1055" s="139"/>
      <c r="H1055" s="139"/>
      <c r="I1055" s="139"/>
      <c r="J1055" s="139"/>
      <c r="K1055" s="139"/>
      <c r="L1055" s="139"/>
      <c r="M1055" s="139"/>
      <c r="N1055" s="139"/>
      <c r="O1055" s="139"/>
      <c r="P1055" s="139"/>
      <c r="Q1055" s="139"/>
      <c r="R1055" s="139"/>
      <c r="S1055" s="139"/>
      <c r="T1055" s="139"/>
      <c r="U1055" s="139"/>
      <c r="V1055" s="139"/>
      <c r="W1055" s="139"/>
      <c r="X1055" s="139"/>
      <c r="Y1055" s="139"/>
      <c r="Z1055" s="139"/>
      <c r="AA1055" s="139"/>
      <c r="AB1055" s="139"/>
      <c r="AC1055" s="139"/>
      <c r="AD1055" s="139"/>
      <c r="AE1055" s="139"/>
      <c r="AF1055" s="139"/>
      <c r="AG1055" s="139"/>
      <c r="AH1055" s="139"/>
      <c r="AI1055" s="139"/>
      <c r="AJ1055" s="139"/>
      <c r="AK1055" s="139"/>
      <c r="AL1055" s="139"/>
      <c r="AM1055" s="139"/>
      <c r="AN1055" s="139"/>
      <c r="AO1055" s="139"/>
      <c r="AP1055" s="139"/>
      <c r="AQ1055" s="139"/>
      <c r="AR1055" s="139"/>
      <c r="AS1055" s="139"/>
      <c r="AT1055" s="139"/>
      <c r="AU1055" s="139"/>
      <c r="AV1055" s="139"/>
      <c r="AW1055" s="139"/>
      <c r="AX1055" s="139"/>
      <c r="AY1055" s="139"/>
      <c r="AZ1055" s="139"/>
      <c r="BA1055" s="139"/>
      <c r="BB1055" s="139"/>
    </row>
    <row r="1056" spans="1:54" ht="14.25" x14ac:dyDescent="0.2">
      <c r="A1056" s="139"/>
      <c r="B1056" s="139"/>
      <c r="C1056" s="139"/>
      <c r="D1056" s="139"/>
      <c r="E1056" s="139"/>
      <c r="F1056" s="139"/>
      <c r="G1056" s="139"/>
      <c r="H1056" s="139"/>
      <c r="I1056" s="139"/>
      <c r="J1056" s="139"/>
      <c r="K1056" s="139"/>
      <c r="L1056" s="139"/>
      <c r="M1056" s="139"/>
      <c r="N1056" s="139"/>
      <c r="O1056" s="139"/>
      <c r="P1056" s="139"/>
      <c r="Q1056" s="139"/>
      <c r="R1056" s="139"/>
      <c r="S1056" s="139"/>
      <c r="T1056" s="139"/>
      <c r="U1056" s="139"/>
      <c r="V1056" s="139"/>
      <c r="W1056" s="139"/>
      <c r="X1056" s="139"/>
      <c r="Y1056" s="139"/>
      <c r="Z1056" s="139"/>
      <c r="AA1056" s="139"/>
      <c r="AB1056" s="139"/>
      <c r="AC1056" s="139"/>
      <c r="AD1056" s="139"/>
      <c r="AE1056" s="139"/>
      <c r="AF1056" s="139"/>
      <c r="AG1056" s="139"/>
      <c r="AH1056" s="139"/>
      <c r="AI1056" s="139"/>
      <c r="AJ1056" s="139"/>
      <c r="AK1056" s="139"/>
      <c r="AL1056" s="139"/>
      <c r="AM1056" s="139"/>
      <c r="AN1056" s="139"/>
      <c r="AO1056" s="139"/>
      <c r="AP1056" s="139"/>
      <c r="AQ1056" s="139"/>
      <c r="AR1056" s="139"/>
      <c r="AS1056" s="139"/>
      <c r="AT1056" s="139"/>
      <c r="AU1056" s="139"/>
      <c r="AV1056" s="139"/>
      <c r="AW1056" s="139"/>
      <c r="AX1056" s="139"/>
      <c r="AY1056" s="139"/>
      <c r="AZ1056" s="139"/>
      <c r="BA1056" s="139"/>
      <c r="BB1056" s="139"/>
    </row>
    <row r="1057" spans="1:54" ht="14.25" x14ac:dyDescent="0.2">
      <c r="A1057" s="139"/>
      <c r="B1057" s="139"/>
      <c r="C1057" s="139"/>
      <c r="D1057" s="139"/>
      <c r="E1057" s="139"/>
      <c r="F1057" s="139"/>
      <c r="G1057" s="139"/>
      <c r="H1057" s="139"/>
      <c r="I1057" s="139"/>
      <c r="J1057" s="139"/>
      <c r="K1057" s="139"/>
      <c r="L1057" s="139"/>
      <c r="M1057" s="139"/>
      <c r="N1057" s="139"/>
      <c r="O1057" s="139"/>
      <c r="P1057" s="139"/>
      <c r="Q1057" s="139"/>
      <c r="R1057" s="139"/>
      <c r="S1057" s="139"/>
      <c r="T1057" s="139"/>
      <c r="U1057" s="139"/>
      <c r="V1057" s="139"/>
      <c r="W1057" s="139"/>
      <c r="X1057" s="139"/>
      <c r="Y1057" s="139"/>
      <c r="Z1057" s="139"/>
      <c r="AA1057" s="139"/>
      <c r="AB1057" s="139"/>
      <c r="AC1057" s="139"/>
      <c r="AD1057" s="139"/>
      <c r="AE1057" s="139"/>
      <c r="AF1057" s="139"/>
      <c r="AG1057" s="139"/>
      <c r="AH1057" s="139"/>
      <c r="AI1057" s="139"/>
      <c r="AJ1057" s="139"/>
      <c r="AK1057" s="139"/>
      <c r="AL1057" s="139"/>
      <c r="AM1057" s="139"/>
      <c r="AN1057" s="139"/>
      <c r="AO1057" s="139"/>
      <c r="AP1057" s="139"/>
      <c r="AQ1057" s="139"/>
      <c r="AR1057" s="139"/>
      <c r="AS1057" s="139"/>
      <c r="AT1057" s="139"/>
      <c r="AU1057" s="139"/>
      <c r="AV1057" s="139"/>
      <c r="AW1057" s="139"/>
      <c r="AX1057" s="139"/>
      <c r="AY1057" s="139"/>
      <c r="AZ1057" s="139"/>
      <c r="BA1057" s="139"/>
      <c r="BB1057" s="139"/>
    </row>
    <row r="1058" spans="1:54" ht="14.25" x14ac:dyDescent="0.2">
      <c r="A1058" s="139"/>
      <c r="B1058" s="139"/>
      <c r="C1058" s="139"/>
      <c r="D1058" s="139"/>
      <c r="E1058" s="139"/>
      <c r="F1058" s="139"/>
      <c r="G1058" s="139"/>
      <c r="H1058" s="139"/>
      <c r="I1058" s="139"/>
      <c r="J1058" s="139"/>
      <c r="K1058" s="139"/>
      <c r="L1058" s="139"/>
      <c r="M1058" s="139"/>
      <c r="N1058" s="139"/>
      <c r="O1058" s="139"/>
      <c r="P1058" s="139"/>
      <c r="Q1058" s="139"/>
      <c r="R1058" s="139"/>
      <c r="S1058" s="139"/>
      <c r="T1058" s="139"/>
      <c r="U1058" s="139"/>
      <c r="V1058" s="139"/>
      <c r="W1058" s="139"/>
      <c r="X1058" s="139"/>
      <c r="Y1058" s="139"/>
      <c r="Z1058" s="139"/>
      <c r="AA1058" s="139"/>
      <c r="AB1058" s="139"/>
      <c r="AC1058" s="139"/>
      <c r="AD1058" s="139"/>
      <c r="AE1058" s="139"/>
      <c r="AF1058" s="139"/>
      <c r="AG1058" s="139"/>
      <c r="AH1058" s="139"/>
      <c r="AI1058" s="139"/>
      <c r="AJ1058" s="139"/>
      <c r="AK1058" s="139"/>
      <c r="AL1058" s="139"/>
      <c r="AM1058" s="139"/>
      <c r="AN1058" s="139"/>
      <c r="AO1058" s="139"/>
      <c r="AP1058" s="139"/>
      <c r="AQ1058" s="139"/>
      <c r="AR1058" s="139"/>
      <c r="AS1058" s="139"/>
      <c r="AT1058" s="139"/>
      <c r="AU1058" s="139"/>
      <c r="AV1058" s="139"/>
      <c r="AW1058" s="139"/>
      <c r="AX1058" s="139"/>
      <c r="AY1058" s="139"/>
      <c r="AZ1058" s="139"/>
      <c r="BA1058" s="139"/>
      <c r="BB1058" s="139"/>
    </row>
    <row r="1059" spans="1:54" ht="14.25" x14ac:dyDescent="0.2">
      <c r="A1059" s="139"/>
      <c r="B1059" s="139"/>
      <c r="C1059" s="139"/>
      <c r="D1059" s="139"/>
      <c r="E1059" s="139"/>
      <c r="F1059" s="139"/>
      <c r="G1059" s="139"/>
      <c r="H1059" s="139"/>
      <c r="I1059" s="139"/>
      <c r="J1059" s="139"/>
      <c r="K1059" s="139"/>
      <c r="L1059" s="139"/>
      <c r="M1059" s="139"/>
      <c r="N1059" s="139"/>
      <c r="O1059" s="139"/>
      <c r="P1059" s="139"/>
      <c r="Q1059" s="139"/>
      <c r="R1059" s="139"/>
      <c r="S1059" s="139"/>
      <c r="T1059" s="139"/>
      <c r="U1059" s="139"/>
      <c r="V1059" s="139"/>
      <c r="W1059" s="139"/>
      <c r="X1059" s="139"/>
      <c r="Y1059" s="139"/>
      <c r="Z1059" s="139"/>
      <c r="AA1059" s="139"/>
      <c r="AB1059" s="139"/>
      <c r="AC1059" s="139"/>
      <c r="AD1059" s="139"/>
      <c r="AE1059" s="139"/>
      <c r="AF1059" s="139"/>
      <c r="AG1059" s="139"/>
      <c r="AH1059" s="139"/>
      <c r="AI1059" s="139"/>
      <c r="AJ1059" s="139"/>
      <c r="AK1059" s="139"/>
      <c r="AL1059" s="139"/>
      <c r="AM1059" s="139"/>
      <c r="AN1059" s="139"/>
      <c r="AO1059" s="139"/>
      <c r="AP1059" s="139"/>
      <c r="AQ1059" s="139"/>
      <c r="AR1059" s="139"/>
      <c r="AS1059" s="139"/>
      <c r="AT1059" s="139"/>
      <c r="AU1059" s="139"/>
      <c r="AV1059" s="139"/>
      <c r="AW1059" s="139"/>
      <c r="AX1059" s="139"/>
      <c r="AY1059" s="139"/>
      <c r="AZ1059" s="139"/>
      <c r="BA1059" s="139"/>
      <c r="BB1059" s="139"/>
    </row>
    <row r="1060" spans="1:54" ht="14.25" x14ac:dyDescent="0.2">
      <c r="A1060" s="139"/>
      <c r="B1060" s="139"/>
      <c r="C1060" s="139"/>
      <c r="D1060" s="139"/>
      <c r="E1060" s="139"/>
      <c r="F1060" s="139"/>
      <c r="G1060" s="139"/>
      <c r="H1060" s="139"/>
      <c r="I1060" s="139"/>
      <c r="J1060" s="139"/>
      <c r="K1060" s="139"/>
      <c r="L1060" s="139"/>
      <c r="M1060" s="139"/>
      <c r="N1060" s="139"/>
      <c r="O1060" s="139"/>
      <c r="P1060" s="139"/>
      <c r="Q1060" s="139"/>
      <c r="R1060" s="139"/>
      <c r="S1060" s="139"/>
      <c r="T1060" s="139"/>
      <c r="U1060" s="139"/>
      <c r="V1060" s="139"/>
      <c r="W1060" s="139"/>
      <c r="X1060" s="139"/>
      <c r="Y1060" s="139"/>
      <c r="Z1060" s="139"/>
      <c r="AA1060" s="139"/>
      <c r="AB1060" s="139"/>
      <c r="AC1060" s="139"/>
      <c r="AD1060" s="139"/>
      <c r="AE1060" s="139"/>
      <c r="AF1060" s="139"/>
      <c r="AG1060" s="139"/>
      <c r="AH1060" s="139"/>
      <c r="AI1060" s="139"/>
      <c r="AJ1060" s="139"/>
      <c r="AK1060" s="139"/>
      <c r="AL1060" s="139"/>
      <c r="AM1060" s="139"/>
      <c r="AN1060" s="139"/>
      <c r="AO1060" s="139"/>
      <c r="AP1060" s="139"/>
      <c r="AQ1060" s="139"/>
      <c r="AR1060" s="139"/>
      <c r="AS1060" s="139"/>
      <c r="AT1060" s="139"/>
      <c r="AU1060" s="139"/>
      <c r="AV1060" s="139"/>
      <c r="AW1060" s="139"/>
      <c r="AX1060" s="139"/>
      <c r="AY1060" s="139"/>
      <c r="AZ1060" s="139"/>
      <c r="BA1060" s="139"/>
      <c r="BB1060" s="139"/>
    </row>
    <row r="1061" spans="1:54" ht="14.25" x14ac:dyDescent="0.2">
      <c r="A1061" s="139"/>
      <c r="B1061" s="139"/>
      <c r="C1061" s="139"/>
      <c r="D1061" s="139"/>
      <c r="E1061" s="139"/>
      <c r="F1061" s="139"/>
      <c r="G1061" s="139"/>
      <c r="H1061" s="139"/>
      <c r="I1061" s="139"/>
      <c r="J1061" s="139"/>
      <c r="K1061" s="139"/>
      <c r="L1061" s="139"/>
      <c r="M1061" s="139"/>
      <c r="N1061" s="139"/>
      <c r="O1061" s="139"/>
      <c r="P1061" s="139"/>
      <c r="Q1061" s="139"/>
      <c r="R1061" s="139"/>
      <c r="S1061" s="139"/>
      <c r="T1061" s="139"/>
      <c r="U1061" s="139"/>
      <c r="V1061" s="139"/>
      <c r="W1061" s="139"/>
      <c r="X1061" s="139"/>
      <c r="Y1061" s="139"/>
      <c r="Z1061" s="139"/>
      <c r="AA1061" s="139"/>
      <c r="AB1061" s="139"/>
      <c r="AC1061" s="139"/>
      <c r="AD1061" s="139"/>
      <c r="AE1061" s="139"/>
      <c r="AF1061" s="139"/>
      <c r="AG1061" s="139"/>
      <c r="AH1061" s="139"/>
      <c r="AI1061" s="139"/>
      <c r="AJ1061" s="139"/>
      <c r="AK1061" s="139"/>
      <c r="AL1061" s="139"/>
      <c r="AM1061" s="139"/>
      <c r="AN1061" s="139"/>
      <c r="AO1061" s="139"/>
      <c r="AP1061" s="139"/>
      <c r="AQ1061" s="139"/>
      <c r="AR1061" s="139"/>
      <c r="AS1061" s="139"/>
      <c r="AT1061" s="139"/>
      <c r="AU1061" s="139"/>
      <c r="AV1061" s="139"/>
      <c r="AW1061" s="139"/>
      <c r="AX1061" s="139"/>
      <c r="AY1061" s="139"/>
      <c r="AZ1061" s="139"/>
      <c r="BA1061" s="139"/>
      <c r="BB1061" s="139"/>
    </row>
    <row r="1062" spans="1:54" ht="14.25" x14ac:dyDescent="0.2">
      <c r="A1062" s="139"/>
      <c r="B1062" s="139"/>
      <c r="C1062" s="139"/>
      <c r="D1062" s="139"/>
      <c r="E1062" s="139"/>
      <c r="F1062" s="139"/>
      <c r="G1062" s="139"/>
      <c r="H1062" s="139"/>
      <c r="I1062" s="139"/>
      <c r="J1062" s="139"/>
      <c r="K1062" s="139"/>
      <c r="L1062" s="139"/>
      <c r="M1062" s="139"/>
      <c r="N1062" s="139"/>
      <c r="O1062" s="139"/>
      <c r="P1062" s="139"/>
      <c r="Q1062" s="139"/>
      <c r="R1062" s="139"/>
      <c r="S1062" s="139"/>
      <c r="T1062" s="139"/>
      <c r="U1062" s="139"/>
      <c r="V1062" s="139"/>
      <c r="W1062" s="139"/>
      <c r="X1062" s="139"/>
      <c r="Y1062" s="139"/>
      <c r="Z1062" s="139"/>
      <c r="AA1062" s="139"/>
      <c r="AB1062" s="139"/>
      <c r="AC1062" s="139"/>
      <c r="AD1062" s="139"/>
      <c r="AE1062" s="139"/>
      <c r="AF1062" s="139"/>
      <c r="AG1062" s="139"/>
      <c r="AH1062" s="139"/>
      <c r="AI1062" s="139"/>
      <c r="AJ1062" s="139"/>
      <c r="AK1062" s="139"/>
      <c r="AL1062" s="139"/>
      <c r="AM1062" s="139"/>
      <c r="AN1062" s="139"/>
      <c r="AO1062" s="139"/>
      <c r="AP1062" s="139"/>
      <c r="AQ1062" s="139"/>
      <c r="AR1062" s="139"/>
      <c r="AS1062" s="139"/>
      <c r="AT1062" s="139"/>
      <c r="AU1062" s="139"/>
      <c r="AV1062" s="139"/>
      <c r="AW1062" s="139"/>
      <c r="AX1062" s="139"/>
      <c r="AY1062" s="139"/>
      <c r="AZ1062" s="139"/>
      <c r="BA1062" s="139"/>
      <c r="BB1062" s="139"/>
    </row>
    <row r="1063" spans="1:54" ht="14.25" x14ac:dyDescent="0.2">
      <c r="A1063" s="139"/>
      <c r="B1063" s="139"/>
      <c r="C1063" s="139"/>
      <c r="D1063" s="139"/>
      <c r="E1063" s="139"/>
      <c r="F1063" s="139"/>
      <c r="G1063" s="139"/>
      <c r="H1063" s="139"/>
      <c r="I1063" s="139"/>
      <c r="J1063" s="139"/>
      <c r="K1063" s="139"/>
      <c r="L1063" s="139"/>
      <c r="M1063" s="139"/>
      <c r="N1063" s="139"/>
      <c r="O1063" s="139"/>
      <c r="P1063" s="139"/>
      <c r="Q1063" s="139"/>
      <c r="R1063" s="139"/>
      <c r="S1063" s="139"/>
      <c r="T1063" s="139"/>
      <c r="U1063" s="139"/>
      <c r="V1063" s="139"/>
      <c r="W1063" s="139"/>
      <c r="X1063" s="139"/>
      <c r="Y1063" s="139"/>
      <c r="Z1063" s="139"/>
      <c r="AA1063" s="139"/>
      <c r="AB1063" s="139"/>
      <c r="AC1063" s="139"/>
      <c r="AD1063" s="139"/>
      <c r="AE1063" s="139"/>
      <c r="AF1063" s="139"/>
      <c r="AG1063" s="139"/>
      <c r="AH1063" s="139"/>
      <c r="AI1063" s="139"/>
      <c r="AJ1063" s="139"/>
      <c r="AK1063" s="139"/>
      <c r="AL1063" s="139"/>
      <c r="AM1063" s="139"/>
      <c r="AN1063" s="139"/>
      <c r="AO1063" s="139"/>
      <c r="AP1063" s="139"/>
      <c r="AQ1063" s="139"/>
      <c r="AR1063" s="139"/>
      <c r="AS1063" s="139"/>
      <c r="AT1063" s="139"/>
      <c r="AU1063" s="139"/>
      <c r="AV1063" s="139"/>
      <c r="AW1063" s="139"/>
      <c r="AX1063" s="139"/>
      <c r="AY1063" s="139"/>
      <c r="AZ1063" s="139"/>
      <c r="BA1063" s="139"/>
      <c r="BB1063" s="139"/>
    </row>
    <row r="1064" spans="1:54" ht="14.25" x14ac:dyDescent="0.2">
      <c r="A1064" s="139"/>
      <c r="B1064" s="139"/>
      <c r="C1064" s="139"/>
      <c r="D1064" s="139"/>
      <c r="E1064" s="139"/>
      <c r="F1064" s="139"/>
      <c r="G1064" s="139"/>
      <c r="H1064" s="139"/>
      <c r="I1064" s="139"/>
      <c r="J1064" s="139"/>
      <c r="K1064" s="139"/>
      <c r="L1064" s="139"/>
      <c r="M1064" s="139"/>
      <c r="N1064" s="139"/>
      <c r="O1064" s="139"/>
      <c r="P1064" s="139"/>
      <c r="Q1064" s="139"/>
      <c r="R1064" s="139"/>
      <c r="S1064" s="139"/>
      <c r="T1064" s="139"/>
      <c r="U1064" s="139"/>
      <c r="V1064" s="139"/>
      <c r="W1064" s="139"/>
      <c r="X1064" s="139"/>
      <c r="Y1064" s="139"/>
      <c r="Z1064" s="139"/>
      <c r="AA1064" s="139"/>
      <c r="AB1064" s="139"/>
      <c r="AC1064" s="139"/>
      <c r="AD1064" s="139"/>
      <c r="AE1064" s="139"/>
      <c r="AF1064" s="139"/>
      <c r="AG1064" s="139"/>
      <c r="AH1064" s="139"/>
      <c r="AI1064" s="139"/>
      <c r="AJ1064" s="139"/>
      <c r="AK1064" s="139"/>
      <c r="AL1064" s="139"/>
      <c r="AM1064" s="139"/>
      <c r="AN1064" s="139"/>
      <c r="AO1064" s="139"/>
      <c r="AP1064" s="139"/>
      <c r="AQ1064" s="139"/>
      <c r="AR1064" s="139"/>
      <c r="AS1064" s="139"/>
      <c r="AT1064" s="139"/>
      <c r="AU1064" s="139"/>
      <c r="AV1064" s="139"/>
      <c r="AW1064" s="139"/>
      <c r="AX1064" s="139"/>
      <c r="AY1064" s="139"/>
      <c r="AZ1064" s="139"/>
      <c r="BA1064" s="139"/>
      <c r="BB1064" s="139"/>
    </row>
    <row r="1065" spans="1:54" ht="14.25" x14ac:dyDescent="0.2">
      <c r="A1065" s="139"/>
      <c r="B1065" s="139"/>
      <c r="C1065" s="139"/>
      <c r="D1065" s="139"/>
      <c r="E1065" s="139"/>
      <c r="F1065" s="139"/>
      <c r="G1065" s="139"/>
      <c r="H1065" s="139"/>
      <c r="I1065" s="139"/>
      <c r="J1065" s="139"/>
      <c r="K1065" s="139"/>
      <c r="L1065" s="139"/>
      <c r="M1065" s="139"/>
      <c r="N1065" s="139"/>
      <c r="O1065" s="139"/>
      <c r="P1065" s="139"/>
      <c r="Q1065" s="139"/>
      <c r="R1065" s="139"/>
      <c r="S1065" s="139"/>
      <c r="T1065" s="139"/>
      <c r="U1065" s="139"/>
      <c r="V1065" s="139"/>
      <c r="W1065" s="139"/>
      <c r="X1065" s="139"/>
      <c r="Y1065" s="139"/>
      <c r="Z1065" s="139"/>
      <c r="AA1065" s="139"/>
      <c r="AB1065" s="139"/>
      <c r="AC1065" s="139"/>
      <c r="AD1065" s="139"/>
      <c r="AE1065" s="139"/>
      <c r="AF1065" s="139"/>
      <c r="AG1065" s="139"/>
      <c r="AH1065" s="139"/>
      <c r="AI1065" s="139"/>
      <c r="AJ1065" s="139"/>
      <c r="AK1065" s="139"/>
      <c r="AL1065" s="139"/>
      <c r="AM1065" s="139"/>
      <c r="AN1065" s="139"/>
      <c r="AO1065" s="139"/>
      <c r="AP1065" s="139"/>
      <c r="AQ1065" s="139"/>
      <c r="AR1065" s="139"/>
      <c r="AS1065" s="139"/>
      <c r="AT1065" s="139"/>
      <c r="AU1065" s="139"/>
      <c r="AV1065" s="139"/>
      <c r="AW1065" s="139"/>
      <c r="AX1065" s="139"/>
      <c r="AY1065" s="139"/>
      <c r="AZ1065" s="139"/>
      <c r="BA1065" s="139"/>
      <c r="BB1065" s="139"/>
    </row>
    <row r="1066" spans="1:54" ht="14.25" x14ac:dyDescent="0.2">
      <c r="A1066" s="139"/>
      <c r="B1066" s="139"/>
      <c r="C1066" s="139"/>
      <c r="D1066" s="139"/>
      <c r="E1066" s="139"/>
      <c r="F1066" s="139"/>
      <c r="G1066" s="139"/>
      <c r="H1066" s="139"/>
      <c r="I1066" s="139"/>
      <c r="J1066" s="139"/>
      <c r="K1066" s="139"/>
      <c r="L1066" s="139"/>
      <c r="M1066" s="139"/>
      <c r="N1066" s="139"/>
      <c r="O1066" s="139"/>
      <c r="P1066" s="139"/>
      <c r="Q1066" s="139"/>
      <c r="R1066" s="139"/>
      <c r="S1066" s="139"/>
      <c r="T1066" s="139"/>
      <c r="U1066" s="139"/>
      <c r="V1066" s="139"/>
      <c r="W1066" s="139"/>
      <c r="X1066" s="139"/>
      <c r="Y1066" s="139"/>
      <c r="Z1066" s="139"/>
      <c r="AA1066" s="139"/>
      <c r="AB1066" s="139"/>
      <c r="AC1066" s="139"/>
      <c r="AD1066" s="139"/>
      <c r="AE1066" s="139"/>
      <c r="AF1066" s="139"/>
      <c r="AG1066" s="139"/>
      <c r="AH1066" s="139"/>
      <c r="AI1066" s="139"/>
      <c r="AJ1066" s="139"/>
      <c r="AK1066" s="139"/>
      <c r="AL1066" s="139"/>
      <c r="AM1066" s="139"/>
      <c r="AN1066" s="139"/>
      <c r="AO1066" s="139"/>
      <c r="AP1066" s="139"/>
      <c r="AQ1066" s="139"/>
      <c r="AR1066" s="139"/>
      <c r="AS1066" s="139"/>
      <c r="AT1066" s="139"/>
      <c r="AU1066" s="139"/>
      <c r="AV1066" s="139"/>
      <c r="AW1066" s="139"/>
      <c r="AX1066" s="139"/>
      <c r="AY1066" s="139"/>
      <c r="AZ1066" s="139"/>
      <c r="BA1066" s="139"/>
      <c r="BB1066" s="139"/>
    </row>
    <row r="1067" spans="1:54" ht="14.25" x14ac:dyDescent="0.2">
      <c r="A1067" s="139"/>
      <c r="B1067" s="139"/>
      <c r="C1067" s="139"/>
      <c r="D1067" s="139"/>
      <c r="E1067" s="139"/>
      <c r="F1067" s="139"/>
      <c r="G1067" s="139"/>
      <c r="H1067" s="139"/>
      <c r="I1067" s="139"/>
      <c r="J1067" s="139"/>
      <c r="K1067" s="139"/>
      <c r="L1067" s="139"/>
      <c r="M1067" s="139"/>
      <c r="N1067" s="139"/>
      <c r="O1067" s="139"/>
      <c r="P1067" s="139"/>
      <c r="Q1067" s="139"/>
      <c r="R1067" s="139"/>
      <c r="S1067" s="139"/>
      <c r="T1067" s="139"/>
      <c r="U1067" s="139"/>
      <c r="V1067" s="139"/>
      <c r="W1067" s="139"/>
      <c r="X1067" s="139"/>
      <c r="Y1067" s="139"/>
      <c r="Z1067" s="139"/>
      <c r="AA1067" s="139"/>
      <c r="AB1067" s="139"/>
      <c r="AC1067" s="139"/>
      <c r="AD1067" s="139"/>
      <c r="AE1067" s="139"/>
      <c r="AF1067" s="139"/>
      <c r="AG1067" s="139"/>
      <c r="AH1067" s="139"/>
      <c r="AI1067" s="139"/>
      <c r="AJ1067" s="139"/>
      <c r="AK1067" s="139"/>
      <c r="AL1067" s="139"/>
      <c r="AM1067" s="139"/>
      <c r="AN1067" s="139"/>
      <c r="AO1067" s="139"/>
      <c r="AP1067" s="139"/>
      <c r="AQ1067" s="139"/>
      <c r="AR1067" s="139"/>
      <c r="AS1067" s="139"/>
      <c r="AT1067" s="139"/>
      <c r="AU1067" s="139"/>
      <c r="AV1067" s="139"/>
      <c r="AW1067" s="139"/>
      <c r="AX1067" s="139"/>
      <c r="AY1067" s="139"/>
      <c r="AZ1067" s="139"/>
      <c r="BA1067" s="139"/>
      <c r="BB1067" s="139"/>
    </row>
    <row r="1068" spans="1:54" ht="14.25" x14ac:dyDescent="0.2">
      <c r="A1068" s="139"/>
      <c r="B1068" s="139"/>
      <c r="C1068" s="139"/>
      <c r="D1068" s="139"/>
      <c r="E1068" s="139"/>
      <c r="F1068" s="139"/>
      <c r="G1068" s="139"/>
      <c r="H1068" s="139"/>
      <c r="I1068" s="139"/>
      <c r="J1068" s="139"/>
      <c r="K1068" s="139"/>
      <c r="L1068" s="139"/>
      <c r="M1068" s="139"/>
      <c r="N1068" s="139"/>
      <c r="O1068" s="139"/>
      <c r="P1068" s="139"/>
      <c r="Q1068" s="139"/>
      <c r="R1068" s="139"/>
      <c r="S1068" s="139"/>
      <c r="T1068" s="139"/>
      <c r="U1068" s="139"/>
      <c r="V1068" s="139"/>
      <c r="W1068" s="139"/>
      <c r="X1068" s="139"/>
      <c r="Y1068" s="139"/>
      <c r="Z1068" s="139"/>
      <c r="AA1068" s="139"/>
      <c r="AB1068" s="139"/>
      <c r="AC1068" s="139"/>
      <c r="AD1068" s="139"/>
      <c r="AE1068" s="139"/>
      <c r="AF1068" s="139"/>
      <c r="AG1068" s="139"/>
      <c r="AH1068" s="139"/>
      <c r="AI1068" s="139"/>
      <c r="AJ1068" s="139"/>
      <c r="AK1068" s="139"/>
      <c r="AL1068" s="139"/>
      <c r="AM1068" s="139"/>
      <c r="AN1068" s="139"/>
      <c r="AO1068" s="139"/>
      <c r="AP1068" s="139"/>
      <c r="AQ1068" s="139"/>
      <c r="AR1068" s="139"/>
      <c r="AS1068" s="139"/>
      <c r="AT1068" s="139"/>
      <c r="AU1068" s="139"/>
      <c r="AV1068" s="139"/>
      <c r="AW1068" s="139"/>
      <c r="AX1068" s="139"/>
      <c r="AY1068" s="139"/>
      <c r="AZ1068" s="139"/>
      <c r="BA1068" s="139"/>
      <c r="BB1068" s="139"/>
    </row>
    <row r="1069" spans="1:54" ht="14.25" x14ac:dyDescent="0.2">
      <c r="A1069" s="139"/>
      <c r="B1069" s="139"/>
      <c r="C1069" s="139"/>
      <c r="D1069" s="139"/>
      <c r="E1069" s="139"/>
      <c r="F1069" s="139"/>
      <c r="G1069" s="139"/>
      <c r="H1069" s="139"/>
      <c r="I1069" s="139"/>
      <c r="J1069" s="139"/>
      <c r="K1069" s="139"/>
      <c r="L1069" s="139"/>
      <c r="M1069" s="139"/>
      <c r="N1069" s="139"/>
      <c r="O1069" s="139"/>
      <c r="P1069" s="139"/>
      <c r="Q1069" s="139"/>
      <c r="R1069" s="139"/>
      <c r="S1069" s="139"/>
      <c r="T1069" s="139"/>
      <c r="U1069" s="139"/>
      <c r="V1069" s="139"/>
      <c r="W1069" s="139"/>
      <c r="X1069" s="139"/>
      <c r="Y1069" s="139"/>
      <c r="Z1069" s="139"/>
      <c r="AA1069" s="139"/>
      <c r="AB1069" s="139"/>
      <c r="AC1069" s="139"/>
      <c r="AD1069" s="139"/>
      <c r="AE1069" s="139"/>
      <c r="AF1069" s="139"/>
      <c r="AG1069" s="139"/>
      <c r="AH1069" s="139"/>
      <c r="AI1069" s="139"/>
      <c r="AJ1069" s="139"/>
      <c r="AK1069" s="139"/>
      <c r="AL1069" s="139"/>
      <c r="AM1069" s="139"/>
      <c r="AN1069" s="139"/>
      <c r="AO1069" s="139"/>
      <c r="AP1069" s="139"/>
      <c r="AQ1069" s="139"/>
      <c r="AR1069" s="139"/>
      <c r="AS1069" s="139"/>
      <c r="AT1069" s="139"/>
      <c r="AU1069" s="139"/>
      <c r="AV1069" s="139"/>
      <c r="AW1069" s="139"/>
      <c r="AX1069" s="139"/>
      <c r="AY1069" s="139"/>
      <c r="AZ1069" s="139"/>
      <c r="BA1069" s="139"/>
      <c r="BB1069" s="139"/>
    </row>
    <row r="1070" spans="1:54" ht="14.25" x14ac:dyDescent="0.2">
      <c r="A1070" s="139"/>
      <c r="B1070" s="139"/>
      <c r="C1070" s="139"/>
      <c r="D1070" s="139"/>
      <c r="E1070" s="139"/>
      <c r="F1070" s="139"/>
      <c r="G1070" s="139"/>
      <c r="H1070" s="139"/>
      <c r="I1070" s="139"/>
      <c r="J1070" s="139"/>
      <c r="K1070" s="139"/>
      <c r="L1070" s="139"/>
      <c r="M1070" s="139"/>
      <c r="N1070" s="139"/>
      <c r="O1070" s="139"/>
      <c r="P1070" s="139"/>
      <c r="Q1070" s="139"/>
      <c r="R1070" s="139"/>
      <c r="S1070" s="139"/>
      <c r="T1070" s="139"/>
      <c r="U1070" s="139"/>
      <c r="V1070" s="139"/>
      <c r="W1070" s="139"/>
      <c r="X1070" s="139"/>
      <c r="Y1070" s="139"/>
      <c r="Z1070" s="139"/>
      <c r="AA1070" s="139"/>
      <c r="AB1070" s="139"/>
      <c r="AC1070" s="139"/>
      <c r="AD1070" s="139"/>
      <c r="AE1070" s="139"/>
      <c r="AF1070" s="139"/>
      <c r="AG1070" s="139"/>
      <c r="AH1070" s="139"/>
      <c r="AI1070" s="139"/>
      <c r="AJ1070" s="139"/>
      <c r="AK1070" s="139"/>
      <c r="AL1070" s="139"/>
      <c r="AM1070" s="139"/>
      <c r="AN1070" s="139"/>
      <c r="AO1070" s="139"/>
      <c r="AP1070" s="139"/>
      <c r="AQ1070" s="139"/>
      <c r="AR1070" s="139"/>
      <c r="AS1070" s="139"/>
      <c r="AT1070" s="139"/>
      <c r="AU1070" s="139"/>
      <c r="AV1070" s="139"/>
      <c r="AW1070" s="139"/>
      <c r="AX1070" s="139"/>
      <c r="AY1070" s="139"/>
      <c r="AZ1070" s="139"/>
      <c r="BA1070" s="139"/>
      <c r="BB1070" s="139"/>
    </row>
    <row r="1071" spans="1:54" ht="14.25" x14ac:dyDescent="0.2">
      <c r="A1071" s="139"/>
      <c r="B1071" s="139"/>
      <c r="C1071" s="139"/>
      <c r="D1071" s="139"/>
      <c r="E1071" s="139"/>
      <c r="F1071" s="139"/>
      <c r="G1071" s="139"/>
      <c r="H1071" s="139"/>
      <c r="I1071" s="139"/>
      <c r="J1071" s="139"/>
      <c r="K1071" s="139"/>
      <c r="L1071" s="139"/>
      <c r="M1071" s="139"/>
      <c r="N1071" s="139"/>
      <c r="O1071" s="139"/>
      <c r="P1071" s="139"/>
      <c r="Q1071" s="139"/>
      <c r="R1071" s="139"/>
      <c r="S1071" s="139"/>
      <c r="T1071" s="139"/>
      <c r="U1071" s="139"/>
      <c r="V1071" s="139"/>
      <c r="W1071" s="139"/>
      <c r="X1071" s="139"/>
      <c r="Y1071" s="139"/>
      <c r="Z1071" s="139"/>
      <c r="AA1071" s="139"/>
      <c r="AB1071" s="139"/>
      <c r="AC1071" s="139"/>
      <c r="AD1071" s="139"/>
      <c r="AE1071" s="139"/>
      <c r="AF1071" s="139"/>
      <c r="AG1071" s="139"/>
      <c r="AH1071" s="139"/>
      <c r="AI1071" s="139"/>
      <c r="AJ1071" s="139"/>
      <c r="AK1071" s="139"/>
      <c r="AL1071" s="139"/>
      <c r="AM1071" s="139"/>
      <c r="AN1071" s="139"/>
      <c r="AO1071" s="139"/>
      <c r="AP1071" s="139"/>
      <c r="AQ1071" s="139"/>
      <c r="AR1071" s="139"/>
      <c r="AS1071" s="139"/>
      <c r="AT1071" s="139"/>
      <c r="AU1071" s="139"/>
      <c r="AV1071" s="139"/>
      <c r="AW1071" s="139"/>
      <c r="AX1071" s="139"/>
      <c r="AY1071" s="139"/>
      <c r="AZ1071" s="139"/>
      <c r="BA1071" s="139"/>
      <c r="BB1071" s="139"/>
    </row>
    <row r="1072" spans="1:54" ht="14.25" x14ac:dyDescent="0.2">
      <c r="A1072" s="139"/>
      <c r="B1072" s="139"/>
      <c r="C1072" s="139"/>
      <c r="D1072" s="139"/>
      <c r="E1072" s="139"/>
      <c r="F1072" s="139"/>
      <c r="G1072" s="139"/>
      <c r="H1072" s="139"/>
      <c r="I1072" s="139"/>
      <c r="J1072" s="139"/>
      <c r="K1072" s="139"/>
      <c r="L1072" s="139"/>
      <c r="M1072" s="139"/>
      <c r="N1072" s="139"/>
      <c r="O1072" s="139"/>
      <c r="P1072" s="139"/>
      <c r="Q1072" s="139"/>
      <c r="R1072" s="139"/>
      <c r="S1072" s="139"/>
      <c r="T1072" s="139"/>
      <c r="U1072" s="139"/>
      <c r="V1072" s="139"/>
      <c r="W1072" s="139"/>
      <c r="X1072" s="139"/>
      <c r="Y1072" s="139"/>
      <c r="Z1072" s="139"/>
      <c r="AA1072" s="139"/>
      <c r="AB1072" s="139"/>
      <c r="AC1072" s="139"/>
      <c r="AD1072" s="139"/>
      <c r="AE1072" s="139"/>
      <c r="AF1072" s="139"/>
      <c r="AG1072" s="139"/>
      <c r="AH1072" s="139"/>
      <c r="AI1072" s="139"/>
      <c r="AJ1072" s="139"/>
      <c r="AK1072" s="139"/>
      <c r="AL1072" s="139"/>
      <c r="AM1072" s="139"/>
      <c r="AN1072" s="139"/>
      <c r="AO1072" s="139"/>
      <c r="AP1072" s="139"/>
      <c r="AQ1072" s="139"/>
      <c r="AR1072" s="139"/>
      <c r="AS1072" s="139"/>
      <c r="AT1072" s="139"/>
      <c r="AU1072" s="139"/>
      <c r="AV1072" s="139"/>
      <c r="AW1072" s="139"/>
      <c r="AX1072" s="139"/>
      <c r="AY1072" s="139"/>
      <c r="AZ1072" s="139"/>
      <c r="BA1072" s="139"/>
      <c r="BB1072" s="139"/>
    </row>
    <row r="1073" spans="1:54" ht="14.25" x14ac:dyDescent="0.2">
      <c r="A1073" s="139"/>
      <c r="B1073" s="139"/>
      <c r="C1073" s="139"/>
      <c r="D1073" s="139"/>
      <c r="E1073" s="139"/>
      <c r="F1073" s="139"/>
      <c r="G1073" s="139"/>
      <c r="H1073" s="139"/>
      <c r="I1073" s="139"/>
      <c r="J1073" s="139"/>
      <c r="K1073" s="139"/>
      <c r="L1073" s="139"/>
      <c r="M1073" s="139"/>
      <c r="N1073" s="139"/>
      <c r="O1073" s="139"/>
      <c r="P1073" s="139"/>
      <c r="Q1073" s="139"/>
      <c r="R1073" s="139"/>
      <c r="S1073" s="139"/>
      <c r="T1073" s="139"/>
      <c r="U1073" s="139"/>
      <c r="V1073" s="139"/>
      <c r="W1073" s="139"/>
      <c r="X1073" s="139"/>
      <c r="Y1073" s="139"/>
      <c r="Z1073" s="139"/>
      <c r="AA1073" s="139"/>
      <c r="AB1073" s="139"/>
      <c r="AC1073" s="139"/>
      <c r="AD1073" s="139"/>
      <c r="AE1073" s="139"/>
      <c r="AF1073" s="139"/>
      <c r="AG1073" s="139"/>
      <c r="AH1073" s="139"/>
      <c r="AI1073" s="139"/>
      <c r="AJ1073" s="139"/>
      <c r="AK1073" s="139"/>
      <c r="AL1073" s="139"/>
      <c r="AM1073" s="139"/>
      <c r="AN1073" s="139"/>
      <c r="AO1073" s="139"/>
      <c r="AP1073" s="139"/>
      <c r="AQ1073" s="139"/>
      <c r="AR1073" s="139"/>
      <c r="AS1073" s="139"/>
      <c r="AT1073" s="139"/>
      <c r="AU1073" s="139"/>
      <c r="AV1073" s="139"/>
      <c r="AW1073" s="139"/>
      <c r="AX1073" s="139"/>
      <c r="AY1073" s="139"/>
      <c r="AZ1073" s="139"/>
      <c r="BA1073" s="139"/>
      <c r="BB1073" s="139"/>
    </row>
    <row r="1074" spans="1:54" ht="14.25" x14ac:dyDescent="0.2">
      <c r="A1074" s="139"/>
      <c r="B1074" s="139"/>
      <c r="C1074" s="139"/>
      <c r="D1074" s="139"/>
      <c r="E1074" s="139"/>
      <c r="F1074" s="139"/>
      <c r="G1074" s="139"/>
      <c r="H1074" s="139"/>
      <c r="I1074" s="139"/>
      <c r="J1074" s="139"/>
      <c r="K1074" s="139"/>
      <c r="L1074" s="139"/>
      <c r="M1074" s="139"/>
      <c r="N1074" s="139"/>
      <c r="O1074" s="139"/>
      <c r="P1074" s="139"/>
      <c r="Q1074" s="139"/>
      <c r="R1074" s="139"/>
      <c r="S1074" s="139"/>
      <c r="T1074" s="139"/>
      <c r="U1074" s="139"/>
      <c r="V1074" s="139"/>
      <c r="W1074" s="139"/>
      <c r="X1074" s="139"/>
      <c r="Y1074" s="139"/>
      <c r="Z1074" s="139"/>
      <c r="AA1074" s="139"/>
      <c r="AB1074" s="139"/>
      <c r="AC1074" s="139"/>
      <c r="AD1074" s="139"/>
      <c r="AE1074" s="139"/>
      <c r="AF1074" s="139"/>
      <c r="AG1074" s="139"/>
      <c r="AH1074" s="139"/>
      <c r="AI1074" s="139"/>
      <c r="AJ1074" s="139"/>
      <c r="AK1074" s="139"/>
      <c r="AL1074" s="139"/>
      <c r="AM1074" s="139"/>
      <c r="AN1074" s="139"/>
      <c r="AO1074" s="139"/>
      <c r="AP1074" s="139"/>
      <c r="AQ1074" s="139"/>
      <c r="AR1074" s="139"/>
      <c r="AS1074" s="139"/>
      <c r="AT1074" s="139"/>
      <c r="AU1074" s="139"/>
      <c r="AV1074" s="139"/>
      <c r="AW1074" s="139"/>
      <c r="AX1074" s="139"/>
      <c r="AY1074" s="139"/>
      <c r="AZ1074" s="139"/>
      <c r="BA1074" s="139"/>
      <c r="BB1074" s="139"/>
    </row>
    <row r="1075" spans="1:54" ht="14.25" x14ac:dyDescent="0.2">
      <c r="A1075" s="139"/>
      <c r="B1075" s="139"/>
      <c r="C1075" s="139"/>
      <c r="D1075" s="139"/>
      <c r="E1075" s="139"/>
      <c r="F1075" s="139"/>
      <c r="G1075" s="139"/>
      <c r="H1075" s="139"/>
      <c r="I1075" s="139"/>
      <c r="J1075" s="139"/>
      <c r="K1075" s="139"/>
      <c r="L1075" s="139"/>
      <c r="M1075" s="139"/>
      <c r="N1075" s="139"/>
      <c r="O1075" s="139"/>
      <c r="P1075" s="139"/>
      <c r="Q1075" s="139"/>
      <c r="R1075" s="139"/>
      <c r="S1075" s="139"/>
      <c r="T1075" s="139"/>
      <c r="U1075" s="139"/>
      <c r="V1075" s="139"/>
      <c r="W1075" s="139"/>
      <c r="X1075" s="139"/>
      <c r="Y1075" s="139"/>
      <c r="Z1075" s="139"/>
      <c r="AA1075" s="139"/>
      <c r="AB1075" s="139"/>
      <c r="AC1075" s="139"/>
      <c r="AD1075" s="139"/>
      <c r="AE1075" s="139"/>
      <c r="AF1075" s="139"/>
      <c r="AG1075" s="139"/>
      <c r="AH1075" s="139"/>
      <c r="AI1075" s="139"/>
      <c r="AJ1075" s="139"/>
      <c r="AK1075" s="139"/>
      <c r="AL1075" s="139"/>
      <c r="AM1075" s="139"/>
      <c r="AN1075" s="139"/>
      <c r="AO1075" s="139"/>
      <c r="AP1075" s="139"/>
      <c r="AQ1075" s="139"/>
      <c r="AR1075" s="139"/>
      <c r="AS1075" s="139"/>
      <c r="AT1075" s="139"/>
      <c r="AU1075" s="139"/>
      <c r="AV1075" s="139"/>
      <c r="AW1075" s="139"/>
      <c r="AX1075" s="139"/>
      <c r="AY1075" s="139"/>
      <c r="AZ1075" s="139"/>
      <c r="BA1075" s="139"/>
      <c r="BB1075" s="139"/>
    </row>
    <row r="1076" spans="1:54" ht="14.25" x14ac:dyDescent="0.2">
      <c r="A1076" s="139"/>
      <c r="B1076" s="139"/>
      <c r="C1076" s="139"/>
      <c r="D1076" s="139"/>
      <c r="E1076" s="139"/>
      <c r="F1076" s="139"/>
      <c r="G1076" s="139"/>
      <c r="H1076" s="139"/>
      <c r="I1076" s="139"/>
      <c r="J1076" s="139"/>
      <c r="K1076" s="139"/>
      <c r="L1076" s="139"/>
      <c r="M1076" s="139"/>
      <c r="N1076" s="139"/>
      <c r="O1076" s="139"/>
      <c r="P1076" s="139"/>
      <c r="Q1076" s="139"/>
      <c r="R1076" s="139"/>
      <c r="S1076" s="139"/>
      <c r="T1076" s="139"/>
      <c r="U1076" s="139"/>
      <c r="V1076" s="139"/>
      <c r="W1076" s="139"/>
      <c r="X1076" s="139"/>
      <c r="Y1076" s="139"/>
      <c r="Z1076" s="139"/>
      <c r="AA1076" s="139"/>
      <c r="AB1076" s="139"/>
      <c r="AC1076" s="139"/>
      <c r="AD1076" s="139"/>
      <c r="AE1076" s="139"/>
      <c r="AF1076" s="139"/>
      <c r="AG1076" s="139"/>
      <c r="AH1076" s="139"/>
      <c r="AI1076" s="139"/>
      <c r="AJ1076" s="139"/>
      <c r="AK1076" s="139"/>
      <c r="AL1076" s="139"/>
      <c r="AM1076" s="139"/>
      <c r="AN1076" s="139"/>
      <c r="AO1076" s="139"/>
      <c r="AP1076" s="139"/>
      <c r="AQ1076" s="139"/>
      <c r="AR1076" s="139"/>
      <c r="AS1076" s="139"/>
      <c r="AT1076" s="139"/>
      <c r="AU1076" s="139"/>
      <c r="AV1076" s="139"/>
      <c r="AW1076" s="139"/>
      <c r="AX1076" s="139"/>
      <c r="AY1076" s="139"/>
      <c r="AZ1076" s="139"/>
      <c r="BA1076" s="139"/>
      <c r="BB1076" s="139"/>
    </row>
    <row r="1077" spans="1:54" ht="14.25" x14ac:dyDescent="0.2">
      <c r="A1077" s="139"/>
      <c r="B1077" s="139"/>
      <c r="C1077" s="139"/>
      <c r="D1077" s="139"/>
      <c r="E1077" s="139"/>
      <c r="F1077" s="139"/>
      <c r="G1077" s="139"/>
      <c r="H1077" s="139"/>
      <c r="I1077" s="139"/>
      <c r="J1077" s="139"/>
      <c r="K1077" s="139"/>
      <c r="L1077" s="139"/>
      <c r="M1077" s="139"/>
      <c r="N1077" s="139"/>
      <c r="O1077" s="139"/>
      <c r="P1077" s="139"/>
      <c r="Q1077" s="139"/>
      <c r="R1077" s="139"/>
      <c r="S1077" s="139"/>
      <c r="T1077" s="139"/>
      <c r="U1077" s="139"/>
      <c r="V1077" s="139"/>
      <c r="W1077" s="139"/>
      <c r="X1077" s="139"/>
      <c r="Y1077" s="139"/>
      <c r="Z1077" s="139"/>
      <c r="AA1077" s="139"/>
      <c r="AB1077" s="139"/>
      <c r="AC1077" s="139"/>
      <c r="AD1077" s="139"/>
      <c r="AE1077" s="139"/>
      <c r="AF1077" s="139"/>
      <c r="AG1077" s="139"/>
      <c r="AH1077" s="139"/>
      <c r="AI1077" s="139"/>
      <c r="AJ1077" s="139"/>
      <c r="AK1077" s="139"/>
      <c r="AL1077" s="139"/>
      <c r="AM1077" s="139"/>
      <c r="AN1077" s="139"/>
      <c r="AO1077" s="139"/>
      <c r="AP1077" s="139"/>
      <c r="AQ1077" s="139"/>
      <c r="AR1077" s="139"/>
      <c r="AS1077" s="139"/>
      <c r="AT1077" s="139"/>
      <c r="AU1077" s="139"/>
      <c r="AV1077" s="139"/>
      <c r="AW1077" s="139"/>
      <c r="AX1077" s="139"/>
      <c r="AY1077" s="139"/>
      <c r="AZ1077" s="139"/>
      <c r="BA1077" s="139"/>
      <c r="BB1077" s="139"/>
    </row>
    <row r="1078" spans="1:54" ht="14.25" x14ac:dyDescent="0.2">
      <c r="A1078" s="139"/>
      <c r="B1078" s="139"/>
      <c r="C1078" s="139"/>
      <c r="D1078" s="139"/>
      <c r="E1078" s="139"/>
      <c r="F1078" s="139"/>
      <c r="G1078" s="139"/>
      <c r="H1078" s="139"/>
      <c r="I1078" s="139"/>
      <c r="J1078" s="139"/>
      <c r="K1078" s="139"/>
      <c r="L1078" s="139"/>
      <c r="M1078" s="139"/>
      <c r="N1078" s="139"/>
      <c r="O1078" s="139"/>
      <c r="P1078" s="139"/>
      <c r="Q1078" s="139"/>
      <c r="R1078" s="139"/>
      <c r="S1078" s="139"/>
      <c r="T1078" s="139"/>
      <c r="U1078" s="139"/>
      <c r="V1078" s="139"/>
      <c r="W1078" s="139"/>
      <c r="X1078" s="139"/>
      <c r="Y1078" s="139"/>
      <c r="Z1078" s="139"/>
      <c r="AA1078" s="139"/>
      <c r="AB1078" s="139"/>
      <c r="AC1078" s="139"/>
      <c r="AD1078" s="139"/>
      <c r="AE1078" s="139"/>
      <c r="AF1078" s="139"/>
      <c r="AG1078" s="139"/>
      <c r="AH1078" s="139"/>
      <c r="AI1078" s="139"/>
      <c r="AJ1078" s="139"/>
      <c r="AK1078" s="139"/>
      <c r="AL1078" s="139"/>
      <c r="AM1078" s="139"/>
      <c r="AN1078" s="139"/>
      <c r="AO1078" s="139"/>
      <c r="AP1078" s="139"/>
      <c r="AQ1078" s="139"/>
      <c r="AR1078" s="139"/>
      <c r="AS1078" s="139"/>
      <c r="AT1078" s="139"/>
      <c r="AU1078" s="139"/>
      <c r="AV1078" s="139"/>
      <c r="AW1078" s="139"/>
      <c r="AX1078" s="139"/>
      <c r="AY1078" s="139"/>
      <c r="AZ1078" s="139"/>
      <c r="BA1078" s="139"/>
      <c r="BB1078" s="139"/>
    </row>
    <row r="1079" spans="1:54" ht="14.25" x14ac:dyDescent="0.2">
      <c r="A1079" s="139"/>
      <c r="B1079" s="139"/>
      <c r="C1079" s="139"/>
      <c r="D1079" s="139"/>
      <c r="E1079" s="139"/>
      <c r="F1079" s="139"/>
      <c r="G1079" s="139"/>
      <c r="H1079" s="139"/>
      <c r="I1079" s="139"/>
      <c r="J1079" s="139"/>
      <c r="K1079" s="139"/>
      <c r="L1079" s="139"/>
      <c r="M1079" s="139"/>
      <c r="N1079" s="139"/>
      <c r="O1079" s="139"/>
      <c r="P1079" s="139"/>
      <c r="Q1079" s="139"/>
      <c r="R1079" s="139"/>
      <c r="S1079" s="139"/>
      <c r="T1079" s="139"/>
      <c r="U1079" s="139"/>
      <c r="V1079" s="139"/>
      <c r="W1079" s="139"/>
      <c r="X1079" s="139"/>
      <c r="Y1079" s="139"/>
      <c r="Z1079" s="139"/>
      <c r="AA1079" s="139"/>
      <c r="AB1079" s="139"/>
      <c r="AC1079" s="139"/>
      <c r="AD1079" s="139"/>
      <c r="AE1079" s="139"/>
      <c r="AF1079" s="139"/>
      <c r="AG1079" s="139"/>
      <c r="AH1079" s="139"/>
      <c r="AI1079" s="139"/>
      <c r="AJ1079" s="139"/>
      <c r="AK1079" s="139"/>
      <c r="AL1079" s="139"/>
      <c r="AM1079" s="139"/>
      <c r="AN1079" s="139"/>
      <c r="AO1079" s="139"/>
      <c r="AP1079" s="139"/>
      <c r="AQ1079" s="139"/>
      <c r="AR1079" s="139"/>
      <c r="AS1079" s="139"/>
      <c r="AT1079" s="139"/>
      <c r="AU1079" s="139"/>
      <c r="AV1079" s="139"/>
      <c r="AW1079" s="139"/>
      <c r="AX1079" s="139"/>
      <c r="AY1079" s="139"/>
      <c r="AZ1079" s="139"/>
      <c r="BA1079" s="139"/>
      <c r="BB1079" s="139"/>
    </row>
    <row r="1080" spans="1:54" ht="14.25" x14ac:dyDescent="0.2">
      <c r="A1080" s="139"/>
      <c r="B1080" s="139"/>
      <c r="C1080" s="139"/>
      <c r="D1080" s="139"/>
      <c r="E1080" s="139"/>
      <c r="F1080" s="139"/>
      <c r="G1080" s="139"/>
      <c r="H1080" s="139"/>
      <c r="I1080" s="139"/>
      <c r="J1080" s="139"/>
      <c r="K1080" s="139"/>
      <c r="L1080" s="139"/>
      <c r="M1080" s="139"/>
      <c r="N1080" s="139"/>
      <c r="O1080" s="139"/>
      <c r="P1080" s="139"/>
      <c r="Q1080" s="139"/>
      <c r="R1080" s="139"/>
      <c r="S1080" s="139"/>
      <c r="T1080" s="139"/>
      <c r="U1080" s="139"/>
      <c r="V1080" s="139"/>
      <c r="W1080" s="139"/>
      <c r="X1080" s="139"/>
      <c r="Y1080" s="139"/>
      <c r="Z1080" s="139"/>
      <c r="AA1080" s="139"/>
      <c r="AB1080" s="139"/>
      <c r="AC1080" s="139"/>
      <c r="AD1080" s="139"/>
      <c r="AE1080" s="139"/>
      <c r="AF1080" s="139"/>
      <c r="AG1080" s="139"/>
      <c r="AH1080" s="139"/>
      <c r="AI1080" s="139"/>
      <c r="AJ1080" s="139"/>
      <c r="AK1080" s="139"/>
      <c r="AL1080" s="139"/>
      <c r="AM1080" s="139"/>
      <c r="AN1080" s="139"/>
      <c r="AO1080" s="139"/>
      <c r="AP1080" s="139"/>
      <c r="AQ1080" s="139"/>
      <c r="AR1080" s="139"/>
      <c r="AS1080" s="139"/>
      <c r="AT1080" s="139"/>
      <c r="AU1080" s="139"/>
      <c r="AV1080" s="139"/>
      <c r="AW1080" s="139"/>
      <c r="AX1080" s="139"/>
      <c r="AY1080" s="139"/>
      <c r="AZ1080" s="139"/>
      <c r="BA1080" s="139"/>
      <c r="BB1080" s="139"/>
    </row>
    <row r="1081" spans="1:54" ht="14.25" x14ac:dyDescent="0.2">
      <c r="A1081" s="139"/>
      <c r="B1081" s="139"/>
      <c r="C1081" s="139"/>
      <c r="D1081" s="139"/>
      <c r="E1081" s="139"/>
      <c r="F1081" s="139"/>
      <c r="G1081" s="139"/>
      <c r="H1081" s="139"/>
      <c r="I1081" s="139"/>
      <c r="J1081" s="139"/>
      <c r="K1081" s="139"/>
      <c r="L1081" s="139"/>
      <c r="M1081" s="139"/>
      <c r="N1081" s="139"/>
      <c r="O1081" s="139"/>
      <c r="P1081" s="139"/>
      <c r="Q1081" s="139"/>
      <c r="R1081" s="139"/>
      <c r="S1081" s="139"/>
      <c r="T1081" s="139"/>
      <c r="U1081" s="139"/>
      <c r="V1081" s="139"/>
      <c r="W1081" s="139"/>
      <c r="X1081" s="139"/>
      <c r="Y1081" s="139"/>
      <c r="Z1081" s="139"/>
      <c r="AA1081" s="139"/>
      <c r="AB1081" s="139"/>
      <c r="AC1081" s="139"/>
      <c r="AD1081" s="139"/>
      <c r="AE1081" s="139"/>
      <c r="AF1081" s="139"/>
      <c r="AG1081" s="139"/>
      <c r="AH1081" s="139"/>
      <c r="AI1081" s="139"/>
      <c r="AJ1081" s="139"/>
      <c r="AK1081" s="139"/>
      <c r="AL1081" s="139"/>
      <c r="AM1081" s="139"/>
      <c r="AN1081" s="139"/>
      <c r="AO1081" s="139"/>
      <c r="AP1081" s="139"/>
      <c r="AQ1081" s="139"/>
      <c r="AR1081" s="139"/>
      <c r="AS1081" s="139"/>
      <c r="AT1081" s="139"/>
      <c r="AU1081" s="139"/>
      <c r="AV1081" s="139"/>
      <c r="AW1081" s="139"/>
      <c r="AX1081" s="139"/>
      <c r="AY1081" s="139"/>
      <c r="AZ1081" s="139"/>
      <c r="BA1081" s="139"/>
      <c r="BB1081" s="139"/>
    </row>
    <row r="1082" spans="1:54" ht="14.25" x14ac:dyDescent="0.2">
      <c r="A1082" s="139"/>
      <c r="B1082" s="139"/>
      <c r="C1082" s="139"/>
      <c r="D1082" s="139"/>
      <c r="E1082" s="139"/>
      <c r="F1082" s="139"/>
      <c r="G1082" s="139"/>
      <c r="H1082" s="139"/>
      <c r="I1082" s="139"/>
      <c r="J1082" s="139"/>
      <c r="K1082" s="139"/>
      <c r="L1082" s="139"/>
      <c r="M1082" s="139"/>
      <c r="N1082" s="139"/>
      <c r="O1082" s="139"/>
      <c r="P1082" s="139"/>
      <c r="Q1082" s="139"/>
      <c r="R1082" s="139"/>
      <c r="S1082" s="139"/>
      <c r="T1082" s="139"/>
      <c r="U1082" s="139"/>
      <c r="V1082" s="139"/>
      <c r="W1082" s="139"/>
      <c r="X1082" s="139"/>
      <c r="Y1082" s="139"/>
      <c r="Z1082" s="139"/>
      <c r="AA1082" s="139"/>
      <c r="AB1082" s="139"/>
      <c r="AC1082" s="139"/>
      <c r="AD1082" s="139"/>
      <c r="AE1082" s="139"/>
      <c r="AF1082" s="139"/>
      <c r="AG1082" s="139"/>
      <c r="AH1082" s="139"/>
      <c r="AI1082" s="139"/>
      <c r="AJ1082" s="139"/>
      <c r="AK1082" s="139"/>
      <c r="AL1082" s="139"/>
      <c r="AM1082" s="139"/>
      <c r="AN1082" s="139"/>
      <c r="AO1082" s="139"/>
      <c r="AP1082" s="139"/>
      <c r="AQ1082" s="139"/>
      <c r="AR1082" s="139"/>
      <c r="AS1082" s="139"/>
      <c r="AT1082" s="139"/>
      <c r="AU1082" s="139"/>
      <c r="AV1082" s="139"/>
      <c r="AW1082" s="139"/>
      <c r="AX1082" s="139"/>
      <c r="AY1082" s="139"/>
      <c r="AZ1082" s="139"/>
      <c r="BA1082" s="139"/>
      <c r="BB1082" s="139"/>
    </row>
    <row r="1083" spans="1:54" ht="14.25" x14ac:dyDescent="0.2">
      <c r="A1083" s="139"/>
      <c r="B1083" s="139"/>
      <c r="C1083" s="139"/>
      <c r="D1083" s="139"/>
      <c r="E1083" s="139"/>
      <c r="F1083" s="139"/>
      <c r="G1083" s="139"/>
      <c r="H1083" s="139"/>
      <c r="I1083" s="139"/>
      <c r="J1083" s="139"/>
      <c r="K1083" s="139"/>
      <c r="L1083" s="139"/>
      <c r="M1083" s="139"/>
      <c r="N1083" s="139"/>
      <c r="O1083" s="139"/>
      <c r="P1083" s="139"/>
      <c r="Q1083" s="139"/>
      <c r="R1083" s="139"/>
      <c r="S1083" s="139"/>
      <c r="T1083" s="139"/>
      <c r="U1083" s="139"/>
      <c r="V1083" s="139"/>
      <c r="W1083" s="139"/>
      <c r="X1083" s="139"/>
      <c r="Y1083" s="139"/>
      <c r="Z1083" s="139"/>
      <c r="AA1083" s="139"/>
      <c r="AB1083" s="139"/>
      <c r="AC1083" s="139"/>
      <c r="AD1083" s="139"/>
      <c r="AE1083" s="139"/>
      <c r="AF1083" s="139"/>
      <c r="AG1083" s="139"/>
      <c r="AH1083" s="139"/>
      <c r="AI1083" s="139"/>
      <c r="AJ1083" s="139"/>
      <c r="AK1083" s="139"/>
      <c r="AL1083" s="139"/>
      <c r="AM1083" s="139"/>
      <c r="AN1083" s="139"/>
      <c r="AO1083" s="139"/>
      <c r="AP1083" s="139"/>
      <c r="AQ1083" s="139"/>
      <c r="AR1083" s="139"/>
      <c r="AS1083" s="139"/>
      <c r="AT1083" s="139"/>
      <c r="AU1083" s="139"/>
      <c r="AV1083" s="139"/>
      <c r="AW1083" s="139"/>
      <c r="AX1083" s="139"/>
      <c r="AY1083" s="139"/>
      <c r="AZ1083" s="139"/>
      <c r="BA1083" s="139"/>
      <c r="BB1083" s="139"/>
    </row>
    <row r="1084" spans="1:54" ht="14.25" x14ac:dyDescent="0.2">
      <c r="A1084" s="139"/>
      <c r="B1084" s="139"/>
      <c r="C1084" s="139"/>
      <c r="D1084" s="139"/>
      <c r="E1084" s="139"/>
      <c r="F1084" s="139"/>
      <c r="G1084" s="139"/>
      <c r="H1084" s="139"/>
      <c r="I1084" s="139"/>
      <c r="J1084" s="139"/>
      <c r="K1084" s="139"/>
      <c r="L1084" s="139"/>
      <c r="M1084" s="139"/>
      <c r="N1084" s="139"/>
      <c r="O1084" s="139"/>
      <c r="P1084" s="139"/>
      <c r="Q1084" s="139"/>
      <c r="R1084" s="139"/>
      <c r="S1084" s="139"/>
      <c r="T1084" s="139"/>
      <c r="U1084" s="139"/>
      <c r="V1084" s="139"/>
      <c r="W1084" s="139"/>
      <c r="X1084" s="139"/>
      <c r="Y1084" s="139"/>
      <c r="Z1084" s="139"/>
      <c r="AA1084" s="139"/>
      <c r="AB1084" s="139"/>
      <c r="AC1084" s="139"/>
      <c r="AD1084" s="139"/>
      <c r="AE1084" s="139"/>
      <c r="AF1084" s="139"/>
      <c r="AG1084" s="139"/>
      <c r="AH1084" s="139"/>
      <c r="AI1084" s="139"/>
      <c r="AJ1084" s="139"/>
      <c r="AK1084" s="139"/>
      <c r="AL1084" s="139"/>
      <c r="AM1084" s="139"/>
      <c r="AN1084" s="139"/>
      <c r="AO1084" s="139"/>
      <c r="AP1084" s="139"/>
      <c r="AQ1084" s="139"/>
      <c r="AR1084" s="139"/>
      <c r="AS1084" s="139"/>
      <c r="AT1084" s="139"/>
      <c r="AU1084" s="139"/>
      <c r="AV1084" s="139"/>
      <c r="AW1084" s="139"/>
      <c r="AX1084" s="139"/>
      <c r="AY1084" s="139"/>
      <c r="AZ1084" s="139"/>
      <c r="BA1084" s="139"/>
      <c r="BB1084" s="139"/>
    </row>
    <row r="1085" spans="1:54" ht="14.25" x14ac:dyDescent="0.2">
      <c r="A1085" s="139"/>
      <c r="B1085" s="139"/>
      <c r="C1085" s="139"/>
      <c r="D1085" s="139"/>
      <c r="E1085" s="139"/>
      <c r="F1085" s="139"/>
      <c r="G1085" s="139"/>
      <c r="H1085" s="139"/>
      <c r="I1085" s="139"/>
      <c r="J1085" s="139"/>
      <c r="K1085" s="139"/>
      <c r="L1085" s="139"/>
      <c r="M1085" s="139"/>
      <c r="N1085" s="139"/>
      <c r="O1085" s="139"/>
      <c r="P1085" s="139"/>
      <c r="Q1085" s="139"/>
      <c r="R1085" s="139"/>
      <c r="S1085" s="139"/>
      <c r="T1085" s="139"/>
      <c r="U1085" s="139"/>
      <c r="V1085" s="139"/>
      <c r="W1085" s="139"/>
      <c r="X1085" s="139"/>
      <c r="Y1085" s="139"/>
      <c r="Z1085" s="139"/>
      <c r="AA1085" s="139"/>
      <c r="AB1085" s="139"/>
      <c r="AC1085" s="139"/>
      <c r="AD1085" s="139"/>
      <c r="AE1085" s="139"/>
      <c r="AF1085" s="139"/>
      <c r="AG1085" s="139"/>
      <c r="AH1085" s="139"/>
      <c r="AI1085" s="139"/>
      <c r="AJ1085" s="139"/>
      <c r="AK1085" s="139"/>
      <c r="AL1085" s="139"/>
      <c r="AM1085" s="139"/>
      <c r="AN1085" s="139"/>
      <c r="AO1085" s="139"/>
      <c r="AP1085" s="139"/>
      <c r="AQ1085" s="139"/>
      <c r="AR1085" s="139"/>
      <c r="AS1085" s="139"/>
      <c r="AT1085" s="139"/>
      <c r="AU1085" s="139"/>
      <c r="AV1085" s="139"/>
      <c r="AW1085" s="139"/>
      <c r="AX1085" s="139"/>
      <c r="AY1085" s="139"/>
      <c r="AZ1085" s="139"/>
      <c r="BA1085" s="139"/>
      <c r="BB1085" s="139"/>
    </row>
    <row r="1086" spans="1:54" ht="14.25" x14ac:dyDescent="0.2">
      <c r="A1086" s="139"/>
      <c r="B1086" s="139"/>
      <c r="C1086" s="139"/>
      <c r="D1086" s="139"/>
      <c r="E1086" s="139"/>
      <c r="F1086" s="139"/>
      <c r="G1086" s="139"/>
      <c r="H1086" s="139"/>
      <c r="I1086" s="139"/>
      <c r="J1086" s="139"/>
      <c r="K1086" s="139"/>
      <c r="L1086" s="139"/>
      <c r="M1086" s="139"/>
      <c r="N1086" s="139"/>
      <c r="O1086" s="139"/>
      <c r="P1086" s="139"/>
      <c r="Q1086" s="139"/>
      <c r="R1086" s="139"/>
      <c r="S1086" s="139"/>
      <c r="T1086" s="139"/>
      <c r="U1086" s="139"/>
      <c r="V1086" s="139"/>
      <c r="W1086" s="139"/>
      <c r="X1086" s="139"/>
      <c r="Y1086" s="139"/>
      <c r="Z1086" s="139"/>
      <c r="AA1086" s="139"/>
      <c r="AB1086" s="139"/>
      <c r="AC1086" s="139"/>
      <c r="AD1086" s="139"/>
      <c r="AE1086" s="139"/>
      <c r="AF1086" s="139"/>
      <c r="AG1086" s="139"/>
      <c r="AH1086" s="139"/>
      <c r="AI1086" s="139"/>
      <c r="AJ1086" s="139"/>
      <c r="AK1086" s="139"/>
      <c r="AL1086" s="139"/>
      <c r="AM1086" s="139"/>
      <c r="AN1086" s="139"/>
      <c r="AO1086" s="139"/>
      <c r="AP1086" s="139"/>
      <c r="AQ1086" s="139"/>
      <c r="AR1086" s="139"/>
      <c r="AS1086" s="139"/>
      <c r="AT1086" s="139"/>
      <c r="AU1086" s="139"/>
      <c r="AV1086" s="139"/>
      <c r="AW1086" s="139"/>
      <c r="AX1086" s="139"/>
      <c r="AY1086" s="139"/>
      <c r="AZ1086" s="139"/>
      <c r="BA1086" s="139"/>
      <c r="BB1086" s="139"/>
    </row>
    <row r="1087" spans="1:54" ht="14.25" x14ac:dyDescent="0.2">
      <c r="A1087" s="139"/>
      <c r="B1087" s="139"/>
      <c r="C1087" s="139"/>
      <c r="D1087" s="139"/>
      <c r="E1087" s="139"/>
      <c r="F1087" s="139"/>
      <c r="G1087" s="139"/>
      <c r="H1087" s="139"/>
      <c r="I1087" s="139"/>
      <c r="J1087" s="139"/>
      <c r="K1087" s="139"/>
      <c r="L1087" s="139"/>
      <c r="M1087" s="139"/>
      <c r="N1087" s="139"/>
      <c r="O1087" s="139"/>
      <c r="P1087" s="139"/>
      <c r="Q1087" s="139"/>
      <c r="R1087" s="139"/>
      <c r="S1087" s="139"/>
      <c r="T1087" s="139"/>
      <c r="U1087" s="139"/>
      <c r="V1087" s="139"/>
      <c r="W1087" s="139"/>
      <c r="X1087" s="139"/>
      <c r="Y1087" s="139"/>
      <c r="Z1087" s="139"/>
      <c r="AA1087" s="139"/>
      <c r="AB1087" s="139"/>
      <c r="AC1087" s="139"/>
      <c r="AD1087" s="139"/>
      <c r="AE1087" s="139"/>
      <c r="AF1087" s="139"/>
      <c r="AG1087" s="139"/>
      <c r="AH1087" s="139"/>
      <c r="AI1087" s="139"/>
      <c r="AJ1087" s="139"/>
      <c r="AK1087" s="139"/>
      <c r="AL1087" s="139"/>
      <c r="AM1087" s="139"/>
      <c r="AN1087" s="139"/>
      <c r="AO1087" s="139"/>
      <c r="AP1087" s="139"/>
      <c r="AQ1087" s="139"/>
      <c r="AR1087" s="139"/>
      <c r="AS1087" s="139"/>
      <c r="AT1087" s="139"/>
      <c r="AU1087" s="139"/>
      <c r="AV1087" s="139"/>
      <c r="AW1087" s="139"/>
      <c r="AX1087" s="139"/>
      <c r="AY1087" s="139"/>
      <c r="AZ1087" s="139"/>
      <c r="BA1087" s="139"/>
      <c r="BB1087" s="139"/>
    </row>
    <row r="1088" spans="1:54" ht="14.25" x14ac:dyDescent="0.2">
      <c r="A1088" s="139"/>
      <c r="B1088" s="139"/>
      <c r="C1088" s="139"/>
      <c r="D1088" s="139"/>
      <c r="E1088" s="139"/>
      <c r="F1088" s="139"/>
      <c r="G1088" s="139"/>
      <c r="H1088" s="139"/>
      <c r="I1088" s="139"/>
      <c r="J1088" s="139"/>
      <c r="K1088" s="139"/>
      <c r="L1088" s="139"/>
      <c r="M1088" s="139"/>
      <c r="N1088" s="139"/>
      <c r="O1088" s="139"/>
      <c r="P1088" s="139"/>
      <c r="Q1088" s="139"/>
      <c r="R1088" s="139"/>
      <c r="S1088" s="139"/>
      <c r="T1088" s="139"/>
      <c r="U1088" s="139"/>
      <c r="V1088" s="139"/>
      <c r="W1088" s="139"/>
      <c r="X1088" s="139"/>
      <c r="Y1088" s="139"/>
      <c r="Z1088" s="139"/>
      <c r="AA1088" s="139"/>
      <c r="AB1088" s="139"/>
      <c r="AC1088" s="139"/>
      <c r="AD1088" s="139"/>
      <c r="AE1088" s="139"/>
      <c r="AF1088" s="139"/>
      <c r="AG1088" s="139"/>
      <c r="AH1088" s="139"/>
      <c r="AI1088" s="139"/>
      <c r="AJ1088" s="139"/>
      <c r="AK1088" s="139"/>
      <c r="AL1088" s="139"/>
      <c r="AM1088" s="139"/>
      <c r="AN1088" s="139"/>
      <c r="AO1088" s="139"/>
      <c r="AP1088" s="139"/>
      <c r="AQ1088" s="139"/>
      <c r="AR1088" s="139"/>
      <c r="AS1088" s="139"/>
      <c r="AT1088" s="139"/>
      <c r="AU1088" s="139"/>
      <c r="AV1088" s="139"/>
      <c r="AW1088" s="139"/>
      <c r="AX1088" s="139"/>
      <c r="AY1088" s="139"/>
      <c r="AZ1088" s="139"/>
      <c r="BA1088" s="139"/>
      <c r="BB1088" s="139"/>
    </row>
    <row r="1089" spans="1:54" ht="14.25" x14ac:dyDescent="0.2">
      <c r="A1089" s="139"/>
      <c r="B1089" s="139"/>
      <c r="C1089" s="139"/>
      <c r="D1089" s="139"/>
      <c r="E1089" s="139"/>
      <c r="F1089" s="139"/>
      <c r="G1089" s="139"/>
      <c r="H1089" s="139"/>
      <c r="I1089" s="139"/>
      <c r="J1089" s="139"/>
      <c r="K1089" s="139"/>
      <c r="L1089" s="139"/>
      <c r="M1089" s="139"/>
      <c r="N1089" s="139"/>
      <c r="O1089" s="139"/>
      <c r="P1089" s="139"/>
      <c r="Q1089" s="139"/>
      <c r="R1089" s="139"/>
      <c r="S1089" s="139"/>
      <c r="T1089" s="139"/>
      <c r="U1089" s="139"/>
      <c r="V1089" s="139"/>
      <c r="W1089" s="139"/>
      <c r="X1089" s="139"/>
      <c r="Y1089" s="139"/>
      <c r="Z1089" s="139"/>
      <c r="AA1089" s="139"/>
      <c r="AB1089" s="139"/>
      <c r="AC1089" s="139"/>
      <c r="AD1089" s="139"/>
      <c r="AE1089" s="139"/>
      <c r="AF1089" s="139"/>
      <c r="AG1089" s="139"/>
      <c r="AH1089" s="139"/>
      <c r="AI1089" s="139"/>
      <c r="AJ1089" s="139"/>
      <c r="AK1089" s="139"/>
      <c r="AL1089" s="139"/>
      <c r="AM1089" s="139"/>
      <c r="AN1089" s="139"/>
      <c r="AO1089" s="139"/>
      <c r="AP1089" s="139"/>
      <c r="AQ1089" s="139"/>
      <c r="AR1089" s="139"/>
      <c r="AS1089" s="139"/>
      <c r="AT1089" s="139"/>
      <c r="AU1089" s="139"/>
      <c r="AV1089" s="139"/>
      <c r="AW1089" s="139"/>
      <c r="AX1089" s="139"/>
      <c r="AY1089" s="139"/>
      <c r="AZ1089" s="139"/>
      <c r="BA1089" s="139"/>
      <c r="BB1089" s="139"/>
    </row>
    <row r="1090" spans="1:54" ht="14.25" x14ac:dyDescent="0.2">
      <c r="A1090" s="139"/>
      <c r="B1090" s="139"/>
      <c r="C1090" s="139"/>
      <c r="D1090" s="139"/>
      <c r="E1090" s="139"/>
      <c r="F1090" s="139"/>
      <c r="G1090" s="139"/>
      <c r="H1090" s="139"/>
      <c r="I1090" s="139"/>
      <c r="J1090" s="139"/>
      <c r="K1090" s="139"/>
      <c r="L1090" s="139"/>
      <c r="M1090" s="139"/>
      <c r="N1090" s="139"/>
      <c r="O1090" s="139"/>
      <c r="P1090" s="139"/>
      <c r="Q1090" s="139"/>
      <c r="R1090" s="139"/>
      <c r="S1090" s="139"/>
      <c r="T1090" s="139"/>
      <c r="U1090" s="139"/>
      <c r="V1090" s="139"/>
      <c r="W1090" s="139"/>
      <c r="X1090" s="139"/>
      <c r="Y1090" s="139"/>
      <c r="Z1090" s="139"/>
      <c r="AA1090" s="139"/>
      <c r="AB1090" s="139"/>
      <c r="AC1090" s="139"/>
      <c r="AD1090" s="139"/>
      <c r="AE1090" s="139"/>
      <c r="AF1090" s="139"/>
      <c r="AG1090" s="139"/>
      <c r="AH1090" s="139"/>
      <c r="AI1090" s="139"/>
      <c r="AJ1090" s="139"/>
      <c r="AK1090" s="139"/>
      <c r="AL1090" s="139"/>
      <c r="AM1090" s="139"/>
      <c r="AN1090" s="139"/>
      <c r="AO1090" s="139"/>
      <c r="AP1090" s="139"/>
      <c r="AQ1090" s="139"/>
      <c r="AR1090" s="139"/>
      <c r="AS1090" s="139"/>
      <c r="AT1090" s="139"/>
      <c r="AU1090" s="139"/>
      <c r="AV1090" s="139"/>
      <c r="AW1090" s="139"/>
      <c r="AX1090" s="139"/>
      <c r="AY1090" s="139"/>
      <c r="AZ1090" s="139"/>
      <c r="BA1090" s="139"/>
      <c r="BB1090" s="139"/>
    </row>
    <row r="1091" spans="1:54" ht="14.25" x14ac:dyDescent="0.2">
      <c r="A1091" s="139"/>
      <c r="B1091" s="139"/>
      <c r="C1091" s="139"/>
      <c r="D1091" s="139"/>
      <c r="E1091" s="139"/>
      <c r="F1091" s="139"/>
      <c r="G1091" s="139"/>
      <c r="H1091" s="139"/>
      <c r="I1091" s="139"/>
      <c r="J1091" s="139"/>
      <c r="K1091" s="139"/>
      <c r="L1091" s="139"/>
      <c r="M1091" s="139"/>
      <c r="N1091" s="139"/>
      <c r="O1091" s="139"/>
      <c r="P1091" s="139"/>
      <c r="Q1091" s="139"/>
      <c r="R1091" s="139"/>
      <c r="S1091" s="139"/>
      <c r="T1091" s="139"/>
      <c r="U1091" s="139"/>
      <c r="V1091" s="139"/>
      <c r="W1091" s="139"/>
      <c r="X1091" s="139"/>
      <c r="Y1091" s="139"/>
      <c r="Z1091" s="139"/>
      <c r="AA1091" s="139"/>
      <c r="AB1091" s="139"/>
      <c r="AC1091" s="139"/>
      <c r="AD1091" s="139"/>
      <c r="AE1091" s="139"/>
      <c r="AF1091" s="139"/>
      <c r="AG1091" s="139"/>
      <c r="AH1091" s="139"/>
      <c r="AI1091" s="139"/>
      <c r="AJ1091" s="139"/>
      <c r="AK1091" s="139"/>
      <c r="AL1091" s="139"/>
      <c r="AM1091" s="139"/>
      <c r="AN1091" s="139"/>
      <c r="AO1091" s="139"/>
      <c r="AP1091" s="139"/>
      <c r="AQ1091" s="139"/>
      <c r="AR1091" s="139"/>
      <c r="AS1091" s="139"/>
      <c r="AT1091" s="139"/>
      <c r="AU1091" s="139"/>
      <c r="AV1091" s="139"/>
      <c r="AW1091" s="139"/>
      <c r="AX1091" s="139"/>
      <c r="AY1091" s="139"/>
      <c r="AZ1091" s="139"/>
      <c r="BA1091" s="139"/>
      <c r="BB1091" s="139"/>
    </row>
    <row r="1092" spans="1:54" ht="14.25" x14ac:dyDescent="0.2">
      <c r="A1092" s="139"/>
      <c r="B1092" s="139"/>
      <c r="C1092" s="139"/>
      <c r="D1092" s="139"/>
      <c r="E1092" s="139"/>
      <c r="F1092" s="139"/>
      <c r="G1092" s="139"/>
      <c r="H1092" s="139"/>
      <c r="I1092" s="139"/>
      <c r="J1092" s="139"/>
      <c r="K1092" s="139"/>
      <c r="L1092" s="139"/>
      <c r="M1092" s="139"/>
      <c r="N1092" s="139"/>
      <c r="O1092" s="139"/>
      <c r="P1092" s="139"/>
      <c r="Q1092" s="139"/>
      <c r="R1092" s="139"/>
      <c r="S1092" s="139"/>
      <c r="T1092" s="139"/>
      <c r="U1092" s="139"/>
      <c r="V1092" s="139"/>
      <c r="W1092" s="139"/>
      <c r="X1092" s="139"/>
      <c r="Y1092" s="139"/>
      <c r="Z1092" s="139"/>
      <c r="AA1092" s="139"/>
      <c r="AB1092" s="139"/>
      <c r="AC1092" s="139"/>
      <c r="AD1092" s="139"/>
      <c r="AE1092" s="139"/>
      <c r="AF1092" s="139"/>
      <c r="AG1092" s="139"/>
      <c r="AH1092" s="139"/>
      <c r="AI1092" s="139"/>
      <c r="AJ1092" s="139"/>
      <c r="AK1092" s="139"/>
      <c r="AL1092" s="139"/>
      <c r="AM1092" s="139"/>
      <c r="AN1092" s="139"/>
      <c r="AO1092" s="139"/>
      <c r="AP1092" s="139"/>
      <c r="AQ1092" s="139"/>
      <c r="AR1092" s="139"/>
      <c r="AS1092" s="139"/>
      <c r="AT1092" s="139"/>
      <c r="AU1092" s="139"/>
      <c r="AV1092" s="139"/>
      <c r="AW1092" s="139"/>
      <c r="AX1092" s="139"/>
      <c r="AY1092" s="139"/>
      <c r="AZ1092" s="139"/>
      <c r="BA1092" s="139"/>
      <c r="BB1092" s="139"/>
    </row>
    <row r="1093" spans="1:54" ht="14.25" x14ac:dyDescent="0.2">
      <c r="A1093" s="139"/>
      <c r="B1093" s="139"/>
      <c r="C1093" s="139"/>
      <c r="D1093" s="139"/>
      <c r="E1093" s="139"/>
      <c r="F1093" s="139"/>
      <c r="G1093" s="139"/>
      <c r="H1093" s="139"/>
      <c r="I1093" s="139"/>
      <c r="J1093" s="139"/>
      <c r="K1093" s="139"/>
      <c r="L1093" s="139"/>
      <c r="M1093" s="139"/>
      <c r="N1093" s="139"/>
      <c r="O1093" s="139"/>
      <c r="P1093" s="139"/>
      <c r="Q1093" s="139"/>
      <c r="R1093" s="139"/>
      <c r="S1093" s="139"/>
      <c r="T1093" s="139"/>
      <c r="U1093" s="139"/>
      <c r="V1093" s="139"/>
      <c r="W1093" s="139"/>
      <c r="X1093" s="139"/>
      <c r="Y1093" s="139"/>
      <c r="Z1093" s="139"/>
      <c r="AA1093" s="139"/>
      <c r="AB1093" s="139"/>
      <c r="AC1093" s="139"/>
      <c r="AD1093" s="139"/>
      <c r="AE1093" s="139"/>
      <c r="AF1093" s="139"/>
      <c r="AG1093" s="139"/>
      <c r="AH1093" s="139"/>
      <c r="AI1093" s="139"/>
      <c r="AJ1093" s="139"/>
      <c r="AK1093" s="139"/>
      <c r="AL1093" s="139"/>
      <c r="AM1093" s="139"/>
      <c r="AN1093" s="139"/>
      <c r="AO1093" s="139"/>
      <c r="AP1093" s="139"/>
      <c r="AQ1093" s="139"/>
      <c r="AR1093" s="139"/>
      <c r="AS1093" s="139"/>
      <c r="AT1093" s="139"/>
      <c r="AU1093" s="139"/>
      <c r="AV1093" s="139"/>
      <c r="AW1093" s="139"/>
      <c r="AX1093" s="139"/>
      <c r="AY1093" s="139"/>
      <c r="AZ1093" s="139"/>
      <c r="BA1093" s="139"/>
      <c r="BB1093" s="139"/>
    </row>
    <row r="1094" spans="1:54" ht="14.25" x14ac:dyDescent="0.2">
      <c r="A1094" s="139"/>
      <c r="B1094" s="139"/>
      <c r="C1094" s="139"/>
      <c r="D1094" s="139"/>
      <c r="E1094" s="139"/>
      <c r="F1094" s="139"/>
      <c r="G1094" s="139"/>
      <c r="H1094" s="139"/>
      <c r="I1094" s="139"/>
      <c r="J1094" s="139"/>
      <c r="K1094" s="139"/>
      <c r="L1094" s="139"/>
      <c r="M1094" s="139"/>
      <c r="N1094" s="139"/>
      <c r="O1094" s="139"/>
      <c r="P1094" s="139"/>
      <c r="Q1094" s="139"/>
      <c r="R1094" s="139"/>
      <c r="S1094" s="139"/>
      <c r="T1094" s="139"/>
      <c r="U1094" s="139"/>
      <c r="V1094" s="139"/>
      <c r="W1094" s="139"/>
      <c r="X1094" s="139"/>
      <c r="Y1094" s="139"/>
      <c r="Z1094" s="139"/>
      <c r="AA1094" s="139"/>
      <c r="AB1094" s="139"/>
      <c r="AC1094" s="139"/>
      <c r="AD1094" s="139"/>
      <c r="AE1094" s="139"/>
      <c r="AF1094" s="139"/>
      <c r="AG1094" s="139"/>
      <c r="AH1094" s="139"/>
      <c r="AI1094" s="139"/>
      <c r="AJ1094" s="139"/>
      <c r="AK1094" s="139"/>
      <c r="AL1094" s="139"/>
      <c r="AM1094" s="139"/>
      <c r="AN1094" s="139"/>
      <c r="AO1094" s="139"/>
      <c r="AP1094" s="139"/>
      <c r="AQ1094" s="139"/>
      <c r="AR1094" s="139"/>
      <c r="AS1094" s="139"/>
      <c r="AT1094" s="139"/>
      <c r="AU1094" s="139"/>
      <c r="AV1094" s="139"/>
      <c r="AW1094" s="139"/>
      <c r="AX1094" s="139"/>
      <c r="AY1094" s="139"/>
      <c r="AZ1094" s="139"/>
      <c r="BA1094" s="139"/>
      <c r="BB1094" s="139"/>
    </row>
    <row r="1095" spans="1:54" ht="14.25" x14ac:dyDescent="0.2">
      <c r="A1095" s="139"/>
      <c r="B1095" s="139"/>
      <c r="C1095" s="139"/>
      <c r="D1095" s="139"/>
      <c r="E1095" s="139"/>
      <c r="F1095" s="139"/>
      <c r="G1095" s="139"/>
      <c r="H1095" s="139"/>
      <c r="I1095" s="139"/>
      <c r="J1095" s="139"/>
      <c r="K1095" s="139"/>
      <c r="L1095" s="139"/>
      <c r="M1095" s="139"/>
      <c r="N1095" s="139"/>
      <c r="O1095" s="139"/>
      <c r="P1095" s="139"/>
      <c r="Q1095" s="139"/>
      <c r="R1095" s="139"/>
      <c r="S1095" s="139"/>
      <c r="T1095" s="139"/>
      <c r="U1095" s="139"/>
      <c r="V1095" s="139"/>
      <c r="W1095" s="139"/>
      <c r="X1095" s="139"/>
      <c r="Y1095" s="139"/>
      <c r="Z1095" s="139"/>
      <c r="AA1095" s="139"/>
      <c r="AB1095" s="139"/>
      <c r="AC1095" s="139"/>
      <c r="AD1095" s="139"/>
      <c r="AE1095" s="139"/>
      <c r="AF1095" s="139"/>
      <c r="AG1095" s="139"/>
      <c r="AH1095" s="139"/>
      <c r="AI1095" s="139"/>
      <c r="AJ1095" s="139"/>
      <c r="AK1095" s="139"/>
      <c r="AL1095" s="139"/>
      <c r="AM1095" s="139"/>
      <c r="AN1095" s="139"/>
      <c r="AO1095" s="139"/>
      <c r="AP1095" s="139"/>
      <c r="AQ1095" s="139"/>
      <c r="AR1095" s="139"/>
      <c r="AS1095" s="139"/>
      <c r="AT1095" s="139"/>
      <c r="AU1095" s="139"/>
      <c r="AV1095" s="139"/>
      <c r="AW1095" s="139"/>
      <c r="AX1095" s="139"/>
      <c r="AY1095" s="139"/>
      <c r="AZ1095" s="139"/>
      <c r="BA1095" s="139"/>
      <c r="BB1095" s="139"/>
    </row>
    <row r="1096" spans="1:54" ht="14.25" x14ac:dyDescent="0.2">
      <c r="A1096" s="139"/>
      <c r="B1096" s="139"/>
      <c r="C1096" s="139"/>
      <c r="D1096" s="139"/>
      <c r="E1096" s="139"/>
      <c r="F1096" s="139"/>
      <c r="G1096" s="139"/>
      <c r="H1096" s="139"/>
      <c r="I1096" s="139"/>
      <c r="J1096" s="139"/>
      <c r="K1096" s="139"/>
      <c r="L1096" s="139"/>
      <c r="M1096" s="139"/>
      <c r="N1096" s="139"/>
      <c r="O1096" s="139"/>
      <c r="P1096" s="139"/>
      <c r="Q1096" s="139"/>
      <c r="R1096" s="139"/>
      <c r="S1096" s="139"/>
      <c r="T1096" s="139"/>
      <c r="U1096" s="139"/>
      <c r="V1096" s="139"/>
      <c r="W1096" s="139"/>
      <c r="X1096" s="139"/>
      <c r="Y1096" s="139"/>
      <c r="Z1096" s="139"/>
      <c r="AA1096" s="139"/>
      <c r="AB1096" s="139"/>
      <c r="AC1096" s="139"/>
      <c r="AD1096" s="139"/>
      <c r="AE1096" s="139"/>
      <c r="AF1096" s="139"/>
      <c r="AG1096" s="139"/>
      <c r="AH1096" s="139"/>
      <c r="AI1096" s="139"/>
      <c r="AJ1096" s="139"/>
      <c r="AK1096" s="139"/>
      <c r="AL1096" s="139"/>
      <c r="AM1096" s="139"/>
      <c r="AN1096" s="139"/>
      <c r="AO1096" s="139"/>
      <c r="AP1096" s="139"/>
      <c r="AQ1096" s="139"/>
      <c r="AR1096" s="139"/>
      <c r="AS1096" s="139"/>
      <c r="AT1096" s="139"/>
      <c r="AU1096" s="139"/>
      <c r="AV1096" s="139"/>
      <c r="AW1096" s="139"/>
      <c r="AX1096" s="139"/>
      <c r="AY1096" s="139"/>
      <c r="AZ1096" s="139"/>
      <c r="BA1096" s="139"/>
      <c r="BB1096" s="139"/>
    </row>
    <row r="1097" spans="1:54" ht="14.25" x14ac:dyDescent="0.2">
      <c r="A1097" s="139"/>
      <c r="B1097" s="139"/>
      <c r="C1097" s="139"/>
      <c r="D1097" s="139"/>
      <c r="E1097" s="139"/>
      <c r="F1097" s="139"/>
      <c r="G1097" s="139"/>
      <c r="H1097" s="139"/>
      <c r="I1097" s="139"/>
      <c r="J1097" s="139"/>
      <c r="K1097" s="139"/>
      <c r="L1097" s="139"/>
      <c r="M1097" s="139"/>
      <c r="N1097" s="139"/>
      <c r="O1097" s="139"/>
      <c r="P1097" s="139"/>
      <c r="Q1097" s="139"/>
      <c r="R1097" s="139"/>
      <c r="S1097" s="139"/>
      <c r="T1097" s="139"/>
      <c r="U1097" s="139"/>
      <c r="V1097" s="139"/>
      <c r="W1097" s="139"/>
      <c r="X1097" s="139"/>
      <c r="Y1097" s="139"/>
      <c r="Z1097" s="139"/>
      <c r="AA1097" s="139"/>
      <c r="AB1097" s="139"/>
      <c r="AC1097" s="139"/>
      <c r="AD1097" s="139"/>
      <c r="AE1097" s="139"/>
      <c r="AF1097" s="139"/>
      <c r="AG1097" s="139"/>
      <c r="AH1097" s="139"/>
      <c r="AI1097" s="139"/>
      <c r="AJ1097" s="139"/>
      <c r="AK1097" s="139"/>
      <c r="AL1097" s="139"/>
      <c r="AM1097" s="139"/>
      <c r="AN1097" s="139"/>
      <c r="AO1097" s="139"/>
      <c r="AP1097" s="139"/>
      <c r="AQ1097" s="139"/>
      <c r="AR1097" s="139"/>
      <c r="AS1097" s="139"/>
      <c r="AT1097" s="139"/>
      <c r="AU1097" s="139"/>
      <c r="AV1097" s="139"/>
      <c r="AW1097" s="139"/>
      <c r="AX1097" s="139"/>
      <c r="AY1097" s="139"/>
      <c r="AZ1097" s="139"/>
      <c r="BA1097" s="139"/>
      <c r="BB1097" s="139"/>
    </row>
    <row r="1098" spans="1:54" ht="14.25" x14ac:dyDescent="0.2">
      <c r="A1098" s="139"/>
      <c r="B1098" s="139"/>
      <c r="C1098" s="139"/>
      <c r="D1098" s="139"/>
      <c r="E1098" s="139"/>
      <c r="F1098" s="139"/>
      <c r="G1098" s="139"/>
      <c r="H1098" s="139"/>
      <c r="I1098" s="139"/>
      <c r="J1098" s="139"/>
      <c r="K1098" s="139"/>
      <c r="L1098" s="139"/>
      <c r="M1098" s="139"/>
      <c r="N1098" s="139"/>
      <c r="O1098" s="139"/>
      <c r="P1098" s="139"/>
      <c r="Q1098" s="139"/>
      <c r="R1098" s="139"/>
      <c r="S1098" s="139"/>
      <c r="T1098" s="139"/>
      <c r="U1098" s="139"/>
      <c r="V1098" s="139"/>
      <c r="W1098" s="139"/>
      <c r="X1098" s="139"/>
      <c r="Y1098" s="139"/>
      <c r="Z1098" s="139"/>
      <c r="AA1098" s="139"/>
      <c r="AB1098" s="139"/>
      <c r="AC1098" s="139"/>
      <c r="AD1098" s="139"/>
      <c r="AE1098" s="139"/>
      <c r="AF1098" s="139"/>
      <c r="AG1098" s="139"/>
      <c r="AH1098" s="139"/>
      <c r="AI1098" s="139"/>
      <c r="AJ1098" s="139"/>
      <c r="AK1098" s="139"/>
      <c r="AL1098" s="139"/>
      <c r="AM1098" s="139"/>
      <c r="AN1098" s="139"/>
      <c r="AO1098" s="139"/>
      <c r="AP1098" s="139"/>
      <c r="AQ1098" s="139"/>
      <c r="AR1098" s="139"/>
      <c r="AS1098" s="139"/>
      <c r="AT1098" s="139"/>
      <c r="AU1098" s="139"/>
      <c r="AV1098" s="139"/>
      <c r="AW1098" s="139"/>
      <c r="AX1098" s="139"/>
      <c r="AY1098" s="139"/>
      <c r="AZ1098" s="139"/>
      <c r="BA1098" s="139"/>
      <c r="BB1098" s="139"/>
    </row>
    <row r="1099" spans="1:54" ht="14.25" x14ac:dyDescent="0.2">
      <c r="A1099" s="139"/>
      <c r="B1099" s="139"/>
      <c r="C1099" s="139"/>
      <c r="D1099" s="139"/>
      <c r="E1099" s="139"/>
      <c r="F1099" s="139"/>
      <c r="G1099" s="139"/>
      <c r="H1099" s="139"/>
      <c r="I1099" s="139"/>
      <c r="J1099" s="139"/>
      <c r="K1099" s="139"/>
      <c r="L1099" s="139"/>
      <c r="M1099" s="139"/>
      <c r="N1099" s="139"/>
      <c r="O1099" s="139"/>
      <c r="P1099" s="139"/>
      <c r="Q1099" s="139"/>
      <c r="R1099" s="139"/>
      <c r="S1099" s="139"/>
      <c r="T1099" s="139"/>
      <c r="U1099" s="139"/>
      <c r="V1099" s="139"/>
      <c r="W1099" s="139"/>
      <c r="X1099" s="139"/>
      <c r="Y1099" s="139"/>
      <c r="Z1099" s="139"/>
      <c r="AA1099" s="139"/>
      <c r="AB1099" s="139"/>
      <c r="AC1099" s="139"/>
      <c r="AD1099" s="139"/>
      <c r="AE1099" s="139"/>
      <c r="AF1099" s="139"/>
      <c r="AG1099" s="139"/>
      <c r="AH1099" s="139"/>
      <c r="AI1099" s="139"/>
      <c r="AJ1099" s="139"/>
      <c r="AK1099" s="139"/>
      <c r="AL1099" s="139"/>
      <c r="AM1099" s="139"/>
      <c r="AN1099" s="139"/>
      <c r="AO1099" s="139"/>
      <c r="AP1099" s="139"/>
      <c r="AQ1099" s="139"/>
      <c r="AR1099" s="139"/>
      <c r="AS1099" s="139"/>
      <c r="AT1099" s="139"/>
      <c r="AU1099" s="139"/>
      <c r="AV1099" s="139"/>
      <c r="AW1099" s="139"/>
      <c r="AX1099" s="139"/>
      <c r="AY1099" s="139"/>
      <c r="AZ1099" s="139"/>
      <c r="BA1099" s="139"/>
      <c r="BB1099" s="139"/>
    </row>
    <row r="1100" spans="1:54" ht="14.25" x14ac:dyDescent="0.2">
      <c r="A1100" s="139"/>
      <c r="B1100" s="139"/>
      <c r="C1100" s="139"/>
      <c r="D1100" s="139"/>
      <c r="E1100" s="139"/>
      <c r="F1100" s="139"/>
      <c r="G1100" s="139"/>
      <c r="H1100" s="139"/>
      <c r="I1100" s="139"/>
      <c r="J1100" s="139"/>
      <c r="K1100" s="139"/>
      <c r="L1100" s="139"/>
      <c r="M1100" s="139"/>
      <c r="N1100" s="139"/>
      <c r="O1100" s="139"/>
      <c r="P1100" s="139"/>
      <c r="Q1100" s="139"/>
      <c r="R1100" s="139"/>
      <c r="S1100" s="139"/>
      <c r="T1100" s="139"/>
      <c r="U1100" s="139"/>
      <c r="V1100" s="139"/>
      <c r="W1100" s="139"/>
      <c r="X1100" s="139"/>
      <c r="Y1100" s="139"/>
      <c r="Z1100" s="139"/>
      <c r="AA1100" s="139"/>
      <c r="AB1100" s="139"/>
      <c r="AC1100" s="139"/>
      <c r="AD1100" s="139"/>
      <c r="AE1100" s="139"/>
      <c r="AF1100" s="139"/>
      <c r="AG1100" s="139"/>
      <c r="AH1100" s="139"/>
      <c r="AI1100" s="139"/>
      <c r="AJ1100" s="139"/>
      <c r="AK1100" s="139"/>
      <c r="AL1100" s="139"/>
      <c r="AM1100" s="139"/>
      <c r="AN1100" s="139"/>
      <c r="AO1100" s="139"/>
      <c r="AP1100" s="139"/>
      <c r="AQ1100" s="139"/>
      <c r="AR1100" s="139"/>
      <c r="AS1100" s="139"/>
      <c r="AT1100" s="139"/>
      <c r="AU1100" s="139"/>
      <c r="AV1100" s="139"/>
      <c r="AW1100" s="139"/>
      <c r="AX1100" s="139"/>
      <c r="AY1100" s="139"/>
      <c r="AZ1100" s="139"/>
      <c r="BA1100" s="139"/>
      <c r="BB1100" s="139"/>
    </row>
    <row r="1101" spans="1:54" ht="14.25" x14ac:dyDescent="0.2">
      <c r="A1101" s="139"/>
      <c r="B1101" s="139"/>
      <c r="C1101" s="139"/>
      <c r="D1101" s="139"/>
      <c r="E1101" s="139"/>
      <c r="F1101" s="139"/>
      <c r="G1101" s="139"/>
      <c r="H1101" s="139"/>
      <c r="I1101" s="139"/>
      <c r="J1101" s="139"/>
      <c r="K1101" s="139"/>
      <c r="L1101" s="139"/>
      <c r="M1101" s="139"/>
      <c r="N1101" s="139"/>
      <c r="O1101" s="139"/>
      <c r="P1101" s="139"/>
      <c r="Q1101" s="139"/>
      <c r="R1101" s="139"/>
      <c r="S1101" s="139"/>
      <c r="T1101" s="139"/>
      <c r="U1101" s="139"/>
      <c r="V1101" s="139"/>
      <c r="W1101" s="139"/>
      <c r="X1101" s="139"/>
      <c r="Y1101" s="139"/>
      <c r="Z1101" s="139"/>
      <c r="AA1101" s="139"/>
      <c r="AB1101" s="139"/>
      <c r="AC1101" s="139"/>
      <c r="AD1101" s="139"/>
      <c r="AE1101" s="139"/>
      <c r="AF1101" s="139"/>
      <c r="AG1101" s="139"/>
      <c r="AH1101" s="139"/>
      <c r="AI1101" s="139"/>
      <c r="AJ1101" s="139"/>
      <c r="AK1101" s="139"/>
      <c r="AL1101" s="139"/>
      <c r="AM1101" s="139"/>
      <c r="AN1101" s="139"/>
      <c r="AO1101" s="139"/>
      <c r="AP1101" s="139"/>
      <c r="AQ1101" s="139"/>
      <c r="AR1101" s="139"/>
      <c r="AS1101" s="139"/>
      <c r="AT1101" s="139"/>
      <c r="AU1101" s="139"/>
      <c r="AV1101" s="139"/>
      <c r="AW1101" s="139"/>
      <c r="AX1101" s="139"/>
      <c r="AY1101" s="139"/>
      <c r="AZ1101" s="139"/>
      <c r="BA1101" s="139"/>
      <c r="BB1101" s="139"/>
    </row>
    <row r="1102" spans="1:54" ht="14.25" x14ac:dyDescent="0.2">
      <c r="A1102" s="139"/>
      <c r="B1102" s="139"/>
      <c r="C1102" s="139"/>
      <c r="D1102" s="139"/>
      <c r="E1102" s="139"/>
      <c r="F1102" s="139"/>
      <c r="G1102" s="139"/>
      <c r="H1102" s="139"/>
      <c r="I1102" s="139"/>
      <c r="J1102" s="139"/>
      <c r="K1102" s="139"/>
      <c r="L1102" s="139"/>
      <c r="M1102" s="139"/>
      <c r="N1102" s="139"/>
      <c r="O1102" s="139"/>
      <c r="P1102" s="139"/>
      <c r="Q1102" s="139"/>
      <c r="R1102" s="139"/>
      <c r="S1102" s="139"/>
      <c r="T1102" s="139"/>
      <c r="U1102" s="139"/>
      <c r="V1102" s="139"/>
      <c r="W1102" s="139"/>
      <c r="X1102" s="139"/>
      <c r="Y1102" s="139"/>
      <c r="Z1102" s="139"/>
      <c r="AA1102" s="139"/>
      <c r="AB1102" s="139"/>
      <c r="AC1102" s="139"/>
      <c r="AD1102" s="139"/>
      <c r="AE1102" s="139"/>
      <c r="AF1102" s="139"/>
      <c r="AG1102" s="139"/>
      <c r="AH1102" s="139"/>
      <c r="AI1102" s="139"/>
      <c r="AJ1102" s="139"/>
      <c r="AK1102" s="139"/>
      <c r="AL1102" s="139"/>
      <c r="AM1102" s="139"/>
      <c r="AN1102" s="139"/>
      <c r="AO1102" s="139"/>
      <c r="AP1102" s="139"/>
      <c r="AQ1102" s="139"/>
      <c r="AR1102" s="139"/>
      <c r="AS1102" s="139"/>
      <c r="AT1102" s="139"/>
      <c r="AU1102" s="139"/>
      <c r="AV1102" s="139"/>
      <c r="AW1102" s="139"/>
      <c r="AX1102" s="139"/>
      <c r="AY1102" s="139"/>
      <c r="AZ1102" s="139"/>
      <c r="BA1102" s="139"/>
      <c r="BB1102" s="139"/>
    </row>
    <row r="1103" spans="1:54" ht="14.25" x14ac:dyDescent="0.2">
      <c r="A1103" s="139"/>
      <c r="B1103" s="139"/>
      <c r="C1103" s="139"/>
      <c r="D1103" s="139"/>
      <c r="E1103" s="139"/>
      <c r="F1103" s="139"/>
      <c r="G1103" s="139"/>
      <c r="H1103" s="139"/>
      <c r="I1103" s="139"/>
      <c r="J1103" s="139"/>
      <c r="K1103" s="139"/>
      <c r="L1103" s="139"/>
      <c r="M1103" s="139"/>
      <c r="N1103" s="139"/>
      <c r="O1103" s="139"/>
      <c r="P1103" s="139"/>
      <c r="Q1103" s="139"/>
      <c r="R1103" s="139"/>
      <c r="S1103" s="139"/>
      <c r="T1103" s="139"/>
      <c r="U1103" s="139"/>
      <c r="V1103" s="139"/>
      <c r="W1103" s="139"/>
      <c r="X1103" s="139"/>
      <c r="Y1103" s="139"/>
      <c r="Z1103" s="139"/>
      <c r="AA1103" s="139"/>
      <c r="AB1103" s="139"/>
      <c r="AC1103" s="139"/>
      <c r="AD1103" s="139"/>
      <c r="AE1103" s="139"/>
      <c r="AF1103" s="139"/>
      <c r="AG1103" s="139"/>
      <c r="AH1103" s="139"/>
      <c r="AI1103" s="139"/>
      <c r="AJ1103" s="139"/>
      <c r="AK1103" s="139"/>
      <c r="AL1103" s="139"/>
      <c r="AM1103" s="139"/>
      <c r="AN1103" s="139"/>
      <c r="AO1103" s="139"/>
      <c r="AP1103" s="139"/>
      <c r="AQ1103" s="139"/>
      <c r="AR1103" s="139"/>
      <c r="AS1103" s="139"/>
      <c r="AT1103" s="139"/>
      <c r="AU1103" s="139"/>
      <c r="AV1103" s="139"/>
      <c r="AW1103" s="139"/>
      <c r="AX1103" s="139"/>
      <c r="AY1103" s="139"/>
      <c r="AZ1103" s="139"/>
      <c r="BA1103" s="139"/>
      <c r="BB1103" s="139"/>
    </row>
    <row r="1104" spans="1:54" ht="14.25" x14ac:dyDescent="0.2">
      <c r="A1104" s="139"/>
      <c r="B1104" s="139"/>
      <c r="C1104" s="139"/>
      <c r="D1104" s="139"/>
      <c r="E1104" s="139"/>
      <c r="F1104" s="139"/>
      <c r="G1104" s="139"/>
      <c r="H1104" s="139"/>
      <c r="I1104" s="139"/>
      <c r="J1104" s="139"/>
      <c r="K1104" s="139"/>
      <c r="L1104" s="139"/>
      <c r="M1104" s="139"/>
      <c r="N1104" s="139"/>
      <c r="O1104" s="139"/>
      <c r="P1104" s="139"/>
      <c r="Q1104" s="139"/>
      <c r="R1104" s="139"/>
      <c r="S1104" s="139"/>
      <c r="T1104" s="139"/>
      <c r="U1104" s="139"/>
      <c r="V1104" s="139"/>
      <c r="W1104" s="139"/>
      <c r="X1104" s="139"/>
      <c r="Y1104" s="139"/>
      <c r="Z1104" s="139"/>
      <c r="AA1104" s="139"/>
      <c r="AB1104" s="139"/>
      <c r="AC1104" s="139"/>
      <c r="AD1104" s="139"/>
      <c r="AE1104" s="139"/>
      <c r="AF1104" s="139"/>
      <c r="AG1104" s="139"/>
      <c r="AH1104" s="139"/>
      <c r="AI1104" s="139"/>
      <c r="AJ1104" s="139"/>
      <c r="AK1104" s="139"/>
      <c r="AL1104" s="139"/>
      <c r="AM1104" s="139"/>
      <c r="AN1104" s="139"/>
      <c r="AO1104" s="139"/>
      <c r="AP1104" s="139"/>
      <c r="AQ1104" s="139"/>
      <c r="AR1104" s="139"/>
      <c r="AS1104" s="139"/>
      <c r="AT1104" s="139"/>
      <c r="AU1104" s="139"/>
      <c r="AV1104" s="139"/>
      <c r="AW1104" s="139"/>
      <c r="AX1104" s="139"/>
      <c r="AY1104" s="139"/>
      <c r="AZ1104" s="139"/>
      <c r="BA1104" s="139"/>
      <c r="BB1104" s="139"/>
    </row>
    <row r="1105" spans="1:54" ht="14.25" x14ac:dyDescent="0.2">
      <c r="A1105" s="139"/>
      <c r="B1105" s="139"/>
      <c r="C1105" s="139"/>
      <c r="D1105" s="139"/>
      <c r="E1105" s="139"/>
      <c r="F1105" s="139"/>
      <c r="G1105" s="139"/>
      <c r="H1105" s="139"/>
      <c r="I1105" s="139"/>
      <c r="J1105" s="139"/>
      <c r="K1105" s="139"/>
      <c r="L1105" s="139"/>
      <c r="M1105" s="139"/>
      <c r="N1105" s="139"/>
      <c r="O1105" s="139"/>
      <c r="P1105" s="139"/>
      <c r="Q1105" s="139"/>
      <c r="R1105" s="139"/>
      <c r="S1105" s="139"/>
      <c r="T1105" s="139"/>
      <c r="U1105" s="139"/>
      <c r="V1105" s="139"/>
      <c r="W1105" s="139"/>
      <c r="X1105" s="139"/>
      <c r="Y1105" s="139"/>
      <c r="Z1105" s="139"/>
      <c r="AA1105" s="139"/>
      <c r="AB1105" s="139"/>
      <c r="AC1105" s="139"/>
      <c r="AD1105" s="139"/>
      <c r="AE1105" s="139"/>
      <c r="AF1105" s="139"/>
      <c r="AG1105" s="139"/>
      <c r="AH1105" s="139"/>
      <c r="AI1105" s="139"/>
      <c r="AJ1105" s="139"/>
      <c r="AK1105" s="139"/>
      <c r="AL1105" s="139"/>
      <c r="AM1105" s="139"/>
      <c r="AN1105" s="139"/>
      <c r="AO1105" s="139"/>
      <c r="AP1105" s="139"/>
      <c r="AQ1105" s="139"/>
      <c r="AR1105" s="139"/>
      <c r="AS1105" s="139"/>
      <c r="AT1105" s="139"/>
      <c r="AU1105" s="139"/>
      <c r="AV1105" s="139"/>
      <c r="AW1105" s="139"/>
      <c r="AX1105" s="139"/>
      <c r="AY1105" s="139"/>
      <c r="AZ1105" s="139"/>
      <c r="BA1105" s="139"/>
      <c r="BB1105" s="139"/>
    </row>
    <row r="1106" spans="1:54" ht="14.25" x14ac:dyDescent="0.2">
      <c r="A1106" s="139"/>
      <c r="B1106" s="139"/>
      <c r="C1106" s="139"/>
      <c r="D1106" s="139"/>
      <c r="E1106" s="139"/>
      <c r="F1106" s="139"/>
      <c r="G1106" s="139"/>
      <c r="H1106" s="139"/>
      <c r="I1106" s="139"/>
      <c r="J1106" s="139"/>
      <c r="K1106" s="139"/>
      <c r="L1106" s="139"/>
      <c r="M1106" s="139"/>
      <c r="N1106" s="139"/>
      <c r="O1106" s="139"/>
      <c r="P1106" s="139"/>
      <c r="Q1106" s="139"/>
      <c r="R1106" s="139"/>
      <c r="S1106" s="139"/>
      <c r="T1106" s="139"/>
      <c r="U1106" s="139"/>
      <c r="V1106" s="139"/>
      <c r="W1106" s="139"/>
      <c r="X1106" s="139"/>
      <c r="Y1106" s="139"/>
      <c r="Z1106" s="139"/>
      <c r="AA1106" s="139"/>
      <c r="AB1106" s="139"/>
      <c r="AC1106" s="139"/>
      <c r="AD1106" s="139"/>
      <c r="AE1106" s="139"/>
      <c r="AF1106" s="139"/>
      <c r="AG1106" s="139"/>
      <c r="AH1106" s="139"/>
      <c r="AI1106" s="139"/>
      <c r="AJ1106" s="139"/>
      <c r="AK1106" s="139"/>
      <c r="AL1106" s="139"/>
      <c r="AM1106" s="139"/>
      <c r="AN1106" s="139"/>
      <c r="AO1106" s="139"/>
      <c r="AP1106" s="139"/>
      <c r="AQ1106" s="139"/>
      <c r="AR1106" s="139"/>
      <c r="AS1106" s="139"/>
      <c r="AT1106" s="139"/>
      <c r="AU1106" s="139"/>
      <c r="AV1106" s="139"/>
      <c r="AW1106" s="139"/>
      <c r="AX1106" s="139"/>
      <c r="AY1106" s="139"/>
      <c r="AZ1106" s="139"/>
      <c r="BA1106" s="139"/>
      <c r="BB1106" s="139"/>
    </row>
    <row r="1107" spans="1:54" ht="14.25" x14ac:dyDescent="0.2">
      <c r="A1107" s="139"/>
      <c r="B1107" s="139"/>
      <c r="C1107" s="139"/>
      <c r="D1107" s="139"/>
      <c r="E1107" s="139"/>
      <c r="F1107" s="139"/>
      <c r="G1107" s="139"/>
      <c r="H1107" s="139"/>
      <c r="I1107" s="139"/>
      <c r="J1107" s="139"/>
      <c r="K1107" s="139"/>
      <c r="L1107" s="139"/>
      <c r="M1107" s="139"/>
      <c r="N1107" s="139"/>
      <c r="O1107" s="139"/>
      <c r="P1107" s="139"/>
      <c r="Q1107" s="139"/>
      <c r="R1107" s="139"/>
      <c r="S1107" s="139"/>
      <c r="T1107" s="139"/>
      <c r="U1107" s="139"/>
      <c r="V1107" s="139"/>
      <c r="W1107" s="139"/>
      <c r="X1107" s="139"/>
      <c r="Y1107" s="139"/>
      <c r="Z1107" s="139"/>
      <c r="AA1107" s="139"/>
      <c r="AB1107" s="139"/>
      <c r="AC1107" s="139"/>
      <c r="AD1107" s="139"/>
      <c r="AE1107" s="139"/>
      <c r="AF1107" s="139"/>
      <c r="AG1107" s="139"/>
      <c r="AH1107" s="139"/>
      <c r="AI1107" s="139"/>
      <c r="AJ1107" s="139"/>
      <c r="AK1107" s="139"/>
      <c r="AL1107" s="139"/>
      <c r="AM1107" s="139"/>
      <c r="AN1107" s="139"/>
      <c r="AO1107" s="139"/>
      <c r="AP1107" s="139"/>
      <c r="AQ1107" s="139"/>
      <c r="AR1107" s="139"/>
      <c r="AS1107" s="139"/>
      <c r="AT1107" s="139"/>
      <c r="AU1107" s="139"/>
      <c r="AV1107" s="139"/>
      <c r="AW1107" s="139"/>
      <c r="AX1107" s="139"/>
      <c r="AY1107" s="139"/>
      <c r="AZ1107" s="139"/>
      <c r="BA1107" s="139"/>
      <c r="BB1107" s="139"/>
    </row>
    <row r="1108" spans="1:54" ht="14.25" x14ac:dyDescent="0.2">
      <c r="A1108" s="139"/>
      <c r="B1108" s="139"/>
      <c r="C1108" s="139"/>
      <c r="D1108" s="139"/>
      <c r="E1108" s="139"/>
      <c r="F1108" s="139"/>
      <c r="G1108" s="139"/>
      <c r="H1108" s="139"/>
      <c r="I1108" s="139"/>
      <c r="J1108" s="139"/>
      <c r="K1108" s="139"/>
      <c r="L1108" s="139"/>
      <c r="M1108" s="139"/>
      <c r="N1108" s="139"/>
      <c r="O1108" s="139"/>
      <c r="P1108" s="139"/>
      <c r="Q1108" s="139"/>
      <c r="R1108" s="139"/>
      <c r="S1108" s="139"/>
      <c r="T1108" s="139"/>
      <c r="U1108" s="139"/>
      <c r="V1108" s="139"/>
      <c r="W1108" s="139"/>
      <c r="X1108" s="139"/>
      <c r="Y1108" s="139"/>
      <c r="Z1108" s="139"/>
      <c r="AA1108" s="139"/>
      <c r="AB1108" s="139"/>
      <c r="AC1108" s="139"/>
      <c r="AD1108" s="139"/>
      <c r="AE1108" s="139"/>
      <c r="AF1108" s="139"/>
      <c r="AG1108" s="139"/>
      <c r="AH1108" s="139"/>
      <c r="AI1108" s="139"/>
      <c r="AJ1108" s="139"/>
      <c r="AK1108" s="139"/>
      <c r="AL1108" s="139"/>
      <c r="AM1108" s="139"/>
      <c r="AN1108" s="139"/>
      <c r="AO1108" s="139"/>
      <c r="AP1108" s="139"/>
      <c r="AQ1108" s="139"/>
      <c r="AR1108" s="139"/>
      <c r="AS1108" s="139"/>
      <c r="AT1108" s="139"/>
      <c r="AU1108" s="139"/>
      <c r="AV1108" s="139"/>
      <c r="AW1108" s="139"/>
      <c r="AX1108" s="139"/>
      <c r="AY1108" s="139"/>
      <c r="AZ1108" s="139"/>
      <c r="BA1108" s="139"/>
      <c r="BB1108" s="139"/>
    </row>
    <row r="1109" spans="1:54" ht="14.25" x14ac:dyDescent="0.2">
      <c r="A1109" s="139"/>
      <c r="B1109" s="139"/>
      <c r="C1109" s="139"/>
      <c r="D1109" s="139"/>
      <c r="E1109" s="139"/>
      <c r="F1109" s="139"/>
      <c r="G1109" s="139"/>
      <c r="H1109" s="139"/>
      <c r="I1109" s="139"/>
      <c r="J1109" s="139"/>
      <c r="K1109" s="139"/>
      <c r="L1109" s="139"/>
      <c r="M1109" s="139"/>
      <c r="N1109" s="139"/>
      <c r="O1109" s="139"/>
      <c r="P1109" s="139"/>
      <c r="Q1109" s="139"/>
      <c r="R1109" s="139"/>
      <c r="S1109" s="139"/>
      <c r="T1109" s="139"/>
      <c r="U1109" s="139"/>
      <c r="V1109" s="139"/>
      <c r="W1109" s="139"/>
      <c r="X1109" s="139"/>
      <c r="Y1109" s="139"/>
      <c r="Z1109" s="139"/>
      <c r="AA1109" s="139"/>
      <c r="AB1109" s="139"/>
      <c r="AC1109" s="139"/>
      <c r="AD1109" s="139"/>
      <c r="AE1109" s="139"/>
      <c r="AF1109" s="139"/>
      <c r="AG1109" s="139"/>
      <c r="AH1109" s="139"/>
      <c r="AI1109" s="139"/>
      <c r="AJ1109" s="139"/>
      <c r="AK1109" s="139"/>
      <c r="AL1109" s="139"/>
      <c r="AM1109" s="139"/>
      <c r="AN1109" s="139"/>
      <c r="AO1109" s="139"/>
      <c r="AP1109" s="139"/>
      <c r="AQ1109" s="139"/>
      <c r="AR1109" s="139"/>
      <c r="AS1109" s="139"/>
      <c r="AT1109" s="139"/>
      <c r="AU1109" s="139"/>
      <c r="AV1109" s="139"/>
      <c r="AW1109" s="139"/>
      <c r="AX1109" s="139"/>
      <c r="AY1109" s="139"/>
      <c r="AZ1109" s="139"/>
      <c r="BA1109" s="139"/>
      <c r="BB1109" s="139"/>
    </row>
    <row r="1110" spans="1:54" ht="14.25" x14ac:dyDescent="0.2">
      <c r="A1110" s="139"/>
      <c r="B1110" s="139"/>
      <c r="C1110" s="139"/>
      <c r="D1110" s="139"/>
      <c r="E1110" s="139"/>
      <c r="F1110" s="139"/>
      <c r="G1110" s="139"/>
      <c r="H1110" s="139"/>
      <c r="I1110" s="139"/>
      <c r="J1110" s="139"/>
      <c r="K1110" s="139"/>
      <c r="L1110" s="139"/>
      <c r="M1110" s="139"/>
      <c r="N1110" s="139"/>
      <c r="O1110" s="139"/>
      <c r="P1110" s="139"/>
      <c r="Q1110" s="139"/>
      <c r="R1110" s="139"/>
      <c r="S1110" s="139"/>
      <c r="T1110" s="139"/>
      <c r="U1110" s="139"/>
      <c r="V1110" s="139"/>
      <c r="W1110" s="139"/>
      <c r="X1110" s="139"/>
      <c r="Y1110" s="139"/>
      <c r="Z1110" s="139"/>
      <c r="AA1110" s="139"/>
      <c r="AB1110" s="139"/>
      <c r="AC1110" s="139"/>
      <c r="AD1110" s="139"/>
      <c r="AE1110" s="139"/>
      <c r="AF1110" s="139"/>
      <c r="AG1110" s="139"/>
      <c r="AH1110" s="139"/>
      <c r="AI1110" s="139"/>
      <c r="AJ1110" s="139"/>
      <c r="AK1110" s="139"/>
      <c r="AL1110" s="139"/>
      <c r="AM1110" s="139"/>
      <c r="AN1110" s="139"/>
      <c r="AO1110" s="139"/>
      <c r="AP1110" s="139"/>
      <c r="AQ1110" s="139"/>
      <c r="AR1110" s="139"/>
      <c r="AS1110" s="139"/>
      <c r="AT1110" s="139"/>
      <c r="AU1110" s="139"/>
      <c r="AV1110" s="139"/>
      <c r="AW1110" s="139"/>
      <c r="AX1110" s="139"/>
      <c r="AY1110" s="139"/>
      <c r="AZ1110" s="139"/>
      <c r="BA1110" s="139"/>
      <c r="BB1110" s="139"/>
    </row>
    <row r="1111" spans="1:54" ht="14.25" x14ac:dyDescent="0.2">
      <c r="A1111" s="139"/>
      <c r="B1111" s="139"/>
      <c r="C1111" s="139"/>
      <c r="D1111" s="139"/>
      <c r="E1111" s="139"/>
      <c r="F1111" s="139"/>
      <c r="G1111" s="139"/>
      <c r="H1111" s="139"/>
      <c r="I1111" s="139"/>
      <c r="J1111" s="139"/>
      <c r="K1111" s="139"/>
      <c r="L1111" s="139"/>
      <c r="M1111" s="139"/>
      <c r="N1111" s="139"/>
      <c r="O1111" s="139"/>
      <c r="P1111" s="139"/>
      <c r="Q1111" s="139"/>
      <c r="R1111" s="139"/>
      <c r="S1111" s="139"/>
      <c r="T1111" s="139"/>
      <c r="U1111" s="139"/>
      <c r="V1111" s="139"/>
      <c r="W1111" s="139"/>
      <c r="X1111" s="139"/>
      <c r="Y1111" s="139"/>
      <c r="Z1111" s="139"/>
      <c r="AA1111" s="139"/>
      <c r="AB1111" s="139"/>
      <c r="AC1111" s="139"/>
      <c r="AD1111" s="139"/>
      <c r="AE1111" s="139"/>
      <c r="AF1111" s="139"/>
      <c r="AG1111" s="139"/>
      <c r="AH1111" s="139"/>
      <c r="AI1111" s="139"/>
      <c r="AJ1111" s="139"/>
      <c r="AK1111" s="139"/>
      <c r="AL1111" s="139"/>
      <c r="AM1111" s="139"/>
      <c r="AN1111" s="139"/>
      <c r="AO1111" s="139"/>
      <c r="AP1111" s="139"/>
      <c r="AQ1111" s="139"/>
      <c r="AR1111" s="139"/>
      <c r="AS1111" s="139"/>
      <c r="AT1111" s="139"/>
      <c r="AU1111" s="139"/>
      <c r="AV1111" s="139"/>
      <c r="AW1111" s="139"/>
      <c r="AX1111" s="139"/>
      <c r="AY1111" s="139"/>
      <c r="AZ1111" s="139"/>
      <c r="BA1111" s="139"/>
      <c r="BB1111" s="139"/>
    </row>
    <row r="1112" spans="1:54" ht="14.25" x14ac:dyDescent="0.2">
      <c r="A1112" s="139"/>
      <c r="B1112" s="139"/>
      <c r="C1112" s="139"/>
      <c r="D1112" s="139"/>
      <c r="E1112" s="139"/>
      <c r="F1112" s="139"/>
      <c r="G1112" s="139"/>
      <c r="H1112" s="139"/>
      <c r="I1112" s="139"/>
      <c r="J1112" s="139"/>
      <c r="K1112" s="139"/>
      <c r="L1112" s="139"/>
      <c r="M1112" s="139"/>
      <c r="N1112" s="139"/>
      <c r="O1112" s="139"/>
      <c r="P1112" s="139"/>
      <c r="Q1112" s="139"/>
      <c r="R1112" s="139"/>
      <c r="S1112" s="139"/>
      <c r="T1112" s="139"/>
      <c r="U1112" s="139"/>
      <c r="V1112" s="139"/>
      <c r="W1112" s="139"/>
      <c r="X1112" s="139"/>
      <c r="Y1112" s="139"/>
      <c r="Z1112" s="139"/>
      <c r="AA1112" s="139"/>
      <c r="AB1112" s="139"/>
      <c r="AC1112" s="139"/>
      <c r="AD1112" s="139"/>
      <c r="AE1112" s="139"/>
      <c r="AF1112" s="139"/>
      <c r="AG1112" s="139"/>
      <c r="AH1112" s="139"/>
      <c r="AI1112" s="139"/>
      <c r="AJ1112" s="139"/>
      <c r="AK1112" s="139"/>
      <c r="AL1112" s="139"/>
      <c r="AM1112" s="139"/>
      <c r="AN1112" s="139"/>
      <c r="AO1112" s="139"/>
      <c r="AP1112" s="139"/>
      <c r="AQ1112" s="139"/>
      <c r="AR1112" s="139"/>
      <c r="AS1112" s="139"/>
      <c r="AT1112" s="139"/>
      <c r="AU1112" s="139"/>
      <c r="AV1112" s="139"/>
      <c r="AW1112" s="139"/>
      <c r="AX1112" s="139"/>
      <c r="AY1112" s="139"/>
      <c r="AZ1112" s="139"/>
      <c r="BA1112" s="139"/>
      <c r="BB1112" s="139"/>
    </row>
    <row r="1113" spans="1:54" ht="14.25" x14ac:dyDescent="0.2">
      <c r="A1113" s="139"/>
      <c r="B1113" s="139"/>
      <c r="C1113" s="139"/>
      <c r="D1113" s="139"/>
      <c r="E1113" s="139"/>
      <c r="F1113" s="139"/>
      <c r="G1113" s="139"/>
      <c r="H1113" s="139"/>
      <c r="I1113" s="139"/>
      <c r="J1113" s="139"/>
      <c r="K1113" s="139"/>
      <c r="L1113" s="139"/>
      <c r="M1113" s="139"/>
      <c r="N1113" s="139"/>
      <c r="O1113" s="139"/>
      <c r="P1113" s="139"/>
      <c r="Q1113" s="139"/>
      <c r="R1113" s="139"/>
      <c r="S1113" s="139"/>
      <c r="T1113" s="139"/>
      <c r="U1113" s="139"/>
      <c r="V1113" s="139"/>
      <c r="W1113" s="139"/>
      <c r="X1113" s="139"/>
      <c r="Y1113" s="139"/>
      <c r="Z1113" s="139"/>
      <c r="AA1113" s="139"/>
      <c r="AB1113" s="139"/>
      <c r="AC1113" s="139"/>
      <c r="AD1113" s="139"/>
      <c r="AE1113" s="139"/>
      <c r="AF1113" s="139"/>
      <c r="AG1113" s="139"/>
      <c r="AH1113" s="139"/>
      <c r="AI1113" s="139"/>
      <c r="AJ1113" s="139"/>
      <c r="AK1113" s="139"/>
      <c r="AL1113" s="139"/>
      <c r="AM1113" s="139"/>
      <c r="AN1113" s="139"/>
      <c r="AO1113" s="139"/>
      <c r="AP1113" s="139"/>
      <c r="AQ1113" s="139"/>
      <c r="AR1113" s="139"/>
      <c r="AS1113" s="139"/>
      <c r="AT1113" s="139"/>
      <c r="AU1113" s="139"/>
      <c r="AV1113" s="139"/>
      <c r="AW1113" s="139"/>
      <c r="AX1113" s="139"/>
      <c r="AY1113" s="139"/>
      <c r="AZ1113" s="139"/>
      <c r="BA1113" s="139"/>
      <c r="BB1113" s="139"/>
    </row>
    <row r="1114" spans="1:54" ht="14.25" x14ac:dyDescent="0.2">
      <c r="A1114" s="139"/>
      <c r="B1114" s="139"/>
      <c r="C1114" s="139"/>
      <c r="D1114" s="139"/>
      <c r="E1114" s="139"/>
      <c r="F1114" s="139"/>
      <c r="G1114" s="139"/>
      <c r="H1114" s="139"/>
      <c r="I1114" s="139"/>
      <c r="J1114" s="139"/>
      <c r="K1114" s="139"/>
      <c r="L1114" s="139"/>
      <c r="M1114" s="139"/>
      <c r="N1114" s="139"/>
      <c r="O1114" s="139"/>
      <c r="P1114" s="139"/>
      <c r="Q1114" s="139"/>
      <c r="R1114" s="139"/>
      <c r="S1114" s="139"/>
      <c r="T1114" s="139"/>
      <c r="U1114" s="139"/>
      <c r="V1114" s="139"/>
      <c r="W1114" s="139"/>
      <c r="X1114" s="139"/>
      <c r="Y1114" s="139"/>
      <c r="Z1114" s="139"/>
      <c r="AA1114" s="139"/>
      <c r="AB1114" s="139"/>
      <c r="AC1114" s="139"/>
      <c r="AD1114" s="139"/>
      <c r="AE1114" s="139"/>
      <c r="AF1114" s="139"/>
      <c r="AG1114" s="139"/>
      <c r="AH1114" s="139"/>
      <c r="AI1114" s="139"/>
      <c r="AJ1114" s="139"/>
      <c r="AK1114" s="139"/>
      <c r="AL1114" s="139"/>
      <c r="AM1114" s="139"/>
      <c r="AN1114" s="139"/>
      <c r="AO1114" s="139"/>
      <c r="AP1114" s="139"/>
      <c r="AQ1114" s="139"/>
      <c r="AR1114" s="139"/>
      <c r="AS1114" s="139"/>
      <c r="AT1114" s="139"/>
      <c r="AU1114" s="139"/>
      <c r="AV1114" s="139"/>
      <c r="AW1114" s="139"/>
      <c r="AX1114" s="139"/>
      <c r="AY1114" s="139"/>
      <c r="AZ1114" s="139"/>
      <c r="BA1114" s="139"/>
      <c r="BB1114" s="139"/>
    </row>
    <row r="1115" spans="1:54" ht="14.25" x14ac:dyDescent="0.2">
      <c r="A1115" s="139"/>
      <c r="B1115" s="139"/>
      <c r="C1115" s="139"/>
      <c r="D1115" s="139"/>
      <c r="E1115" s="139"/>
      <c r="F1115" s="139"/>
      <c r="G1115" s="139"/>
      <c r="H1115" s="139"/>
      <c r="I1115" s="139"/>
      <c r="J1115" s="139"/>
      <c r="K1115" s="139"/>
      <c r="L1115" s="139"/>
      <c r="M1115" s="139"/>
      <c r="N1115" s="139"/>
      <c r="O1115" s="139"/>
      <c r="P1115" s="139"/>
      <c r="Q1115" s="139"/>
      <c r="R1115" s="139"/>
      <c r="S1115" s="139"/>
      <c r="T1115" s="139"/>
      <c r="U1115" s="139"/>
      <c r="V1115" s="139"/>
      <c r="W1115" s="139"/>
      <c r="X1115" s="139"/>
      <c r="Y1115" s="139"/>
      <c r="Z1115" s="139"/>
      <c r="AA1115" s="139"/>
      <c r="AB1115" s="139"/>
      <c r="AC1115" s="139"/>
      <c r="AD1115" s="139"/>
      <c r="AE1115" s="139"/>
      <c r="AF1115" s="139"/>
      <c r="AG1115" s="139"/>
      <c r="AH1115" s="139"/>
      <c r="AI1115" s="139"/>
      <c r="AJ1115" s="139"/>
      <c r="AK1115" s="139"/>
      <c r="AL1115" s="139"/>
      <c r="AM1115" s="139"/>
      <c r="AN1115" s="139"/>
      <c r="AO1115" s="139"/>
      <c r="AP1115" s="139"/>
      <c r="AQ1115" s="139"/>
      <c r="AR1115" s="139"/>
      <c r="AS1115" s="139"/>
      <c r="AT1115" s="139"/>
      <c r="AU1115" s="139"/>
      <c r="AV1115" s="139"/>
      <c r="AW1115" s="139"/>
      <c r="AX1115" s="139"/>
      <c r="AY1115" s="139"/>
      <c r="AZ1115" s="139"/>
      <c r="BA1115" s="139"/>
      <c r="BB1115" s="139"/>
    </row>
    <row r="1116" spans="1:54" ht="14.25" x14ac:dyDescent="0.2">
      <c r="A1116" s="139"/>
      <c r="B1116" s="139"/>
      <c r="C1116" s="139"/>
      <c r="D1116" s="139"/>
      <c r="E1116" s="139"/>
      <c r="F1116" s="139"/>
      <c r="G1116" s="139"/>
      <c r="H1116" s="139"/>
      <c r="I1116" s="139"/>
      <c r="J1116" s="139"/>
      <c r="K1116" s="139"/>
      <c r="L1116" s="139"/>
      <c r="M1116" s="139"/>
      <c r="N1116" s="139"/>
      <c r="O1116" s="139"/>
      <c r="P1116" s="139"/>
      <c r="Q1116" s="139"/>
      <c r="R1116" s="139"/>
      <c r="S1116" s="139"/>
      <c r="T1116" s="139"/>
      <c r="U1116" s="139"/>
      <c r="V1116" s="139"/>
      <c r="W1116" s="139"/>
      <c r="X1116" s="139"/>
      <c r="Y1116" s="139"/>
      <c r="Z1116" s="139"/>
      <c r="AA1116" s="139"/>
      <c r="AB1116" s="139"/>
      <c r="AC1116" s="139"/>
      <c r="AD1116" s="139"/>
      <c r="AE1116" s="139"/>
      <c r="AF1116" s="139"/>
      <c r="AG1116" s="139"/>
      <c r="AH1116" s="139"/>
      <c r="AI1116" s="139"/>
      <c r="AJ1116" s="139"/>
      <c r="AK1116" s="139"/>
      <c r="AL1116" s="139"/>
      <c r="AM1116" s="139"/>
      <c r="AN1116" s="139"/>
      <c r="AO1116" s="139"/>
      <c r="AP1116" s="139"/>
      <c r="AQ1116" s="139"/>
      <c r="AR1116" s="139"/>
      <c r="AS1116" s="139"/>
      <c r="AT1116" s="139"/>
      <c r="AU1116" s="139"/>
      <c r="AV1116" s="139"/>
      <c r="AW1116" s="139"/>
      <c r="AX1116" s="139"/>
      <c r="AY1116" s="139"/>
      <c r="AZ1116" s="139"/>
      <c r="BA1116" s="139"/>
      <c r="BB1116" s="139"/>
    </row>
    <row r="1117" spans="1:54" ht="14.25" x14ac:dyDescent="0.2">
      <c r="A1117" s="139"/>
      <c r="B1117" s="139"/>
      <c r="C1117" s="139"/>
      <c r="D1117" s="139"/>
      <c r="E1117" s="139"/>
      <c r="F1117" s="139"/>
      <c r="G1117" s="139"/>
      <c r="H1117" s="139"/>
      <c r="I1117" s="139"/>
      <c r="J1117" s="139"/>
      <c r="K1117" s="139"/>
      <c r="L1117" s="139"/>
      <c r="M1117" s="139"/>
      <c r="N1117" s="139"/>
      <c r="O1117" s="139"/>
      <c r="P1117" s="139"/>
      <c r="Q1117" s="139"/>
      <c r="R1117" s="139"/>
      <c r="S1117" s="139"/>
      <c r="T1117" s="139"/>
      <c r="U1117" s="139"/>
      <c r="V1117" s="139"/>
      <c r="W1117" s="139"/>
      <c r="X1117" s="139"/>
      <c r="Y1117" s="139"/>
      <c r="Z1117" s="139"/>
      <c r="AA1117" s="139"/>
      <c r="AB1117" s="139"/>
      <c r="AC1117" s="139"/>
      <c r="AD1117" s="139"/>
      <c r="AE1117" s="139"/>
      <c r="AF1117" s="139"/>
      <c r="AG1117" s="139"/>
      <c r="AH1117" s="139"/>
      <c r="AI1117" s="139"/>
      <c r="AJ1117" s="139"/>
      <c r="AK1117" s="139"/>
      <c r="AL1117" s="139"/>
      <c r="AM1117" s="139"/>
      <c r="AN1117" s="139"/>
      <c r="AO1117" s="139"/>
      <c r="AP1117" s="139"/>
      <c r="AQ1117" s="139"/>
      <c r="AR1117" s="139"/>
      <c r="AS1117" s="139"/>
      <c r="AT1117" s="139"/>
      <c r="AU1117" s="139"/>
      <c r="AV1117" s="139"/>
      <c r="AW1117" s="139"/>
      <c r="AX1117" s="139"/>
      <c r="AY1117" s="139"/>
      <c r="AZ1117" s="139"/>
      <c r="BA1117" s="139"/>
      <c r="BB1117" s="139"/>
    </row>
    <row r="1118" spans="1:54" ht="14.25" x14ac:dyDescent="0.2">
      <c r="A1118" s="139"/>
      <c r="B1118" s="139"/>
      <c r="C1118" s="139"/>
      <c r="D1118" s="139"/>
      <c r="E1118" s="139"/>
      <c r="F1118" s="139"/>
      <c r="G1118" s="139"/>
      <c r="H1118" s="139"/>
      <c r="I1118" s="139"/>
      <c r="J1118" s="139"/>
      <c r="K1118" s="139"/>
      <c r="L1118" s="139"/>
      <c r="M1118" s="139"/>
      <c r="N1118" s="139"/>
      <c r="O1118" s="139"/>
      <c r="P1118" s="139"/>
      <c r="Q1118" s="139"/>
      <c r="R1118" s="139"/>
      <c r="S1118" s="139"/>
      <c r="T1118" s="139"/>
      <c r="U1118" s="139"/>
      <c r="V1118" s="139"/>
      <c r="W1118" s="139"/>
      <c r="X1118" s="139"/>
      <c r="Y1118" s="139"/>
      <c r="Z1118" s="139"/>
      <c r="AA1118" s="139"/>
      <c r="AB1118" s="139"/>
      <c r="AC1118" s="139"/>
      <c r="AD1118" s="139"/>
      <c r="AE1118" s="139"/>
      <c r="AF1118" s="139"/>
      <c r="AG1118" s="139"/>
      <c r="AH1118" s="139"/>
      <c r="AI1118" s="139"/>
      <c r="AJ1118" s="139"/>
      <c r="AK1118" s="139"/>
      <c r="AL1118" s="139"/>
      <c r="AM1118" s="139"/>
      <c r="AN1118" s="139"/>
      <c r="AO1118" s="139"/>
      <c r="AP1118" s="139"/>
      <c r="AQ1118" s="139"/>
      <c r="AR1118" s="139"/>
      <c r="AS1118" s="139"/>
      <c r="AT1118" s="139"/>
      <c r="AU1118" s="139"/>
      <c r="AV1118" s="139"/>
      <c r="AW1118" s="139"/>
      <c r="AX1118" s="139"/>
      <c r="AY1118" s="139"/>
      <c r="AZ1118" s="139"/>
      <c r="BA1118" s="139"/>
      <c r="BB1118" s="139"/>
    </row>
    <row r="1119" spans="1:54" ht="14.25" x14ac:dyDescent="0.2">
      <c r="A1119" s="139"/>
      <c r="B1119" s="139"/>
      <c r="C1119" s="139"/>
      <c r="D1119" s="139"/>
      <c r="E1119" s="139"/>
      <c r="F1119" s="139"/>
      <c r="G1119" s="139"/>
      <c r="H1119" s="139"/>
      <c r="I1119" s="139"/>
      <c r="J1119" s="139"/>
      <c r="K1119" s="139"/>
      <c r="L1119" s="139"/>
      <c r="M1119" s="139"/>
      <c r="N1119" s="139"/>
      <c r="O1119" s="139"/>
      <c r="P1119" s="139"/>
      <c r="Q1119" s="139"/>
      <c r="R1119" s="139"/>
      <c r="S1119" s="139"/>
      <c r="T1119" s="139"/>
      <c r="U1119" s="139"/>
      <c r="V1119" s="139"/>
      <c r="W1119" s="139"/>
      <c r="X1119" s="139"/>
      <c r="Y1119" s="139"/>
      <c r="Z1119" s="139"/>
      <c r="AA1119" s="139"/>
      <c r="AB1119" s="139"/>
      <c r="AC1119" s="139"/>
      <c r="AD1119" s="139"/>
      <c r="AE1119" s="139"/>
      <c r="AF1119" s="139"/>
      <c r="AG1119" s="139"/>
      <c r="AH1119" s="139"/>
      <c r="AI1119" s="139"/>
      <c r="AJ1119" s="139"/>
      <c r="AK1119" s="139"/>
      <c r="AL1119" s="139"/>
      <c r="AM1119" s="139"/>
      <c r="AN1119" s="139"/>
      <c r="AO1119" s="139"/>
      <c r="AP1119" s="139"/>
      <c r="AQ1119" s="139"/>
      <c r="AR1119" s="139"/>
      <c r="AS1119" s="139"/>
      <c r="AT1119" s="139"/>
      <c r="AU1119" s="139"/>
      <c r="AV1119" s="139"/>
      <c r="AW1119" s="139"/>
      <c r="AX1119" s="139"/>
      <c r="AY1119" s="139"/>
      <c r="AZ1119" s="139"/>
      <c r="BA1119" s="139"/>
      <c r="BB1119" s="139"/>
    </row>
    <row r="1120" spans="1:54" ht="14.25" x14ac:dyDescent="0.2">
      <c r="A1120" s="139"/>
      <c r="B1120" s="139"/>
      <c r="C1120" s="139"/>
      <c r="D1120" s="139"/>
      <c r="E1120" s="139"/>
      <c r="F1120" s="139"/>
      <c r="G1120" s="139"/>
      <c r="H1120" s="139"/>
      <c r="I1120" s="139"/>
      <c r="J1120" s="139"/>
      <c r="K1120" s="139"/>
      <c r="L1120" s="139"/>
      <c r="M1120" s="139"/>
      <c r="N1120" s="139"/>
      <c r="O1120" s="139"/>
      <c r="P1120" s="139"/>
      <c r="Q1120" s="139"/>
      <c r="R1120" s="139"/>
      <c r="S1120" s="139"/>
      <c r="T1120" s="139"/>
      <c r="U1120" s="139"/>
      <c r="V1120" s="139"/>
      <c r="W1120" s="139"/>
      <c r="X1120" s="139"/>
      <c r="Y1120" s="139"/>
      <c r="Z1120" s="139"/>
      <c r="AA1120" s="139"/>
      <c r="AB1120" s="139"/>
      <c r="AC1120" s="139"/>
      <c r="AD1120" s="139"/>
      <c r="AE1120" s="139"/>
      <c r="AF1120" s="139"/>
      <c r="AG1120" s="139"/>
      <c r="AH1120" s="139"/>
      <c r="AI1120" s="139"/>
      <c r="AJ1120" s="139"/>
      <c r="AK1120" s="139"/>
      <c r="AL1120" s="139"/>
      <c r="AM1120" s="139"/>
      <c r="AN1120" s="139"/>
      <c r="AO1120" s="139"/>
      <c r="AP1120" s="139"/>
      <c r="AQ1120" s="139"/>
      <c r="AR1120" s="139"/>
      <c r="AS1120" s="139"/>
      <c r="AT1120" s="139"/>
      <c r="AU1120" s="139"/>
      <c r="AV1120" s="139"/>
      <c r="AW1120" s="139"/>
      <c r="AX1120" s="139"/>
      <c r="AY1120" s="139"/>
      <c r="AZ1120" s="139"/>
      <c r="BA1120" s="139"/>
      <c r="BB1120" s="139"/>
    </row>
    <row r="1121" spans="1:54" ht="14.25" x14ac:dyDescent="0.2">
      <c r="A1121" s="139"/>
      <c r="B1121" s="139"/>
      <c r="C1121" s="139"/>
      <c r="D1121" s="139"/>
      <c r="E1121" s="139"/>
      <c r="F1121" s="139"/>
      <c r="G1121" s="139"/>
      <c r="H1121" s="139"/>
      <c r="I1121" s="139"/>
      <c r="J1121" s="139"/>
      <c r="K1121" s="139"/>
      <c r="L1121" s="139"/>
      <c r="M1121" s="139"/>
      <c r="N1121" s="139"/>
      <c r="O1121" s="139"/>
      <c r="P1121" s="139"/>
      <c r="Q1121" s="139"/>
      <c r="R1121" s="139"/>
      <c r="S1121" s="139"/>
      <c r="T1121" s="139"/>
      <c r="U1121" s="139"/>
      <c r="V1121" s="139"/>
      <c r="W1121" s="139"/>
      <c r="X1121" s="139"/>
      <c r="Y1121" s="139"/>
      <c r="Z1121" s="139"/>
      <c r="AA1121" s="139"/>
      <c r="AB1121" s="139"/>
      <c r="AC1121" s="139"/>
      <c r="AD1121" s="139"/>
      <c r="AE1121" s="139"/>
      <c r="AF1121" s="139"/>
      <c r="AG1121" s="139"/>
      <c r="AH1121" s="139"/>
      <c r="AI1121" s="139"/>
      <c r="AJ1121" s="139"/>
      <c r="AK1121" s="139"/>
      <c r="AL1121" s="139"/>
      <c r="AM1121" s="139"/>
      <c r="AN1121" s="139"/>
      <c r="AO1121" s="139"/>
      <c r="AP1121" s="139"/>
      <c r="AQ1121" s="139"/>
      <c r="AR1121" s="139"/>
      <c r="AS1121" s="139"/>
      <c r="AT1121" s="139"/>
      <c r="AU1121" s="139"/>
      <c r="AV1121" s="139"/>
      <c r="AW1121" s="139"/>
      <c r="AX1121" s="139"/>
      <c r="AY1121" s="139"/>
      <c r="AZ1121" s="139"/>
      <c r="BA1121" s="139"/>
      <c r="BB1121" s="139"/>
    </row>
    <row r="1122" spans="1:54" ht="14.25" x14ac:dyDescent="0.2">
      <c r="A1122" s="139"/>
      <c r="B1122" s="139"/>
      <c r="C1122" s="139"/>
      <c r="D1122" s="139"/>
      <c r="E1122" s="139"/>
      <c r="F1122" s="139"/>
      <c r="G1122" s="139"/>
      <c r="H1122" s="139"/>
      <c r="I1122" s="139"/>
      <c r="J1122" s="139"/>
      <c r="K1122" s="139"/>
      <c r="L1122" s="139"/>
      <c r="M1122" s="139"/>
      <c r="N1122" s="139"/>
      <c r="O1122" s="139"/>
      <c r="P1122" s="139"/>
      <c r="Q1122" s="139"/>
      <c r="R1122" s="139"/>
      <c r="S1122" s="139"/>
      <c r="T1122" s="139"/>
      <c r="U1122" s="139"/>
      <c r="V1122" s="139"/>
      <c r="W1122" s="139"/>
      <c r="X1122" s="139"/>
      <c r="Y1122" s="139"/>
      <c r="Z1122" s="139"/>
      <c r="AA1122" s="139"/>
      <c r="AB1122" s="139"/>
      <c r="AC1122" s="139"/>
      <c r="AD1122" s="139"/>
      <c r="AE1122" s="139"/>
      <c r="AF1122" s="139"/>
      <c r="AG1122" s="139"/>
      <c r="AH1122" s="139"/>
      <c r="AI1122" s="139"/>
      <c r="AJ1122" s="139"/>
      <c r="AK1122" s="139"/>
      <c r="AL1122" s="139"/>
      <c r="AM1122" s="139"/>
      <c r="AN1122" s="139"/>
      <c r="AO1122" s="139"/>
      <c r="AP1122" s="139"/>
      <c r="AQ1122" s="139"/>
      <c r="AR1122" s="139"/>
      <c r="AS1122" s="139"/>
      <c r="AT1122" s="139"/>
      <c r="AU1122" s="139"/>
      <c r="AV1122" s="139"/>
      <c r="AW1122" s="139"/>
      <c r="AX1122" s="139"/>
      <c r="AY1122" s="139"/>
      <c r="AZ1122" s="139"/>
      <c r="BA1122" s="139"/>
      <c r="BB1122" s="139"/>
    </row>
    <row r="1123" spans="1:54" ht="14.25" x14ac:dyDescent="0.2">
      <c r="A1123" s="139"/>
      <c r="B1123" s="139"/>
      <c r="C1123" s="139"/>
      <c r="D1123" s="139"/>
      <c r="E1123" s="139"/>
      <c r="F1123" s="139"/>
      <c r="G1123" s="139"/>
      <c r="H1123" s="139"/>
      <c r="I1123" s="139"/>
      <c r="J1123" s="139"/>
      <c r="K1123" s="139"/>
      <c r="L1123" s="139"/>
      <c r="M1123" s="139"/>
      <c r="N1123" s="139"/>
      <c r="O1123" s="139"/>
      <c r="P1123" s="139"/>
      <c r="Q1123" s="139"/>
      <c r="R1123" s="139"/>
      <c r="S1123" s="139"/>
      <c r="T1123" s="139"/>
      <c r="U1123" s="139"/>
      <c r="V1123" s="139"/>
      <c r="W1123" s="139"/>
      <c r="X1123" s="139"/>
      <c r="Y1123" s="139"/>
      <c r="Z1123" s="139"/>
      <c r="AA1123" s="139"/>
      <c r="AB1123" s="139"/>
      <c r="AC1123" s="139"/>
      <c r="AD1123" s="139"/>
      <c r="AE1123" s="139"/>
      <c r="AF1123" s="139"/>
      <c r="AG1123" s="139"/>
      <c r="AH1123" s="139"/>
      <c r="AI1123" s="139"/>
      <c r="AJ1123" s="139"/>
      <c r="AK1123" s="139"/>
      <c r="AL1123" s="139"/>
      <c r="AM1123" s="139"/>
      <c r="AN1123" s="139"/>
      <c r="AO1123" s="139"/>
      <c r="AP1123" s="139"/>
      <c r="AQ1123" s="139"/>
      <c r="AR1123" s="139"/>
      <c r="AS1123" s="139"/>
      <c r="AT1123" s="139"/>
      <c r="AU1123" s="139"/>
      <c r="AV1123" s="139"/>
      <c r="AW1123" s="139"/>
      <c r="AX1123" s="139"/>
      <c r="AY1123" s="139"/>
      <c r="AZ1123" s="139"/>
      <c r="BA1123" s="139"/>
      <c r="BB1123" s="139"/>
    </row>
    <row r="1124" spans="1:54" ht="14.25" x14ac:dyDescent="0.2">
      <c r="A1124" s="139"/>
      <c r="B1124" s="139"/>
      <c r="C1124" s="139"/>
      <c r="D1124" s="139"/>
      <c r="E1124" s="139"/>
      <c r="F1124" s="139"/>
      <c r="G1124" s="139"/>
      <c r="H1124" s="139"/>
      <c r="I1124" s="139"/>
      <c r="J1124" s="139"/>
      <c r="K1124" s="139"/>
      <c r="L1124" s="139"/>
      <c r="M1124" s="139"/>
      <c r="N1124" s="139"/>
      <c r="O1124" s="139"/>
      <c r="P1124" s="139"/>
      <c r="Q1124" s="139"/>
      <c r="R1124" s="139"/>
      <c r="S1124" s="139"/>
      <c r="T1124" s="139"/>
      <c r="U1124" s="139"/>
      <c r="V1124" s="139"/>
      <c r="W1124" s="139"/>
      <c r="X1124" s="139"/>
      <c r="Y1124" s="139"/>
      <c r="Z1124" s="139"/>
      <c r="AA1124" s="139"/>
      <c r="AB1124" s="139"/>
      <c r="AC1124" s="139"/>
      <c r="AD1124" s="139"/>
      <c r="AE1124" s="139"/>
      <c r="AF1124" s="139"/>
      <c r="AG1124" s="139"/>
      <c r="AH1124" s="139"/>
      <c r="AI1124" s="139"/>
      <c r="AJ1124" s="139"/>
      <c r="AK1124" s="139"/>
      <c r="AL1124" s="139"/>
      <c r="AM1124" s="139"/>
      <c r="AN1124" s="139"/>
      <c r="AO1124" s="139"/>
      <c r="AP1124" s="139"/>
      <c r="AQ1124" s="139"/>
      <c r="AR1124" s="139"/>
      <c r="AS1124" s="139"/>
      <c r="AT1124" s="139"/>
      <c r="AU1124" s="139"/>
      <c r="AV1124" s="139"/>
      <c r="AW1124" s="139"/>
      <c r="AX1124" s="139"/>
      <c r="AY1124" s="139"/>
      <c r="AZ1124" s="139"/>
      <c r="BA1124" s="139"/>
      <c r="BB1124" s="139"/>
    </row>
    <row r="1125" spans="1:54" ht="14.25" x14ac:dyDescent="0.2">
      <c r="A1125" s="139"/>
      <c r="B1125" s="139"/>
      <c r="C1125" s="139"/>
      <c r="D1125" s="139"/>
      <c r="E1125" s="139"/>
      <c r="F1125" s="139"/>
      <c r="G1125" s="139"/>
      <c r="H1125" s="139"/>
      <c r="I1125" s="139"/>
      <c r="J1125" s="139"/>
      <c r="K1125" s="139"/>
      <c r="L1125" s="139"/>
      <c r="M1125" s="139"/>
      <c r="N1125" s="139"/>
      <c r="O1125" s="139"/>
      <c r="P1125" s="139"/>
      <c r="Q1125" s="139"/>
      <c r="R1125" s="139"/>
      <c r="S1125" s="139"/>
      <c r="T1125" s="139"/>
      <c r="U1125" s="139"/>
      <c r="V1125" s="139"/>
      <c r="W1125" s="139"/>
      <c r="X1125" s="139"/>
      <c r="Y1125" s="139"/>
      <c r="Z1125" s="139"/>
      <c r="AA1125" s="139"/>
      <c r="AB1125" s="139"/>
      <c r="AC1125" s="139"/>
      <c r="AD1125" s="139"/>
      <c r="AE1125" s="139"/>
      <c r="AF1125" s="139"/>
      <c r="AG1125" s="139"/>
      <c r="AH1125" s="139"/>
      <c r="AI1125" s="139"/>
      <c r="AJ1125" s="139"/>
      <c r="AK1125" s="139"/>
      <c r="AL1125" s="139"/>
      <c r="AM1125" s="139"/>
      <c r="AN1125" s="139"/>
      <c r="AO1125" s="139"/>
      <c r="AP1125" s="139"/>
      <c r="AQ1125" s="139"/>
      <c r="AR1125" s="139"/>
      <c r="AS1125" s="139"/>
      <c r="AT1125" s="139"/>
      <c r="AU1125" s="139"/>
      <c r="AV1125" s="139"/>
      <c r="AW1125" s="139"/>
      <c r="AX1125" s="139"/>
      <c r="AY1125" s="139"/>
      <c r="AZ1125" s="139"/>
      <c r="BA1125" s="139"/>
      <c r="BB1125" s="139"/>
    </row>
    <row r="1126" spans="1:54" ht="14.25" x14ac:dyDescent="0.2">
      <c r="A1126" s="139"/>
      <c r="B1126" s="139"/>
      <c r="C1126" s="139"/>
      <c r="D1126" s="139"/>
      <c r="E1126" s="139"/>
      <c r="F1126" s="139"/>
      <c r="G1126" s="139"/>
      <c r="H1126" s="139"/>
      <c r="I1126" s="139"/>
      <c r="J1126" s="139"/>
      <c r="K1126" s="139"/>
      <c r="L1126" s="139"/>
      <c r="M1126" s="139"/>
      <c r="N1126" s="139"/>
      <c r="O1126" s="139"/>
      <c r="P1126" s="139"/>
      <c r="Q1126" s="139"/>
      <c r="R1126" s="139"/>
      <c r="S1126" s="139"/>
      <c r="T1126" s="139"/>
      <c r="U1126" s="139"/>
      <c r="V1126" s="139"/>
      <c r="W1126" s="139"/>
      <c r="X1126" s="139"/>
      <c r="Y1126" s="139"/>
      <c r="Z1126" s="139"/>
      <c r="AA1126" s="139"/>
      <c r="AB1126" s="139"/>
      <c r="AC1126" s="139"/>
      <c r="AD1126" s="139"/>
      <c r="AE1126" s="139"/>
      <c r="AF1126" s="139"/>
      <c r="AG1126" s="139"/>
      <c r="AH1126" s="139"/>
      <c r="AI1126" s="139"/>
      <c r="AJ1126" s="139"/>
      <c r="AK1126" s="139"/>
      <c r="AL1126" s="139"/>
      <c r="AM1126" s="139"/>
      <c r="AN1126" s="139"/>
      <c r="AO1126" s="139"/>
      <c r="AP1126" s="139"/>
      <c r="AQ1126" s="139"/>
      <c r="AR1126" s="139"/>
      <c r="AS1126" s="139"/>
      <c r="AT1126" s="139"/>
      <c r="AU1126" s="139"/>
      <c r="AV1126" s="139"/>
      <c r="AW1126" s="139"/>
      <c r="AX1126" s="139"/>
      <c r="AY1126" s="139"/>
      <c r="AZ1126" s="139"/>
      <c r="BA1126" s="139"/>
      <c r="BB1126" s="139"/>
    </row>
    <row r="1127" spans="1:54" ht="14.25" x14ac:dyDescent="0.2">
      <c r="A1127" s="139"/>
      <c r="B1127" s="139"/>
      <c r="C1127" s="139"/>
      <c r="D1127" s="139"/>
      <c r="E1127" s="139"/>
      <c r="F1127" s="139"/>
      <c r="G1127" s="139"/>
      <c r="H1127" s="139"/>
      <c r="I1127" s="139"/>
      <c r="J1127" s="139"/>
      <c r="K1127" s="139"/>
      <c r="L1127" s="139"/>
      <c r="M1127" s="139"/>
      <c r="N1127" s="139"/>
      <c r="O1127" s="139"/>
      <c r="P1127" s="139"/>
      <c r="Q1127" s="139"/>
      <c r="R1127" s="139"/>
      <c r="S1127" s="139"/>
      <c r="T1127" s="139"/>
      <c r="U1127" s="139"/>
      <c r="V1127" s="139"/>
      <c r="W1127" s="139"/>
      <c r="X1127" s="139"/>
      <c r="Y1127" s="139"/>
      <c r="Z1127" s="139"/>
      <c r="AA1127" s="139"/>
      <c r="AB1127" s="139"/>
      <c r="AC1127" s="139"/>
      <c r="AD1127" s="139"/>
      <c r="AE1127" s="139"/>
      <c r="AF1127" s="139"/>
      <c r="AG1127" s="139"/>
      <c r="AH1127" s="139"/>
      <c r="AI1127" s="139"/>
      <c r="AJ1127" s="139"/>
      <c r="AK1127" s="139"/>
      <c r="AL1127" s="139"/>
      <c r="AM1127" s="139"/>
      <c r="AN1127" s="139"/>
      <c r="AO1127" s="139"/>
      <c r="AP1127" s="139"/>
      <c r="AQ1127" s="139"/>
      <c r="AR1127" s="139"/>
      <c r="AS1127" s="139"/>
      <c r="AT1127" s="139"/>
      <c r="AU1127" s="139"/>
      <c r="AV1127" s="139"/>
      <c r="AW1127" s="139"/>
      <c r="AX1127" s="139"/>
      <c r="AY1127" s="139"/>
      <c r="AZ1127" s="139"/>
      <c r="BA1127" s="139"/>
      <c r="BB1127" s="139"/>
    </row>
    <row r="1128" spans="1:54" ht="14.25" x14ac:dyDescent="0.2">
      <c r="A1128" s="139"/>
      <c r="B1128" s="139"/>
      <c r="C1128" s="139"/>
      <c r="D1128" s="139"/>
      <c r="E1128" s="139"/>
      <c r="F1128" s="139"/>
      <c r="G1128" s="139"/>
      <c r="H1128" s="139"/>
      <c r="I1128" s="139"/>
      <c r="J1128" s="139"/>
      <c r="K1128" s="139"/>
      <c r="L1128" s="139"/>
      <c r="M1128" s="139"/>
      <c r="N1128" s="139"/>
      <c r="O1128" s="139"/>
      <c r="P1128" s="139"/>
      <c r="Q1128" s="139"/>
      <c r="R1128" s="139"/>
      <c r="S1128" s="139"/>
      <c r="T1128" s="139"/>
      <c r="U1128" s="139"/>
      <c r="V1128" s="139"/>
      <c r="W1128" s="139"/>
      <c r="X1128" s="139"/>
      <c r="Y1128" s="139"/>
      <c r="Z1128" s="139"/>
      <c r="AA1128" s="139"/>
      <c r="AB1128" s="139"/>
      <c r="AC1128" s="139"/>
      <c r="AD1128" s="139"/>
      <c r="AE1128" s="139"/>
      <c r="AF1128" s="139"/>
      <c r="AG1128" s="139"/>
      <c r="AH1128" s="139"/>
      <c r="AI1128" s="139"/>
      <c r="AJ1128" s="139"/>
      <c r="AK1128" s="139"/>
      <c r="AL1128" s="139"/>
      <c r="AM1128" s="139"/>
      <c r="AN1128" s="139"/>
      <c r="AO1128" s="139"/>
      <c r="AP1128" s="139"/>
      <c r="AQ1128" s="139"/>
      <c r="AR1128" s="139"/>
      <c r="AS1128" s="139"/>
      <c r="AT1128" s="139"/>
      <c r="AU1128" s="139"/>
      <c r="AV1128" s="139"/>
      <c r="AW1128" s="139"/>
      <c r="AX1128" s="139"/>
      <c r="AY1128" s="139"/>
      <c r="AZ1128" s="139"/>
      <c r="BA1128" s="139"/>
      <c r="BB1128" s="139"/>
    </row>
    <row r="1129" spans="1:54" ht="14.25" x14ac:dyDescent="0.2">
      <c r="A1129" s="139"/>
      <c r="B1129" s="139"/>
      <c r="C1129" s="139"/>
      <c r="D1129" s="139"/>
      <c r="E1129" s="139"/>
      <c r="F1129" s="139"/>
      <c r="G1129" s="139"/>
      <c r="H1129" s="139"/>
      <c r="I1129" s="139"/>
      <c r="J1129" s="139"/>
      <c r="K1129" s="139"/>
      <c r="L1129" s="139"/>
      <c r="M1129" s="139"/>
      <c r="N1129" s="139"/>
      <c r="O1129" s="139"/>
      <c r="P1129" s="139"/>
      <c r="Q1129" s="139"/>
      <c r="R1129" s="139"/>
      <c r="S1129" s="139"/>
      <c r="T1129" s="139"/>
      <c r="U1129" s="139"/>
      <c r="V1129" s="139"/>
      <c r="W1129" s="139"/>
      <c r="X1129" s="139"/>
      <c r="Y1129" s="139"/>
      <c r="Z1129" s="139"/>
      <c r="AA1129" s="139"/>
      <c r="AB1129" s="139"/>
      <c r="AC1129" s="139"/>
      <c r="AD1129" s="139"/>
      <c r="AE1129" s="139"/>
      <c r="AF1129" s="139"/>
      <c r="AG1129" s="139"/>
      <c r="AH1129" s="139"/>
      <c r="AI1129" s="139"/>
      <c r="AJ1129" s="139"/>
      <c r="AK1129" s="139"/>
      <c r="AL1129" s="139"/>
      <c r="AM1129" s="139"/>
      <c r="AN1129" s="139"/>
      <c r="AO1129" s="139"/>
      <c r="AP1129" s="139"/>
      <c r="AQ1129" s="139"/>
      <c r="AR1129" s="139"/>
      <c r="AS1129" s="139"/>
      <c r="AT1129" s="139"/>
      <c r="AU1129" s="139"/>
      <c r="AV1129" s="139"/>
      <c r="AW1129" s="139"/>
      <c r="AX1129" s="139"/>
      <c r="AY1129" s="139"/>
      <c r="AZ1129" s="139"/>
      <c r="BA1129" s="139"/>
      <c r="BB1129" s="139"/>
    </row>
    <row r="1130" spans="1:54" ht="14.25" x14ac:dyDescent="0.2">
      <c r="A1130" s="139"/>
      <c r="B1130" s="139"/>
      <c r="C1130" s="139"/>
      <c r="D1130" s="139"/>
      <c r="E1130" s="139"/>
      <c r="F1130" s="139"/>
      <c r="G1130" s="139"/>
      <c r="H1130" s="139"/>
      <c r="I1130" s="139"/>
      <c r="J1130" s="139"/>
      <c r="K1130" s="139"/>
      <c r="L1130" s="139"/>
      <c r="M1130" s="139"/>
      <c r="N1130" s="139"/>
      <c r="O1130" s="139"/>
      <c r="P1130" s="139"/>
      <c r="Q1130" s="139"/>
      <c r="R1130" s="139"/>
      <c r="S1130" s="139"/>
      <c r="T1130" s="139"/>
      <c r="U1130" s="139"/>
      <c r="V1130" s="139"/>
      <c r="W1130" s="139"/>
      <c r="X1130" s="139"/>
      <c r="Y1130" s="139"/>
      <c r="Z1130" s="139"/>
      <c r="AA1130" s="139"/>
      <c r="AB1130" s="139"/>
      <c r="AC1130" s="139"/>
      <c r="AD1130" s="139"/>
      <c r="AE1130" s="139"/>
      <c r="AF1130" s="139"/>
      <c r="AG1130" s="139"/>
      <c r="AH1130" s="139"/>
      <c r="AI1130" s="139"/>
      <c r="AJ1130" s="139"/>
      <c r="AK1130" s="139"/>
      <c r="AL1130" s="139"/>
      <c r="AM1130" s="139"/>
      <c r="AN1130" s="139"/>
      <c r="AO1130" s="139"/>
      <c r="AP1130" s="139"/>
      <c r="AQ1130" s="139"/>
      <c r="AR1130" s="139"/>
      <c r="AS1130" s="139"/>
      <c r="AT1130" s="139"/>
      <c r="AU1130" s="139"/>
      <c r="AV1130" s="139"/>
      <c r="AW1130" s="139"/>
      <c r="AX1130" s="139"/>
      <c r="AY1130" s="139"/>
      <c r="AZ1130" s="139"/>
      <c r="BA1130" s="139"/>
      <c r="BB1130" s="139"/>
    </row>
    <row r="1131" spans="1:54" ht="14.25" x14ac:dyDescent="0.2">
      <c r="A1131" s="139"/>
      <c r="B1131" s="139"/>
      <c r="C1131" s="139"/>
      <c r="D1131" s="139"/>
      <c r="E1131" s="139"/>
      <c r="F1131" s="139"/>
      <c r="G1131" s="139"/>
      <c r="H1131" s="139"/>
      <c r="I1131" s="139"/>
      <c r="J1131" s="139"/>
      <c r="K1131" s="139"/>
      <c r="L1131" s="139"/>
      <c r="M1131" s="139"/>
      <c r="N1131" s="139"/>
      <c r="O1131" s="139"/>
      <c r="P1131" s="139"/>
      <c r="Q1131" s="139"/>
      <c r="R1131" s="139"/>
      <c r="S1131" s="139"/>
      <c r="T1131" s="139"/>
      <c r="U1131" s="139"/>
      <c r="V1131" s="139"/>
      <c r="W1131" s="139"/>
      <c r="X1131" s="139"/>
      <c r="Y1131" s="139"/>
      <c r="Z1131" s="139"/>
      <c r="AA1131" s="139"/>
      <c r="AB1131" s="139"/>
      <c r="AC1131" s="139"/>
      <c r="AD1131" s="139"/>
      <c r="AE1131" s="139"/>
      <c r="AF1131" s="139"/>
      <c r="AG1131" s="139"/>
      <c r="AH1131" s="139"/>
      <c r="AI1131" s="139"/>
      <c r="AJ1131" s="139"/>
      <c r="AK1131" s="139"/>
      <c r="AL1131" s="139"/>
      <c r="AM1131" s="139"/>
      <c r="AN1131" s="139"/>
      <c r="AO1131" s="139"/>
      <c r="AP1131" s="139"/>
      <c r="AQ1131" s="139"/>
      <c r="AR1131" s="139"/>
      <c r="AS1131" s="139"/>
      <c r="AT1131" s="139"/>
      <c r="AU1131" s="139"/>
      <c r="AV1131" s="139"/>
      <c r="AW1131" s="139"/>
      <c r="AX1131" s="139"/>
      <c r="AY1131" s="139"/>
      <c r="AZ1131" s="139"/>
      <c r="BA1131" s="139"/>
      <c r="BB1131" s="139"/>
    </row>
    <row r="1132" spans="1:54" ht="14.25" x14ac:dyDescent="0.2">
      <c r="A1132" s="139"/>
      <c r="B1132" s="139"/>
      <c r="C1132" s="139"/>
      <c r="D1132" s="139"/>
      <c r="E1132" s="139"/>
      <c r="F1132" s="139"/>
      <c r="G1132" s="139"/>
      <c r="H1132" s="139"/>
      <c r="I1132" s="139"/>
      <c r="J1132" s="139"/>
      <c r="K1132" s="139"/>
      <c r="L1132" s="139"/>
      <c r="M1132" s="139"/>
      <c r="N1132" s="139"/>
      <c r="O1132" s="139"/>
      <c r="P1132" s="139"/>
      <c r="Q1132" s="139"/>
      <c r="R1132" s="139"/>
      <c r="S1132" s="139"/>
      <c r="T1132" s="139"/>
      <c r="U1132" s="139"/>
      <c r="V1132" s="139"/>
      <c r="W1132" s="139"/>
      <c r="X1132" s="139"/>
      <c r="Y1132" s="139"/>
      <c r="Z1132" s="139"/>
      <c r="AA1132" s="139"/>
      <c r="AB1132" s="139"/>
      <c r="AC1132" s="139"/>
      <c r="AD1132" s="139"/>
      <c r="AE1132" s="139"/>
      <c r="AF1132" s="139"/>
      <c r="AG1132" s="139"/>
      <c r="AH1132" s="139"/>
      <c r="AI1132" s="139"/>
      <c r="AJ1132" s="139"/>
      <c r="AK1132" s="139"/>
      <c r="AL1132" s="139"/>
      <c r="AM1132" s="139"/>
      <c r="AN1132" s="139"/>
      <c r="AO1132" s="139"/>
      <c r="AP1132" s="139"/>
      <c r="AQ1132" s="139"/>
      <c r="AR1132" s="139"/>
      <c r="AS1132" s="139"/>
      <c r="AT1132" s="139"/>
      <c r="AU1132" s="139"/>
      <c r="AV1132" s="139"/>
      <c r="AW1132" s="139"/>
      <c r="AX1132" s="139"/>
      <c r="AY1132" s="139"/>
      <c r="AZ1132" s="139"/>
      <c r="BA1132" s="139"/>
      <c r="BB1132" s="139"/>
    </row>
    <row r="1133" spans="1:54" ht="14.25" x14ac:dyDescent="0.2">
      <c r="A1133" s="139"/>
      <c r="B1133" s="139"/>
      <c r="C1133" s="139"/>
      <c r="D1133" s="139"/>
      <c r="E1133" s="139"/>
      <c r="F1133" s="139"/>
      <c r="G1133" s="139"/>
      <c r="H1133" s="139"/>
      <c r="I1133" s="139"/>
      <c r="J1133" s="139"/>
      <c r="K1133" s="139"/>
      <c r="L1133" s="139"/>
      <c r="M1133" s="139"/>
      <c r="N1133" s="139"/>
      <c r="O1133" s="139"/>
      <c r="P1133" s="139"/>
      <c r="Q1133" s="139"/>
      <c r="R1133" s="139"/>
      <c r="S1133" s="139"/>
      <c r="T1133" s="139"/>
      <c r="U1133" s="139"/>
      <c r="V1133" s="139"/>
      <c r="W1133" s="139"/>
      <c r="X1133" s="139"/>
      <c r="Y1133" s="139"/>
      <c r="Z1133" s="139"/>
      <c r="AA1133" s="139"/>
      <c r="AB1133" s="139"/>
      <c r="AC1133" s="139"/>
      <c r="AD1133" s="139"/>
      <c r="AE1133" s="139"/>
      <c r="AF1133" s="139"/>
      <c r="AG1133" s="139"/>
      <c r="AH1133" s="139"/>
      <c r="AI1133" s="139"/>
      <c r="AJ1133" s="139"/>
      <c r="AK1133" s="139"/>
      <c r="AL1133" s="139"/>
      <c r="AM1133" s="139"/>
      <c r="AN1133" s="139"/>
      <c r="AO1133" s="139"/>
      <c r="AP1133" s="139"/>
      <c r="AQ1133" s="139"/>
      <c r="AR1133" s="139"/>
      <c r="AS1133" s="139"/>
      <c r="AT1133" s="139"/>
      <c r="AU1133" s="139"/>
      <c r="AV1133" s="139"/>
      <c r="AW1133" s="139"/>
      <c r="AX1133" s="139"/>
      <c r="AY1133" s="139"/>
      <c r="AZ1133" s="139"/>
      <c r="BA1133" s="139"/>
      <c r="BB1133" s="139"/>
    </row>
    <row r="1134" spans="1:54" ht="14.25" x14ac:dyDescent="0.2">
      <c r="A1134" s="139"/>
      <c r="B1134" s="139"/>
      <c r="C1134" s="139"/>
      <c r="D1134" s="139"/>
      <c r="E1134" s="139"/>
      <c r="F1134" s="139"/>
      <c r="G1134" s="139"/>
      <c r="H1134" s="139"/>
      <c r="I1134" s="139"/>
      <c r="J1134" s="139"/>
      <c r="K1134" s="139"/>
      <c r="L1134" s="139"/>
      <c r="M1134" s="139"/>
      <c r="N1134" s="139"/>
      <c r="O1134" s="139"/>
      <c r="P1134" s="139"/>
      <c r="Q1134" s="139"/>
      <c r="R1134" s="139"/>
      <c r="S1134" s="139"/>
      <c r="T1134" s="139"/>
      <c r="U1134" s="139"/>
      <c r="V1134" s="139"/>
      <c r="W1134" s="139"/>
      <c r="X1134" s="139"/>
      <c r="Y1134" s="139"/>
      <c r="Z1134" s="139"/>
      <c r="AA1134" s="139"/>
      <c r="AB1134" s="139"/>
      <c r="AC1134" s="139"/>
      <c r="AD1134" s="139"/>
      <c r="AE1134" s="139"/>
      <c r="AF1134" s="139"/>
      <c r="AG1134" s="139"/>
      <c r="AH1134" s="139"/>
      <c r="AI1134" s="139"/>
      <c r="AJ1134" s="139"/>
      <c r="AK1134" s="139"/>
      <c r="AL1134" s="139"/>
      <c r="AM1134" s="139"/>
      <c r="AN1134" s="139"/>
      <c r="AO1134" s="139"/>
      <c r="AP1134" s="139"/>
      <c r="AQ1134" s="139"/>
      <c r="AR1134" s="139"/>
      <c r="AS1134" s="139"/>
      <c r="AT1134" s="139"/>
      <c r="AU1134" s="139"/>
      <c r="AV1134" s="139"/>
      <c r="AW1134" s="139"/>
      <c r="AX1134" s="139"/>
      <c r="AY1134" s="139"/>
      <c r="AZ1134" s="139"/>
      <c r="BA1134" s="139"/>
      <c r="BB1134" s="139"/>
    </row>
    <row r="1135" spans="1:54" ht="14.25" x14ac:dyDescent="0.2">
      <c r="A1135" s="139"/>
      <c r="B1135" s="139"/>
      <c r="C1135" s="139"/>
      <c r="D1135" s="139"/>
      <c r="E1135" s="139"/>
      <c r="F1135" s="139"/>
      <c r="G1135" s="139"/>
      <c r="H1135" s="139"/>
      <c r="I1135" s="139"/>
      <c r="J1135" s="139"/>
      <c r="K1135" s="139"/>
      <c r="L1135" s="139"/>
      <c r="M1135" s="139"/>
      <c r="N1135" s="139"/>
      <c r="O1135" s="139"/>
      <c r="P1135" s="139"/>
      <c r="Q1135" s="139"/>
      <c r="R1135" s="139"/>
      <c r="S1135" s="139"/>
      <c r="T1135" s="139"/>
      <c r="U1135" s="139"/>
      <c r="V1135" s="139"/>
      <c r="W1135" s="139"/>
      <c r="X1135" s="139"/>
      <c r="Y1135" s="139"/>
      <c r="Z1135" s="139"/>
      <c r="AA1135" s="139"/>
      <c r="AB1135" s="139"/>
      <c r="AC1135" s="139"/>
      <c r="AD1135" s="139"/>
      <c r="AE1135" s="139"/>
      <c r="AF1135" s="139"/>
      <c r="AG1135" s="139"/>
      <c r="AH1135" s="139"/>
      <c r="AI1135" s="139"/>
      <c r="AJ1135" s="139"/>
      <c r="AK1135" s="139"/>
      <c r="AL1135" s="139"/>
      <c r="AM1135" s="139"/>
      <c r="AN1135" s="139"/>
      <c r="AO1135" s="139"/>
      <c r="AP1135" s="139"/>
      <c r="AQ1135" s="139"/>
      <c r="AR1135" s="139"/>
      <c r="AS1135" s="139"/>
      <c r="AT1135" s="139"/>
      <c r="AU1135" s="139"/>
      <c r="AV1135" s="139"/>
      <c r="AW1135" s="139"/>
      <c r="AX1135" s="139"/>
      <c r="AY1135" s="139"/>
      <c r="AZ1135" s="139"/>
      <c r="BA1135" s="139"/>
      <c r="BB1135" s="139"/>
    </row>
    <row r="1136" spans="1:54" ht="14.25" x14ac:dyDescent="0.2">
      <c r="A1136" s="139"/>
      <c r="B1136" s="139"/>
      <c r="C1136" s="139"/>
      <c r="D1136" s="139"/>
      <c r="E1136" s="139"/>
      <c r="F1136" s="139"/>
      <c r="G1136" s="139"/>
      <c r="H1136" s="139"/>
      <c r="I1136" s="139"/>
      <c r="J1136" s="139"/>
      <c r="K1136" s="139"/>
      <c r="L1136" s="139"/>
      <c r="M1136" s="139"/>
      <c r="N1136" s="139"/>
      <c r="O1136" s="139"/>
      <c r="P1136" s="139"/>
      <c r="Q1136" s="139"/>
      <c r="R1136" s="139"/>
      <c r="S1136" s="139"/>
      <c r="T1136" s="139"/>
      <c r="U1136" s="139"/>
      <c r="V1136" s="139"/>
      <c r="W1136" s="139"/>
      <c r="X1136" s="139"/>
      <c r="Y1136" s="139"/>
      <c r="Z1136" s="139"/>
      <c r="AA1136" s="139"/>
      <c r="AB1136" s="139"/>
      <c r="AC1136" s="139"/>
      <c r="AD1136" s="139"/>
      <c r="AE1136" s="139"/>
      <c r="AF1136" s="139"/>
      <c r="AG1136" s="139"/>
      <c r="AH1136" s="139"/>
      <c r="AI1136" s="139"/>
      <c r="AJ1136" s="139"/>
      <c r="AK1136" s="139"/>
      <c r="AL1136" s="139"/>
      <c r="AM1136" s="139"/>
      <c r="AN1136" s="139"/>
      <c r="AO1136" s="139"/>
      <c r="AP1136" s="139"/>
      <c r="AQ1136" s="139"/>
      <c r="AR1136" s="139"/>
      <c r="AS1136" s="139"/>
      <c r="AT1136" s="139"/>
      <c r="AU1136" s="139"/>
      <c r="AV1136" s="139"/>
      <c r="AW1136" s="139"/>
      <c r="AX1136" s="139"/>
      <c r="AY1136" s="139"/>
      <c r="AZ1136" s="139"/>
      <c r="BA1136" s="139"/>
      <c r="BB1136" s="139"/>
    </row>
    <row r="1137" spans="1:54" ht="14.25" x14ac:dyDescent="0.2">
      <c r="A1137" s="139"/>
      <c r="B1137" s="139"/>
      <c r="C1137" s="139"/>
      <c r="D1137" s="139"/>
      <c r="E1137" s="139"/>
      <c r="F1137" s="139"/>
      <c r="G1137" s="139"/>
      <c r="H1137" s="139"/>
      <c r="I1137" s="139"/>
      <c r="J1137" s="139"/>
      <c r="K1137" s="139"/>
      <c r="L1137" s="139"/>
      <c r="M1137" s="139"/>
      <c r="N1137" s="139"/>
      <c r="O1137" s="139"/>
      <c r="P1137" s="139"/>
      <c r="Q1137" s="139"/>
      <c r="R1137" s="139"/>
      <c r="S1137" s="139"/>
      <c r="T1137" s="139"/>
      <c r="U1137" s="139"/>
      <c r="V1137" s="139"/>
      <c r="W1137" s="139"/>
      <c r="X1137" s="139"/>
      <c r="Y1137" s="139"/>
      <c r="Z1137" s="139"/>
      <c r="AA1137" s="139"/>
      <c r="AB1137" s="139"/>
      <c r="AC1137" s="139"/>
      <c r="AD1137" s="139"/>
      <c r="AE1137" s="139"/>
      <c r="AF1137" s="139"/>
      <c r="AG1137" s="139"/>
      <c r="AH1137" s="139"/>
      <c r="AI1137" s="139"/>
      <c r="AJ1137" s="139"/>
      <c r="AK1137" s="139"/>
      <c r="AL1137" s="139"/>
      <c r="AM1137" s="139"/>
      <c r="AN1137" s="139"/>
      <c r="AO1137" s="139"/>
      <c r="AP1137" s="139"/>
      <c r="AQ1137" s="139"/>
      <c r="AR1137" s="139"/>
      <c r="AS1137" s="139"/>
      <c r="AT1137" s="139"/>
      <c r="AU1137" s="139"/>
      <c r="AV1137" s="139"/>
      <c r="AW1137" s="139"/>
      <c r="AX1137" s="139"/>
      <c r="AY1137" s="139"/>
      <c r="AZ1137" s="139"/>
      <c r="BA1137" s="139"/>
      <c r="BB1137" s="139"/>
    </row>
    <row r="1138" spans="1:54" ht="14.25" x14ac:dyDescent="0.2">
      <c r="A1138" s="139"/>
      <c r="B1138" s="139"/>
      <c r="C1138" s="139"/>
      <c r="D1138" s="139"/>
      <c r="E1138" s="139"/>
      <c r="F1138" s="139"/>
      <c r="G1138" s="139"/>
      <c r="H1138" s="139"/>
      <c r="I1138" s="139"/>
      <c r="J1138" s="139"/>
      <c r="K1138" s="139"/>
      <c r="L1138" s="139"/>
      <c r="M1138" s="139"/>
      <c r="N1138" s="139"/>
      <c r="O1138" s="139"/>
      <c r="P1138" s="139"/>
      <c r="Q1138" s="139"/>
      <c r="R1138" s="139"/>
      <c r="S1138" s="139"/>
      <c r="T1138" s="139"/>
      <c r="U1138" s="139"/>
      <c r="V1138" s="139"/>
      <c r="W1138" s="139"/>
      <c r="X1138" s="139"/>
      <c r="Y1138" s="139"/>
      <c r="Z1138" s="139"/>
      <c r="AA1138" s="139"/>
      <c r="AB1138" s="139"/>
      <c r="AC1138" s="139"/>
      <c r="AD1138" s="139"/>
      <c r="AE1138" s="139"/>
      <c r="AF1138" s="139"/>
      <c r="AG1138" s="139"/>
      <c r="AH1138" s="139"/>
      <c r="AI1138" s="139"/>
      <c r="AJ1138" s="139"/>
      <c r="AK1138" s="139"/>
      <c r="AL1138" s="139"/>
      <c r="AM1138" s="139"/>
      <c r="AN1138" s="139"/>
      <c r="AO1138" s="139"/>
      <c r="AP1138" s="139"/>
      <c r="AQ1138" s="139"/>
      <c r="AR1138" s="139"/>
      <c r="AS1138" s="139"/>
      <c r="AT1138" s="139"/>
      <c r="AU1138" s="139"/>
      <c r="AV1138" s="139"/>
      <c r="AW1138" s="139"/>
      <c r="AX1138" s="139"/>
      <c r="AY1138" s="139"/>
      <c r="AZ1138" s="139"/>
      <c r="BA1138" s="139"/>
      <c r="BB1138" s="139"/>
    </row>
    <row r="1139" spans="1:54" ht="14.25" x14ac:dyDescent="0.2">
      <c r="A1139" s="139"/>
      <c r="B1139" s="139"/>
      <c r="C1139" s="139"/>
      <c r="D1139" s="139"/>
      <c r="E1139" s="139"/>
      <c r="F1139" s="139"/>
      <c r="G1139" s="139"/>
      <c r="H1139" s="139"/>
      <c r="I1139" s="139"/>
      <c r="J1139" s="139"/>
      <c r="K1139" s="139"/>
      <c r="L1139" s="139"/>
      <c r="M1139" s="139"/>
      <c r="N1139" s="139"/>
      <c r="O1139" s="139"/>
      <c r="P1139" s="139"/>
      <c r="Q1139" s="139"/>
      <c r="R1139" s="139"/>
      <c r="S1139" s="139"/>
      <c r="T1139" s="139"/>
      <c r="U1139" s="139"/>
      <c r="V1139" s="139"/>
      <c r="W1139" s="139"/>
      <c r="X1139" s="139"/>
      <c r="Y1139" s="139"/>
      <c r="Z1139" s="139"/>
      <c r="AA1139" s="139"/>
      <c r="AB1139" s="139"/>
      <c r="AC1139" s="139"/>
      <c r="AD1139" s="139"/>
      <c r="AE1139" s="139"/>
      <c r="AF1139" s="139"/>
      <c r="AG1139" s="139"/>
      <c r="AH1139" s="139"/>
      <c r="AI1139" s="139"/>
      <c r="AJ1139" s="139"/>
      <c r="AK1139" s="139"/>
      <c r="AL1139" s="139"/>
      <c r="AM1139" s="139"/>
      <c r="AN1139" s="139"/>
      <c r="AO1139" s="139"/>
      <c r="AP1139" s="139"/>
      <c r="AQ1139" s="139"/>
      <c r="AR1139" s="139"/>
      <c r="AS1139" s="139"/>
      <c r="AT1139" s="139"/>
      <c r="AU1139" s="139"/>
      <c r="AV1139" s="139"/>
      <c r="AW1139" s="139"/>
      <c r="AX1139" s="139"/>
      <c r="AY1139" s="139"/>
      <c r="AZ1139" s="139"/>
      <c r="BA1139" s="139"/>
      <c r="BB1139" s="139"/>
    </row>
    <row r="1140" spans="1:54" ht="14.25" x14ac:dyDescent="0.2">
      <c r="A1140" s="139"/>
      <c r="B1140" s="139"/>
      <c r="C1140" s="139"/>
      <c r="D1140" s="139"/>
      <c r="E1140" s="139"/>
      <c r="F1140" s="139"/>
      <c r="G1140" s="139"/>
      <c r="H1140" s="139"/>
      <c r="I1140" s="139"/>
      <c r="J1140" s="139"/>
      <c r="K1140" s="139"/>
      <c r="L1140" s="139"/>
      <c r="M1140" s="139"/>
      <c r="N1140" s="139"/>
      <c r="O1140" s="139"/>
      <c r="P1140" s="139"/>
      <c r="Q1140" s="139"/>
      <c r="R1140" s="139"/>
      <c r="S1140" s="139"/>
      <c r="T1140" s="139"/>
      <c r="U1140" s="139"/>
      <c r="V1140" s="139"/>
      <c r="W1140" s="139"/>
      <c r="X1140" s="139"/>
      <c r="Y1140" s="139"/>
      <c r="Z1140" s="139"/>
      <c r="AA1140" s="139"/>
      <c r="AB1140" s="139"/>
      <c r="AC1140" s="139"/>
      <c r="AD1140" s="139"/>
      <c r="AE1140" s="139"/>
      <c r="AF1140" s="139"/>
      <c r="AG1140" s="139"/>
      <c r="AH1140" s="139"/>
      <c r="AI1140" s="139"/>
      <c r="AJ1140" s="139"/>
      <c r="AK1140" s="139"/>
      <c r="AL1140" s="139"/>
      <c r="AM1140" s="139"/>
      <c r="AN1140" s="139"/>
      <c r="AO1140" s="139"/>
      <c r="AP1140" s="139"/>
      <c r="AQ1140" s="139"/>
      <c r="AR1140" s="139"/>
      <c r="AS1140" s="139"/>
      <c r="AT1140" s="139"/>
      <c r="AU1140" s="139"/>
      <c r="AV1140" s="139"/>
      <c r="AW1140" s="139"/>
      <c r="AX1140" s="139"/>
      <c r="AY1140" s="139"/>
      <c r="AZ1140" s="139"/>
      <c r="BA1140" s="139"/>
      <c r="BB1140" s="139"/>
    </row>
    <row r="1141" spans="1:54" ht="14.25" x14ac:dyDescent="0.2">
      <c r="A1141" s="139"/>
      <c r="B1141" s="139"/>
      <c r="C1141" s="139"/>
      <c r="D1141" s="139"/>
      <c r="E1141" s="139"/>
      <c r="F1141" s="139"/>
      <c r="G1141" s="139"/>
      <c r="H1141" s="139"/>
      <c r="I1141" s="139"/>
      <c r="J1141" s="139"/>
      <c r="K1141" s="139"/>
      <c r="L1141" s="139"/>
      <c r="M1141" s="139"/>
      <c r="N1141" s="139"/>
      <c r="O1141" s="139"/>
      <c r="P1141" s="139"/>
      <c r="Q1141" s="139"/>
      <c r="R1141" s="139"/>
      <c r="S1141" s="139"/>
      <c r="T1141" s="139"/>
      <c r="U1141" s="139"/>
      <c r="V1141" s="139"/>
      <c r="W1141" s="139"/>
      <c r="X1141" s="139"/>
      <c r="Y1141" s="139"/>
      <c r="Z1141" s="139"/>
      <c r="AA1141" s="139"/>
      <c r="AB1141" s="139"/>
      <c r="AC1141" s="139"/>
      <c r="AD1141" s="139"/>
      <c r="AE1141" s="139"/>
      <c r="AF1141" s="139"/>
      <c r="AG1141" s="139"/>
      <c r="AH1141" s="139"/>
      <c r="AI1141" s="139"/>
      <c r="AJ1141" s="139"/>
      <c r="AK1141" s="139"/>
      <c r="AL1141" s="139"/>
      <c r="AM1141" s="139"/>
      <c r="AN1141" s="139"/>
      <c r="AO1141" s="139"/>
      <c r="AP1141" s="139"/>
      <c r="AQ1141" s="139"/>
      <c r="AR1141" s="139"/>
      <c r="AS1141" s="139"/>
      <c r="AT1141" s="139"/>
      <c r="AU1141" s="139"/>
      <c r="AV1141" s="139"/>
      <c r="AW1141" s="139"/>
      <c r="AX1141" s="139"/>
      <c r="AY1141" s="139"/>
      <c r="AZ1141" s="139"/>
      <c r="BA1141" s="139"/>
      <c r="BB1141" s="139"/>
    </row>
    <row r="1142" spans="1:54" ht="14.25" x14ac:dyDescent="0.2">
      <c r="A1142" s="139"/>
      <c r="B1142" s="139"/>
      <c r="C1142" s="139"/>
      <c r="D1142" s="139"/>
      <c r="E1142" s="139"/>
      <c r="F1142" s="139"/>
      <c r="G1142" s="139"/>
      <c r="H1142" s="139"/>
      <c r="I1142" s="139"/>
      <c r="J1142" s="139"/>
      <c r="K1142" s="139"/>
      <c r="L1142" s="139"/>
      <c r="M1142" s="139"/>
      <c r="N1142" s="139"/>
      <c r="O1142" s="139"/>
      <c r="P1142" s="139"/>
      <c r="Q1142" s="139"/>
      <c r="R1142" s="139"/>
      <c r="S1142" s="139"/>
      <c r="T1142" s="139"/>
      <c r="U1142" s="139"/>
      <c r="V1142" s="139"/>
      <c r="W1142" s="139"/>
      <c r="X1142" s="139"/>
      <c r="Y1142" s="139"/>
      <c r="Z1142" s="139"/>
      <c r="AA1142" s="139"/>
      <c r="AB1142" s="139"/>
      <c r="AC1142" s="139"/>
      <c r="AD1142" s="139"/>
      <c r="AE1142" s="139"/>
      <c r="AF1142" s="139"/>
      <c r="AG1142" s="139"/>
      <c r="AH1142" s="139"/>
      <c r="AI1142" s="139"/>
      <c r="AJ1142" s="139"/>
      <c r="AK1142" s="139"/>
      <c r="AL1142" s="139"/>
      <c r="AM1142" s="139"/>
      <c r="AN1142" s="139"/>
      <c r="AO1142" s="139"/>
      <c r="AP1142" s="139"/>
      <c r="AQ1142" s="139"/>
      <c r="AR1142" s="139"/>
      <c r="AS1142" s="139"/>
      <c r="AT1142" s="139"/>
      <c r="AU1142" s="139"/>
      <c r="AV1142" s="139"/>
      <c r="AW1142" s="139"/>
      <c r="AX1142" s="139"/>
      <c r="AY1142" s="139"/>
      <c r="AZ1142" s="139"/>
      <c r="BA1142" s="139"/>
      <c r="BB1142" s="139"/>
    </row>
    <row r="1143" spans="1:54" ht="14.25" x14ac:dyDescent="0.2">
      <c r="A1143" s="139"/>
      <c r="B1143" s="139"/>
      <c r="C1143" s="139"/>
      <c r="D1143" s="139"/>
      <c r="E1143" s="139"/>
      <c r="F1143" s="139"/>
      <c r="G1143" s="139"/>
      <c r="H1143" s="139"/>
      <c r="I1143" s="139"/>
      <c r="J1143" s="139"/>
      <c r="K1143" s="139"/>
      <c r="L1143" s="139"/>
      <c r="M1143" s="139"/>
      <c r="N1143" s="139"/>
      <c r="O1143" s="139"/>
      <c r="P1143" s="139"/>
      <c r="Q1143" s="139"/>
      <c r="R1143" s="139"/>
      <c r="S1143" s="139"/>
      <c r="T1143" s="139"/>
      <c r="U1143" s="139"/>
      <c r="V1143" s="139"/>
      <c r="W1143" s="139"/>
      <c r="X1143" s="139"/>
      <c r="Y1143" s="139"/>
      <c r="Z1143" s="139"/>
      <c r="AA1143" s="139"/>
      <c r="AB1143" s="139"/>
      <c r="AC1143" s="139"/>
      <c r="AD1143" s="139"/>
      <c r="AE1143" s="139"/>
      <c r="AF1143" s="139"/>
      <c r="AG1143" s="139"/>
      <c r="AH1143" s="139"/>
      <c r="AI1143" s="139"/>
      <c r="AJ1143" s="139"/>
      <c r="AK1143" s="139"/>
      <c r="AL1143" s="139"/>
      <c r="AM1143" s="139"/>
      <c r="AN1143" s="139"/>
      <c r="AO1143" s="139"/>
      <c r="AP1143" s="139"/>
      <c r="AQ1143" s="139"/>
      <c r="AR1143" s="139"/>
      <c r="AS1143" s="139"/>
      <c r="AT1143" s="139"/>
      <c r="AU1143" s="139"/>
      <c r="AV1143" s="139"/>
      <c r="AW1143" s="139"/>
      <c r="AX1143" s="139"/>
      <c r="AY1143" s="139"/>
      <c r="AZ1143" s="139"/>
      <c r="BA1143" s="139"/>
      <c r="BB1143" s="139"/>
    </row>
    <row r="1144" spans="1:54" ht="14.25" x14ac:dyDescent="0.2">
      <c r="A1144" s="139"/>
      <c r="B1144" s="139"/>
      <c r="C1144" s="139"/>
      <c r="D1144" s="139"/>
      <c r="E1144" s="139"/>
      <c r="F1144" s="139"/>
      <c r="G1144" s="139"/>
      <c r="H1144" s="139"/>
      <c r="I1144" s="139"/>
      <c r="J1144" s="139"/>
      <c r="K1144" s="139"/>
      <c r="L1144" s="139"/>
      <c r="M1144" s="139"/>
      <c r="N1144" s="139"/>
      <c r="O1144" s="139"/>
      <c r="P1144" s="139"/>
      <c r="Q1144" s="139"/>
      <c r="R1144" s="139"/>
      <c r="S1144" s="139"/>
      <c r="T1144" s="139"/>
      <c r="U1144" s="139"/>
      <c r="V1144" s="139"/>
      <c r="W1144" s="139"/>
      <c r="X1144" s="139"/>
      <c r="Y1144" s="139"/>
      <c r="Z1144" s="139"/>
      <c r="AA1144" s="139"/>
      <c r="AB1144" s="139"/>
      <c r="AC1144" s="139"/>
      <c r="AD1144" s="139"/>
      <c r="AE1144" s="139"/>
      <c r="AF1144" s="139"/>
      <c r="AG1144" s="139"/>
      <c r="AH1144" s="139"/>
      <c r="AI1144" s="139"/>
      <c r="AJ1144" s="139"/>
      <c r="AK1144" s="139"/>
      <c r="AL1144" s="139"/>
      <c r="AM1144" s="139"/>
      <c r="AN1144" s="139"/>
      <c r="AO1144" s="139"/>
      <c r="AP1144" s="139"/>
      <c r="AQ1144" s="139"/>
      <c r="AR1144" s="139"/>
      <c r="AS1144" s="139"/>
      <c r="AT1144" s="139"/>
      <c r="AU1144" s="139"/>
      <c r="AV1144" s="139"/>
      <c r="AW1144" s="139"/>
      <c r="AX1144" s="139"/>
      <c r="AY1144" s="139"/>
      <c r="AZ1144" s="139"/>
      <c r="BA1144" s="139"/>
      <c r="BB1144" s="139"/>
    </row>
    <row r="1145" spans="1:54" ht="14.25" x14ac:dyDescent="0.2">
      <c r="A1145" s="139"/>
      <c r="B1145" s="139"/>
      <c r="C1145" s="139"/>
      <c r="D1145" s="139"/>
      <c r="E1145" s="139"/>
      <c r="F1145" s="139"/>
      <c r="G1145" s="139"/>
      <c r="H1145" s="139"/>
      <c r="I1145" s="139"/>
      <c r="J1145" s="139"/>
      <c r="K1145" s="139"/>
      <c r="L1145" s="139"/>
      <c r="M1145" s="139"/>
      <c r="N1145" s="139"/>
      <c r="O1145" s="139"/>
      <c r="P1145" s="139"/>
      <c r="Q1145" s="139"/>
      <c r="R1145" s="139"/>
      <c r="S1145" s="139"/>
      <c r="T1145" s="139"/>
      <c r="U1145" s="139"/>
      <c r="V1145" s="139"/>
      <c r="W1145" s="139"/>
      <c r="X1145" s="139"/>
      <c r="Y1145" s="139"/>
      <c r="Z1145" s="139"/>
      <c r="AA1145" s="139"/>
      <c r="AB1145" s="139"/>
      <c r="AC1145" s="139"/>
      <c r="AD1145" s="139"/>
      <c r="AE1145" s="139"/>
      <c r="AF1145" s="139"/>
      <c r="AG1145" s="139"/>
      <c r="AH1145" s="139"/>
      <c r="AI1145" s="139"/>
      <c r="AJ1145" s="139"/>
      <c r="AK1145" s="139"/>
      <c r="AL1145" s="139"/>
      <c r="AM1145" s="139"/>
      <c r="AN1145" s="139"/>
      <c r="AO1145" s="139"/>
      <c r="AP1145" s="139"/>
      <c r="AQ1145" s="139"/>
      <c r="AR1145" s="139"/>
      <c r="AS1145" s="139"/>
      <c r="AT1145" s="139"/>
      <c r="AU1145" s="139"/>
      <c r="AV1145" s="139"/>
      <c r="AW1145" s="139"/>
      <c r="AX1145" s="139"/>
      <c r="AY1145" s="139"/>
      <c r="AZ1145" s="139"/>
      <c r="BA1145" s="139"/>
      <c r="BB1145" s="139"/>
    </row>
    <row r="1146" spans="1:54" ht="14.25" x14ac:dyDescent="0.2">
      <c r="A1146" s="139"/>
      <c r="B1146" s="139"/>
      <c r="C1146" s="139"/>
      <c r="D1146" s="139"/>
      <c r="E1146" s="139"/>
      <c r="F1146" s="139"/>
      <c r="G1146" s="139"/>
      <c r="H1146" s="139"/>
      <c r="I1146" s="139"/>
      <c r="J1146" s="139"/>
      <c r="K1146" s="139"/>
      <c r="L1146" s="139"/>
      <c r="M1146" s="139"/>
      <c r="N1146" s="139"/>
      <c r="O1146" s="139"/>
      <c r="P1146" s="139"/>
      <c r="Q1146" s="139"/>
      <c r="R1146" s="139"/>
      <c r="S1146" s="139"/>
      <c r="T1146" s="139"/>
      <c r="U1146" s="139"/>
      <c r="V1146" s="139"/>
      <c r="W1146" s="139"/>
      <c r="X1146" s="139"/>
      <c r="Y1146" s="139"/>
      <c r="Z1146" s="139"/>
      <c r="AA1146" s="139"/>
      <c r="AB1146" s="139"/>
      <c r="AC1146" s="139"/>
      <c r="AD1146" s="139"/>
      <c r="AE1146" s="139"/>
      <c r="AF1146" s="139"/>
      <c r="AG1146" s="139"/>
      <c r="AH1146" s="139"/>
      <c r="AI1146" s="139"/>
      <c r="AJ1146" s="139"/>
      <c r="AK1146" s="139"/>
      <c r="AL1146" s="139"/>
      <c r="AM1146" s="139"/>
      <c r="AN1146" s="139"/>
      <c r="AO1146" s="139"/>
      <c r="AP1146" s="139"/>
      <c r="AQ1146" s="139"/>
      <c r="AR1146" s="139"/>
      <c r="AS1146" s="139"/>
      <c r="AT1146" s="139"/>
      <c r="AU1146" s="139"/>
      <c r="AV1146" s="139"/>
      <c r="AW1146" s="139"/>
      <c r="AX1146" s="139"/>
      <c r="AY1146" s="139"/>
      <c r="AZ1146" s="139"/>
      <c r="BA1146" s="139"/>
      <c r="BB1146" s="139"/>
    </row>
    <row r="1147" spans="1:54" ht="14.25" x14ac:dyDescent="0.2">
      <c r="A1147" s="139"/>
      <c r="B1147" s="139"/>
      <c r="C1147" s="139"/>
      <c r="D1147" s="139"/>
      <c r="E1147" s="139"/>
      <c r="F1147" s="139"/>
      <c r="G1147" s="139"/>
      <c r="H1147" s="139"/>
      <c r="I1147" s="139"/>
      <c r="J1147" s="139"/>
      <c r="K1147" s="139"/>
      <c r="L1147" s="139"/>
      <c r="M1147" s="139"/>
      <c r="N1147" s="139"/>
      <c r="O1147" s="139"/>
      <c r="P1147" s="139"/>
      <c r="Q1147" s="139"/>
      <c r="R1147" s="139"/>
      <c r="S1147" s="139"/>
      <c r="T1147" s="139"/>
      <c r="U1147" s="139"/>
      <c r="V1147" s="139"/>
      <c r="W1147" s="139"/>
      <c r="X1147" s="139"/>
      <c r="Y1147" s="139"/>
      <c r="Z1147" s="139"/>
      <c r="AA1147" s="139"/>
      <c r="AB1147" s="139"/>
      <c r="AC1147" s="139"/>
      <c r="AD1147" s="139"/>
      <c r="AE1147" s="139"/>
      <c r="AF1147" s="139"/>
      <c r="AG1147" s="139"/>
      <c r="AH1147" s="139"/>
      <c r="AI1147" s="139"/>
      <c r="AJ1147" s="139"/>
      <c r="AK1147" s="139"/>
      <c r="AL1147" s="139"/>
      <c r="AM1147" s="139"/>
      <c r="AN1147" s="139"/>
      <c r="AO1147" s="139"/>
      <c r="AP1147" s="139"/>
      <c r="AQ1147" s="139"/>
      <c r="AR1147" s="139"/>
      <c r="AS1147" s="139"/>
      <c r="AT1147" s="139"/>
      <c r="AU1147" s="139"/>
      <c r="AV1147" s="139"/>
      <c r="AW1147" s="139"/>
      <c r="AX1147" s="139"/>
      <c r="AY1147" s="139"/>
      <c r="AZ1147" s="139"/>
      <c r="BA1147" s="139"/>
      <c r="BB1147" s="139"/>
    </row>
    <row r="1148" spans="1:54" ht="14.25" x14ac:dyDescent="0.2">
      <c r="A1148" s="139"/>
      <c r="B1148" s="139"/>
      <c r="C1148" s="139"/>
      <c r="D1148" s="139"/>
      <c r="E1148" s="139"/>
      <c r="F1148" s="139"/>
      <c r="G1148" s="139"/>
      <c r="H1148" s="139"/>
      <c r="I1148" s="139"/>
      <c r="J1148" s="139"/>
      <c r="K1148" s="139"/>
      <c r="L1148" s="139"/>
      <c r="M1148" s="139"/>
      <c r="N1148" s="139"/>
      <c r="O1148" s="139"/>
      <c r="P1148" s="139"/>
      <c r="Q1148" s="139"/>
      <c r="R1148" s="139"/>
      <c r="S1148" s="139"/>
      <c r="T1148" s="139"/>
      <c r="U1148" s="139"/>
      <c r="V1148" s="139"/>
      <c r="W1148" s="139"/>
      <c r="X1148" s="139"/>
      <c r="Y1148" s="139"/>
      <c r="Z1148" s="139"/>
      <c r="AA1148" s="139"/>
      <c r="AB1148" s="139"/>
      <c r="AC1148" s="139"/>
      <c r="AD1148" s="139"/>
      <c r="AE1148" s="139"/>
      <c r="AF1148" s="139"/>
      <c r="AG1148" s="139"/>
      <c r="AH1148" s="139"/>
      <c r="AI1148" s="139"/>
      <c r="AJ1148" s="139"/>
      <c r="AK1148" s="139"/>
      <c r="AL1148" s="139"/>
      <c r="AM1148" s="139"/>
      <c r="AN1148" s="139"/>
      <c r="AO1148" s="139"/>
      <c r="AP1148" s="139"/>
      <c r="AQ1148" s="139"/>
      <c r="AR1148" s="139"/>
      <c r="AS1148" s="139"/>
      <c r="AT1148" s="139"/>
      <c r="AU1148" s="139"/>
      <c r="AV1148" s="139"/>
      <c r="AW1148" s="139"/>
      <c r="AX1148" s="139"/>
      <c r="AY1148" s="139"/>
      <c r="AZ1148" s="139"/>
      <c r="BA1148" s="139"/>
      <c r="BB1148" s="139"/>
    </row>
    <row r="1149" spans="1:54" ht="14.25" x14ac:dyDescent="0.2">
      <c r="A1149" s="139"/>
      <c r="B1149" s="139"/>
      <c r="C1149" s="139"/>
      <c r="D1149" s="139"/>
      <c r="E1149" s="139"/>
      <c r="F1149" s="139"/>
      <c r="G1149" s="139"/>
      <c r="H1149" s="139"/>
      <c r="I1149" s="139"/>
      <c r="J1149" s="139"/>
      <c r="K1149" s="139"/>
      <c r="L1149" s="139"/>
      <c r="M1149" s="139"/>
      <c r="N1149" s="139"/>
      <c r="O1149" s="139"/>
      <c r="P1149" s="139"/>
      <c r="Q1149" s="139"/>
      <c r="R1149" s="139"/>
      <c r="S1149" s="139"/>
      <c r="T1149" s="139"/>
      <c r="U1149" s="139"/>
      <c r="V1149" s="139"/>
      <c r="W1149" s="139"/>
      <c r="X1149" s="139"/>
      <c r="Y1149" s="139"/>
      <c r="Z1149" s="139"/>
      <c r="AA1149" s="139"/>
      <c r="AB1149" s="139"/>
      <c r="AC1149" s="139"/>
      <c r="AD1149" s="139"/>
      <c r="AE1149" s="139"/>
      <c r="AF1149" s="139"/>
      <c r="AG1149" s="139"/>
      <c r="AH1149" s="139"/>
      <c r="AI1149" s="139"/>
      <c r="AJ1149" s="139"/>
      <c r="AK1149" s="139"/>
      <c r="AL1149" s="139"/>
      <c r="AM1149" s="139"/>
      <c r="AN1149" s="139"/>
      <c r="AO1149" s="139"/>
      <c r="AP1149" s="139"/>
      <c r="AQ1149" s="139"/>
      <c r="AR1149" s="139"/>
      <c r="AS1149" s="139"/>
      <c r="AT1149" s="139"/>
      <c r="AU1149" s="139"/>
      <c r="AV1149" s="139"/>
      <c r="AW1149" s="139"/>
      <c r="AX1149" s="139"/>
      <c r="AY1149" s="139"/>
      <c r="AZ1149" s="139"/>
      <c r="BA1149" s="139"/>
      <c r="BB1149" s="139"/>
    </row>
    <row r="1150" spans="1:54" ht="14.25" x14ac:dyDescent="0.2">
      <c r="A1150" s="139"/>
      <c r="B1150" s="139"/>
      <c r="C1150" s="139"/>
      <c r="D1150" s="139"/>
      <c r="E1150" s="139"/>
      <c r="F1150" s="139"/>
      <c r="G1150" s="139"/>
      <c r="H1150" s="139"/>
      <c r="I1150" s="139"/>
      <c r="J1150" s="139"/>
      <c r="K1150" s="139"/>
      <c r="L1150" s="139"/>
      <c r="M1150" s="139"/>
      <c r="N1150" s="139"/>
      <c r="O1150" s="139"/>
      <c r="P1150" s="139"/>
      <c r="Q1150" s="139"/>
      <c r="R1150" s="139"/>
      <c r="S1150" s="139"/>
      <c r="T1150" s="139"/>
      <c r="U1150" s="139"/>
      <c r="V1150" s="139"/>
      <c r="W1150" s="139"/>
      <c r="X1150" s="139"/>
      <c r="Y1150" s="139"/>
      <c r="Z1150" s="139"/>
      <c r="AA1150" s="139"/>
      <c r="AB1150" s="139"/>
      <c r="AC1150" s="139"/>
      <c r="AD1150" s="139"/>
      <c r="AE1150" s="139"/>
      <c r="AF1150" s="139"/>
      <c r="AG1150" s="139"/>
      <c r="AH1150" s="139"/>
      <c r="AI1150" s="139"/>
      <c r="AJ1150" s="139"/>
      <c r="AK1150" s="139"/>
      <c r="AL1150" s="139"/>
      <c r="AM1150" s="139"/>
      <c r="AN1150" s="139"/>
      <c r="AO1150" s="139"/>
      <c r="AP1150" s="139"/>
      <c r="AQ1150" s="139"/>
      <c r="AR1150" s="139"/>
      <c r="AS1150" s="139"/>
      <c r="AT1150" s="139"/>
      <c r="AU1150" s="139"/>
      <c r="AV1150" s="139"/>
      <c r="AW1150" s="139"/>
      <c r="AX1150" s="139"/>
      <c r="AY1150" s="139"/>
      <c r="AZ1150" s="139"/>
      <c r="BA1150" s="139"/>
      <c r="BB1150" s="139"/>
    </row>
    <row r="1151" spans="1:54" ht="14.25" x14ac:dyDescent="0.2">
      <c r="A1151" s="139"/>
      <c r="B1151" s="139"/>
      <c r="C1151" s="139"/>
      <c r="D1151" s="139"/>
      <c r="E1151" s="139"/>
      <c r="F1151" s="139"/>
      <c r="G1151" s="139"/>
      <c r="H1151" s="139"/>
      <c r="I1151" s="139"/>
      <c r="J1151" s="139"/>
      <c r="K1151" s="139"/>
      <c r="L1151" s="139"/>
      <c r="M1151" s="139"/>
      <c r="N1151" s="139"/>
      <c r="O1151" s="139"/>
      <c r="P1151" s="139"/>
      <c r="Q1151" s="139"/>
      <c r="R1151" s="139"/>
      <c r="S1151" s="139"/>
      <c r="T1151" s="139"/>
      <c r="U1151" s="139"/>
      <c r="V1151" s="139"/>
      <c r="W1151" s="139"/>
      <c r="X1151" s="139"/>
      <c r="Y1151" s="139"/>
      <c r="Z1151" s="139"/>
      <c r="AA1151" s="139"/>
      <c r="AB1151" s="139"/>
      <c r="AC1151" s="139"/>
      <c r="AD1151" s="139"/>
      <c r="AE1151" s="139"/>
      <c r="AF1151" s="139"/>
      <c r="AG1151" s="139"/>
      <c r="AH1151" s="139"/>
      <c r="AI1151" s="139"/>
      <c r="AJ1151" s="139"/>
      <c r="AK1151" s="139"/>
      <c r="AL1151" s="139"/>
      <c r="AM1151" s="139"/>
      <c r="AN1151" s="139"/>
      <c r="AO1151" s="139"/>
      <c r="AP1151" s="139"/>
      <c r="AQ1151" s="139"/>
      <c r="AR1151" s="139"/>
      <c r="AS1151" s="139"/>
      <c r="AT1151" s="139"/>
      <c r="AU1151" s="139"/>
      <c r="AV1151" s="139"/>
      <c r="AW1151" s="139"/>
      <c r="AX1151" s="139"/>
      <c r="AY1151" s="139"/>
      <c r="AZ1151" s="139"/>
      <c r="BA1151" s="139"/>
      <c r="BB1151" s="139"/>
    </row>
    <row r="1152" spans="1:54" ht="14.25" x14ac:dyDescent="0.2">
      <c r="A1152" s="139"/>
      <c r="B1152" s="139"/>
      <c r="C1152" s="139"/>
      <c r="D1152" s="139"/>
      <c r="E1152" s="139"/>
      <c r="F1152" s="139"/>
      <c r="G1152" s="139"/>
      <c r="H1152" s="139"/>
      <c r="I1152" s="139"/>
      <c r="J1152" s="139"/>
      <c r="K1152" s="139"/>
      <c r="L1152" s="139"/>
      <c r="M1152" s="139"/>
      <c r="N1152" s="139"/>
      <c r="O1152" s="139"/>
      <c r="P1152" s="139"/>
      <c r="Q1152" s="139"/>
      <c r="R1152" s="139"/>
      <c r="S1152" s="139"/>
      <c r="T1152" s="139"/>
      <c r="U1152" s="139"/>
      <c r="V1152" s="139"/>
      <c r="W1152" s="139"/>
      <c r="X1152" s="139"/>
      <c r="Y1152" s="139"/>
      <c r="Z1152" s="139"/>
      <c r="AA1152" s="139"/>
      <c r="AB1152" s="139"/>
      <c r="AC1152" s="139"/>
      <c r="AD1152" s="139"/>
      <c r="AE1152" s="139"/>
      <c r="AF1152" s="139"/>
      <c r="AG1152" s="139"/>
      <c r="AH1152" s="139"/>
      <c r="AI1152" s="139"/>
      <c r="AJ1152" s="139"/>
      <c r="AK1152" s="139"/>
      <c r="AL1152" s="139"/>
      <c r="AM1152" s="139"/>
      <c r="AN1152" s="139"/>
      <c r="AO1152" s="139"/>
      <c r="AP1152" s="139"/>
      <c r="AQ1152" s="139"/>
      <c r="AR1152" s="139"/>
      <c r="AS1152" s="139"/>
      <c r="AT1152" s="139"/>
      <c r="AU1152" s="139"/>
      <c r="AV1152" s="139"/>
      <c r="AW1152" s="139"/>
      <c r="AX1152" s="139"/>
      <c r="AY1152" s="139"/>
      <c r="AZ1152" s="139"/>
      <c r="BA1152" s="139"/>
      <c r="BB1152" s="139"/>
    </row>
    <row r="1153" spans="1:54" ht="14.25" x14ac:dyDescent="0.2">
      <c r="A1153" s="139"/>
      <c r="B1153" s="139"/>
      <c r="C1153" s="139"/>
      <c r="D1153" s="139"/>
      <c r="E1153" s="139"/>
      <c r="F1153" s="139"/>
      <c r="G1153" s="139"/>
      <c r="H1153" s="139"/>
      <c r="I1153" s="139"/>
      <c r="J1153" s="139"/>
      <c r="K1153" s="139"/>
      <c r="L1153" s="139"/>
      <c r="M1153" s="139"/>
      <c r="N1153" s="139"/>
      <c r="O1153" s="139"/>
      <c r="P1153" s="139"/>
      <c r="Q1153" s="139"/>
      <c r="R1153" s="139"/>
      <c r="S1153" s="139"/>
      <c r="T1153" s="139"/>
      <c r="U1153" s="139"/>
      <c r="V1153" s="139"/>
      <c r="W1153" s="139"/>
      <c r="X1153" s="139"/>
      <c r="Y1153" s="139"/>
      <c r="Z1153" s="139"/>
      <c r="AA1153" s="139"/>
      <c r="AB1153" s="139"/>
      <c r="AC1153" s="139"/>
      <c r="AD1153" s="139"/>
      <c r="AE1153" s="139"/>
      <c r="AF1153" s="139"/>
      <c r="AG1153" s="139"/>
      <c r="AH1153" s="139"/>
      <c r="AI1153" s="139"/>
      <c r="AJ1153" s="139"/>
      <c r="AK1153" s="139"/>
      <c r="AL1153" s="139"/>
      <c r="AM1153" s="139"/>
      <c r="AN1153" s="139"/>
      <c r="AO1153" s="139"/>
      <c r="AP1153" s="139"/>
      <c r="AQ1153" s="139"/>
      <c r="AR1153" s="139"/>
      <c r="AS1153" s="139"/>
      <c r="AT1153" s="139"/>
      <c r="AU1153" s="139"/>
      <c r="AV1153" s="139"/>
      <c r="AW1153" s="139"/>
      <c r="AX1153" s="139"/>
      <c r="AY1153" s="139"/>
      <c r="AZ1153" s="139"/>
      <c r="BA1153" s="139"/>
      <c r="BB1153" s="139"/>
    </row>
    <row r="1154" spans="1:54" ht="14.25" x14ac:dyDescent="0.2">
      <c r="A1154" s="139"/>
      <c r="B1154" s="139"/>
      <c r="C1154" s="139"/>
      <c r="D1154" s="139"/>
      <c r="E1154" s="139"/>
      <c r="F1154" s="139"/>
      <c r="G1154" s="139"/>
      <c r="H1154" s="139"/>
      <c r="I1154" s="139"/>
      <c r="J1154" s="139"/>
      <c r="K1154" s="139"/>
      <c r="L1154" s="139"/>
      <c r="M1154" s="139"/>
      <c r="N1154" s="139"/>
      <c r="O1154" s="139"/>
      <c r="P1154" s="139"/>
      <c r="Q1154" s="139"/>
      <c r="R1154" s="139"/>
      <c r="S1154" s="139"/>
      <c r="T1154" s="139"/>
      <c r="U1154" s="139"/>
      <c r="V1154" s="139"/>
      <c r="W1154" s="139"/>
      <c r="X1154" s="139"/>
      <c r="Y1154" s="139"/>
      <c r="Z1154" s="139"/>
      <c r="AA1154" s="139"/>
      <c r="AB1154" s="139"/>
      <c r="AC1154" s="139"/>
      <c r="AD1154" s="139"/>
      <c r="AE1154" s="139"/>
      <c r="AF1154" s="139"/>
      <c r="AG1154" s="139"/>
      <c r="AH1154" s="139"/>
      <c r="AI1154" s="139"/>
      <c r="AJ1154" s="139"/>
      <c r="AK1154" s="139"/>
      <c r="AL1154" s="139"/>
      <c r="AM1154" s="139"/>
      <c r="AN1154" s="139"/>
      <c r="AO1154" s="139"/>
      <c r="AP1154" s="139"/>
      <c r="AQ1154" s="139"/>
      <c r="AR1154" s="139"/>
      <c r="AS1154" s="139"/>
      <c r="AT1154" s="139"/>
      <c r="AU1154" s="139"/>
      <c r="AV1154" s="139"/>
      <c r="AW1154" s="139"/>
      <c r="AX1154" s="139"/>
      <c r="AY1154" s="139"/>
      <c r="AZ1154" s="139"/>
      <c r="BA1154" s="139"/>
      <c r="BB1154" s="139"/>
    </row>
    <row r="1155" spans="1:54" ht="14.25" x14ac:dyDescent="0.2">
      <c r="A1155" s="139"/>
      <c r="B1155" s="139"/>
      <c r="C1155" s="139"/>
      <c r="D1155" s="139"/>
      <c r="E1155" s="139"/>
      <c r="F1155" s="139"/>
      <c r="G1155" s="139"/>
      <c r="H1155" s="139"/>
      <c r="I1155" s="139"/>
      <c r="J1155" s="139"/>
      <c r="K1155" s="139"/>
      <c r="L1155" s="139"/>
      <c r="M1155" s="139"/>
      <c r="N1155" s="139"/>
      <c r="O1155" s="139"/>
      <c r="P1155" s="139"/>
      <c r="Q1155" s="139"/>
      <c r="R1155" s="139"/>
      <c r="S1155" s="139"/>
      <c r="T1155" s="139"/>
      <c r="U1155" s="139"/>
      <c r="V1155" s="139"/>
      <c r="W1155" s="139"/>
      <c r="X1155" s="139"/>
      <c r="Y1155" s="139"/>
      <c r="Z1155" s="139"/>
      <c r="AA1155" s="139"/>
      <c r="AB1155" s="139"/>
      <c r="AC1155" s="139"/>
      <c r="AD1155" s="139"/>
      <c r="AE1155" s="139"/>
      <c r="AF1155" s="139"/>
      <c r="AG1155" s="139"/>
      <c r="AH1155" s="139"/>
      <c r="AI1155" s="139"/>
      <c r="AJ1155" s="139"/>
      <c r="AK1155" s="139"/>
      <c r="AL1155" s="139"/>
      <c r="AM1155" s="139"/>
      <c r="AN1155" s="139"/>
      <c r="AO1155" s="139"/>
      <c r="AP1155" s="139"/>
      <c r="AQ1155" s="139"/>
      <c r="AR1155" s="139"/>
      <c r="AS1155" s="139"/>
      <c r="AT1155" s="139"/>
      <c r="AU1155" s="139"/>
      <c r="AV1155" s="139"/>
      <c r="AW1155" s="139"/>
      <c r="AX1155" s="139"/>
      <c r="AY1155" s="139"/>
      <c r="AZ1155" s="139"/>
      <c r="BA1155" s="139"/>
      <c r="BB1155" s="139"/>
    </row>
    <row r="1156" spans="1:54" ht="14.25" x14ac:dyDescent="0.2">
      <c r="A1156" s="139"/>
      <c r="B1156" s="139"/>
      <c r="C1156" s="139"/>
      <c r="D1156" s="139"/>
      <c r="E1156" s="139"/>
      <c r="F1156" s="139"/>
      <c r="G1156" s="139"/>
      <c r="H1156" s="139"/>
      <c r="I1156" s="139"/>
      <c r="J1156" s="139"/>
      <c r="K1156" s="139"/>
      <c r="L1156" s="139"/>
      <c r="M1156" s="139"/>
      <c r="N1156" s="139"/>
      <c r="O1156" s="139"/>
      <c r="P1156" s="139"/>
      <c r="Q1156" s="139"/>
      <c r="R1156" s="139"/>
      <c r="S1156" s="139"/>
      <c r="T1156" s="139"/>
      <c r="U1156" s="139"/>
      <c r="V1156" s="139"/>
      <c r="W1156" s="139"/>
      <c r="X1156" s="139"/>
      <c r="Y1156" s="139"/>
      <c r="Z1156" s="139"/>
      <c r="AA1156" s="139"/>
      <c r="AB1156" s="139"/>
      <c r="AC1156" s="139"/>
      <c r="AD1156" s="139"/>
      <c r="AE1156" s="139"/>
      <c r="AF1156" s="139"/>
      <c r="AG1156" s="139"/>
      <c r="AH1156" s="139"/>
      <c r="AI1156" s="139"/>
      <c r="AJ1156" s="139"/>
      <c r="AK1156" s="139"/>
      <c r="AL1156" s="139"/>
      <c r="AM1156" s="139"/>
      <c r="AN1156" s="139"/>
      <c r="AO1156" s="139"/>
      <c r="AP1156" s="139"/>
      <c r="AQ1156" s="139"/>
      <c r="AR1156" s="139"/>
      <c r="AS1156" s="139"/>
      <c r="AT1156" s="139"/>
      <c r="AU1156" s="139"/>
      <c r="AV1156" s="139"/>
      <c r="AW1156" s="139"/>
      <c r="AX1156" s="139"/>
      <c r="AY1156" s="139"/>
      <c r="AZ1156" s="139"/>
      <c r="BA1156" s="139"/>
      <c r="BB1156" s="139"/>
    </row>
    <row r="1157" spans="1:54" ht="14.25" x14ac:dyDescent="0.2">
      <c r="A1157" s="139"/>
      <c r="B1157" s="139"/>
      <c r="C1157" s="139"/>
      <c r="D1157" s="139"/>
      <c r="E1157" s="139"/>
      <c r="F1157" s="139"/>
      <c r="G1157" s="139"/>
      <c r="H1157" s="139"/>
      <c r="I1157" s="139"/>
      <c r="J1157" s="139"/>
      <c r="K1157" s="139"/>
      <c r="L1157" s="139"/>
      <c r="M1157" s="139"/>
      <c r="N1157" s="139"/>
      <c r="O1157" s="139"/>
      <c r="P1157" s="139"/>
      <c r="Q1157" s="139"/>
      <c r="R1157" s="139"/>
      <c r="S1157" s="139"/>
      <c r="T1157" s="139"/>
      <c r="U1157" s="139"/>
      <c r="V1157" s="139"/>
      <c r="W1157" s="139"/>
      <c r="X1157" s="139"/>
      <c r="Y1157" s="139"/>
      <c r="Z1157" s="139"/>
      <c r="AA1157" s="139"/>
      <c r="AB1157" s="139"/>
      <c r="AC1157" s="139"/>
      <c r="AD1157" s="139"/>
      <c r="AE1157" s="139"/>
      <c r="AF1157" s="139"/>
      <c r="AG1157" s="139"/>
      <c r="AH1157" s="139"/>
      <c r="AI1157" s="139"/>
      <c r="AJ1157" s="139"/>
      <c r="AK1157" s="139"/>
      <c r="AL1157" s="139"/>
      <c r="AM1157" s="139"/>
      <c r="AN1157" s="139"/>
      <c r="AO1157" s="139"/>
      <c r="AP1157" s="139"/>
      <c r="AQ1157" s="139"/>
      <c r="AR1157" s="139"/>
      <c r="AS1157" s="139"/>
      <c r="AT1157" s="139"/>
      <c r="AU1157" s="139"/>
      <c r="AV1157" s="139"/>
      <c r="AW1157" s="139"/>
      <c r="AX1157" s="139"/>
      <c r="AY1157" s="139"/>
      <c r="AZ1157" s="139"/>
      <c r="BA1157" s="139"/>
      <c r="BB1157" s="139"/>
    </row>
    <row r="1158" spans="1:54" ht="14.25" x14ac:dyDescent="0.2">
      <c r="A1158" s="139"/>
      <c r="B1158" s="139"/>
      <c r="C1158" s="139"/>
      <c r="D1158" s="139"/>
      <c r="E1158" s="139"/>
      <c r="F1158" s="139"/>
      <c r="G1158" s="139"/>
      <c r="H1158" s="139"/>
      <c r="I1158" s="139"/>
      <c r="J1158" s="139"/>
      <c r="K1158" s="139"/>
      <c r="L1158" s="139"/>
      <c r="M1158" s="139"/>
      <c r="N1158" s="139"/>
      <c r="O1158" s="139"/>
      <c r="P1158" s="139"/>
      <c r="Q1158" s="139"/>
      <c r="R1158" s="139"/>
      <c r="S1158" s="139"/>
      <c r="T1158" s="139"/>
      <c r="U1158" s="139"/>
      <c r="V1158" s="139"/>
      <c r="W1158" s="139"/>
      <c r="X1158" s="139"/>
      <c r="Y1158" s="139"/>
      <c r="Z1158" s="139"/>
      <c r="AA1158" s="139"/>
      <c r="AB1158" s="139"/>
      <c r="AC1158" s="139"/>
      <c r="AD1158" s="139"/>
      <c r="AE1158" s="139"/>
      <c r="AF1158" s="139"/>
      <c r="AG1158" s="139"/>
      <c r="AH1158" s="139"/>
      <c r="AI1158" s="139"/>
      <c r="AJ1158" s="139"/>
      <c r="AK1158" s="139"/>
      <c r="AL1158" s="139"/>
      <c r="AM1158" s="139"/>
      <c r="AN1158" s="139"/>
      <c r="AO1158" s="139"/>
      <c r="AP1158" s="139"/>
      <c r="AQ1158" s="139"/>
      <c r="AR1158" s="139"/>
      <c r="AS1158" s="139"/>
      <c r="AT1158" s="139"/>
      <c r="AU1158" s="139"/>
      <c r="AV1158" s="139"/>
      <c r="AW1158" s="139"/>
      <c r="AX1158" s="139"/>
      <c r="AY1158" s="139"/>
      <c r="AZ1158" s="139"/>
      <c r="BA1158" s="139"/>
      <c r="BB1158" s="139"/>
    </row>
    <row r="1159" spans="1:54" ht="14.25" x14ac:dyDescent="0.2">
      <c r="A1159" s="139"/>
      <c r="B1159" s="139"/>
      <c r="C1159" s="139"/>
      <c r="D1159" s="139"/>
      <c r="E1159" s="139"/>
      <c r="F1159" s="139"/>
      <c r="G1159" s="139"/>
      <c r="H1159" s="139"/>
      <c r="I1159" s="139"/>
      <c r="J1159" s="139"/>
      <c r="K1159" s="139"/>
      <c r="L1159" s="139"/>
      <c r="M1159" s="139"/>
      <c r="N1159" s="139"/>
      <c r="O1159" s="139"/>
      <c r="P1159" s="139"/>
      <c r="Q1159" s="139"/>
      <c r="R1159" s="139"/>
      <c r="S1159" s="139"/>
      <c r="T1159" s="139"/>
      <c r="U1159" s="139"/>
      <c r="V1159" s="139"/>
      <c r="W1159" s="139"/>
      <c r="X1159" s="139"/>
      <c r="Y1159" s="139"/>
      <c r="Z1159" s="139"/>
      <c r="AA1159" s="139"/>
      <c r="AB1159" s="139"/>
      <c r="AC1159" s="139"/>
      <c r="AD1159" s="139"/>
      <c r="AE1159" s="139"/>
      <c r="AF1159" s="139"/>
      <c r="AG1159" s="139"/>
      <c r="AH1159" s="139"/>
      <c r="AI1159" s="139"/>
      <c r="AJ1159" s="139"/>
      <c r="AK1159" s="139"/>
      <c r="AL1159" s="139"/>
      <c r="AM1159" s="139"/>
      <c r="AN1159" s="139"/>
      <c r="AO1159" s="139"/>
      <c r="AP1159" s="139"/>
      <c r="AQ1159" s="139"/>
      <c r="AR1159" s="139"/>
      <c r="AS1159" s="139"/>
      <c r="AT1159" s="139"/>
      <c r="AU1159" s="139"/>
      <c r="AV1159" s="139"/>
      <c r="AW1159" s="139"/>
      <c r="AX1159" s="139"/>
      <c r="AY1159" s="139"/>
      <c r="AZ1159" s="139"/>
      <c r="BA1159" s="139"/>
      <c r="BB1159" s="139"/>
    </row>
    <row r="1160" spans="1:54" ht="14.25" x14ac:dyDescent="0.2">
      <c r="A1160" s="139"/>
      <c r="B1160" s="139"/>
      <c r="C1160" s="139"/>
      <c r="D1160" s="139"/>
      <c r="E1160" s="139"/>
      <c r="F1160" s="139"/>
      <c r="G1160" s="139"/>
      <c r="H1160" s="139"/>
      <c r="I1160" s="139"/>
      <c r="J1160" s="139"/>
      <c r="K1160" s="139"/>
      <c r="L1160" s="139"/>
      <c r="M1160" s="139"/>
      <c r="N1160" s="139"/>
      <c r="O1160" s="139"/>
      <c r="P1160" s="139"/>
      <c r="Q1160" s="139"/>
      <c r="R1160" s="139"/>
      <c r="S1160" s="139"/>
      <c r="T1160" s="139"/>
      <c r="U1160" s="139"/>
      <c r="V1160" s="139"/>
      <c r="W1160" s="139"/>
      <c r="X1160" s="139"/>
      <c r="Y1160" s="139"/>
      <c r="Z1160" s="139"/>
      <c r="AA1160" s="139"/>
      <c r="AB1160" s="139"/>
      <c r="AC1160" s="139"/>
      <c r="AD1160" s="139"/>
      <c r="AE1160" s="139"/>
      <c r="AF1160" s="139"/>
      <c r="AG1160" s="139"/>
      <c r="AH1160" s="139"/>
      <c r="AI1160" s="139"/>
      <c r="AJ1160" s="139"/>
      <c r="AK1160" s="139"/>
      <c r="AL1160" s="139"/>
      <c r="AM1160" s="139"/>
      <c r="AN1160" s="139"/>
      <c r="AO1160" s="139"/>
      <c r="AP1160" s="139"/>
      <c r="AQ1160" s="139"/>
      <c r="AR1160" s="139"/>
      <c r="AS1160" s="139"/>
      <c r="AT1160" s="139"/>
      <c r="AU1160" s="139"/>
      <c r="AV1160" s="139"/>
      <c r="AW1160" s="139"/>
      <c r="AX1160" s="139"/>
      <c r="AY1160" s="139"/>
      <c r="AZ1160" s="139"/>
      <c r="BA1160" s="139"/>
      <c r="BB1160" s="139"/>
    </row>
    <row r="1161" spans="1:54" ht="14.25" x14ac:dyDescent="0.2">
      <c r="A1161" s="139"/>
      <c r="B1161" s="139"/>
      <c r="C1161" s="139"/>
      <c r="D1161" s="139"/>
      <c r="E1161" s="139"/>
      <c r="F1161" s="139"/>
      <c r="G1161" s="139"/>
      <c r="H1161" s="139"/>
      <c r="I1161" s="139"/>
      <c r="J1161" s="139"/>
      <c r="K1161" s="139"/>
      <c r="L1161" s="139"/>
      <c r="M1161" s="139"/>
      <c r="N1161" s="139"/>
      <c r="O1161" s="139"/>
      <c r="P1161" s="139"/>
      <c r="Q1161" s="139"/>
      <c r="R1161" s="139"/>
      <c r="S1161" s="139"/>
      <c r="T1161" s="139"/>
      <c r="U1161" s="139"/>
      <c r="V1161" s="139"/>
      <c r="W1161" s="139"/>
      <c r="X1161" s="139"/>
      <c r="Y1161" s="139"/>
      <c r="Z1161" s="139"/>
      <c r="AA1161" s="139"/>
      <c r="AB1161" s="139"/>
      <c r="AC1161" s="139"/>
      <c r="AD1161" s="139"/>
      <c r="AE1161" s="139"/>
      <c r="AF1161" s="139"/>
      <c r="AG1161" s="139"/>
      <c r="AH1161" s="139"/>
      <c r="AI1161" s="139"/>
      <c r="AJ1161" s="139"/>
      <c r="AK1161" s="139"/>
      <c r="AL1161" s="139"/>
      <c r="AM1161" s="139"/>
      <c r="AN1161" s="139"/>
      <c r="AO1161" s="139"/>
      <c r="AP1161" s="139"/>
      <c r="AQ1161" s="139"/>
      <c r="AR1161" s="139"/>
      <c r="AS1161" s="139"/>
      <c r="AT1161" s="139"/>
      <c r="AU1161" s="139"/>
      <c r="AV1161" s="139"/>
      <c r="AW1161" s="139"/>
      <c r="AX1161" s="139"/>
      <c r="AY1161" s="139"/>
      <c r="AZ1161" s="139"/>
      <c r="BA1161" s="139"/>
      <c r="BB1161" s="139"/>
    </row>
    <row r="1162" spans="1:54" ht="14.25" x14ac:dyDescent="0.2">
      <c r="A1162" s="139"/>
      <c r="B1162" s="139"/>
      <c r="C1162" s="139"/>
      <c r="D1162" s="139"/>
      <c r="E1162" s="139"/>
      <c r="F1162" s="139"/>
      <c r="G1162" s="139"/>
      <c r="H1162" s="139"/>
      <c r="I1162" s="139"/>
      <c r="J1162" s="139"/>
      <c r="K1162" s="139"/>
      <c r="L1162" s="139"/>
      <c r="M1162" s="139"/>
      <c r="N1162" s="139"/>
      <c r="O1162" s="139"/>
      <c r="P1162" s="139"/>
      <c r="Q1162" s="139"/>
      <c r="R1162" s="139"/>
      <c r="S1162" s="139"/>
      <c r="T1162" s="139"/>
      <c r="U1162" s="139"/>
      <c r="V1162" s="139"/>
      <c r="W1162" s="139"/>
      <c r="X1162" s="139"/>
      <c r="Y1162" s="139"/>
      <c r="Z1162" s="139"/>
      <c r="AA1162" s="139"/>
      <c r="AB1162" s="139"/>
      <c r="AC1162" s="139"/>
      <c r="AD1162" s="139"/>
      <c r="AE1162" s="139"/>
      <c r="AF1162" s="139"/>
      <c r="AG1162" s="139"/>
      <c r="AH1162" s="139"/>
      <c r="AI1162" s="139"/>
      <c r="AJ1162" s="139"/>
      <c r="AK1162" s="139"/>
      <c r="AL1162" s="139"/>
      <c r="AM1162" s="139"/>
      <c r="AN1162" s="139"/>
      <c r="AO1162" s="139"/>
      <c r="AP1162" s="139"/>
      <c r="AQ1162" s="139"/>
      <c r="AR1162" s="139"/>
      <c r="AS1162" s="139"/>
      <c r="AT1162" s="139"/>
      <c r="AU1162" s="139"/>
      <c r="AV1162" s="139"/>
      <c r="AW1162" s="139"/>
      <c r="AX1162" s="139"/>
      <c r="AY1162" s="139"/>
      <c r="AZ1162" s="139"/>
      <c r="BA1162" s="139"/>
      <c r="BB1162" s="139"/>
    </row>
    <row r="1163" spans="1:54" ht="14.25" x14ac:dyDescent="0.2">
      <c r="A1163" s="139"/>
      <c r="B1163" s="139"/>
      <c r="C1163" s="139"/>
      <c r="D1163" s="139"/>
      <c r="E1163" s="139"/>
      <c r="F1163" s="139"/>
      <c r="G1163" s="139"/>
      <c r="H1163" s="139"/>
      <c r="I1163" s="139"/>
      <c r="J1163" s="139"/>
      <c r="K1163" s="139"/>
      <c r="L1163" s="139"/>
      <c r="M1163" s="139"/>
      <c r="N1163" s="139"/>
      <c r="O1163" s="139"/>
      <c r="P1163" s="139"/>
      <c r="Q1163" s="139"/>
      <c r="R1163" s="139"/>
      <c r="S1163" s="139"/>
      <c r="T1163" s="139"/>
      <c r="U1163" s="139"/>
      <c r="V1163" s="139"/>
      <c r="W1163" s="139"/>
      <c r="X1163" s="139"/>
      <c r="Y1163" s="139"/>
      <c r="Z1163" s="139"/>
      <c r="AA1163" s="139"/>
      <c r="AB1163" s="139"/>
      <c r="AC1163" s="139"/>
      <c r="AD1163" s="139"/>
      <c r="AE1163" s="139"/>
      <c r="AF1163" s="139"/>
      <c r="AG1163" s="139"/>
      <c r="AH1163" s="139"/>
      <c r="AI1163" s="139"/>
      <c r="AJ1163" s="139"/>
      <c r="AK1163" s="139"/>
      <c r="AL1163" s="139"/>
      <c r="AM1163" s="139"/>
      <c r="AN1163" s="139"/>
      <c r="AO1163" s="139"/>
      <c r="AP1163" s="139"/>
      <c r="AQ1163" s="139"/>
      <c r="AR1163" s="139"/>
      <c r="AS1163" s="139"/>
      <c r="AT1163" s="139"/>
      <c r="AU1163" s="139"/>
      <c r="AV1163" s="139"/>
      <c r="AW1163" s="139"/>
      <c r="AX1163" s="139"/>
      <c r="AY1163" s="139"/>
      <c r="AZ1163" s="139"/>
      <c r="BA1163" s="139"/>
      <c r="BB1163" s="139"/>
    </row>
    <row r="1164" spans="1:54" ht="14.25" x14ac:dyDescent="0.2">
      <c r="A1164" s="139"/>
      <c r="B1164" s="139"/>
      <c r="C1164" s="139"/>
      <c r="D1164" s="139"/>
      <c r="E1164" s="139"/>
      <c r="F1164" s="139"/>
      <c r="G1164" s="139"/>
      <c r="H1164" s="139"/>
      <c r="I1164" s="139"/>
      <c r="J1164" s="139"/>
      <c r="K1164" s="139"/>
      <c r="L1164" s="139"/>
      <c r="M1164" s="139"/>
      <c r="N1164" s="139"/>
      <c r="O1164" s="139"/>
      <c r="P1164" s="139"/>
      <c r="Q1164" s="139"/>
      <c r="R1164" s="139"/>
      <c r="S1164" s="139"/>
      <c r="T1164" s="139"/>
      <c r="U1164" s="139"/>
      <c r="V1164" s="139"/>
      <c r="W1164" s="139"/>
      <c r="X1164" s="139"/>
      <c r="Y1164" s="139"/>
      <c r="Z1164" s="139"/>
      <c r="AA1164" s="139"/>
      <c r="AB1164" s="139"/>
      <c r="AC1164" s="139"/>
      <c r="AD1164" s="139"/>
      <c r="AE1164" s="139"/>
      <c r="AF1164" s="139"/>
      <c r="AG1164" s="139"/>
      <c r="AH1164" s="139"/>
      <c r="AI1164" s="139"/>
      <c r="AJ1164" s="139"/>
      <c r="AK1164" s="139"/>
      <c r="AL1164" s="139"/>
      <c r="AM1164" s="139"/>
      <c r="AN1164" s="139"/>
      <c r="AO1164" s="139"/>
      <c r="AP1164" s="139"/>
      <c r="AQ1164" s="139"/>
      <c r="AR1164" s="139"/>
      <c r="AS1164" s="139"/>
      <c r="AT1164" s="139"/>
      <c r="AU1164" s="139"/>
      <c r="AV1164" s="139"/>
      <c r="AW1164" s="139"/>
      <c r="AX1164" s="139"/>
      <c r="AY1164" s="139"/>
      <c r="AZ1164" s="139"/>
      <c r="BA1164" s="139"/>
      <c r="BB1164" s="139"/>
    </row>
    <row r="1165" spans="1:54" ht="14.25" x14ac:dyDescent="0.2">
      <c r="A1165" s="139"/>
      <c r="B1165" s="139"/>
      <c r="C1165" s="139"/>
      <c r="D1165" s="139"/>
      <c r="E1165" s="139"/>
      <c r="F1165" s="139"/>
      <c r="G1165" s="139"/>
      <c r="H1165" s="139"/>
      <c r="I1165" s="139"/>
      <c r="J1165" s="139"/>
      <c r="K1165" s="139"/>
      <c r="L1165" s="139"/>
      <c r="M1165" s="139"/>
      <c r="N1165" s="139"/>
      <c r="O1165" s="139"/>
      <c r="P1165" s="139"/>
      <c r="Q1165" s="139"/>
      <c r="R1165" s="139"/>
      <c r="S1165" s="139"/>
      <c r="T1165" s="139"/>
      <c r="U1165" s="139"/>
      <c r="V1165" s="139"/>
      <c r="W1165" s="139"/>
      <c r="X1165" s="139"/>
      <c r="Y1165" s="139"/>
      <c r="Z1165" s="139"/>
      <c r="AA1165" s="139"/>
      <c r="AB1165" s="139"/>
      <c r="AC1165" s="139"/>
      <c r="AD1165" s="139"/>
      <c r="AE1165" s="139"/>
      <c r="AF1165" s="139"/>
      <c r="AG1165" s="139"/>
      <c r="AH1165" s="139"/>
      <c r="AI1165" s="139"/>
      <c r="AJ1165" s="139"/>
      <c r="AK1165" s="139"/>
      <c r="AL1165" s="139"/>
      <c r="AM1165" s="139"/>
      <c r="AN1165" s="139"/>
      <c r="AO1165" s="139"/>
      <c r="AP1165" s="139"/>
      <c r="AQ1165" s="139"/>
      <c r="AR1165" s="139"/>
      <c r="AS1165" s="139"/>
      <c r="AT1165" s="139"/>
      <c r="AU1165" s="139"/>
      <c r="AV1165" s="139"/>
      <c r="AW1165" s="139"/>
      <c r="AX1165" s="139"/>
      <c r="AY1165" s="139"/>
      <c r="AZ1165" s="139"/>
      <c r="BA1165" s="139"/>
      <c r="BB1165" s="139"/>
    </row>
    <row r="1166" spans="1:54" ht="14.25" x14ac:dyDescent="0.2">
      <c r="A1166" s="139"/>
      <c r="B1166" s="139"/>
      <c r="C1166" s="139"/>
      <c r="D1166" s="139"/>
      <c r="E1166" s="139"/>
      <c r="F1166" s="139"/>
      <c r="G1166" s="139"/>
      <c r="H1166" s="139"/>
      <c r="I1166" s="139"/>
      <c r="J1166" s="139"/>
      <c r="K1166" s="139"/>
      <c r="L1166" s="139"/>
      <c r="M1166" s="139"/>
      <c r="N1166" s="139"/>
      <c r="O1166" s="139"/>
      <c r="P1166" s="139"/>
      <c r="Q1166" s="139"/>
      <c r="R1166" s="139"/>
      <c r="S1166" s="139"/>
      <c r="T1166" s="139"/>
      <c r="U1166" s="139"/>
      <c r="V1166" s="139"/>
      <c r="W1166" s="139"/>
      <c r="X1166" s="139"/>
      <c r="Y1166" s="139"/>
      <c r="Z1166" s="139"/>
      <c r="AA1166" s="139"/>
      <c r="AB1166" s="139"/>
      <c r="AC1166" s="139"/>
      <c r="AD1166" s="139"/>
      <c r="AE1166" s="139"/>
      <c r="AF1166" s="139"/>
      <c r="AG1166" s="139"/>
      <c r="AH1166" s="139"/>
      <c r="AI1166" s="139"/>
      <c r="AJ1166" s="139"/>
      <c r="AK1166" s="139"/>
      <c r="AL1166" s="139"/>
      <c r="AM1166" s="139"/>
      <c r="AN1166" s="139"/>
      <c r="AO1166" s="139"/>
      <c r="AP1166" s="139"/>
      <c r="AQ1166" s="139"/>
      <c r="AR1166" s="139"/>
      <c r="AS1166" s="139"/>
      <c r="AT1166" s="139"/>
      <c r="AU1166" s="139"/>
      <c r="AV1166" s="139"/>
      <c r="AW1166" s="139"/>
      <c r="AX1166" s="139"/>
      <c r="AY1166" s="139"/>
      <c r="AZ1166" s="139"/>
      <c r="BA1166" s="139"/>
      <c r="BB1166" s="139"/>
    </row>
    <row r="1167" spans="1:54" ht="14.25" x14ac:dyDescent="0.2">
      <c r="A1167" s="139"/>
      <c r="B1167" s="139"/>
      <c r="C1167" s="139"/>
      <c r="D1167" s="139"/>
      <c r="E1167" s="139"/>
      <c r="F1167" s="139"/>
      <c r="G1167" s="139"/>
      <c r="H1167" s="139"/>
      <c r="I1167" s="139"/>
      <c r="J1167" s="139"/>
      <c r="K1167" s="139"/>
      <c r="L1167" s="139"/>
      <c r="M1167" s="139"/>
      <c r="N1167" s="139"/>
      <c r="O1167" s="139"/>
      <c r="P1167" s="139"/>
      <c r="Q1167" s="139"/>
      <c r="R1167" s="139"/>
      <c r="S1167" s="139"/>
      <c r="T1167" s="139"/>
      <c r="U1167" s="139"/>
      <c r="V1167" s="139"/>
      <c r="W1167" s="139"/>
      <c r="X1167" s="139"/>
      <c r="Y1167" s="139"/>
      <c r="Z1167" s="139"/>
      <c r="AA1167" s="139"/>
      <c r="AB1167" s="139"/>
      <c r="AC1167" s="139"/>
      <c r="AD1167" s="139"/>
      <c r="AE1167" s="139"/>
      <c r="AF1167" s="139"/>
      <c r="AG1167" s="139"/>
      <c r="AH1167" s="139"/>
      <c r="AI1167" s="139"/>
      <c r="AJ1167" s="139"/>
      <c r="AK1167" s="139"/>
      <c r="AL1167" s="139"/>
      <c r="AM1167" s="139"/>
      <c r="AN1167" s="139"/>
      <c r="AO1167" s="139"/>
      <c r="AP1167" s="139"/>
      <c r="AQ1167" s="139"/>
      <c r="AR1167" s="139"/>
      <c r="AS1167" s="139"/>
      <c r="AT1167" s="139"/>
      <c r="AU1167" s="139"/>
      <c r="AV1167" s="139"/>
      <c r="AW1167" s="139"/>
      <c r="AX1167" s="139"/>
      <c r="AY1167" s="139"/>
      <c r="AZ1167" s="139"/>
      <c r="BA1167" s="139"/>
      <c r="BB1167" s="139"/>
    </row>
    <row r="1168" spans="1:54" ht="14.25" x14ac:dyDescent="0.2">
      <c r="A1168" s="139"/>
      <c r="B1168" s="139"/>
      <c r="C1168" s="139"/>
      <c r="D1168" s="139"/>
      <c r="E1168" s="139"/>
      <c r="F1168" s="139"/>
      <c r="G1168" s="139"/>
      <c r="H1168" s="139"/>
      <c r="I1168" s="139"/>
      <c r="J1168" s="139"/>
      <c r="K1168" s="139"/>
      <c r="L1168" s="139"/>
      <c r="M1168" s="139"/>
      <c r="N1168" s="139"/>
      <c r="O1168" s="139"/>
      <c r="P1168" s="139"/>
      <c r="Q1168" s="139"/>
      <c r="R1168" s="139"/>
      <c r="S1168" s="139"/>
      <c r="T1168" s="139"/>
      <c r="U1168" s="139"/>
      <c r="V1168" s="139"/>
      <c r="W1168" s="139"/>
      <c r="X1168" s="139"/>
      <c r="Y1168" s="139"/>
      <c r="Z1168" s="139"/>
      <c r="AA1168" s="139"/>
      <c r="AB1168" s="139"/>
      <c r="AC1168" s="139"/>
      <c r="AD1168" s="139"/>
      <c r="AE1168" s="139"/>
      <c r="AF1168" s="139"/>
      <c r="AG1168" s="139"/>
      <c r="AH1168" s="139"/>
      <c r="AI1168" s="139"/>
      <c r="AJ1168" s="139"/>
      <c r="AK1168" s="139"/>
      <c r="AL1168" s="139"/>
      <c r="AM1168" s="139"/>
      <c r="AN1168" s="139"/>
      <c r="AO1168" s="139"/>
      <c r="AP1168" s="139"/>
      <c r="AQ1168" s="139"/>
      <c r="AR1168" s="139"/>
      <c r="AS1168" s="139"/>
      <c r="AT1168" s="139"/>
      <c r="AU1168" s="139"/>
      <c r="AV1168" s="139"/>
      <c r="AW1168" s="139"/>
      <c r="AX1168" s="139"/>
      <c r="AY1168" s="139"/>
      <c r="AZ1168" s="139"/>
      <c r="BA1168" s="139"/>
      <c r="BB1168" s="139"/>
    </row>
    <row r="1169" spans="1:54" ht="14.25" x14ac:dyDescent="0.2">
      <c r="A1169" s="139"/>
      <c r="B1169" s="139"/>
      <c r="C1169" s="139"/>
      <c r="D1169" s="139"/>
      <c r="E1169" s="139"/>
      <c r="F1169" s="139"/>
      <c r="G1169" s="139"/>
      <c r="H1169" s="139"/>
      <c r="I1169" s="139"/>
      <c r="J1169" s="139"/>
      <c r="K1169" s="139"/>
      <c r="L1169" s="139"/>
      <c r="M1169" s="139"/>
      <c r="N1169" s="139"/>
      <c r="O1169" s="139"/>
      <c r="P1169" s="139"/>
      <c r="Q1169" s="139"/>
      <c r="R1169" s="139"/>
      <c r="S1169" s="139"/>
      <c r="T1169" s="139"/>
      <c r="U1169" s="139"/>
      <c r="V1169" s="139"/>
      <c r="W1169" s="139"/>
      <c r="X1169" s="139"/>
      <c r="Y1169" s="139"/>
      <c r="Z1169" s="139"/>
      <c r="AA1169" s="139"/>
      <c r="AB1169" s="139"/>
      <c r="AC1169" s="139"/>
      <c r="AD1169" s="139"/>
      <c r="AE1169" s="139"/>
      <c r="AF1169" s="139"/>
      <c r="AG1169" s="139"/>
      <c r="AH1169" s="139"/>
      <c r="AI1169" s="139"/>
      <c r="AJ1169" s="139"/>
      <c r="AK1169" s="139"/>
      <c r="AL1169" s="139"/>
      <c r="AM1169" s="139"/>
      <c r="AN1169" s="139"/>
      <c r="AO1169" s="139"/>
      <c r="AP1169" s="139"/>
      <c r="AQ1169" s="139"/>
      <c r="AR1169" s="139"/>
      <c r="AS1169" s="139"/>
      <c r="AT1169" s="139"/>
      <c r="AU1169" s="139"/>
      <c r="AV1169" s="139"/>
      <c r="AW1169" s="139"/>
      <c r="AX1169" s="139"/>
      <c r="AY1169" s="139"/>
      <c r="AZ1169" s="139"/>
      <c r="BA1169" s="139"/>
      <c r="BB1169" s="139"/>
    </row>
    <row r="1170" spans="1:54" ht="14.25" x14ac:dyDescent="0.2">
      <c r="A1170" s="139"/>
      <c r="B1170" s="139"/>
      <c r="C1170" s="139"/>
      <c r="D1170" s="139"/>
      <c r="E1170" s="139"/>
      <c r="F1170" s="139"/>
      <c r="G1170" s="139"/>
      <c r="H1170" s="139"/>
      <c r="I1170" s="139"/>
      <c r="J1170" s="139"/>
      <c r="K1170" s="139"/>
      <c r="L1170" s="139"/>
      <c r="M1170" s="139"/>
      <c r="N1170" s="139"/>
      <c r="O1170" s="139"/>
      <c r="P1170" s="139"/>
      <c r="Q1170" s="139"/>
      <c r="R1170" s="139"/>
      <c r="S1170" s="139"/>
      <c r="T1170" s="139"/>
      <c r="U1170" s="139"/>
      <c r="V1170" s="139"/>
      <c r="W1170" s="139"/>
      <c r="X1170" s="139"/>
      <c r="Y1170" s="139"/>
      <c r="Z1170" s="139"/>
      <c r="AA1170" s="139"/>
      <c r="AB1170" s="139"/>
      <c r="AC1170" s="139"/>
      <c r="AD1170" s="139"/>
      <c r="AE1170" s="139"/>
      <c r="AF1170" s="139"/>
      <c r="AG1170" s="139"/>
      <c r="AH1170" s="139"/>
      <c r="AI1170" s="139"/>
      <c r="AJ1170" s="139"/>
      <c r="AK1170" s="139"/>
      <c r="AL1170" s="139"/>
      <c r="AM1170" s="139"/>
      <c r="AN1170" s="139"/>
      <c r="AO1170" s="139"/>
      <c r="AP1170" s="139"/>
      <c r="AQ1170" s="139"/>
      <c r="AR1170" s="139"/>
      <c r="AS1170" s="139"/>
      <c r="AT1170" s="139"/>
      <c r="AU1170" s="139"/>
      <c r="AV1170" s="139"/>
      <c r="AW1170" s="139"/>
      <c r="AX1170" s="139"/>
      <c r="AY1170" s="139"/>
      <c r="AZ1170" s="139"/>
      <c r="BA1170" s="139"/>
      <c r="BB1170" s="139"/>
    </row>
    <row r="1171" spans="1:54" ht="14.25" x14ac:dyDescent="0.2">
      <c r="A1171" s="139"/>
      <c r="B1171" s="139"/>
      <c r="C1171" s="139"/>
      <c r="D1171" s="139"/>
      <c r="E1171" s="139"/>
      <c r="F1171" s="139"/>
      <c r="G1171" s="139"/>
      <c r="H1171" s="139"/>
      <c r="I1171" s="139"/>
      <c r="J1171" s="139"/>
      <c r="K1171" s="139"/>
      <c r="L1171" s="139"/>
      <c r="M1171" s="139"/>
      <c r="N1171" s="139"/>
      <c r="O1171" s="139"/>
      <c r="P1171" s="139"/>
      <c r="Q1171" s="139"/>
      <c r="R1171" s="139"/>
      <c r="S1171" s="139"/>
      <c r="T1171" s="139"/>
      <c r="U1171" s="139"/>
      <c r="V1171" s="139"/>
      <c r="W1171" s="139"/>
      <c r="X1171" s="139"/>
      <c r="Y1171" s="139"/>
      <c r="Z1171" s="139"/>
      <c r="AA1171" s="139"/>
      <c r="AB1171" s="139"/>
      <c r="AC1171" s="139"/>
      <c r="AD1171" s="139"/>
      <c r="AE1171" s="139"/>
      <c r="AF1171" s="139"/>
      <c r="AG1171" s="139"/>
      <c r="AH1171" s="139"/>
      <c r="AI1171" s="139"/>
      <c r="AJ1171" s="139"/>
      <c r="AK1171" s="139"/>
      <c r="AL1171" s="139"/>
      <c r="AM1171" s="139"/>
      <c r="AN1171" s="139"/>
      <c r="AO1171" s="139"/>
      <c r="AP1171" s="139"/>
      <c r="AQ1171" s="139"/>
      <c r="AR1171" s="139"/>
      <c r="AS1171" s="139"/>
      <c r="AT1171" s="139"/>
      <c r="AU1171" s="139"/>
      <c r="AV1171" s="139"/>
      <c r="AW1171" s="139"/>
      <c r="AX1171" s="139"/>
      <c r="AY1171" s="139"/>
      <c r="AZ1171" s="139"/>
      <c r="BA1171" s="139"/>
      <c r="BB1171" s="139"/>
    </row>
    <row r="1172" spans="1:54" ht="14.25" x14ac:dyDescent="0.2">
      <c r="A1172" s="139"/>
      <c r="B1172" s="139"/>
      <c r="C1172" s="139"/>
      <c r="D1172" s="139"/>
      <c r="E1172" s="139"/>
      <c r="F1172" s="139"/>
      <c r="G1172" s="139"/>
      <c r="H1172" s="139"/>
      <c r="I1172" s="139"/>
      <c r="J1172" s="139"/>
      <c r="K1172" s="139"/>
      <c r="L1172" s="139"/>
      <c r="M1172" s="139"/>
      <c r="N1172" s="139"/>
      <c r="O1172" s="139"/>
      <c r="P1172" s="139"/>
      <c r="Q1172" s="139"/>
      <c r="R1172" s="139"/>
      <c r="S1172" s="139"/>
      <c r="T1172" s="139"/>
      <c r="U1172" s="139"/>
      <c r="V1172" s="139"/>
      <c r="W1172" s="139"/>
      <c r="X1172" s="139"/>
      <c r="Y1172" s="139"/>
      <c r="Z1172" s="139"/>
      <c r="AA1172" s="139"/>
      <c r="AB1172" s="139"/>
      <c r="AC1172" s="139"/>
      <c r="AD1172" s="139"/>
      <c r="AE1172" s="139"/>
      <c r="AF1172" s="139"/>
      <c r="AG1172" s="139"/>
      <c r="AH1172" s="139"/>
      <c r="AI1172" s="139"/>
      <c r="AJ1172" s="139"/>
      <c r="AK1172" s="139"/>
      <c r="AL1172" s="139"/>
      <c r="AM1172" s="139"/>
      <c r="AN1172" s="139"/>
      <c r="AO1172" s="139"/>
      <c r="AP1172" s="139"/>
      <c r="AQ1172" s="139"/>
      <c r="AR1172" s="139"/>
      <c r="AS1172" s="139"/>
      <c r="AT1172" s="139"/>
      <c r="AU1172" s="139"/>
      <c r="AV1172" s="139"/>
      <c r="AW1172" s="139"/>
      <c r="AX1172" s="139"/>
      <c r="AY1172" s="139"/>
      <c r="AZ1172" s="139"/>
      <c r="BA1172" s="139"/>
      <c r="BB1172" s="139"/>
    </row>
    <row r="1173" spans="1:54" ht="14.25" x14ac:dyDescent="0.2">
      <c r="A1173" s="139"/>
      <c r="B1173" s="139"/>
      <c r="C1173" s="139"/>
      <c r="D1173" s="139"/>
      <c r="E1173" s="139"/>
      <c r="F1173" s="139"/>
      <c r="G1173" s="139"/>
      <c r="H1173" s="139"/>
      <c r="I1173" s="139"/>
      <c r="J1173" s="139"/>
      <c r="K1173" s="139"/>
      <c r="L1173" s="139"/>
      <c r="M1173" s="139"/>
      <c r="N1173" s="139"/>
      <c r="O1173" s="139"/>
      <c r="P1173" s="139"/>
      <c r="Q1173" s="139"/>
      <c r="R1173" s="139"/>
      <c r="S1173" s="139"/>
      <c r="T1173" s="139"/>
      <c r="U1173" s="139"/>
      <c r="V1173" s="139"/>
      <c r="W1173" s="139"/>
      <c r="X1173" s="139"/>
      <c r="Y1173" s="139"/>
      <c r="Z1173" s="139"/>
      <c r="AA1173" s="139"/>
      <c r="AB1173" s="139"/>
      <c r="AC1173" s="139"/>
      <c r="AD1173" s="139"/>
      <c r="AE1173" s="139"/>
      <c r="AF1173" s="139"/>
      <c r="AG1173" s="139"/>
      <c r="AH1173" s="139"/>
      <c r="AI1173" s="139"/>
      <c r="AJ1173" s="139"/>
      <c r="AK1173" s="139"/>
      <c r="AL1173" s="139"/>
      <c r="AM1173" s="139"/>
      <c r="AN1173" s="139"/>
      <c r="AO1173" s="139"/>
      <c r="AP1173" s="139"/>
      <c r="AQ1173" s="139"/>
      <c r="AR1173" s="139"/>
      <c r="AS1173" s="139"/>
      <c r="AT1173" s="139"/>
      <c r="AU1173" s="139"/>
      <c r="AV1173" s="139"/>
      <c r="AW1173" s="139"/>
      <c r="AX1173" s="139"/>
      <c r="AY1173" s="139"/>
      <c r="AZ1173" s="139"/>
      <c r="BA1173" s="139"/>
      <c r="BB1173" s="139"/>
    </row>
    <row r="1174" spans="1:54" ht="14.25" x14ac:dyDescent="0.2">
      <c r="A1174" s="139"/>
      <c r="B1174" s="139"/>
      <c r="C1174" s="139"/>
      <c r="D1174" s="139"/>
      <c r="E1174" s="139"/>
      <c r="F1174" s="139"/>
      <c r="G1174" s="139"/>
      <c r="H1174" s="139"/>
      <c r="I1174" s="139"/>
      <c r="J1174" s="139"/>
      <c r="K1174" s="139"/>
      <c r="L1174" s="139"/>
      <c r="M1174" s="139"/>
      <c r="N1174" s="139"/>
      <c r="O1174" s="139"/>
      <c r="P1174" s="139"/>
      <c r="Q1174" s="139"/>
      <c r="R1174" s="139"/>
      <c r="S1174" s="139"/>
      <c r="T1174" s="139"/>
      <c r="U1174" s="139"/>
      <c r="V1174" s="139"/>
      <c r="W1174" s="139"/>
      <c r="X1174" s="139"/>
      <c r="Y1174" s="139"/>
      <c r="Z1174" s="139"/>
      <c r="AA1174" s="139"/>
      <c r="AB1174" s="139"/>
      <c r="AC1174" s="139"/>
      <c r="AD1174" s="139"/>
      <c r="AE1174" s="139"/>
      <c r="AF1174" s="139"/>
      <c r="AG1174" s="139"/>
      <c r="AH1174" s="139"/>
      <c r="AI1174" s="139"/>
      <c r="AJ1174" s="139"/>
      <c r="AK1174" s="139"/>
      <c r="AL1174" s="139"/>
      <c r="AM1174" s="139"/>
      <c r="AN1174" s="139"/>
      <c r="AO1174" s="139"/>
      <c r="AP1174" s="139"/>
      <c r="AQ1174" s="139"/>
      <c r="AR1174" s="139"/>
      <c r="AS1174" s="139"/>
      <c r="AT1174" s="139"/>
      <c r="AU1174" s="139"/>
      <c r="AV1174" s="139"/>
      <c r="AW1174" s="139"/>
      <c r="AX1174" s="139"/>
      <c r="AY1174" s="139"/>
      <c r="AZ1174" s="139"/>
      <c r="BA1174" s="139"/>
      <c r="BB1174" s="139"/>
    </row>
    <row r="1175" spans="1:54" ht="14.25" x14ac:dyDescent="0.2">
      <c r="A1175" s="139"/>
      <c r="B1175" s="139"/>
      <c r="C1175" s="139"/>
      <c r="D1175" s="139"/>
      <c r="E1175" s="139"/>
      <c r="F1175" s="139"/>
      <c r="G1175" s="139"/>
      <c r="H1175" s="139"/>
      <c r="I1175" s="139"/>
      <c r="J1175" s="139"/>
      <c r="K1175" s="139"/>
      <c r="L1175" s="139"/>
      <c r="M1175" s="139"/>
      <c r="N1175" s="139"/>
      <c r="O1175" s="139"/>
      <c r="P1175" s="139"/>
      <c r="Q1175" s="139"/>
      <c r="R1175" s="139"/>
      <c r="S1175" s="139"/>
      <c r="T1175" s="139"/>
      <c r="U1175" s="139"/>
      <c r="V1175" s="139"/>
      <c r="W1175" s="139"/>
      <c r="X1175" s="139"/>
      <c r="Y1175" s="139"/>
      <c r="Z1175" s="139"/>
      <c r="AA1175" s="139"/>
      <c r="AB1175" s="139"/>
      <c r="AC1175" s="139"/>
      <c r="AD1175" s="139"/>
      <c r="AE1175" s="139"/>
      <c r="AF1175" s="139"/>
      <c r="AG1175" s="139"/>
      <c r="AH1175" s="139"/>
      <c r="AI1175" s="139"/>
      <c r="AJ1175" s="139"/>
      <c r="AK1175" s="139"/>
      <c r="AL1175" s="139"/>
      <c r="AM1175" s="139"/>
      <c r="AN1175" s="139"/>
      <c r="AO1175" s="139"/>
      <c r="AP1175" s="139"/>
      <c r="AQ1175" s="139"/>
      <c r="AR1175" s="139"/>
      <c r="AS1175" s="139"/>
      <c r="AT1175" s="139"/>
      <c r="AU1175" s="139"/>
      <c r="AV1175" s="139"/>
      <c r="AW1175" s="139"/>
      <c r="AX1175" s="139"/>
      <c r="AY1175" s="139"/>
      <c r="AZ1175" s="139"/>
      <c r="BA1175" s="139"/>
      <c r="BB1175" s="139"/>
    </row>
    <row r="1176" spans="1:54" ht="14.25" x14ac:dyDescent="0.2">
      <c r="A1176" s="139"/>
      <c r="B1176" s="139"/>
      <c r="C1176" s="139"/>
      <c r="D1176" s="139"/>
      <c r="E1176" s="139"/>
      <c r="F1176" s="139"/>
      <c r="G1176" s="139"/>
      <c r="H1176" s="139"/>
      <c r="I1176" s="139"/>
      <c r="J1176" s="139"/>
      <c r="K1176" s="139"/>
      <c r="L1176" s="139"/>
      <c r="M1176" s="139"/>
      <c r="N1176" s="139"/>
      <c r="O1176" s="139"/>
      <c r="P1176" s="139"/>
      <c r="Q1176" s="139"/>
      <c r="R1176" s="139"/>
      <c r="S1176" s="139"/>
      <c r="T1176" s="139"/>
      <c r="U1176" s="139"/>
      <c r="V1176" s="139"/>
      <c r="W1176" s="139"/>
      <c r="X1176" s="139"/>
      <c r="Y1176" s="139"/>
      <c r="Z1176" s="139"/>
      <c r="AA1176" s="139"/>
      <c r="AB1176" s="139"/>
      <c r="AC1176" s="139"/>
      <c r="AD1176" s="139"/>
      <c r="AE1176" s="139"/>
      <c r="AF1176" s="139"/>
      <c r="AG1176" s="139"/>
      <c r="AH1176" s="139"/>
      <c r="AI1176" s="139"/>
      <c r="AJ1176" s="139"/>
      <c r="AK1176" s="139"/>
      <c r="AL1176" s="139"/>
      <c r="AM1176" s="139"/>
      <c r="AN1176" s="139"/>
      <c r="AO1176" s="139"/>
      <c r="AP1176" s="139"/>
      <c r="AQ1176" s="139"/>
      <c r="AR1176" s="139"/>
      <c r="AS1176" s="139"/>
      <c r="AT1176" s="139"/>
      <c r="AU1176" s="139"/>
      <c r="AV1176" s="139"/>
      <c r="AW1176" s="139"/>
      <c r="AX1176" s="139"/>
      <c r="AY1176" s="139"/>
      <c r="AZ1176" s="139"/>
      <c r="BA1176" s="139"/>
      <c r="BB1176" s="139"/>
    </row>
    <row r="1177" spans="1:54" ht="14.25" x14ac:dyDescent="0.2">
      <c r="A1177" s="139"/>
      <c r="B1177" s="139"/>
      <c r="C1177" s="139"/>
      <c r="D1177" s="139"/>
      <c r="E1177" s="139"/>
      <c r="F1177" s="139"/>
      <c r="G1177" s="139"/>
      <c r="H1177" s="139"/>
      <c r="I1177" s="139"/>
      <c r="J1177" s="139"/>
      <c r="K1177" s="139"/>
      <c r="L1177" s="139"/>
      <c r="M1177" s="139"/>
      <c r="N1177" s="139"/>
      <c r="O1177" s="139"/>
      <c r="P1177" s="139"/>
      <c r="Q1177" s="139"/>
      <c r="R1177" s="139"/>
      <c r="S1177" s="139"/>
      <c r="T1177" s="139"/>
      <c r="U1177" s="139"/>
      <c r="V1177" s="139"/>
      <c r="W1177" s="139"/>
      <c r="X1177" s="139"/>
      <c r="Y1177" s="139"/>
      <c r="Z1177" s="139"/>
      <c r="AA1177" s="139"/>
      <c r="AB1177" s="139"/>
      <c r="AC1177" s="139"/>
      <c r="AD1177" s="139"/>
      <c r="AE1177" s="139"/>
      <c r="AF1177" s="139"/>
      <c r="AG1177" s="139"/>
      <c r="AH1177" s="139"/>
      <c r="AI1177" s="139"/>
      <c r="AJ1177" s="139"/>
      <c r="AK1177" s="139"/>
      <c r="AL1177" s="139"/>
      <c r="AM1177" s="139"/>
      <c r="AN1177" s="139"/>
      <c r="AO1177" s="139"/>
      <c r="AP1177" s="139"/>
      <c r="AQ1177" s="139"/>
      <c r="AR1177" s="139"/>
      <c r="AS1177" s="139"/>
      <c r="AT1177" s="139"/>
      <c r="AU1177" s="139"/>
      <c r="AV1177" s="139"/>
      <c r="AW1177" s="139"/>
      <c r="AX1177" s="139"/>
      <c r="AY1177" s="139"/>
      <c r="AZ1177" s="139"/>
      <c r="BA1177" s="139"/>
      <c r="BB1177" s="139"/>
    </row>
    <row r="1178" spans="1:54" ht="14.25" x14ac:dyDescent="0.2">
      <c r="A1178" s="139"/>
      <c r="B1178" s="139"/>
      <c r="C1178" s="139"/>
      <c r="D1178" s="139"/>
      <c r="E1178" s="139"/>
      <c r="F1178" s="139"/>
      <c r="G1178" s="139"/>
      <c r="H1178" s="139"/>
      <c r="I1178" s="139"/>
      <c r="J1178" s="139"/>
      <c r="K1178" s="139"/>
      <c r="L1178" s="139"/>
      <c r="M1178" s="139"/>
      <c r="N1178" s="139"/>
      <c r="O1178" s="139"/>
      <c r="P1178" s="139"/>
      <c r="Q1178" s="139"/>
      <c r="R1178" s="139"/>
      <c r="S1178" s="139"/>
      <c r="T1178" s="139"/>
      <c r="U1178" s="139"/>
      <c r="V1178" s="139"/>
      <c r="W1178" s="139"/>
      <c r="X1178" s="139"/>
      <c r="Y1178" s="139"/>
      <c r="Z1178" s="139"/>
      <c r="AA1178" s="139"/>
      <c r="AB1178" s="139"/>
      <c r="AC1178" s="139"/>
      <c r="AD1178" s="139"/>
      <c r="AE1178" s="139"/>
      <c r="AF1178" s="139"/>
      <c r="AG1178" s="139"/>
      <c r="AH1178" s="139"/>
      <c r="AI1178" s="139"/>
      <c r="AJ1178" s="139"/>
      <c r="AK1178" s="139"/>
      <c r="AL1178" s="139"/>
      <c r="AM1178" s="139"/>
      <c r="AN1178" s="139"/>
      <c r="AO1178" s="139"/>
      <c r="AP1178" s="139"/>
      <c r="AQ1178" s="139"/>
      <c r="AR1178" s="139"/>
      <c r="AS1178" s="139"/>
      <c r="AT1178" s="139"/>
      <c r="AU1178" s="139"/>
      <c r="AV1178" s="139"/>
      <c r="AW1178" s="139"/>
      <c r="AX1178" s="139"/>
      <c r="AY1178" s="139"/>
      <c r="AZ1178" s="139"/>
      <c r="BA1178" s="139"/>
      <c r="BB1178" s="139"/>
    </row>
    <row r="1179" spans="1:54" ht="14.25" x14ac:dyDescent="0.2">
      <c r="A1179" s="139"/>
      <c r="B1179" s="139"/>
      <c r="C1179" s="139"/>
      <c r="D1179" s="139"/>
      <c r="E1179" s="139"/>
      <c r="F1179" s="139"/>
      <c r="G1179" s="139"/>
      <c r="H1179" s="139"/>
      <c r="I1179" s="139"/>
      <c r="J1179" s="139"/>
      <c r="K1179" s="139"/>
      <c r="L1179" s="139"/>
      <c r="M1179" s="139"/>
      <c r="N1179" s="139"/>
      <c r="O1179" s="139"/>
      <c r="P1179" s="139"/>
      <c r="Q1179" s="139"/>
      <c r="R1179" s="139"/>
      <c r="S1179" s="139"/>
      <c r="T1179" s="139"/>
      <c r="U1179" s="139"/>
      <c r="V1179" s="139"/>
      <c r="W1179" s="139"/>
      <c r="X1179" s="139"/>
      <c r="Y1179" s="139"/>
      <c r="Z1179" s="139"/>
      <c r="AA1179" s="139"/>
      <c r="AB1179" s="139"/>
      <c r="AC1179" s="139"/>
      <c r="AD1179" s="139"/>
      <c r="AE1179" s="139"/>
      <c r="AF1179" s="139"/>
      <c r="AG1179" s="139"/>
      <c r="AH1179" s="139"/>
      <c r="AI1179" s="139"/>
      <c r="AJ1179" s="139"/>
      <c r="AK1179" s="139"/>
      <c r="AL1179" s="139"/>
      <c r="AM1179" s="139"/>
      <c r="AN1179" s="139"/>
      <c r="AO1179" s="139"/>
      <c r="AP1179" s="139"/>
      <c r="AQ1179" s="139"/>
      <c r="AR1179" s="139"/>
      <c r="AS1179" s="139"/>
      <c r="AT1179" s="139"/>
      <c r="AU1179" s="139"/>
      <c r="AV1179" s="139"/>
      <c r="AW1179" s="139"/>
      <c r="AX1179" s="139"/>
      <c r="AY1179" s="139"/>
      <c r="AZ1179" s="139"/>
      <c r="BA1179" s="139"/>
      <c r="BB1179" s="139"/>
    </row>
    <row r="1180" spans="1:54" ht="14.25" x14ac:dyDescent="0.2">
      <c r="A1180" s="139"/>
      <c r="B1180" s="139"/>
      <c r="C1180" s="139"/>
      <c r="D1180" s="139"/>
      <c r="E1180" s="139"/>
      <c r="F1180" s="139"/>
      <c r="G1180" s="139"/>
      <c r="H1180" s="139"/>
      <c r="I1180" s="139"/>
      <c r="J1180" s="139"/>
      <c r="K1180" s="139"/>
      <c r="L1180" s="139"/>
      <c r="M1180" s="139"/>
      <c r="N1180" s="139"/>
      <c r="O1180" s="139"/>
      <c r="P1180" s="139"/>
      <c r="Q1180" s="139"/>
      <c r="R1180" s="139"/>
      <c r="S1180" s="139"/>
      <c r="T1180" s="139"/>
      <c r="U1180" s="139"/>
      <c r="V1180" s="139"/>
      <c r="W1180" s="139"/>
      <c r="X1180" s="139"/>
      <c r="Y1180" s="139"/>
      <c r="Z1180" s="139"/>
      <c r="AA1180" s="139"/>
      <c r="AB1180" s="139"/>
      <c r="AC1180" s="139"/>
      <c r="AD1180" s="139"/>
      <c r="AE1180" s="139"/>
      <c r="AF1180" s="139"/>
      <c r="AG1180" s="139"/>
      <c r="AH1180" s="139"/>
      <c r="AI1180" s="139"/>
      <c r="AJ1180" s="139"/>
      <c r="AK1180" s="139"/>
      <c r="AL1180" s="139"/>
      <c r="AM1180" s="139"/>
      <c r="AN1180" s="139"/>
      <c r="AO1180" s="139"/>
      <c r="AP1180" s="139"/>
      <c r="AQ1180" s="139"/>
      <c r="AR1180" s="139"/>
      <c r="AS1180" s="139"/>
      <c r="AT1180" s="139"/>
      <c r="AU1180" s="139"/>
      <c r="AV1180" s="139"/>
      <c r="AW1180" s="139"/>
      <c r="AX1180" s="139"/>
      <c r="AY1180" s="139"/>
      <c r="AZ1180" s="139"/>
      <c r="BA1180" s="139"/>
      <c r="BB1180" s="139"/>
    </row>
    <row r="1181" spans="1:54" ht="14.25" x14ac:dyDescent="0.2">
      <c r="A1181" s="139"/>
      <c r="B1181" s="139"/>
      <c r="C1181" s="139"/>
      <c r="D1181" s="139"/>
      <c r="E1181" s="139"/>
      <c r="F1181" s="139"/>
      <c r="G1181" s="139"/>
      <c r="H1181" s="139"/>
      <c r="I1181" s="139"/>
      <c r="J1181" s="139"/>
      <c r="K1181" s="139"/>
      <c r="L1181" s="139"/>
      <c r="M1181" s="139"/>
      <c r="N1181" s="139"/>
      <c r="O1181" s="139"/>
      <c r="P1181" s="139"/>
      <c r="Q1181" s="139"/>
      <c r="R1181" s="139"/>
      <c r="S1181" s="139"/>
      <c r="T1181" s="139"/>
      <c r="U1181" s="139"/>
      <c r="V1181" s="139"/>
      <c r="W1181" s="139"/>
      <c r="X1181" s="139"/>
      <c r="Y1181" s="139"/>
      <c r="Z1181" s="139"/>
      <c r="AA1181" s="139"/>
      <c r="AB1181" s="139"/>
      <c r="AC1181" s="139"/>
      <c r="AD1181" s="139"/>
      <c r="AE1181" s="139"/>
      <c r="AF1181" s="139"/>
      <c r="AG1181" s="139"/>
      <c r="AH1181" s="139"/>
      <c r="AI1181" s="139"/>
      <c r="AJ1181" s="139"/>
      <c r="AK1181" s="139"/>
      <c r="AL1181" s="139"/>
      <c r="AM1181" s="139"/>
      <c r="AN1181" s="139"/>
      <c r="AO1181" s="139"/>
      <c r="AP1181" s="139"/>
      <c r="AQ1181" s="139"/>
      <c r="AR1181" s="139"/>
      <c r="AS1181" s="139"/>
      <c r="AT1181" s="139"/>
      <c r="AU1181" s="139"/>
      <c r="AV1181" s="139"/>
      <c r="AW1181" s="139"/>
      <c r="AX1181" s="139"/>
      <c r="AY1181" s="139"/>
      <c r="AZ1181" s="139"/>
      <c r="BA1181" s="139"/>
      <c r="BB1181" s="139"/>
    </row>
    <row r="1182" spans="1:54" ht="14.25" x14ac:dyDescent="0.2">
      <c r="A1182" s="139"/>
      <c r="B1182" s="139"/>
      <c r="C1182" s="139"/>
      <c r="D1182" s="139"/>
      <c r="E1182" s="139"/>
      <c r="F1182" s="139"/>
      <c r="G1182" s="139"/>
      <c r="H1182" s="139"/>
      <c r="I1182" s="139"/>
      <c r="J1182" s="139"/>
      <c r="K1182" s="139"/>
      <c r="L1182" s="139"/>
      <c r="M1182" s="139"/>
      <c r="N1182" s="139"/>
      <c r="O1182" s="139"/>
      <c r="P1182" s="139"/>
      <c r="Q1182" s="139"/>
      <c r="R1182" s="139"/>
      <c r="S1182" s="139"/>
      <c r="T1182" s="139"/>
      <c r="U1182" s="139"/>
      <c r="V1182" s="139"/>
      <c r="W1182" s="139"/>
      <c r="X1182" s="139"/>
      <c r="Y1182" s="139"/>
      <c r="Z1182" s="139"/>
      <c r="AA1182" s="139"/>
      <c r="AB1182" s="139"/>
      <c r="AC1182" s="139"/>
      <c r="AD1182" s="139"/>
      <c r="AE1182" s="139"/>
      <c r="AF1182" s="139"/>
      <c r="AG1182" s="139"/>
      <c r="AH1182" s="139"/>
      <c r="AI1182" s="139"/>
      <c r="AJ1182" s="139"/>
      <c r="AK1182" s="139"/>
      <c r="AL1182" s="139"/>
      <c r="AM1182" s="139"/>
      <c r="AN1182" s="139"/>
      <c r="AO1182" s="139"/>
      <c r="AP1182" s="139"/>
      <c r="AQ1182" s="139"/>
      <c r="AR1182" s="139"/>
      <c r="AS1182" s="139"/>
      <c r="AT1182" s="139"/>
      <c r="AU1182" s="139"/>
      <c r="AV1182" s="139"/>
      <c r="AW1182" s="139"/>
      <c r="AX1182" s="139"/>
      <c r="AY1182" s="139"/>
      <c r="AZ1182" s="139"/>
      <c r="BA1182" s="139"/>
      <c r="BB1182" s="139"/>
    </row>
    <row r="1183" spans="1:54" ht="14.25" x14ac:dyDescent="0.2">
      <c r="A1183" s="139"/>
      <c r="B1183" s="139"/>
      <c r="C1183" s="139"/>
      <c r="D1183" s="139"/>
      <c r="E1183" s="139"/>
      <c r="F1183" s="139"/>
      <c r="G1183" s="139"/>
      <c r="H1183" s="139"/>
      <c r="I1183" s="139"/>
      <c r="J1183" s="139"/>
      <c r="K1183" s="139"/>
      <c r="L1183" s="139"/>
      <c r="M1183" s="139"/>
      <c r="N1183" s="139"/>
      <c r="O1183" s="139"/>
      <c r="P1183" s="139"/>
      <c r="Q1183" s="139"/>
      <c r="R1183" s="139"/>
      <c r="S1183" s="139"/>
      <c r="T1183" s="139"/>
      <c r="U1183" s="139"/>
      <c r="V1183" s="139"/>
      <c r="W1183" s="139"/>
      <c r="X1183" s="139"/>
      <c r="Y1183" s="139"/>
      <c r="Z1183" s="139"/>
      <c r="AA1183" s="139"/>
      <c r="AB1183" s="139"/>
      <c r="AC1183" s="139"/>
      <c r="AD1183" s="139"/>
      <c r="AE1183" s="139"/>
      <c r="AF1183" s="139"/>
      <c r="AG1183" s="139"/>
      <c r="AH1183" s="139"/>
      <c r="AI1183" s="139"/>
      <c r="AJ1183" s="139"/>
      <c r="AK1183" s="139"/>
      <c r="AL1183" s="139"/>
      <c r="AM1183" s="139"/>
      <c r="AN1183" s="139"/>
      <c r="AO1183" s="139"/>
      <c r="AP1183" s="139"/>
      <c r="AQ1183" s="139"/>
      <c r="AR1183" s="139"/>
      <c r="AS1183" s="139"/>
      <c r="AT1183" s="139"/>
      <c r="AU1183" s="139"/>
      <c r="AV1183" s="139"/>
      <c r="AW1183" s="139"/>
      <c r="AX1183" s="139"/>
      <c r="AY1183" s="139"/>
      <c r="AZ1183" s="139"/>
      <c r="BA1183" s="139"/>
      <c r="BB1183" s="139"/>
    </row>
    <row r="1184" spans="1:54" ht="14.25" x14ac:dyDescent="0.2">
      <c r="A1184" s="139"/>
      <c r="B1184" s="139"/>
      <c r="C1184" s="139"/>
      <c r="D1184" s="139"/>
      <c r="E1184" s="139"/>
      <c r="F1184" s="139"/>
      <c r="G1184" s="139"/>
      <c r="H1184" s="139"/>
      <c r="I1184" s="139"/>
      <c r="J1184" s="139"/>
      <c r="K1184" s="139"/>
      <c r="L1184" s="139"/>
      <c r="M1184" s="139"/>
      <c r="N1184" s="139"/>
      <c r="O1184" s="139"/>
      <c r="P1184" s="139"/>
      <c r="Q1184" s="139"/>
      <c r="R1184" s="139"/>
      <c r="S1184" s="139"/>
      <c r="T1184" s="139"/>
      <c r="U1184" s="139"/>
      <c r="V1184" s="139"/>
      <c r="W1184" s="139"/>
      <c r="X1184" s="139"/>
      <c r="Y1184" s="139"/>
      <c r="Z1184" s="139"/>
      <c r="AA1184" s="139"/>
      <c r="AB1184" s="139"/>
      <c r="AC1184" s="139"/>
      <c r="AD1184" s="139"/>
      <c r="AE1184" s="139"/>
      <c r="AF1184" s="139"/>
      <c r="AG1184" s="139"/>
      <c r="AH1184" s="139"/>
      <c r="AI1184" s="139"/>
      <c r="AJ1184" s="139"/>
      <c r="AK1184" s="139"/>
      <c r="AL1184" s="139"/>
      <c r="AM1184" s="139"/>
      <c r="AN1184" s="139"/>
      <c r="AO1184" s="139"/>
      <c r="AP1184" s="139"/>
      <c r="AQ1184" s="139"/>
      <c r="AR1184" s="139"/>
      <c r="AS1184" s="139"/>
      <c r="AT1184" s="139"/>
      <c r="AU1184" s="139"/>
      <c r="AV1184" s="139"/>
      <c r="AW1184" s="139"/>
      <c r="AX1184" s="139"/>
      <c r="AY1184" s="139"/>
      <c r="AZ1184" s="139"/>
      <c r="BA1184" s="139"/>
      <c r="BB1184" s="139"/>
    </row>
    <row r="1185" spans="1:54" ht="14.25" x14ac:dyDescent="0.2">
      <c r="A1185" s="139"/>
      <c r="B1185" s="139"/>
      <c r="C1185" s="139"/>
      <c r="D1185" s="139"/>
      <c r="E1185" s="139"/>
      <c r="F1185" s="139"/>
      <c r="G1185" s="139"/>
      <c r="H1185" s="139"/>
      <c r="I1185" s="139"/>
      <c r="J1185" s="139"/>
      <c r="K1185" s="139"/>
      <c r="L1185" s="139"/>
      <c r="M1185" s="139"/>
      <c r="N1185" s="139"/>
      <c r="O1185" s="139"/>
      <c r="P1185" s="139"/>
      <c r="Q1185" s="139"/>
      <c r="R1185" s="139"/>
      <c r="S1185" s="139"/>
      <c r="T1185" s="139"/>
      <c r="U1185" s="139"/>
      <c r="V1185" s="139"/>
      <c r="W1185" s="139"/>
      <c r="X1185" s="139"/>
      <c r="Y1185" s="139"/>
      <c r="Z1185" s="139"/>
      <c r="AA1185" s="139"/>
      <c r="AB1185" s="139"/>
      <c r="AC1185" s="139"/>
      <c r="AD1185" s="139"/>
      <c r="AE1185" s="139"/>
      <c r="AF1185" s="139"/>
      <c r="AG1185" s="139"/>
      <c r="AH1185" s="139"/>
      <c r="AI1185" s="139"/>
      <c r="AJ1185" s="139"/>
      <c r="AK1185" s="139"/>
      <c r="AL1185" s="139"/>
      <c r="AM1185" s="139"/>
      <c r="AN1185" s="139"/>
      <c r="AO1185" s="139"/>
      <c r="AP1185" s="139"/>
      <c r="AQ1185" s="139"/>
      <c r="AR1185" s="139"/>
      <c r="AS1185" s="139"/>
      <c r="AT1185" s="139"/>
      <c r="AU1185" s="139"/>
      <c r="AV1185" s="139"/>
      <c r="AW1185" s="139"/>
      <c r="AX1185" s="139"/>
      <c r="AY1185" s="139"/>
      <c r="AZ1185" s="139"/>
      <c r="BA1185" s="139"/>
      <c r="BB1185" s="139"/>
    </row>
    <row r="1186" spans="1:54" ht="14.25" x14ac:dyDescent="0.2">
      <c r="A1186" s="139"/>
      <c r="B1186" s="139"/>
      <c r="C1186" s="139"/>
      <c r="D1186" s="139"/>
      <c r="E1186" s="139"/>
      <c r="F1186" s="139"/>
      <c r="G1186" s="139"/>
      <c r="H1186" s="139"/>
      <c r="I1186" s="139"/>
      <c r="J1186" s="139"/>
      <c r="K1186" s="139"/>
      <c r="L1186" s="139"/>
      <c r="M1186" s="139"/>
      <c r="N1186" s="139"/>
      <c r="O1186" s="139"/>
      <c r="P1186" s="139"/>
      <c r="Q1186" s="139"/>
      <c r="R1186" s="139"/>
      <c r="S1186" s="139"/>
      <c r="T1186" s="139"/>
      <c r="U1186" s="139"/>
      <c r="V1186" s="139"/>
      <c r="W1186" s="139"/>
      <c r="X1186" s="139"/>
      <c r="Y1186" s="139"/>
      <c r="Z1186" s="139"/>
      <c r="AA1186" s="139"/>
      <c r="AB1186" s="139"/>
      <c r="AC1186" s="139"/>
      <c r="AD1186" s="139"/>
      <c r="AE1186" s="139"/>
      <c r="AF1186" s="139"/>
      <c r="AG1186" s="139"/>
      <c r="AH1186" s="139"/>
      <c r="AI1186" s="139"/>
      <c r="AJ1186" s="139"/>
      <c r="AK1186" s="139"/>
      <c r="AL1186" s="139"/>
      <c r="AM1186" s="139"/>
      <c r="AN1186" s="139"/>
      <c r="AO1186" s="139"/>
      <c r="AP1186" s="139"/>
      <c r="AQ1186" s="139"/>
      <c r="AR1186" s="139"/>
      <c r="AS1186" s="139"/>
      <c r="AT1186" s="139"/>
      <c r="AU1186" s="139"/>
      <c r="AV1186" s="139"/>
      <c r="AW1186" s="139"/>
      <c r="AX1186" s="139"/>
      <c r="AY1186" s="139"/>
      <c r="AZ1186" s="139"/>
      <c r="BA1186" s="139"/>
      <c r="BB1186" s="139"/>
    </row>
    <row r="1187" spans="1:54" ht="14.25" x14ac:dyDescent="0.2">
      <c r="A1187" s="139"/>
      <c r="B1187" s="139"/>
      <c r="C1187" s="139"/>
      <c r="D1187" s="139"/>
      <c r="E1187" s="139"/>
      <c r="F1187" s="139"/>
      <c r="G1187" s="139"/>
      <c r="H1187" s="139"/>
      <c r="I1187" s="139"/>
      <c r="J1187" s="139"/>
      <c r="K1187" s="139"/>
      <c r="L1187" s="139"/>
      <c r="M1187" s="139"/>
      <c r="N1187" s="139"/>
      <c r="O1187" s="139"/>
      <c r="P1187" s="139"/>
      <c r="Q1187" s="139"/>
      <c r="R1187" s="139"/>
      <c r="S1187" s="139"/>
      <c r="T1187" s="139"/>
      <c r="U1187" s="139"/>
      <c r="V1187" s="139"/>
      <c r="W1187" s="139"/>
      <c r="X1187" s="139"/>
      <c r="Y1187" s="139"/>
      <c r="Z1187" s="139"/>
      <c r="AA1187" s="139"/>
      <c r="AB1187" s="139"/>
      <c r="AC1187" s="139"/>
      <c r="AD1187" s="139"/>
      <c r="AE1187" s="139"/>
      <c r="AF1187" s="139"/>
      <c r="AG1187" s="139"/>
      <c r="AH1187" s="139"/>
      <c r="AI1187" s="139"/>
      <c r="AJ1187" s="139"/>
      <c r="AK1187" s="139"/>
      <c r="AL1187" s="139"/>
      <c r="AM1187" s="139"/>
      <c r="AN1187" s="139"/>
      <c r="AO1187" s="139"/>
      <c r="AP1187" s="139"/>
      <c r="AQ1187" s="139"/>
      <c r="AR1187" s="139"/>
      <c r="AS1187" s="139"/>
      <c r="AT1187" s="139"/>
      <c r="AU1187" s="139"/>
      <c r="AV1187" s="139"/>
      <c r="AW1187" s="139"/>
      <c r="AX1187" s="139"/>
      <c r="AY1187" s="139"/>
      <c r="AZ1187" s="139"/>
      <c r="BA1187" s="139"/>
      <c r="BB1187" s="139"/>
    </row>
    <row r="1188" spans="1:54" ht="14.25" x14ac:dyDescent="0.2">
      <c r="A1188" s="139"/>
      <c r="B1188" s="139"/>
      <c r="C1188" s="139"/>
      <c r="D1188" s="139"/>
      <c r="E1188" s="139"/>
      <c r="F1188" s="139"/>
      <c r="G1188" s="139"/>
      <c r="H1188" s="139"/>
      <c r="I1188" s="139"/>
      <c r="J1188" s="139"/>
      <c r="K1188" s="139"/>
      <c r="L1188" s="139"/>
      <c r="M1188" s="139"/>
      <c r="N1188" s="139"/>
      <c r="O1188" s="139"/>
      <c r="P1188" s="139"/>
      <c r="Q1188" s="139"/>
      <c r="R1188" s="139"/>
      <c r="S1188" s="139"/>
      <c r="T1188" s="139"/>
      <c r="U1188" s="139"/>
      <c r="V1188" s="139"/>
      <c r="W1188" s="139"/>
      <c r="X1188" s="139"/>
      <c r="Y1188" s="139"/>
      <c r="Z1188" s="139"/>
      <c r="AA1188" s="139"/>
      <c r="AB1188" s="139"/>
      <c r="AC1188" s="139"/>
      <c r="AD1188" s="139"/>
      <c r="AE1188" s="139"/>
      <c r="AF1188" s="139"/>
      <c r="AG1188" s="139"/>
      <c r="AH1188" s="139"/>
      <c r="AI1188" s="139"/>
      <c r="AJ1188" s="139"/>
      <c r="AK1188" s="139"/>
      <c r="AL1188" s="139"/>
      <c r="AM1188" s="139"/>
      <c r="AN1188" s="139"/>
      <c r="AO1188" s="139"/>
      <c r="AP1188" s="139"/>
      <c r="AQ1188" s="139"/>
      <c r="AR1188" s="139"/>
      <c r="AS1188" s="139"/>
      <c r="AT1188" s="139"/>
      <c r="AU1188" s="139"/>
      <c r="AV1188" s="139"/>
      <c r="AW1188" s="139"/>
      <c r="AX1188" s="139"/>
      <c r="AY1188" s="139"/>
      <c r="AZ1188" s="139"/>
      <c r="BA1188" s="139"/>
      <c r="BB1188" s="139"/>
    </row>
    <row r="1189" spans="1:54" ht="14.25" x14ac:dyDescent="0.2">
      <c r="A1189" s="139"/>
      <c r="B1189" s="139"/>
      <c r="C1189" s="139"/>
      <c r="D1189" s="139"/>
      <c r="E1189" s="139"/>
      <c r="F1189" s="139"/>
      <c r="G1189" s="139"/>
      <c r="H1189" s="139"/>
      <c r="I1189" s="139"/>
      <c r="J1189" s="139"/>
      <c r="K1189" s="139"/>
      <c r="L1189" s="139"/>
      <c r="M1189" s="139"/>
      <c r="N1189" s="139"/>
      <c r="O1189" s="139"/>
      <c r="P1189" s="139"/>
      <c r="Q1189" s="139"/>
      <c r="R1189" s="139"/>
      <c r="S1189" s="139"/>
      <c r="T1189" s="139"/>
      <c r="U1189" s="139"/>
      <c r="V1189" s="139"/>
      <c r="W1189" s="139"/>
      <c r="X1189" s="139"/>
      <c r="Y1189" s="139"/>
      <c r="Z1189" s="139"/>
      <c r="AA1189" s="139"/>
      <c r="AB1189" s="139"/>
      <c r="AC1189" s="139"/>
      <c r="AD1189" s="139"/>
      <c r="AE1189" s="139"/>
      <c r="AF1189" s="139"/>
      <c r="AG1189" s="139"/>
      <c r="AH1189" s="139"/>
      <c r="AI1189" s="139"/>
      <c r="AJ1189" s="139"/>
      <c r="AK1189" s="139"/>
      <c r="AL1189" s="139"/>
      <c r="AM1189" s="139"/>
      <c r="AN1189" s="139"/>
      <c r="AO1189" s="139"/>
      <c r="AP1189" s="139"/>
      <c r="AQ1189" s="139"/>
      <c r="AR1189" s="139"/>
      <c r="AS1189" s="139"/>
      <c r="AT1189" s="139"/>
      <c r="AU1189" s="139"/>
      <c r="AV1189" s="139"/>
      <c r="AW1189" s="139"/>
      <c r="AX1189" s="139"/>
      <c r="AY1189" s="139"/>
      <c r="AZ1189" s="139"/>
      <c r="BA1189" s="139"/>
      <c r="BB1189" s="139"/>
    </row>
    <row r="1190" spans="1:54" ht="14.25" x14ac:dyDescent="0.2">
      <c r="A1190" s="139"/>
      <c r="B1190" s="139"/>
      <c r="C1190" s="139"/>
      <c r="D1190" s="139"/>
      <c r="E1190" s="139"/>
      <c r="F1190" s="139"/>
      <c r="G1190" s="139"/>
      <c r="H1190" s="139"/>
      <c r="I1190" s="139"/>
      <c r="J1190" s="139"/>
      <c r="K1190" s="139"/>
      <c r="L1190" s="139"/>
      <c r="M1190" s="139"/>
      <c r="N1190" s="139"/>
      <c r="O1190" s="139"/>
      <c r="P1190" s="139"/>
      <c r="Q1190" s="139"/>
      <c r="R1190" s="139"/>
      <c r="S1190" s="139"/>
      <c r="T1190" s="139"/>
      <c r="U1190" s="139"/>
      <c r="V1190" s="139"/>
      <c r="W1190" s="139"/>
      <c r="X1190" s="139"/>
      <c r="Y1190" s="139"/>
      <c r="Z1190" s="139"/>
      <c r="AA1190" s="139"/>
      <c r="AB1190" s="139"/>
      <c r="AC1190" s="139"/>
      <c r="AD1190" s="139"/>
      <c r="AE1190" s="139"/>
      <c r="AF1190" s="139"/>
      <c r="AG1190" s="139"/>
      <c r="AH1190" s="139"/>
      <c r="AI1190" s="139"/>
      <c r="AJ1190" s="139"/>
      <c r="AK1190" s="139"/>
      <c r="AL1190" s="139"/>
      <c r="AM1190" s="139"/>
      <c r="AN1190" s="139"/>
      <c r="AO1190" s="139"/>
      <c r="AP1190" s="139"/>
      <c r="AQ1190" s="139"/>
      <c r="AR1190" s="139"/>
      <c r="AS1190" s="139"/>
      <c r="AT1190" s="139"/>
      <c r="AU1190" s="139"/>
      <c r="AV1190" s="139"/>
      <c r="AW1190" s="139"/>
      <c r="AX1190" s="139"/>
      <c r="AY1190" s="139"/>
      <c r="AZ1190" s="139"/>
      <c r="BA1190" s="139"/>
      <c r="BB1190" s="139"/>
    </row>
    <row r="1191" spans="1:54" ht="14.25" x14ac:dyDescent="0.2">
      <c r="A1191" s="139"/>
      <c r="B1191" s="139"/>
      <c r="C1191" s="139"/>
      <c r="D1191" s="139"/>
      <c r="E1191" s="139"/>
      <c r="F1191" s="139"/>
      <c r="G1191" s="139"/>
      <c r="H1191" s="139"/>
      <c r="I1191" s="139"/>
      <c r="J1191" s="139"/>
      <c r="K1191" s="139"/>
      <c r="L1191" s="139"/>
      <c r="M1191" s="139"/>
      <c r="N1191" s="139"/>
      <c r="O1191" s="139"/>
      <c r="P1191" s="139"/>
      <c r="Q1191" s="139"/>
      <c r="R1191" s="139"/>
      <c r="S1191" s="139"/>
      <c r="T1191" s="139"/>
      <c r="U1191" s="139"/>
      <c r="V1191" s="139"/>
      <c r="W1191" s="139"/>
      <c r="X1191" s="139"/>
      <c r="Y1191" s="139"/>
      <c r="Z1191" s="139"/>
      <c r="AA1191" s="139"/>
      <c r="AB1191" s="139"/>
      <c r="AC1191" s="139"/>
      <c r="AD1191" s="139"/>
      <c r="AE1191" s="139"/>
      <c r="AF1191" s="139"/>
      <c r="AG1191" s="139"/>
      <c r="AH1191" s="139"/>
      <c r="AI1191" s="139"/>
      <c r="AJ1191" s="139"/>
      <c r="AK1191" s="139"/>
      <c r="AL1191" s="139"/>
      <c r="AM1191" s="139"/>
      <c r="AN1191" s="139"/>
      <c r="AO1191" s="139"/>
      <c r="AP1191" s="139"/>
      <c r="AQ1191" s="139"/>
      <c r="AR1191" s="139"/>
      <c r="AS1191" s="139"/>
      <c r="AT1191" s="139"/>
      <c r="AU1191" s="139"/>
      <c r="AV1191" s="139"/>
      <c r="AW1191" s="139"/>
      <c r="AX1191" s="139"/>
      <c r="AY1191" s="139"/>
      <c r="AZ1191" s="139"/>
      <c r="BA1191" s="139"/>
      <c r="BB1191" s="139"/>
    </row>
    <row r="1192" spans="1:54" ht="14.25" x14ac:dyDescent="0.2">
      <c r="A1192" s="139"/>
      <c r="B1192" s="139"/>
      <c r="C1192" s="139"/>
      <c r="D1192" s="139"/>
      <c r="E1192" s="139"/>
      <c r="F1192" s="139"/>
      <c r="G1192" s="139"/>
      <c r="H1192" s="139"/>
      <c r="I1192" s="139"/>
      <c r="J1192" s="139"/>
      <c r="K1192" s="139"/>
      <c r="L1192" s="139"/>
      <c r="M1192" s="139"/>
      <c r="N1192" s="139"/>
      <c r="O1192" s="139"/>
      <c r="P1192" s="139"/>
      <c r="Q1192" s="139"/>
      <c r="R1192" s="139"/>
      <c r="S1192" s="139"/>
      <c r="T1192" s="139"/>
      <c r="U1192" s="139"/>
      <c r="V1192" s="139"/>
      <c r="W1192" s="139"/>
      <c r="X1192" s="139"/>
      <c r="Y1192" s="139"/>
      <c r="Z1192" s="139"/>
      <c r="AA1192" s="139"/>
      <c r="AB1192" s="139"/>
      <c r="AC1192" s="139"/>
      <c r="AD1192" s="139"/>
      <c r="AE1192" s="139"/>
      <c r="AF1192" s="139"/>
      <c r="AG1192" s="139"/>
      <c r="AH1192" s="139"/>
      <c r="AI1192" s="139"/>
      <c r="AJ1192" s="139"/>
      <c r="AK1192" s="139"/>
      <c r="AL1192" s="139"/>
      <c r="AM1192" s="139"/>
      <c r="AN1192" s="139"/>
      <c r="AO1192" s="139"/>
      <c r="AP1192" s="139"/>
      <c r="AQ1192" s="139"/>
      <c r="AR1192" s="139"/>
      <c r="AS1192" s="139"/>
      <c r="AT1192" s="139"/>
      <c r="AU1192" s="139"/>
      <c r="AV1192" s="139"/>
      <c r="AW1192" s="139"/>
      <c r="AX1192" s="139"/>
      <c r="AY1192" s="139"/>
      <c r="AZ1192" s="139"/>
      <c r="BA1192" s="139"/>
      <c r="BB1192" s="139"/>
    </row>
    <row r="1193" spans="1:54" ht="14.25" x14ac:dyDescent="0.2">
      <c r="A1193" s="139"/>
      <c r="B1193" s="139"/>
      <c r="C1193" s="139"/>
      <c r="D1193" s="139"/>
      <c r="E1193" s="139"/>
      <c r="F1193" s="139"/>
      <c r="G1193" s="139"/>
      <c r="H1193" s="139"/>
      <c r="I1193" s="139"/>
      <c r="J1193" s="139"/>
      <c r="K1193" s="139"/>
      <c r="L1193" s="139"/>
      <c r="M1193" s="139"/>
      <c r="N1193" s="139"/>
      <c r="O1193" s="139"/>
      <c r="P1193" s="139"/>
      <c r="Q1193" s="139"/>
      <c r="R1193" s="139"/>
      <c r="S1193" s="139"/>
      <c r="T1193" s="139"/>
      <c r="U1193" s="139"/>
      <c r="V1193" s="139"/>
      <c r="W1193" s="139"/>
      <c r="X1193" s="139"/>
      <c r="Y1193" s="139"/>
      <c r="Z1193" s="139"/>
      <c r="AA1193" s="139"/>
      <c r="AB1193" s="139"/>
      <c r="AC1193" s="139"/>
      <c r="AD1193" s="139"/>
      <c r="AE1193" s="139"/>
      <c r="AF1193" s="139"/>
      <c r="AG1193" s="139"/>
      <c r="AH1193" s="139"/>
      <c r="AI1193" s="139"/>
      <c r="AJ1193" s="139"/>
      <c r="AK1193" s="139"/>
      <c r="AL1193" s="139"/>
      <c r="AM1193" s="139"/>
      <c r="AN1193" s="139"/>
      <c r="AO1193" s="139"/>
      <c r="AP1193" s="139"/>
      <c r="AQ1193" s="139"/>
      <c r="AR1193" s="139"/>
      <c r="AS1193" s="139"/>
      <c r="AT1193" s="139"/>
      <c r="AU1193" s="139"/>
      <c r="AV1193" s="139"/>
      <c r="AW1193" s="139"/>
      <c r="AX1193" s="139"/>
      <c r="AY1193" s="139"/>
      <c r="AZ1193" s="139"/>
      <c r="BA1193" s="139"/>
      <c r="BB1193" s="139"/>
    </row>
    <row r="1194" spans="1:54" ht="14.25" x14ac:dyDescent="0.2">
      <c r="A1194" s="139"/>
      <c r="B1194" s="139"/>
      <c r="C1194" s="139"/>
      <c r="D1194" s="139"/>
      <c r="E1194" s="139"/>
      <c r="F1194" s="139"/>
      <c r="G1194" s="139"/>
      <c r="H1194" s="139"/>
      <c r="I1194" s="139"/>
      <c r="J1194" s="139"/>
      <c r="K1194" s="139"/>
      <c r="L1194" s="139"/>
      <c r="M1194" s="139"/>
      <c r="N1194" s="139"/>
      <c r="O1194" s="139"/>
      <c r="P1194" s="139"/>
      <c r="Q1194" s="139"/>
      <c r="R1194" s="139"/>
      <c r="S1194" s="139"/>
      <c r="T1194" s="139"/>
      <c r="U1194" s="139"/>
      <c r="V1194" s="139"/>
      <c r="W1194" s="139"/>
      <c r="X1194" s="139"/>
      <c r="Y1194" s="139"/>
      <c r="Z1194" s="139"/>
      <c r="AA1194" s="139"/>
      <c r="AB1194" s="139"/>
      <c r="AC1194" s="139"/>
      <c r="AD1194" s="139"/>
      <c r="AE1194" s="139"/>
      <c r="AF1194" s="139"/>
      <c r="AG1194" s="139"/>
      <c r="AH1194" s="139"/>
      <c r="AI1194" s="139"/>
      <c r="AJ1194" s="139"/>
      <c r="AK1194" s="139"/>
      <c r="AL1194" s="139"/>
      <c r="AM1194" s="139"/>
      <c r="AN1194" s="139"/>
      <c r="AO1194" s="139"/>
      <c r="AP1194" s="139"/>
      <c r="AQ1194" s="139"/>
      <c r="AR1194" s="139"/>
      <c r="AS1194" s="139"/>
      <c r="AT1194" s="139"/>
      <c r="AU1194" s="139"/>
      <c r="AV1194" s="139"/>
      <c r="AW1194" s="139"/>
      <c r="AX1194" s="139"/>
      <c r="AY1194" s="139"/>
      <c r="AZ1194" s="139"/>
      <c r="BA1194" s="139"/>
      <c r="BB1194" s="139"/>
    </row>
    <row r="1195" spans="1:54" ht="14.25" x14ac:dyDescent="0.2">
      <c r="A1195" s="139"/>
      <c r="B1195" s="139"/>
      <c r="C1195" s="139"/>
      <c r="D1195" s="139"/>
      <c r="E1195" s="139"/>
      <c r="F1195" s="139"/>
      <c r="G1195" s="139"/>
      <c r="H1195" s="139"/>
      <c r="I1195" s="139"/>
      <c r="J1195" s="139"/>
      <c r="K1195" s="139"/>
      <c r="L1195" s="139"/>
      <c r="M1195" s="139"/>
      <c r="N1195" s="139"/>
      <c r="O1195" s="139"/>
      <c r="P1195" s="139"/>
      <c r="Q1195" s="139"/>
      <c r="R1195" s="139"/>
      <c r="S1195" s="139"/>
      <c r="T1195" s="139"/>
      <c r="U1195" s="139"/>
      <c r="V1195" s="139"/>
      <c r="W1195" s="139"/>
      <c r="X1195" s="139"/>
      <c r="Y1195" s="139"/>
      <c r="Z1195" s="139"/>
      <c r="AA1195" s="139"/>
      <c r="AB1195" s="139"/>
      <c r="AC1195" s="139"/>
      <c r="AD1195" s="139"/>
      <c r="AE1195" s="139"/>
      <c r="AF1195" s="139"/>
      <c r="AG1195" s="139"/>
      <c r="AH1195" s="139"/>
      <c r="AI1195" s="139"/>
      <c r="AJ1195" s="139"/>
      <c r="AK1195" s="139"/>
      <c r="AL1195" s="139"/>
      <c r="AM1195" s="139"/>
      <c r="AN1195" s="139"/>
      <c r="AO1195" s="139"/>
      <c r="AP1195" s="139"/>
      <c r="AQ1195" s="139"/>
      <c r="AR1195" s="139"/>
      <c r="AS1195" s="139"/>
      <c r="AT1195" s="139"/>
      <c r="AU1195" s="139"/>
      <c r="AV1195" s="139"/>
      <c r="AW1195" s="139"/>
      <c r="AX1195" s="139"/>
      <c r="AY1195" s="139"/>
      <c r="AZ1195" s="139"/>
      <c r="BA1195" s="139"/>
      <c r="BB1195" s="139"/>
    </row>
    <row r="1196" spans="1:54" ht="14.25" x14ac:dyDescent="0.2">
      <c r="A1196" s="139"/>
      <c r="B1196" s="139"/>
      <c r="C1196" s="139"/>
      <c r="D1196" s="139"/>
      <c r="E1196" s="139"/>
      <c r="F1196" s="139"/>
      <c r="G1196" s="139"/>
      <c r="H1196" s="139"/>
      <c r="I1196" s="139"/>
      <c r="J1196" s="139"/>
      <c r="K1196" s="139"/>
      <c r="L1196" s="139"/>
      <c r="M1196" s="139"/>
      <c r="N1196" s="139"/>
      <c r="O1196" s="139"/>
      <c r="P1196" s="139"/>
      <c r="Q1196" s="139"/>
      <c r="R1196" s="139"/>
      <c r="S1196" s="139"/>
      <c r="T1196" s="139"/>
      <c r="U1196" s="139"/>
      <c r="V1196" s="139"/>
      <c r="W1196" s="139"/>
      <c r="X1196" s="139"/>
      <c r="Y1196" s="139"/>
      <c r="Z1196" s="139"/>
      <c r="AA1196" s="139"/>
      <c r="AB1196" s="139"/>
      <c r="AC1196" s="139"/>
      <c r="AD1196" s="139"/>
      <c r="AE1196" s="139"/>
      <c r="AF1196" s="139"/>
      <c r="AG1196" s="139"/>
      <c r="AH1196" s="139"/>
      <c r="AI1196" s="139"/>
      <c r="AJ1196" s="139"/>
      <c r="AK1196" s="139"/>
      <c r="AL1196" s="139"/>
      <c r="AM1196" s="139"/>
      <c r="AN1196" s="139"/>
      <c r="AO1196" s="139"/>
      <c r="AP1196" s="139"/>
      <c r="AQ1196" s="139"/>
      <c r="AR1196" s="139"/>
      <c r="AS1196" s="139"/>
      <c r="AT1196" s="139"/>
      <c r="AU1196" s="139"/>
      <c r="AV1196" s="139"/>
      <c r="AW1196" s="139"/>
      <c r="AX1196" s="139"/>
      <c r="AY1196" s="139"/>
      <c r="AZ1196" s="139"/>
      <c r="BA1196" s="139"/>
      <c r="BB1196" s="139"/>
    </row>
    <row r="1197" spans="1:54" ht="14.25" x14ac:dyDescent="0.2">
      <c r="A1197" s="139"/>
      <c r="B1197" s="139"/>
      <c r="C1197" s="139"/>
      <c r="D1197" s="139"/>
      <c r="E1197" s="139"/>
      <c r="F1197" s="139"/>
      <c r="G1197" s="139"/>
      <c r="H1197" s="139"/>
      <c r="I1197" s="139"/>
      <c r="J1197" s="139"/>
      <c r="K1197" s="139"/>
      <c r="L1197" s="139"/>
      <c r="M1197" s="139"/>
      <c r="N1197" s="139"/>
      <c r="O1197" s="139"/>
      <c r="P1197" s="139"/>
      <c r="Q1197" s="139"/>
      <c r="R1197" s="139"/>
      <c r="S1197" s="139"/>
      <c r="T1197" s="139"/>
      <c r="U1197" s="139"/>
      <c r="V1197" s="139"/>
      <c r="W1197" s="139"/>
      <c r="X1197" s="139"/>
      <c r="Y1197" s="139"/>
      <c r="Z1197" s="139"/>
      <c r="AA1197" s="139"/>
      <c r="AB1197" s="139"/>
      <c r="AC1197" s="139"/>
      <c r="AD1197" s="139"/>
      <c r="AE1197" s="139"/>
      <c r="AF1197" s="139"/>
      <c r="AG1197" s="139"/>
      <c r="AH1197" s="139"/>
      <c r="AI1197" s="139"/>
      <c r="AJ1197" s="139"/>
      <c r="AK1197" s="139"/>
      <c r="AL1197" s="139"/>
      <c r="AM1197" s="139"/>
      <c r="AN1197" s="139"/>
      <c r="AO1197" s="139"/>
      <c r="AP1197" s="139"/>
      <c r="AQ1197" s="139"/>
      <c r="AR1197" s="139"/>
      <c r="AS1197" s="139"/>
      <c r="AT1197" s="139"/>
      <c r="AU1197" s="139"/>
      <c r="AV1197" s="139"/>
      <c r="AW1197" s="139"/>
      <c r="AX1197" s="139"/>
      <c r="AY1197" s="139"/>
      <c r="AZ1197" s="139"/>
      <c r="BA1197" s="139"/>
      <c r="BB1197" s="139"/>
    </row>
    <row r="1198" spans="1:54" ht="14.25" x14ac:dyDescent="0.2">
      <c r="A1198" s="139"/>
      <c r="B1198" s="139"/>
      <c r="C1198" s="139"/>
      <c r="D1198" s="139"/>
      <c r="E1198" s="139"/>
      <c r="F1198" s="139"/>
      <c r="G1198" s="139"/>
      <c r="H1198" s="139"/>
      <c r="I1198" s="139"/>
      <c r="J1198" s="139"/>
      <c r="K1198" s="139"/>
      <c r="L1198" s="139"/>
      <c r="M1198" s="139"/>
      <c r="N1198" s="139"/>
      <c r="O1198" s="139"/>
      <c r="P1198" s="139"/>
      <c r="Q1198" s="139"/>
      <c r="R1198" s="139"/>
      <c r="S1198" s="139"/>
      <c r="T1198" s="139"/>
      <c r="U1198" s="139"/>
      <c r="V1198" s="139"/>
      <c r="W1198" s="139"/>
      <c r="X1198" s="139"/>
      <c r="Y1198" s="139"/>
      <c r="Z1198" s="139"/>
      <c r="AA1198" s="139"/>
      <c r="AB1198" s="139"/>
      <c r="AC1198" s="139"/>
      <c r="AD1198" s="139"/>
      <c r="AE1198" s="139"/>
      <c r="AF1198" s="139"/>
      <c r="AG1198" s="139"/>
      <c r="AH1198" s="139"/>
      <c r="AI1198" s="139"/>
      <c r="AJ1198" s="139"/>
      <c r="AK1198" s="139"/>
      <c r="AL1198" s="139"/>
      <c r="AM1198" s="139"/>
      <c r="AN1198" s="139"/>
      <c r="AO1198" s="139"/>
      <c r="AP1198" s="139"/>
      <c r="AQ1198" s="139"/>
      <c r="AR1198" s="139"/>
      <c r="AS1198" s="139"/>
      <c r="AT1198" s="139"/>
      <c r="AU1198" s="139"/>
      <c r="AV1198" s="139"/>
      <c r="AW1198" s="139"/>
      <c r="AX1198" s="139"/>
      <c r="AY1198" s="139"/>
      <c r="AZ1198" s="139"/>
      <c r="BA1198" s="139"/>
      <c r="BB1198" s="139"/>
    </row>
    <row r="1199" spans="1:54" ht="14.25" x14ac:dyDescent="0.2">
      <c r="A1199" s="139"/>
      <c r="B1199" s="139"/>
      <c r="C1199" s="139"/>
      <c r="D1199" s="139"/>
      <c r="E1199" s="139"/>
      <c r="F1199" s="139"/>
      <c r="G1199" s="139"/>
      <c r="H1199" s="139"/>
      <c r="I1199" s="139"/>
      <c r="J1199" s="139"/>
      <c r="K1199" s="139"/>
      <c r="L1199" s="139"/>
      <c r="M1199" s="139"/>
      <c r="N1199" s="139"/>
      <c r="O1199" s="139"/>
      <c r="P1199" s="139"/>
      <c r="Q1199" s="139"/>
      <c r="R1199" s="139"/>
      <c r="S1199" s="139"/>
      <c r="T1199" s="139"/>
      <c r="U1199" s="139"/>
      <c r="V1199" s="139"/>
      <c r="W1199" s="139"/>
      <c r="X1199" s="139"/>
      <c r="Y1199" s="139"/>
      <c r="Z1199" s="139"/>
      <c r="AA1199" s="139"/>
      <c r="AB1199" s="139"/>
      <c r="AC1199" s="139"/>
      <c r="AD1199" s="139"/>
      <c r="AE1199" s="139"/>
      <c r="AF1199" s="139"/>
      <c r="AG1199" s="139"/>
      <c r="AH1199" s="139"/>
      <c r="AI1199" s="139"/>
      <c r="AJ1199" s="139"/>
      <c r="AK1199" s="139"/>
      <c r="AL1199" s="139"/>
      <c r="AM1199" s="139"/>
      <c r="AN1199" s="139"/>
      <c r="AO1199" s="139"/>
      <c r="AP1199" s="139"/>
      <c r="AQ1199" s="139"/>
      <c r="AR1199" s="139"/>
      <c r="AS1199" s="139"/>
      <c r="AT1199" s="139"/>
      <c r="AU1199" s="139"/>
      <c r="AV1199" s="139"/>
      <c r="AW1199" s="139"/>
      <c r="AX1199" s="139"/>
      <c r="AY1199" s="139"/>
      <c r="AZ1199" s="139"/>
      <c r="BA1199" s="139"/>
      <c r="BB1199" s="139"/>
    </row>
    <row r="1200" spans="1:54" ht="14.25" x14ac:dyDescent="0.2">
      <c r="A1200" s="139"/>
      <c r="B1200" s="139"/>
      <c r="C1200" s="139"/>
      <c r="D1200" s="139"/>
      <c r="E1200" s="139"/>
      <c r="F1200" s="139"/>
      <c r="G1200" s="139"/>
      <c r="H1200" s="139"/>
      <c r="I1200" s="139"/>
      <c r="J1200" s="139"/>
      <c r="K1200" s="139"/>
      <c r="L1200" s="139"/>
      <c r="M1200" s="139"/>
      <c r="N1200" s="139"/>
      <c r="O1200" s="139"/>
      <c r="P1200" s="139"/>
      <c r="Q1200" s="139"/>
      <c r="R1200" s="139"/>
      <c r="S1200" s="139"/>
      <c r="T1200" s="139"/>
      <c r="U1200" s="139"/>
      <c r="V1200" s="139"/>
      <c r="W1200" s="139"/>
      <c r="X1200" s="139"/>
      <c r="Y1200" s="139"/>
      <c r="Z1200" s="139"/>
      <c r="AA1200" s="139"/>
      <c r="AB1200" s="139"/>
      <c r="AC1200" s="139"/>
      <c r="AD1200" s="139"/>
      <c r="AE1200" s="139"/>
      <c r="AF1200" s="139"/>
      <c r="AG1200" s="139"/>
      <c r="AH1200" s="139"/>
      <c r="AI1200" s="139"/>
      <c r="AJ1200" s="139"/>
      <c r="AK1200" s="139"/>
      <c r="AL1200" s="139"/>
      <c r="AM1200" s="139"/>
      <c r="AN1200" s="139"/>
      <c r="AO1200" s="139"/>
      <c r="AP1200" s="139"/>
      <c r="AQ1200" s="139"/>
      <c r="AR1200" s="139"/>
      <c r="AS1200" s="139"/>
      <c r="AT1200" s="139"/>
      <c r="AU1200" s="139"/>
      <c r="AV1200" s="139"/>
      <c r="AW1200" s="139"/>
      <c r="AX1200" s="139"/>
      <c r="AY1200" s="139"/>
      <c r="AZ1200" s="139"/>
      <c r="BA1200" s="139"/>
      <c r="BB1200" s="139"/>
    </row>
    <row r="1201" spans="1:54" ht="14.25" x14ac:dyDescent="0.2">
      <c r="A1201" s="139"/>
      <c r="B1201" s="139"/>
      <c r="C1201" s="139"/>
      <c r="D1201" s="139"/>
      <c r="E1201" s="139"/>
      <c r="F1201" s="139"/>
      <c r="G1201" s="139"/>
      <c r="H1201" s="139"/>
      <c r="I1201" s="139"/>
      <c r="J1201" s="139"/>
      <c r="K1201" s="139"/>
      <c r="L1201" s="139"/>
      <c r="M1201" s="139"/>
      <c r="N1201" s="139"/>
      <c r="O1201" s="139"/>
      <c r="P1201" s="139"/>
      <c r="Q1201" s="139"/>
      <c r="R1201" s="139"/>
      <c r="S1201" s="139"/>
      <c r="T1201" s="139"/>
      <c r="U1201" s="139"/>
      <c r="V1201" s="139"/>
      <c r="W1201" s="139"/>
      <c r="X1201" s="139"/>
      <c r="Y1201" s="139"/>
      <c r="Z1201" s="139"/>
      <c r="AA1201" s="139"/>
      <c r="AB1201" s="139"/>
      <c r="AC1201" s="139"/>
      <c r="AD1201" s="139"/>
      <c r="AE1201" s="139"/>
      <c r="AF1201" s="139"/>
      <c r="AG1201" s="139"/>
      <c r="AH1201" s="139"/>
      <c r="AI1201" s="139"/>
      <c r="AJ1201" s="139"/>
      <c r="AK1201" s="139"/>
      <c r="AL1201" s="139"/>
      <c r="AM1201" s="139"/>
      <c r="AN1201" s="139"/>
      <c r="AO1201" s="139"/>
      <c r="AP1201" s="139"/>
      <c r="AQ1201" s="139"/>
      <c r="AR1201" s="139"/>
      <c r="AS1201" s="139"/>
      <c r="AT1201" s="139"/>
      <c r="AU1201" s="139"/>
      <c r="AV1201" s="139"/>
      <c r="AW1201" s="139"/>
      <c r="AX1201" s="139"/>
      <c r="AY1201" s="139"/>
      <c r="AZ1201" s="139"/>
      <c r="BA1201" s="139"/>
      <c r="BB1201" s="139"/>
    </row>
    <row r="1202" spans="1:54" ht="14.25" x14ac:dyDescent="0.2">
      <c r="A1202" s="139"/>
      <c r="B1202" s="139"/>
      <c r="C1202" s="139"/>
      <c r="D1202" s="139"/>
      <c r="E1202" s="139"/>
      <c r="F1202" s="139"/>
      <c r="G1202" s="139"/>
      <c r="H1202" s="139"/>
      <c r="I1202" s="139"/>
      <c r="J1202" s="139"/>
      <c r="K1202" s="139"/>
      <c r="L1202" s="139"/>
      <c r="M1202" s="139"/>
      <c r="N1202" s="139"/>
      <c r="O1202" s="139"/>
      <c r="P1202" s="139"/>
      <c r="Q1202" s="139"/>
      <c r="R1202" s="139"/>
      <c r="S1202" s="139"/>
      <c r="T1202" s="139"/>
      <c r="U1202" s="139"/>
      <c r="V1202" s="139"/>
      <c r="W1202" s="139"/>
      <c r="X1202" s="139"/>
      <c r="Y1202" s="139"/>
      <c r="Z1202" s="139"/>
      <c r="AA1202" s="139"/>
      <c r="AB1202" s="139"/>
      <c r="AC1202" s="139"/>
      <c r="AD1202" s="139"/>
      <c r="AE1202" s="139"/>
      <c r="AF1202" s="139"/>
      <c r="AG1202" s="139"/>
      <c r="AH1202" s="139"/>
      <c r="AI1202" s="139"/>
      <c r="AJ1202" s="139"/>
      <c r="AK1202" s="139"/>
      <c r="AL1202" s="139"/>
      <c r="AM1202" s="139"/>
      <c r="AN1202" s="139"/>
      <c r="AO1202" s="139"/>
      <c r="AP1202" s="139"/>
      <c r="AQ1202" s="139"/>
      <c r="AR1202" s="139"/>
      <c r="AS1202" s="139"/>
      <c r="AT1202" s="139"/>
      <c r="AU1202" s="139"/>
      <c r="AV1202" s="139"/>
      <c r="AW1202" s="139"/>
      <c r="AX1202" s="139"/>
      <c r="AY1202" s="139"/>
      <c r="AZ1202" s="139"/>
      <c r="BA1202" s="139"/>
      <c r="BB1202" s="139"/>
    </row>
    <row r="1203" spans="1:54" ht="14.25" x14ac:dyDescent="0.2">
      <c r="A1203" s="139"/>
      <c r="B1203" s="139"/>
      <c r="C1203" s="139"/>
      <c r="D1203" s="139"/>
      <c r="E1203" s="139"/>
      <c r="F1203" s="139"/>
      <c r="G1203" s="139"/>
      <c r="H1203" s="139"/>
      <c r="I1203" s="139"/>
      <c r="J1203" s="139"/>
      <c r="K1203" s="139"/>
      <c r="L1203" s="139"/>
      <c r="M1203" s="139"/>
      <c r="N1203" s="139"/>
      <c r="O1203" s="139"/>
      <c r="P1203" s="139"/>
      <c r="Q1203" s="139"/>
      <c r="R1203" s="139"/>
      <c r="S1203" s="139"/>
      <c r="T1203" s="139"/>
      <c r="U1203" s="139"/>
      <c r="V1203" s="139"/>
      <c r="W1203" s="139"/>
      <c r="X1203" s="139"/>
      <c r="Y1203" s="139"/>
      <c r="Z1203" s="139"/>
      <c r="AA1203" s="139"/>
      <c r="AB1203" s="139"/>
      <c r="AC1203" s="139"/>
      <c r="AD1203" s="139"/>
      <c r="AE1203" s="139"/>
      <c r="AF1203" s="139"/>
      <c r="AG1203" s="139"/>
      <c r="AH1203" s="139"/>
      <c r="AI1203" s="139"/>
      <c r="AJ1203" s="139"/>
      <c r="AK1203" s="139"/>
      <c r="AL1203" s="139"/>
      <c r="AM1203" s="139"/>
      <c r="AN1203" s="139"/>
      <c r="AO1203" s="139"/>
      <c r="AP1203" s="139"/>
      <c r="AQ1203" s="139"/>
      <c r="AR1203" s="139"/>
      <c r="AS1203" s="139"/>
      <c r="AT1203" s="139"/>
      <c r="AU1203" s="139"/>
      <c r="AV1203" s="139"/>
      <c r="AW1203" s="139"/>
      <c r="AX1203" s="139"/>
      <c r="AY1203" s="139"/>
      <c r="AZ1203" s="139"/>
      <c r="BA1203" s="139"/>
      <c r="BB1203" s="139"/>
    </row>
    <row r="1204" spans="1:54" ht="14.25" x14ac:dyDescent="0.2">
      <c r="A1204" s="139"/>
      <c r="B1204" s="139"/>
      <c r="C1204" s="139"/>
      <c r="D1204" s="139"/>
      <c r="E1204" s="139"/>
      <c r="F1204" s="139"/>
      <c r="G1204" s="139"/>
      <c r="H1204" s="139"/>
      <c r="I1204" s="139"/>
      <c r="J1204" s="139"/>
      <c r="K1204" s="139"/>
      <c r="L1204" s="139"/>
      <c r="M1204" s="139"/>
      <c r="N1204" s="139"/>
      <c r="O1204" s="139"/>
      <c r="P1204" s="139"/>
      <c r="Q1204" s="139"/>
      <c r="R1204" s="139"/>
      <c r="S1204" s="139"/>
      <c r="T1204" s="139"/>
      <c r="U1204" s="139"/>
      <c r="V1204" s="139"/>
      <c r="W1204" s="139"/>
      <c r="X1204" s="139"/>
      <c r="Y1204" s="139"/>
      <c r="Z1204" s="139"/>
      <c r="AA1204" s="139"/>
      <c r="AB1204" s="139"/>
      <c r="AC1204" s="139"/>
      <c r="AD1204" s="139"/>
      <c r="AE1204" s="139"/>
      <c r="AF1204" s="139"/>
      <c r="AG1204" s="139"/>
      <c r="AH1204" s="139"/>
      <c r="AI1204" s="139"/>
      <c r="AJ1204" s="139"/>
      <c r="AK1204" s="139"/>
      <c r="AL1204" s="139"/>
      <c r="AM1204" s="139"/>
      <c r="AN1204" s="139"/>
      <c r="AO1204" s="139"/>
      <c r="AP1204" s="139"/>
      <c r="AQ1204" s="139"/>
      <c r="AR1204" s="139"/>
      <c r="AS1204" s="139"/>
      <c r="AT1204" s="139"/>
      <c r="AU1204" s="139"/>
      <c r="AV1204" s="139"/>
      <c r="AW1204" s="139"/>
      <c r="AX1204" s="139"/>
      <c r="AY1204" s="139"/>
      <c r="AZ1204" s="139"/>
      <c r="BA1204" s="139"/>
      <c r="BB1204" s="139"/>
    </row>
    <row r="1205" spans="1:54" ht="14.25" x14ac:dyDescent="0.2">
      <c r="A1205" s="139"/>
      <c r="B1205" s="139"/>
      <c r="C1205" s="139"/>
      <c r="D1205" s="139"/>
      <c r="E1205" s="139"/>
      <c r="F1205" s="139"/>
      <c r="G1205" s="139"/>
      <c r="H1205" s="139"/>
      <c r="I1205" s="139"/>
      <c r="J1205" s="139"/>
      <c r="K1205" s="139"/>
      <c r="L1205" s="139"/>
      <c r="M1205" s="139"/>
      <c r="N1205" s="139"/>
      <c r="O1205" s="139"/>
      <c r="P1205" s="139"/>
      <c r="Q1205" s="139"/>
      <c r="R1205" s="139"/>
      <c r="S1205" s="139"/>
      <c r="T1205" s="139"/>
      <c r="U1205" s="139"/>
      <c r="V1205" s="139"/>
      <c r="W1205" s="139"/>
      <c r="X1205" s="139"/>
      <c r="Y1205" s="139"/>
      <c r="Z1205" s="139"/>
      <c r="AA1205" s="139"/>
      <c r="AB1205" s="139"/>
      <c r="AC1205" s="139"/>
      <c r="AD1205" s="139"/>
      <c r="AE1205" s="139"/>
      <c r="AF1205" s="139"/>
      <c r="AG1205" s="139"/>
      <c r="AH1205" s="139"/>
      <c r="AI1205" s="139"/>
      <c r="AJ1205" s="139"/>
      <c r="AK1205" s="139"/>
      <c r="AL1205" s="139"/>
      <c r="AM1205" s="139"/>
      <c r="AN1205" s="139"/>
      <c r="AO1205" s="139"/>
      <c r="AP1205" s="139"/>
      <c r="AQ1205" s="139"/>
      <c r="AR1205" s="139"/>
      <c r="AS1205" s="139"/>
      <c r="AT1205" s="139"/>
      <c r="AU1205" s="139"/>
      <c r="AV1205" s="139"/>
      <c r="AW1205" s="139"/>
      <c r="AX1205" s="139"/>
      <c r="AY1205" s="139"/>
      <c r="AZ1205" s="139"/>
      <c r="BA1205" s="139"/>
      <c r="BB1205" s="139"/>
    </row>
    <row r="1206" spans="1:54" ht="14.25" x14ac:dyDescent="0.2">
      <c r="A1206" s="139"/>
      <c r="B1206" s="139"/>
      <c r="C1206" s="139"/>
      <c r="D1206" s="139"/>
      <c r="E1206" s="139"/>
      <c r="F1206" s="139"/>
      <c r="G1206" s="139"/>
      <c r="H1206" s="139"/>
      <c r="I1206" s="139"/>
      <c r="J1206" s="139"/>
      <c r="K1206" s="139"/>
      <c r="L1206" s="139"/>
      <c r="M1206" s="139"/>
      <c r="N1206" s="139"/>
      <c r="O1206" s="139"/>
      <c r="P1206" s="139"/>
      <c r="Q1206" s="139"/>
      <c r="R1206" s="139"/>
      <c r="S1206" s="139"/>
      <c r="T1206" s="139"/>
      <c r="U1206" s="139"/>
      <c r="V1206" s="139"/>
      <c r="W1206" s="139"/>
      <c r="X1206" s="139"/>
      <c r="Y1206" s="139"/>
      <c r="Z1206" s="139"/>
      <c r="AA1206" s="139"/>
      <c r="AB1206" s="139"/>
      <c r="AC1206" s="139"/>
      <c r="AD1206" s="139"/>
      <c r="AE1206" s="139"/>
      <c r="AF1206" s="139"/>
      <c r="AG1206" s="139"/>
      <c r="AH1206" s="139"/>
      <c r="AI1206" s="139"/>
      <c r="AJ1206" s="139"/>
      <c r="AK1206" s="139"/>
      <c r="AL1206" s="139"/>
      <c r="AM1206" s="139"/>
      <c r="AN1206" s="139"/>
      <c r="AO1206" s="139"/>
      <c r="AP1206" s="139"/>
      <c r="AQ1206" s="139"/>
      <c r="AR1206" s="139"/>
      <c r="AS1206" s="139"/>
      <c r="AT1206" s="139"/>
      <c r="AU1206" s="139"/>
      <c r="AV1206" s="139"/>
      <c r="AW1206" s="139"/>
      <c r="AX1206" s="139"/>
      <c r="AY1206" s="139"/>
      <c r="AZ1206" s="139"/>
      <c r="BA1206" s="139"/>
      <c r="BB1206" s="139"/>
    </row>
    <row r="1207" spans="1:54" ht="14.25" x14ac:dyDescent="0.2">
      <c r="A1207" s="139"/>
      <c r="B1207" s="139"/>
      <c r="C1207" s="139"/>
      <c r="D1207" s="139"/>
      <c r="E1207" s="139"/>
      <c r="F1207" s="139"/>
      <c r="G1207" s="139"/>
      <c r="H1207" s="139"/>
      <c r="I1207" s="139"/>
      <c r="J1207" s="139"/>
      <c r="K1207" s="139"/>
      <c r="L1207" s="139"/>
      <c r="M1207" s="139"/>
      <c r="N1207" s="139"/>
      <c r="O1207" s="139"/>
      <c r="P1207" s="139"/>
      <c r="Q1207" s="139"/>
      <c r="R1207" s="139"/>
      <c r="S1207" s="139"/>
      <c r="T1207" s="139"/>
      <c r="U1207" s="139"/>
      <c r="V1207" s="139"/>
      <c r="W1207" s="139"/>
      <c r="X1207" s="139"/>
      <c r="Y1207" s="139"/>
      <c r="Z1207" s="139"/>
      <c r="AA1207" s="139"/>
      <c r="AB1207" s="139"/>
      <c r="AC1207" s="139"/>
      <c r="AD1207" s="139"/>
      <c r="AE1207" s="139"/>
      <c r="AF1207" s="139"/>
      <c r="AG1207" s="139"/>
      <c r="AH1207" s="139"/>
      <c r="AI1207" s="139"/>
      <c r="AJ1207" s="139"/>
      <c r="AK1207" s="139"/>
      <c r="AL1207" s="139"/>
      <c r="AM1207" s="139"/>
      <c r="AN1207" s="139"/>
      <c r="AO1207" s="139"/>
      <c r="AP1207" s="139"/>
      <c r="AQ1207" s="139"/>
      <c r="AR1207" s="139"/>
      <c r="AS1207" s="139"/>
      <c r="AT1207" s="139"/>
      <c r="AU1207" s="139"/>
      <c r="AV1207" s="139"/>
      <c r="AW1207" s="139"/>
      <c r="AX1207" s="139"/>
      <c r="AY1207" s="139"/>
      <c r="AZ1207" s="139"/>
      <c r="BA1207" s="139"/>
      <c r="BB1207" s="139"/>
    </row>
    <row r="1208" spans="1:54" ht="14.25" x14ac:dyDescent="0.2">
      <c r="A1208" s="139"/>
      <c r="B1208" s="139"/>
      <c r="C1208" s="139"/>
      <c r="D1208" s="139"/>
      <c r="E1208" s="139"/>
      <c r="F1208" s="139"/>
      <c r="G1208" s="139"/>
      <c r="H1208" s="139"/>
      <c r="I1208" s="139"/>
      <c r="J1208" s="139"/>
      <c r="K1208" s="139"/>
      <c r="L1208" s="139"/>
      <c r="M1208" s="139"/>
      <c r="N1208" s="139"/>
      <c r="O1208" s="139"/>
      <c r="P1208" s="139"/>
      <c r="Q1208" s="139"/>
      <c r="R1208" s="139"/>
      <c r="S1208" s="139"/>
      <c r="T1208" s="139"/>
      <c r="U1208" s="139"/>
      <c r="V1208" s="139"/>
      <c r="W1208" s="139"/>
      <c r="X1208" s="139"/>
      <c r="Y1208" s="139"/>
      <c r="Z1208" s="139"/>
      <c r="AA1208" s="139"/>
      <c r="AB1208" s="139"/>
      <c r="AC1208" s="139"/>
      <c r="AD1208" s="139"/>
      <c r="AE1208" s="139"/>
      <c r="AF1208" s="139"/>
      <c r="AG1208" s="139"/>
      <c r="AH1208" s="139"/>
      <c r="AI1208" s="139"/>
      <c r="AJ1208" s="139"/>
      <c r="AK1208" s="139"/>
      <c r="AL1208" s="139"/>
      <c r="AM1208" s="139"/>
      <c r="AN1208" s="139"/>
      <c r="AO1208" s="139"/>
      <c r="AP1208" s="139"/>
      <c r="AQ1208" s="139"/>
      <c r="AR1208" s="139"/>
      <c r="AS1208" s="139"/>
      <c r="AT1208" s="139"/>
      <c r="AU1208" s="139"/>
      <c r="AV1208" s="139"/>
      <c r="AW1208" s="139"/>
      <c r="AX1208" s="139"/>
      <c r="AY1208" s="139"/>
      <c r="AZ1208" s="139"/>
      <c r="BA1208" s="139"/>
      <c r="BB1208" s="139"/>
    </row>
    <row r="1209" spans="1:54" ht="14.25" x14ac:dyDescent="0.2">
      <c r="A1209" s="139"/>
      <c r="B1209" s="139"/>
      <c r="C1209" s="139"/>
      <c r="D1209" s="139"/>
      <c r="E1209" s="139"/>
      <c r="F1209" s="139"/>
      <c r="G1209" s="139"/>
      <c r="H1209" s="139"/>
      <c r="I1209" s="139"/>
      <c r="J1209" s="139"/>
      <c r="K1209" s="139"/>
      <c r="L1209" s="139"/>
      <c r="M1209" s="139"/>
      <c r="N1209" s="139"/>
      <c r="O1209" s="139"/>
      <c r="P1209" s="139"/>
      <c r="Q1209" s="139"/>
      <c r="R1209" s="139"/>
      <c r="S1209" s="139"/>
      <c r="T1209" s="139"/>
      <c r="U1209" s="139"/>
      <c r="V1209" s="139"/>
      <c r="W1209" s="139"/>
      <c r="X1209" s="139"/>
      <c r="Y1209" s="139"/>
      <c r="Z1209" s="139"/>
      <c r="AA1209" s="139"/>
      <c r="AB1209" s="139"/>
      <c r="AC1209" s="139"/>
      <c r="AD1209" s="139"/>
      <c r="AE1209" s="139"/>
      <c r="AF1209" s="139"/>
      <c r="AG1209" s="139"/>
      <c r="AH1209" s="139"/>
      <c r="AI1209" s="139"/>
      <c r="AJ1209" s="139"/>
      <c r="AK1209" s="139"/>
      <c r="AL1209" s="139"/>
      <c r="AM1209" s="139"/>
      <c r="AN1209" s="139"/>
      <c r="AO1209" s="139"/>
      <c r="AP1209" s="139"/>
      <c r="AQ1209" s="139"/>
      <c r="AR1209" s="139"/>
      <c r="AS1209" s="139"/>
      <c r="AT1209" s="139"/>
      <c r="AU1209" s="139"/>
      <c r="AV1209" s="139"/>
      <c r="AW1209" s="139"/>
      <c r="AX1209" s="139"/>
      <c r="AY1209" s="139"/>
      <c r="AZ1209" s="139"/>
      <c r="BA1209" s="139"/>
      <c r="BB1209" s="139"/>
    </row>
    <row r="1210" spans="1:54" ht="14.25" x14ac:dyDescent="0.2">
      <c r="A1210" s="139"/>
      <c r="B1210" s="139"/>
      <c r="C1210" s="139"/>
      <c r="D1210" s="139"/>
      <c r="E1210" s="139"/>
      <c r="F1210" s="139"/>
      <c r="G1210" s="139"/>
      <c r="H1210" s="139"/>
      <c r="I1210" s="139"/>
      <c r="J1210" s="139"/>
      <c r="K1210" s="139"/>
      <c r="L1210" s="139"/>
      <c r="M1210" s="139"/>
      <c r="N1210" s="139"/>
      <c r="O1210" s="139"/>
      <c r="P1210" s="139"/>
      <c r="Q1210" s="139"/>
      <c r="R1210" s="139"/>
      <c r="S1210" s="139"/>
      <c r="T1210" s="139"/>
      <c r="U1210" s="139"/>
      <c r="V1210" s="139"/>
      <c r="W1210" s="139"/>
      <c r="X1210" s="139"/>
      <c r="Y1210" s="139"/>
      <c r="Z1210" s="139"/>
      <c r="AA1210" s="139"/>
      <c r="AB1210" s="139"/>
      <c r="AC1210" s="139"/>
      <c r="AD1210" s="139"/>
      <c r="AE1210" s="139"/>
      <c r="AF1210" s="139"/>
      <c r="AG1210" s="139"/>
      <c r="AH1210" s="139"/>
      <c r="AI1210" s="139"/>
      <c r="AJ1210" s="139"/>
      <c r="AK1210" s="139"/>
      <c r="AL1210" s="139"/>
      <c r="AM1210" s="139"/>
      <c r="AN1210" s="139"/>
      <c r="AO1210" s="139"/>
      <c r="AP1210" s="139"/>
      <c r="AQ1210" s="139"/>
      <c r="AR1210" s="139"/>
      <c r="AS1210" s="139"/>
      <c r="AT1210" s="139"/>
      <c r="AU1210" s="139"/>
      <c r="AV1210" s="139"/>
      <c r="AW1210" s="139"/>
      <c r="AX1210" s="139"/>
      <c r="AY1210" s="139"/>
      <c r="AZ1210" s="139"/>
      <c r="BA1210" s="139"/>
      <c r="BB1210" s="139"/>
    </row>
    <row r="1211" spans="1:54" ht="14.25" x14ac:dyDescent="0.2">
      <c r="A1211" s="139"/>
      <c r="B1211" s="139"/>
      <c r="C1211" s="139"/>
      <c r="D1211" s="139"/>
      <c r="E1211" s="139"/>
      <c r="F1211" s="139"/>
      <c r="G1211" s="139"/>
      <c r="H1211" s="139"/>
      <c r="I1211" s="139"/>
      <c r="J1211" s="139"/>
      <c r="K1211" s="139"/>
      <c r="L1211" s="139"/>
      <c r="M1211" s="139"/>
      <c r="N1211" s="139"/>
      <c r="O1211" s="139"/>
      <c r="P1211" s="139"/>
      <c r="Q1211" s="139"/>
      <c r="R1211" s="139"/>
      <c r="S1211" s="139"/>
      <c r="T1211" s="139"/>
      <c r="U1211" s="139"/>
      <c r="V1211" s="139"/>
      <c r="W1211" s="139"/>
      <c r="X1211" s="139"/>
      <c r="Y1211" s="139"/>
      <c r="Z1211" s="139"/>
      <c r="AA1211" s="139"/>
      <c r="AB1211" s="139"/>
      <c r="AC1211" s="139"/>
      <c r="AD1211" s="139"/>
      <c r="AE1211" s="139"/>
      <c r="AF1211" s="139"/>
      <c r="AG1211" s="139"/>
      <c r="AH1211" s="139"/>
      <c r="AI1211" s="139"/>
      <c r="AJ1211" s="139"/>
      <c r="AK1211" s="139"/>
      <c r="AL1211" s="139"/>
      <c r="AM1211" s="139"/>
      <c r="AN1211" s="139"/>
      <c r="AO1211" s="139"/>
      <c r="AP1211" s="139"/>
      <c r="AQ1211" s="139"/>
      <c r="AR1211" s="139"/>
      <c r="AS1211" s="139"/>
      <c r="AT1211" s="139"/>
      <c r="AU1211" s="139"/>
      <c r="AV1211" s="139"/>
      <c r="AW1211" s="139"/>
      <c r="AX1211" s="139"/>
      <c r="AY1211" s="139"/>
      <c r="AZ1211" s="139"/>
      <c r="BA1211" s="139"/>
      <c r="BB1211" s="139"/>
    </row>
    <row r="1212" spans="1:54" ht="14.25" x14ac:dyDescent="0.2">
      <c r="A1212" s="139"/>
      <c r="B1212" s="139"/>
      <c r="C1212" s="139"/>
      <c r="D1212" s="139"/>
      <c r="E1212" s="139"/>
      <c r="F1212" s="139"/>
      <c r="G1212" s="139"/>
      <c r="H1212" s="139"/>
      <c r="I1212" s="139"/>
      <c r="J1212" s="139"/>
      <c r="K1212" s="139"/>
      <c r="L1212" s="139"/>
      <c r="M1212" s="139"/>
      <c r="N1212" s="139"/>
      <c r="O1212" s="139"/>
      <c r="P1212" s="139"/>
      <c r="Q1212" s="139"/>
      <c r="R1212" s="139"/>
      <c r="S1212" s="139"/>
      <c r="T1212" s="139"/>
      <c r="U1212" s="139"/>
      <c r="V1212" s="139"/>
      <c r="W1212" s="139"/>
      <c r="X1212" s="139"/>
      <c r="Y1212" s="139"/>
      <c r="Z1212" s="139"/>
      <c r="AA1212" s="139"/>
      <c r="AB1212" s="139"/>
      <c r="AC1212" s="139"/>
      <c r="AD1212" s="139"/>
      <c r="AE1212" s="139"/>
      <c r="AF1212" s="139"/>
      <c r="AG1212" s="139"/>
      <c r="AH1212" s="139"/>
      <c r="AI1212" s="139"/>
      <c r="AJ1212" s="139"/>
      <c r="AK1212" s="139"/>
      <c r="AL1212" s="139"/>
      <c r="AM1212" s="139"/>
      <c r="AN1212" s="139"/>
      <c r="AO1212" s="139"/>
      <c r="AP1212" s="139"/>
      <c r="AQ1212" s="139"/>
      <c r="AR1212" s="139"/>
      <c r="AS1212" s="139"/>
      <c r="AT1212" s="139"/>
      <c r="AU1212" s="139"/>
      <c r="AV1212" s="139"/>
      <c r="AW1212" s="139"/>
      <c r="AX1212" s="139"/>
      <c r="AY1212" s="139"/>
      <c r="AZ1212" s="139"/>
      <c r="BA1212" s="139"/>
      <c r="BB1212" s="139"/>
    </row>
    <row r="1213" spans="1:54" ht="14.25" x14ac:dyDescent="0.2">
      <c r="A1213" s="139"/>
      <c r="B1213" s="139"/>
      <c r="C1213" s="139"/>
      <c r="D1213" s="139"/>
      <c r="E1213" s="139"/>
      <c r="F1213" s="139"/>
      <c r="G1213" s="139"/>
      <c r="H1213" s="139"/>
      <c r="I1213" s="139"/>
      <c r="J1213" s="139"/>
      <c r="K1213" s="139"/>
      <c r="L1213" s="139"/>
      <c r="M1213" s="139"/>
      <c r="N1213" s="139"/>
      <c r="O1213" s="139"/>
      <c r="P1213" s="139"/>
      <c r="Q1213" s="139"/>
      <c r="R1213" s="139"/>
      <c r="S1213" s="139"/>
      <c r="T1213" s="139"/>
      <c r="U1213" s="139"/>
      <c r="V1213" s="139"/>
      <c r="W1213" s="139"/>
      <c r="X1213" s="139"/>
      <c r="Y1213" s="139"/>
      <c r="Z1213" s="139"/>
      <c r="AA1213" s="139"/>
      <c r="AB1213" s="139"/>
      <c r="AC1213" s="139"/>
      <c r="AD1213" s="139"/>
      <c r="AE1213" s="139"/>
      <c r="AF1213" s="139"/>
      <c r="AG1213" s="139"/>
      <c r="AH1213" s="139"/>
      <c r="AI1213" s="139"/>
      <c r="AJ1213" s="139"/>
      <c r="AK1213" s="139"/>
      <c r="AL1213" s="139"/>
      <c r="AM1213" s="139"/>
      <c r="AN1213" s="139"/>
      <c r="AO1213" s="139"/>
      <c r="AP1213" s="139"/>
      <c r="AQ1213" s="139"/>
      <c r="AR1213" s="139"/>
      <c r="AS1213" s="139"/>
      <c r="AT1213" s="139"/>
      <c r="AU1213" s="139"/>
      <c r="AV1213" s="139"/>
      <c r="AW1213" s="139"/>
      <c r="AX1213" s="139"/>
      <c r="AY1213" s="139"/>
      <c r="AZ1213" s="139"/>
      <c r="BA1213" s="139"/>
      <c r="BB1213" s="139"/>
    </row>
    <row r="1214" spans="1:54" ht="14.25" x14ac:dyDescent="0.2">
      <c r="A1214" s="139"/>
      <c r="B1214" s="139"/>
      <c r="C1214" s="139"/>
      <c r="D1214" s="139"/>
      <c r="E1214" s="139"/>
      <c r="F1214" s="139"/>
      <c r="G1214" s="139"/>
      <c r="H1214" s="139"/>
      <c r="I1214" s="139"/>
      <c r="J1214" s="139"/>
      <c r="K1214" s="139"/>
      <c r="L1214" s="139"/>
      <c r="M1214" s="139"/>
      <c r="N1214" s="139"/>
      <c r="O1214" s="139"/>
      <c r="P1214" s="139"/>
      <c r="Q1214" s="139"/>
      <c r="R1214" s="139"/>
      <c r="S1214" s="139"/>
      <c r="T1214" s="139"/>
      <c r="U1214" s="139"/>
      <c r="V1214" s="139"/>
      <c r="W1214" s="139"/>
      <c r="X1214" s="139"/>
      <c r="Y1214" s="139"/>
      <c r="Z1214" s="139"/>
      <c r="AA1214" s="139"/>
      <c r="AB1214" s="139"/>
      <c r="AC1214" s="139"/>
      <c r="AD1214" s="139"/>
      <c r="AE1214" s="139"/>
      <c r="AF1214" s="139"/>
      <c r="AG1214" s="139"/>
      <c r="AH1214" s="139"/>
      <c r="AI1214" s="139"/>
      <c r="AJ1214" s="139"/>
      <c r="AK1214" s="139"/>
      <c r="AL1214" s="139"/>
      <c r="AM1214" s="139"/>
      <c r="AN1214" s="139"/>
      <c r="AO1214" s="139"/>
      <c r="AP1214" s="139"/>
      <c r="AQ1214" s="139"/>
      <c r="AR1214" s="139"/>
      <c r="AS1214" s="139"/>
      <c r="AT1214" s="139"/>
      <c r="AU1214" s="139"/>
      <c r="AV1214" s="139"/>
      <c r="AW1214" s="139"/>
      <c r="AX1214" s="139"/>
      <c r="AY1214" s="139"/>
      <c r="AZ1214" s="139"/>
      <c r="BA1214" s="139"/>
      <c r="BB1214" s="139"/>
    </row>
    <row r="1215" spans="1:54" ht="14.25" x14ac:dyDescent="0.2">
      <c r="A1215" s="139"/>
      <c r="B1215" s="139"/>
      <c r="C1215" s="139"/>
      <c r="D1215" s="139"/>
      <c r="E1215" s="139"/>
      <c r="F1215" s="139"/>
      <c r="G1215" s="139"/>
      <c r="H1215" s="139"/>
      <c r="I1215" s="139"/>
      <c r="J1215" s="139"/>
      <c r="K1215" s="139"/>
      <c r="L1215" s="139"/>
      <c r="M1215" s="139"/>
      <c r="N1215" s="139"/>
      <c r="O1215" s="139"/>
      <c r="P1215" s="139"/>
      <c r="Q1215" s="139"/>
      <c r="R1215" s="139"/>
      <c r="S1215" s="139"/>
      <c r="T1215" s="139"/>
      <c r="U1215" s="139"/>
      <c r="V1215" s="139"/>
      <c r="W1215" s="139"/>
      <c r="X1215" s="139"/>
      <c r="Y1215" s="139"/>
      <c r="Z1215" s="139"/>
      <c r="AA1215" s="139"/>
      <c r="AB1215" s="139"/>
      <c r="AC1215" s="139"/>
      <c r="AD1215" s="139"/>
      <c r="AE1215" s="139"/>
      <c r="AF1215" s="139"/>
      <c r="AG1215" s="139"/>
      <c r="AH1215" s="139"/>
      <c r="AI1215" s="139"/>
      <c r="AJ1215" s="139"/>
      <c r="AK1215" s="139"/>
      <c r="AL1215" s="139"/>
      <c r="AM1215" s="139"/>
      <c r="AN1215" s="139"/>
      <c r="AO1215" s="139"/>
      <c r="AP1215" s="139"/>
      <c r="AQ1215" s="139"/>
      <c r="AR1215" s="139"/>
      <c r="AS1215" s="139"/>
      <c r="AT1215" s="139"/>
      <c r="AU1215" s="139"/>
      <c r="AV1215" s="139"/>
      <c r="AW1215" s="139"/>
      <c r="AX1215" s="139"/>
      <c r="AY1215" s="139"/>
      <c r="AZ1215" s="139"/>
      <c r="BA1215" s="139"/>
      <c r="BB1215" s="139"/>
    </row>
    <row r="1216" spans="1:54" ht="14.25" x14ac:dyDescent="0.2">
      <c r="A1216" s="139"/>
      <c r="B1216" s="139"/>
      <c r="C1216" s="139"/>
      <c r="D1216" s="139"/>
      <c r="E1216" s="139"/>
      <c r="F1216" s="139"/>
      <c r="G1216" s="139"/>
      <c r="H1216" s="139"/>
      <c r="I1216" s="139"/>
      <c r="J1216" s="139"/>
      <c r="K1216" s="139"/>
      <c r="L1216" s="139"/>
      <c r="M1216" s="139"/>
      <c r="N1216" s="139"/>
      <c r="O1216" s="139"/>
      <c r="P1216" s="139"/>
      <c r="Q1216" s="139"/>
      <c r="R1216" s="139"/>
      <c r="S1216" s="139"/>
      <c r="T1216" s="139"/>
      <c r="U1216" s="139"/>
      <c r="V1216" s="139"/>
      <c r="W1216" s="139"/>
      <c r="X1216" s="139"/>
      <c r="Y1216" s="139"/>
      <c r="Z1216" s="139"/>
      <c r="AA1216" s="139"/>
      <c r="AB1216" s="139"/>
      <c r="AC1216" s="139"/>
      <c r="AD1216" s="139"/>
      <c r="AE1216" s="139"/>
      <c r="AF1216" s="139"/>
      <c r="AG1216" s="139"/>
      <c r="AH1216" s="139"/>
      <c r="AI1216" s="139"/>
      <c r="AJ1216" s="139"/>
      <c r="AK1216" s="139"/>
      <c r="AL1216" s="139"/>
      <c r="AM1216" s="139"/>
      <c r="AN1216" s="139"/>
      <c r="AO1216" s="139"/>
      <c r="AP1216" s="139"/>
      <c r="AQ1216" s="139"/>
      <c r="AR1216" s="139"/>
      <c r="AS1216" s="139"/>
      <c r="AT1216" s="139"/>
      <c r="AU1216" s="139"/>
      <c r="AV1216" s="139"/>
      <c r="AW1216" s="139"/>
      <c r="AX1216" s="139"/>
      <c r="AY1216" s="139"/>
      <c r="AZ1216" s="139"/>
      <c r="BA1216" s="139"/>
      <c r="BB1216" s="139"/>
    </row>
    <row r="1217" spans="1:54" ht="14.25" x14ac:dyDescent="0.2">
      <c r="A1217" s="139"/>
      <c r="B1217" s="139"/>
      <c r="C1217" s="139"/>
      <c r="D1217" s="139"/>
      <c r="E1217" s="139"/>
      <c r="F1217" s="139"/>
      <c r="G1217" s="139"/>
      <c r="H1217" s="139"/>
      <c r="I1217" s="139"/>
      <c r="J1217" s="139"/>
      <c r="K1217" s="139"/>
      <c r="L1217" s="139"/>
      <c r="M1217" s="139"/>
      <c r="N1217" s="139"/>
      <c r="O1217" s="139"/>
      <c r="P1217" s="139"/>
      <c r="Q1217" s="139"/>
      <c r="R1217" s="139"/>
      <c r="S1217" s="139"/>
      <c r="T1217" s="139"/>
      <c r="U1217" s="139"/>
      <c r="V1217" s="139"/>
      <c r="W1217" s="139"/>
      <c r="X1217" s="139"/>
      <c r="Y1217" s="139"/>
      <c r="Z1217" s="139"/>
      <c r="AA1217" s="139"/>
      <c r="AB1217" s="139"/>
      <c r="AC1217" s="139"/>
      <c r="AD1217" s="139"/>
      <c r="AE1217" s="139"/>
      <c r="AF1217" s="139"/>
      <c r="AG1217" s="139"/>
      <c r="AH1217" s="139"/>
      <c r="AI1217" s="139"/>
      <c r="AJ1217" s="139"/>
      <c r="AK1217" s="139"/>
      <c r="AL1217" s="139"/>
      <c r="AM1217" s="139"/>
      <c r="AN1217" s="139"/>
      <c r="AO1217" s="139"/>
      <c r="AP1217" s="139"/>
      <c r="AQ1217" s="139"/>
      <c r="AR1217" s="139"/>
      <c r="AS1217" s="139"/>
      <c r="AT1217" s="139"/>
      <c r="AU1217" s="139"/>
      <c r="AV1217" s="139"/>
      <c r="AW1217" s="139"/>
      <c r="AX1217" s="139"/>
      <c r="AY1217" s="139"/>
      <c r="AZ1217" s="139"/>
      <c r="BA1217" s="139"/>
      <c r="BB1217" s="139"/>
    </row>
    <row r="1218" spans="1:54" ht="14.25" x14ac:dyDescent="0.2">
      <c r="A1218" s="139"/>
      <c r="B1218" s="139"/>
      <c r="C1218" s="139"/>
      <c r="D1218" s="139"/>
      <c r="E1218" s="139"/>
      <c r="F1218" s="139"/>
      <c r="G1218" s="139"/>
      <c r="H1218" s="139"/>
      <c r="I1218" s="139"/>
      <c r="J1218" s="139"/>
      <c r="K1218" s="139"/>
      <c r="L1218" s="139"/>
      <c r="M1218" s="139"/>
      <c r="N1218" s="139"/>
      <c r="O1218" s="139"/>
      <c r="P1218" s="139"/>
      <c r="Q1218" s="139"/>
      <c r="R1218" s="139"/>
      <c r="S1218" s="139"/>
      <c r="T1218" s="139"/>
      <c r="U1218" s="139"/>
      <c r="V1218" s="139"/>
      <c r="W1218" s="139"/>
      <c r="X1218" s="139"/>
      <c r="Y1218" s="139"/>
      <c r="Z1218" s="139"/>
      <c r="AA1218" s="139"/>
      <c r="AB1218" s="139"/>
      <c r="AC1218" s="139"/>
      <c r="AD1218" s="139"/>
      <c r="AE1218" s="139"/>
      <c r="AF1218" s="139"/>
      <c r="AG1218" s="139"/>
      <c r="AH1218" s="139"/>
      <c r="AI1218" s="139"/>
      <c r="AJ1218" s="139"/>
      <c r="AK1218" s="139"/>
      <c r="AL1218" s="139"/>
      <c r="AM1218" s="139"/>
      <c r="AN1218" s="139"/>
      <c r="AO1218" s="139"/>
      <c r="AP1218" s="139"/>
      <c r="AQ1218" s="139"/>
      <c r="AR1218" s="139"/>
      <c r="AS1218" s="139"/>
      <c r="AT1218" s="139"/>
      <c r="AU1218" s="139"/>
      <c r="AV1218" s="139"/>
      <c r="AW1218" s="139"/>
      <c r="AX1218" s="139"/>
      <c r="AY1218" s="139"/>
      <c r="AZ1218" s="139"/>
      <c r="BA1218" s="139"/>
      <c r="BB1218" s="139"/>
    </row>
    <row r="1219" spans="1:54" ht="14.25" x14ac:dyDescent="0.2">
      <c r="A1219" s="139"/>
      <c r="B1219" s="139"/>
      <c r="C1219" s="139"/>
      <c r="D1219" s="139"/>
      <c r="E1219" s="139"/>
      <c r="F1219" s="139"/>
      <c r="G1219" s="139"/>
      <c r="H1219" s="139"/>
      <c r="I1219" s="139"/>
      <c r="J1219" s="139"/>
      <c r="K1219" s="139"/>
      <c r="L1219" s="139"/>
      <c r="M1219" s="139"/>
      <c r="N1219" s="139"/>
      <c r="O1219" s="139"/>
      <c r="P1219" s="139"/>
      <c r="Q1219" s="139"/>
      <c r="R1219" s="139"/>
      <c r="S1219" s="139"/>
      <c r="T1219" s="139"/>
      <c r="U1219" s="139"/>
      <c r="V1219" s="139"/>
      <c r="W1219" s="139"/>
      <c r="X1219" s="139"/>
      <c r="Y1219" s="139"/>
      <c r="Z1219" s="139"/>
      <c r="AA1219" s="139"/>
      <c r="AB1219" s="139"/>
      <c r="AC1219" s="139"/>
      <c r="AD1219" s="139"/>
      <c r="AE1219" s="139"/>
      <c r="AF1219" s="139"/>
      <c r="AG1219" s="139"/>
      <c r="AH1219" s="139"/>
      <c r="AI1219" s="139"/>
      <c r="AJ1219" s="139"/>
      <c r="AK1219" s="139"/>
      <c r="AL1219" s="139"/>
      <c r="AM1219" s="139"/>
      <c r="AN1219" s="139"/>
      <c r="AO1219" s="139"/>
      <c r="AP1219" s="139"/>
      <c r="AQ1219" s="139"/>
      <c r="AR1219" s="139"/>
      <c r="AS1219" s="139"/>
      <c r="AT1219" s="139"/>
      <c r="AU1219" s="139"/>
      <c r="AV1219" s="139"/>
      <c r="AW1219" s="139"/>
      <c r="AX1219" s="139"/>
      <c r="AY1219" s="139"/>
      <c r="AZ1219" s="139"/>
      <c r="BA1219" s="139"/>
      <c r="BB1219" s="139"/>
    </row>
    <row r="1220" spans="1:54" ht="14.25" x14ac:dyDescent="0.2">
      <c r="A1220" s="139"/>
      <c r="B1220" s="139"/>
      <c r="C1220" s="139"/>
      <c r="D1220" s="139"/>
      <c r="E1220" s="139"/>
      <c r="F1220" s="139"/>
      <c r="G1220" s="139"/>
      <c r="H1220" s="139"/>
      <c r="I1220" s="139"/>
      <c r="J1220" s="139"/>
      <c r="K1220" s="139"/>
      <c r="L1220" s="139"/>
      <c r="M1220" s="139"/>
      <c r="N1220" s="139"/>
      <c r="O1220" s="139"/>
      <c r="P1220" s="139"/>
      <c r="Q1220" s="139"/>
      <c r="R1220" s="139"/>
      <c r="S1220" s="139"/>
      <c r="T1220" s="139"/>
      <c r="U1220" s="139"/>
      <c r="V1220" s="139"/>
      <c r="W1220" s="139"/>
      <c r="X1220" s="139"/>
      <c r="Y1220" s="139"/>
      <c r="Z1220" s="139"/>
      <c r="AA1220" s="139"/>
      <c r="AB1220" s="139"/>
      <c r="AC1220" s="139"/>
      <c r="AD1220" s="139"/>
      <c r="AE1220" s="139"/>
      <c r="AF1220" s="139"/>
      <c r="AG1220" s="139"/>
      <c r="AH1220" s="139"/>
      <c r="AI1220" s="139"/>
      <c r="AJ1220" s="139"/>
      <c r="AK1220" s="139"/>
      <c r="AL1220" s="139"/>
      <c r="AM1220" s="139"/>
      <c r="AN1220" s="139"/>
      <c r="AO1220" s="139"/>
      <c r="AP1220" s="139"/>
      <c r="AQ1220" s="139"/>
      <c r="AR1220" s="139"/>
      <c r="AS1220" s="139"/>
      <c r="AT1220" s="139"/>
      <c r="AU1220" s="139"/>
      <c r="AV1220" s="139"/>
      <c r="AW1220" s="139"/>
      <c r="AX1220" s="139"/>
      <c r="AY1220" s="139"/>
      <c r="AZ1220" s="139"/>
      <c r="BA1220" s="139"/>
      <c r="BB1220" s="139"/>
    </row>
    <row r="1221" spans="1:54" ht="14.25" x14ac:dyDescent="0.2">
      <c r="A1221" s="139"/>
      <c r="B1221" s="139"/>
      <c r="C1221" s="139"/>
      <c r="D1221" s="139"/>
      <c r="E1221" s="139"/>
      <c r="F1221" s="139"/>
      <c r="G1221" s="139"/>
      <c r="H1221" s="139"/>
      <c r="I1221" s="139"/>
      <c r="J1221" s="139"/>
      <c r="K1221" s="139"/>
      <c r="L1221" s="139"/>
      <c r="M1221" s="139"/>
      <c r="N1221" s="139"/>
      <c r="O1221" s="139"/>
      <c r="P1221" s="139"/>
      <c r="Q1221" s="139"/>
      <c r="R1221" s="139"/>
      <c r="S1221" s="139"/>
      <c r="T1221" s="139"/>
      <c r="U1221" s="139"/>
      <c r="V1221" s="139"/>
      <c r="W1221" s="139"/>
      <c r="X1221" s="139"/>
      <c r="Y1221" s="139"/>
      <c r="Z1221" s="139"/>
      <c r="AA1221" s="139"/>
      <c r="AB1221" s="139"/>
      <c r="AC1221" s="139"/>
      <c r="AD1221" s="139"/>
      <c r="AE1221" s="139"/>
      <c r="AF1221" s="139"/>
      <c r="AG1221" s="139"/>
      <c r="AH1221" s="139"/>
      <c r="AI1221" s="139"/>
      <c r="AJ1221" s="139"/>
      <c r="AK1221" s="139"/>
      <c r="AL1221" s="139"/>
      <c r="AM1221" s="139"/>
      <c r="AN1221" s="139"/>
      <c r="AO1221" s="139"/>
      <c r="AP1221" s="139"/>
      <c r="AQ1221" s="139"/>
      <c r="AR1221" s="139"/>
      <c r="AS1221" s="139"/>
      <c r="AT1221" s="139"/>
      <c r="AU1221" s="139"/>
      <c r="AV1221" s="139"/>
      <c r="AW1221" s="139"/>
      <c r="AX1221" s="139"/>
      <c r="AY1221" s="139"/>
      <c r="AZ1221" s="139"/>
      <c r="BA1221" s="139"/>
      <c r="BB1221" s="139"/>
    </row>
    <row r="1222" spans="1:54" ht="14.25" x14ac:dyDescent="0.2">
      <c r="A1222" s="139"/>
      <c r="B1222" s="139"/>
      <c r="C1222" s="139"/>
      <c r="D1222" s="139"/>
      <c r="E1222" s="139"/>
      <c r="F1222" s="139"/>
      <c r="G1222" s="139"/>
      <c r="H1222" s="139"/>
      <c r="I1222" s="139"/>
      <c r="J1222" s="139"/>
      <c r="K1222" s="139"/>
      <c r="L1222" s="139"/>
      <c r="M1222" s="139"/>
      <c r="N1222" s="139"/>
      <c r="O1222" s="139"/>
      <c r="P1222" s="139"/>
      <c r="Q1222" s="139"/>
      <c r="R1222" s="139"/>
      <c r="S1222" s="139"/>
      <c r="T1222" s="139"/>
      <c r="U1222" s="139"/>
      <c r="V1222" s="139"/>
      <c r="W1222" s="139"/>
      <c r="X1222" s="139"/>
      <c r="Y1222" s="139"/>
      <c r="Z1222" s="139"/>
      <c r="AA1222" s="139"/>
      <c r="AB1222" s="139"/>
      <c r="AC1222" s="139"/>
      <c r="AD1222" s="139"/>
      <c r="AE1222" s="139"/>
      <c r="AF1222" s="139"/>
      <c r="AG1222" s="139"/>
      <c r="AH1222" s="139"/>
      <c r="AI1222" s="139"/>
      <c r="AJ1222" s="139"/>
      <c r="AK1222" s="139"/>
      <c r="AL1222" s="139"/>
      <c r="AM1222" s="139"/>
      <c r="AN1222" s="139"/>
      <c r="AO1222" s="139"/>
      <c r="AP1222" s="139"/>
      <c r="AQ1222" s="139"/>
      <c r="AR1222" s="139"/>
      <c r="AS1222" s="139"/>
      <c r="AT1222" s="139"/>
      <c r="AU1222" s="139"/>
      <c r="AV1222" s="139"/>
      <c r="AW1222" s="139"/>
      <c r="AX1222" s="139"/>
      <c r="AY1222" s="139"/>
      <c r="AZ1222" s="139"/>
      <c r="BA1222" s="139"/>
      <c r="BB1222" s="139"/>
    </row>
    <row r="1223" spans="1:54" ht="14.25" x14ac:dyDescent="0.2">
      <c r="A1223" s="139"/>
      <c r="B1223" s="139"/>
      <c r="C1223" s="139"/>
      <c r="D1223" s="139"/>
      <c r="E1223" s="139"/>
      <c r="F1223" s="139"/>
      <c r="G1223" s="139"/>
      <c r="H1223" s="139"/>
      <c r="I1223" s="139"/>
      <c r="J1223" s="139"/>
      <c r="K1223" s="139"/>
      <c r="L1223" s="139"/>
      <c r="M1223" s="139"/>
      <c r="N1223" s="139"/>
      <c r="O1223" s="139"/>
      <c r="P1223" s="139"/>
      <c r="Q1223" s="139"/>
      <c r="R1223" s="139"/>
      <c r="S1223" s="139"/>
      <c r="T1223" s="139"/>
      <c r="U1223" s="139"/>
      <c r="V1223" s="139"/>
      <c r="W1223" s="139"/>
      <c r="X1223" s="139"/>
      <c r="Y1223" s="139"/>
      <c r="Z1223" s="139"/>
      <c r="AA1223" s="139"/>
      <c r="AB1223" s="139"/>
      <c r="AC1223" s="139"/>
      <c r="AD1223" s="139"/>
      <c r="AE1223" s="139"/>
      <c r="AF1223" s="139"/>
      <c r="AG1223" s="139"/>
      <c r="AH1223" s="139"/>
      <c r="AI1223" s="139"/>
      <c r="AJ1223" s="139"/>
      <c r="AK1223" s="139"/>
      <c r="AL1223" s="139"/>
      <c r="AM1223" s="139"/>
      <c r="AN1223" s="139"/>
      <c r="AO1223" s="139"/>
      <c r="AP1223" s="139"/>
      <c r="AQ1223" s="139"/>
      <c r="AR1223" s="139"/>
      <c r="AS1223" s="139"/>
      <c r="AT1223" s="139"/>
      <c r="AU1223" s="139"/>
      <c r="AV1223" s="139"/>
      <c r="AW1223" s="139"/>
      <c r="AX1223" s="139"/>
      <c r="AY1223" s="139"/>
      <c r="AZ1223" s="139"/>
      <c r="BA1223" s="139"/>
      <c r="BB1223" s="139"/>
    </row>
    <row r="1224" spans="1:54" ht="14.25" x14ac:dyDescent="0.2">
      <c r="A1224" s="139"/>
      <c r="B1224" s="139"/>
      <c r="C1224" s="139"/>
      <c r="D1224" s="139"/>
      <c r="E1224" s="139"/>
      <c r="F1224" s="139"/>
      <c r="G1224" s="139"/>
      <c r="H1224" s="139"/>
      <c r="I1224" s="139"/>
      <c r="J1224" s="139"/>
      <c r="K1224" s="139"/>
      <c r="L1224" s="139"/>
      <c r="M1224" s="139"/>
      <c r="N1224" s="139"/>
      <c r="O1224" s="139"/>
      <c r="P1224" s="139"/>
      <c r="Q1224" s="139"/>
      <c r="R1224" s="139"/>
      <c r="S1224" s="139"/>
      <c r="T1224" s="139"/>
      <c r="U1224" s="139"/>
      <c r="V1224" s="139"/>
      <c r="W1224" s="139"/>
      <c r="X1224" s="139"/>
      <c r="Y1224" s="139"/>
      <c r="Z1224" s="139"/>
      <c r="AA1224" s="139"/>
      <c r="AB1224" s="139"/>
      <c r="AC1224" s="139"/>
      <c r="AD1224" s="139"/>
      <c r="AE1224" s="139"/>
      <c r="AF1224" s="139"/>
      <c r="AG1224" s="139"/>
      <c r="AH1224" s="139"/>
      <c r="AI1224" s="139"/>
      <c r="AJ1224" s="139"/>
      <c r="AK1224" s="139"/>
      <c r="AL1224" s="139"/>
      <c r="AM1224" s="139"/>
      <c r="AN1224" s="139"/>
      <c r="AO1224" s="139"/>
      <c r="AP1224" s="139"/>
      <c r="AQ1224" s="139"/>
      <c r="AR1224" s="139"/>
      <c r="AS1224" s="139"/>
      <c r="AT1224" s="139"/>
      <c r="AU1224" s="139"/>
      <c r="AV1224" s="139"/>
      <c r="AW1224" s="139"/>
      <c r="AX1224" s="139"/>
      <c r="AY1224" s="139"/>
      <c r="AZ1224" s="139"/>
      <c r="BA1224" s="139"/>
      <c r="BB1224" s="139"/>
    </row>
    <row r="1225" spans="1:54" ht="14.25" x14ac:dyDescent="0.2">
      <c r="A1225" s="139"/>
      <c r="B1225" s="139"/>
      <c r="C1225" s="139"/>
      <c r="D1225" s="139"/>
      <c r="E1225" s="139"/>
      <c r="F1225" s="139"/>
      <c r="G1225" s="139"/>
      <c r="H1225" s="139"/>
      <c r="I1225" s="139"/>
      <c r="J1225" s="139"/>
      <c r="K1225" s="139"/>
      <c r="L1225" s="139"/>
      <c r="M1225" s="139"/>
      <c r="N1225" s="139"/>
      <c r="O1225" s="139"/>
      <c r="P1225" s="139"/>
      <c r="Q1225" s="139"/>
      <c r="R1225" s="139"/>
      <c r="S1225" s="139"/>
      <c r="T1225" s="139"/>
      <c r="U1225" s="139"/>
      <c r="V1225" s="139"/>
      <c r="W1225" s="139"/>
      <c r="X1225" s="139"/>
      <c r="Y1225" s="139"/>
      <c r="Z1225" s="139"/>
      <c r="AA1225" s="139"/>
      <c r="AB1225" s="139"/>
      <c r="AC1225" s="139"/>
      <c r="AD1225" s="139"/>
      <c r="AE1225" s="139"/>
      <c r="AF1225" s="139"/>
      <c r="AG1225" s="139"/>
      <c r="AH1225" s="139"/>
      <c r="AI1225" s="139"/>
      <c r="AJ1225" s="139"/>
      <c r="AK1225" s="139"/>
      <c r="AL1225" s="139"/>
      <c r="AM1225" s="139"/>
      <c r="AN1225" s="139"/>
      <c r="AO1225" s="139"/>
      <c r="AP1225" s="139"/>
      <c r="AQ1225" s="139"/>
      <c r="AR1225" s="139"/>
      <c r="AS1225" s="139"/>
      <c r="AT1225" s="139"/>
      <c r="AU1225" s="139"/>
      <c r="AV1225" s="139"/>
      <c r="AW1225" s="139"/>
      <c r="AX1225" s="139"/>
      <c r="AY1225" s="139"/>
      <c r="AZ1225" s="139"/>
      <c r="BA1225" s="139"/>
      <c r="BB1225" s="139"/>
    </row>
    <row r="1226" spans="1:54" ht="14.25" x14ac:dyDescent="0.2">
      <c r="A1226" s="139"/>
      <c r="B1226" s="139"/>
      <c r="C1226" s="139"/>
      <c r="D1226" s="139"/>
      <c r="E1226" s="139"/>
      <c r="F1226" s="139"/>
      <c r="G1226" s="139"/>
      <c r="H1226" s="139"/>
      <c r="I1226" s="139"/>
      <c r="J1226" s="139"/>
      <c r="K1226" s="139"/>
      <c r="L1226" s="139"/>
      <c r="M1226" s="139"/>
      <c r="N1226" s="139"/>
      <c r="O1226" s="139"/>
      <c r="P1226" s="139"/>
      <c r="Q1226" s="139"/>
      <c r="R1226" s="139"/>
      <c r="S1226" s="139"/>
      <c r="T1226" s="139"/>
      <c r="U1226" s="139"/>
      <c r="V1226" s="139"/>
      <c r="W1226" s="139"/>
      <c r="X1226" s="139"/>
      <c r="Y1226" s="139"/>
      <c r="Z1226" s="139"/>
      <c r="AA1226" s="139"/>
      <c r="AB1226" s="139"/>
      <c r="AC1226" s="139"/>
      <c r="AD1226" s="139"/>
      <c r="AE1226" s="139"/>
      <c r="AF1226" s="139"/>
      <c r="AG1226" s="139"/>
      <c r="AH1226" s="139"/>
      <c r="AI1226" s="139"/>
      <c r="AJ1226" s="139"/>
      <c r="AK1226" s="139"/>
      <c r="AL1226" s="139"/>
      <c r="AM1226" s="139"/>
      <c r="AN1226" s="139"/>
      <c r="AO1226" s="139"/>
      <c r="AP1226" s="139"/>
      <c r="AQ1226" s="139"/>
      <c r="AR1226" s="139"/>
      <c r="AS1226" s="139"/>
      <c r="AT1226" s="139"/>
      <c r="AU1226" s="139"/>
      <c r="AV1226" s="139"/>
      <c r="AW1226" s="139"/>
      <c r="AX1226" s="139"/>
      <c r="AY1226" s="139"/>
      <c r="AZ1226" s="139"/>
      <c r="BA1226" s="139"/>
      <c r="BB1226" s="139"/>
    </row>
    <row r="1227" spans="1:54" ht="14.25" x14ac:dyDescent="0.2">
      <c r="A1227" s="139"/>
      <c r="B1227" s="139"/>
      <c r="C1227" s="139"/>
      <c r="D1227" s="139"/>
      <c r="E1227" s="139"/>
      <c r="F1227" s="139"/>
      <c r="G1227" s="139"/>
      <c r="H1227" s="139"/>
      <c r="I1227" s="139"/>
      <c r="J1227" s="139"/>
      <c r="K1227" s="139"/>
      <c r="L1227" s="139"/>
      <c r="M1227" s="139"/>
      <c r="N1227" s="139"/>
      <c r="O1227" s="139"/>
      <c r="P1227" s="139"/>
      <c r="Q1227" s="139"/>
      <c r="R1227" s="139"/>
      <c r="S1227" s="139"/>
      <c r="T1227" s="139"/>
      <c r="U1227" s="139"/>
      <c r="V1227" s="139"/>
      <c r="W1227" s="139"/>
      <c r="X1227" s="139"/>
      <c r="Y1227" s="139"/>
      <c r="Z1227" s="139"/>
      <c r="AA1227" s="139"/>
      <c r="AB1227" s="139"/>
      <c r="AC1227" s="139"/>
      <c r="AD1227" s="139"/>
      <c r="AE1227" s="139"/>
      <c r="AF1227" s="139"/>
      <c r="AG1227" s="139"/>
      <c r="AH1227" s="139"/>
      <c r="AI1227" s="139"/>
      <c r="AJ1227" s="139"/>
      <c r="AK1227" s="139"/>
      <c r="AL1227" s="139"/>
      <c r="AM1227" s="139"/>
      <c r="AN1227" s="139"/>
      <c r="AO1227" s="139"/>
      <c r="AP1227" s="139"/>
      <c r="AQ1227" s="139"/>
      <c r="AR1227" s="139"/>
      <c r="AS1227" s="139"/>
      <c r="AT1227" s="139"/>
      <c r="AU1227" s="139"/>
      <c r="AV1227" s="139"/>
      <c r="AW1227" s="139"/>
      <c r="AX1227" s="139"/>
      <c r="AY1227" s="139"/>
      <c r="AZ1227" s="139"/>
      <c r="BA1227" s="139"/>
      <c r="BB1227" s="139"/>
    </row>
    <row r="1228" spans="1:54" ht="14.25" x14ac:dyDescent="0.2">
      <c r="A1228" s="139"/>
      <c r="B1228" s="139"/>
      <c r="C1228" s="139"/>
      <c r="D1228" s="139"/>
      <c r="E1228" s="139"/>
      <c r="F1228" s="139"/>
      <c r="G1228" s="139"/>
      <c r="H1228" s="139"/>
      <c r="I1228" s="139"/>
      <c r="J1228" s="139"/>
      <c r="K1228" s="139"/>
      <c r="L1228" s="139"/>
      <c r="M1228" s="139"/>
      <c r="N1228" s="139"/>
      <c r="O1228" s="139"/>
      <c r="P1228" s="139"/>
      <c r="Q1228" s="139"/>
      <c r="R1228" s="139"/>
      <c r="S1228" s="139"/>
      <c r="T1228" s="139"/>
      <c r="U1228" s="139"/>
      <c r="V1228" s="139"/>
      <c r="W1228" s="139"/>
      <c r="X1228" s="139"/>
      <c r="Y1228" s="139"/>
      <c r="Z1228" s="139"/>
      <c r="AA1228" s="139"/>
      <c r="AB1228" s="139"/>
      <c r="AC1228" s="139"/>
      <c r="AD1228" s="139"/>
      <c r="AE1228" s="139"/>
      <c r="AF1228" s="139"/>
      <c r="AG1228" s="139"/>
      <c r="AH1228" s="139"/>
      <c r="AI1228" s="139"/>
      <c r="AJ1228" s="139"/>
      <c r="AK1228" s="139"/>
      <c r="AL1228" s="139"/>
      <c r="AM1228" s="139"/>
      <c r="AN1228" s="139"/>
      <c r="AO1228" s="139"/>
      <c r="AP1228" s="139"/>
      <c r="AQ1228" s="139"/>
      <c r="AR1228" s="139"/>
      <c r="AS1228" s="139"/>
      <c r="AT1228" s="139"/>
      <c r="AU1228" s="139"/>
      <c r="AV1228" s="139"/>
      <c r="AW1228" s="139"/>
      <c r="AX1228" s="139"/>
      <c r="AY1228" s="139"/>
      <c r="AZ1228" s="139"/>
      <c r="BA1228" s="139"/>
      <c r="BB1228" s="139"/>
    </row>
    <row r="1229" spans="1:54" ht="14.25" x14ac:dyDescent="0.2">
      <c r="A1229" s="139"/>
      <c r="B1229" s="139"/>
      <c r="C1229" s="139"/>
      <c r="D1229" s="139"/>
      <c r="E1229" s="139"/>
      <c r="F1229" s="139"/>
      <c r="G1229" s="139"/>
      <c r="H1229" s="139"/>
      <c r="I1229" s="139"/>
      <c r="J1229" s="139"/>
      <c r="K1229" s="139"/>
      <c r="L1229" s="139"/>
      <c r="M1229" s="139"/>
      <c r="N1229" s="139"/>
      <c r="O1229" s="139"/>
      <c r="P1229" s="139"/>
      <c r="Q1229" s="139"/>
      <c r="R1229" s="139"/>
      <c r="S1229" s="139"/>
      <c r="T1229" s="139"/>
      <c r="U1229" s="139"/>
      <c r="V1229" s="139"/>
      <c r="W1229" s="139"/>
      <c r="X1229" s="139"/>
      <c r="Y1229" s="139"/>
      <c r="Z1229" s="139"/>
      <c r="AA1229" s="139"/>
      <c r="AB1229" s="139"/>
      <c r="AC1229" s="139"/>
      <c r="AD1229" s="139"/>
      <c r="AE1229" s="139"/>
      <c r="AF1229" s="139"/>
      <c r="AG1229" s="139"/>
      <c r="AH1229" s="139"/>
      <c r="AI1229" s="139"/>
      <c r="AJ1229" s="139"/>
      <c r="AK1229" s="139"/>
      <c r="AL1229" s="139"/>
      <c r="AM1229" s="139"/>
      <c r="AN1229" s="139"/>
      <c r="AO1229" s="139"/>
      <c r="AP1229" s="139"/>
      <c r="AQ1229" s="139"/>
      <c r="AR1229" s="139"/>
      <c r="AS1229" s="139"/>
      <c r="AT1229" s="139"/>
      <c r="AU1229" s="139"/>
      <c r="AV1229" s="139"/>
      <c r="AW1229" s="139"/>
      <c r="AX1229" s="139"/>
      <c r="AY1229" s="139"/>
      <c r="AZ1229" s="139"/>
      <c r="BA1229" s="139"/>
      <c r="BB1229" s="139"/>
    </row>
    <row r="1230" spans="1:54" ht="14.25" x14ac:dyDescent="0.2">
      <c r="A1230" s="139"/>
      <c r="B1230" s="139"/>
      <c r="C1230" s="139"/>
      <c r="D1230" s="139"/>
      <c r="E1230" s="139"/>
      <c r="F1230" s="139"/>
      <c r="G1230" s="139"/>
      <c r="H1230" s="139"/>
      <c r="I1230" s="139"/>
      <c r="J1230" s="139"/>
      <c r="K1230" s="139"/>
      <c r="L1230" s="139"/>
      <c r="M1230" s="139"/>
      <c r="N1230" s="139"/>
      <c r="O1230" s="139"/>
      <c r="P1230" s="139"/>
      <c r="Q1230" s="139"/>
      <c r="R1230" s="139"/>
      <c r="S1230" s="139"/>
      <c r="T1230" s="139"/>
      <c r="U1230" s="139"/>
      <c r="V1230" s="139"/>
      <c r="W1230" s="139"/>
      <c r="X1230" s="139"/>
      <c r="Y1230" s="139"/>
      <c r="Z1230" s="139"/>
      <c r="AA1230" s="139"/>
      <c r="AB1230" s="139"/>
      <c r="AC1230" s="139"/>
      <c r="AD1230" s="139"/>
      <c r="AE1230" s="139"/>
      <c r="AF1230" s="139"/>
      <c r="AG1230" s="139"/>
      <c r="AH1230" s="139"/>
      <c r="AI1230" s="139"/>
      <c r="AJ1230" s="139"/>
      <c r="AK1230" s="139"/>
      <c r="AL1230" s="139"/>
      <c r="AM1230" s="139"/>
      <c r="AN1230" s="139"/>
      <c r="AO1230" s="139"/>
      <c r="AP1230" s="139"/>
      <c r="AQ1230" s="139"/>
      <c r="AR1230" s="139"/>
      <c r="AS1230" s="139"/>
      <c r="AT1230" s="139"/>
      <c r="AU1230" s="139"/>
      <c r="AV1230" s="139"/>
      <c r="AW1230" s="139"/>
      <c r="AX1230" s="139"/>
      <c r="AY1230" s="139"/>
      <c r="AZ1230" s="139"/>
      <c r="BA1230" s="139"/>
      <c r="BB1230" s="139"/>
    </row>
    <row r="1231" spans="1:54" ht="14.25" x14ac:dyDescent="0.2">
      <c r="A1231" s="139"/>
      <c r="B1231" s="139"/>
      <c r="C1231" s="139"/>
      <c r="D1231" s="139"/>
      <c r="E1231" s="139"/>
      <c r="F1231" s="139"/>
      <c r="G1231" s="139"/>
      <c r="H1231" s="139"/>
      <c r="I1231" s="139"/>
      <c r="J1231" s="139"/>
      <c r="K1231" s="139"/>
      <c r="L1231" s="139"/>
      <c r="M1231" s="139"/>
      <c r="N1231" s="139"/>
      <c r="O1231" s="139"/>
      <c r="P1231" s="139"/>
      <c r="Q1231" s="139"/>
      <c r="R1231" s="139"/>
      <c r="S1231" s="139"/>
      <c r="T1231" s="139"/>
      <c r="U1231" s="139"/>
      <c r="V1231" s="139"/>
      <c r="W1231" s="139"/>
      <c r="X1231" s="139"/>
      <c r="Y1231" s="139"/>
      <c r="Z1231" s="139"/>
      <c r="AA1231" s="139"/>
      <c r="AB1231" s="139"/>
      <c r="AC1231" s="139"/>
      <c r="AD1231" s="139"/>
      <c r="AE1231" s="139"/>
      <c r="AF1231" s="139"/>
      <c r="AG1231" s="139"/>
      <c r="AH1231" s="139"/>
      <c r="AI1231" s="139"/>
      <c r="AJ1231" s="139"/>
      <c r="AK1231" s="139"/>
      <c r="AL1231" s="139"/>
      <c r="AM1231" s="139"/>
      <c r="AN1231" s="139"/>
      <c r="AO1231" s="139"/>
      <c r="AP1231" s="139"/>
      <c r="AQ1231" s="139"/>
      <c r="AR1231" s="139"/>
      <c r="AS1231" s="139"/>
      <c r="AT1231" s="139"/>
      <c r="AU1231" s="139"/>
      <c r="AV1231" s="139"/>
      <c r="AW1231" s="139"/>
      <c r="AX1231" s="139"/>
      <c r="AY1231" s="139"/>
      <c r="AZ1231" s="139"/>
      <c r="BA1231" s="139"/>
      <c r="BB1231" s="139"/>
    </row>
    <row r="1232" spans="1:54" ht="14.25" x14ac:dyDescent="0.2">
      <c r="A1232" s="139"/>
      <c r="B1232" s="139"/>
      <c r="C1232" s="139"/>
      <c r="D1232" s="139"/>
      <c r="E1232" s="139"/>
      <c r="F1232" s="139"/>
      <c r="G1232" s="139"/>
      <c r="H1232" s="139"/>
      <c r="I1232" s="139"/>
      <c r="J1232" s="139"/>
      <c r="K1232" s="139"/>
      <c r="L1232" s="139"/>
      <c r="M1232" s="139"/>
      <c r="N1232" s="139"/>
      <c r="O1232" s="139"/>
      <c r="P1232" s="139"/>
      <c r="Q1232" s="139"/>
      <c r="R1232" s="139"/>
      <c r="S1232" s="139"/>
      <c r="T1232" s="139"/>
      <c r="U1232" s="139"/>
      <c r="V1232" s="139"/>
      <c r="W1232" s="139"/>
      <c r="X1232" s="139"/>
      <c r="Y1232" s="139"/>
      <c r="Z1232" s="139"/>
      <c r="AA1232" s="139"/>
      <c r="AB1232" s="139"/>
      <c r="AC1232" s="139"/>
      <c r="AD1232" s="139"/>
      <c r="AE1232" s="139"/>
      <c r="AF1232" s="139"/>
      <c r="AG1232" s="139"/>
      <c r="AH1232" s="139"/>
      <c r="AI1232" s="139"/>
      <c r="AJ1232" s="139"/>
      <c r="AK1232" s="139"/>
      <c r="AL1232" s="139"/>
      <c r="AM1232" s="139"/>
      <c r="AN1232" s="139"/>
      <c r="AO1232" s="139"/>
      <c r="AP1232" s="139"/>
      <c r="AQ1232" s="139"/>
      <c r="AR1232" s="139"/>
      <c r="AS1232" s="139"/>
      <c r="AT1232" s="139"/>
      <c r="AU1232" s="139"/>
      <c r="AV1232" s="139"/>
      <c r="AW1232" s="139"/>
      <c r="AX1232" s="139"/>
      <c r="AY1232" s="139"/>
      <c r="AZ1232" s="139"/>
      <c r="BA1232" s="139"/>
      <c r="BB1232" s="139"/>
    </row>
    <row r="1233" spans="1:54" ht="14.25" x14ac:dyDescent="0.2">
      <c r="A1233" s="139"/>
      <c r="B1233" s="139"/>
      <c r="C1233" s="139"/>
      <c r="D1233" s="139"/>
      <c r="E1233" s="139"/>
      <c r="F1233" s="139"/>
      <c r="G1233" s="139"/>
      <c r="H1233" s="139"/>
      <c r="I1233" s="139"/>
      <c r="J1233" s="139"/>
      <c r="K1233" s="139"/>
      <c r="L1233" s="139"/>
      <c r="M1233" s="139"/>
      <c r="N1233" s="139"/>
      <c r="O1233" s="139"/>
      <c r="P1233" s="139"/>
      <c r="Q1233" s="139"/>
      <c r="R1233" s="139"/>
      <c r="S1233" s="139"/>
      <c r="T1233" s="139"/>
      <c r="U1233" s="139"/>
      <c r="V1233" s="139"/>
      <c r="W1233" s="139"/>
      <c r="X1233" s="139"/>
      <c r="Y1233" s="139"/>
      <c r="Z1233" s="139"/>
      <c r="AA1233" s="139"/>
      <c r="AB1233" s="139"/>
      <c r="AC1233" s="139"/>
      <c r="AD1233" s="139"/>
      <c r="AE1233" s="139"/>
      <c r="AF1233" s="139"/>
      <c r="AG1233" s="139"/>
      <c r="AH1233" s="139"/>
      <c r="AI1233" s="139"/>
      <c r="AJ1233" s="139"/>
      <c r="AK1233" s="139"/>
      <c r="AL1233" s="139"/>
      <c r="AM1233" s="139"/>
      <c r="AN1233" s="139"/>
      <c r="AO1233" s="139"/>
      <c r="AP1233" s="139"/>
      <c r="AQ1233" s="139"/>
      <c r="AR1233" s="139"/>
      <c r="AS1233" s="139"/>
      <c r="AT1233" s="139"/>
      <c r="AU1233" s="139"/>
      <c r="AV1233" s="139"/>
      <c r="AW1233" s="139"/>
      <c r="AX1233" s="139"/>
      <c r="AY1233" s="139"/>
      <c r="AZ1233" s="139"/>
      <c r="BA1233" s="139"/>
      <c r="BB1233" s="139"/>
    </row>
    <row r="1234" spans="1:54" ht="14.25" x14ac:dyDescent="0.2">
      <c r="A1234" s="139"/>
      <c r="B1234" s="139"/>
      <c r="C1234" s="139"/>
      <c r="D1234" s="139"/>
      <c r="E1234" s="139"/>
      <c r="F1234" s="139"/>
      <c r="G1234" s="139"/>
      <c r="H1234" s="139"/>
      <c r="I1234" s="139"/>
      <c r="J1234" s="139"/>
      <c r="K1234" s="139"/>
      <c r="L1234" s="139"/>
      <c r="M1234" s="139"/>
      <c r="N1234" s="139"/>
      <c r="O1234" s="139"/>
      <c r="P1234" s="139"/>
      <c r="Q1234" s="139"/>
      <c r="R1234" s="139"/>
      <c r="S1234" s="139"/>
      <c r="T1234" s="139"/>
      <c r="U1234" s="139"/>
      <c r="V1234" s="139"/>
      <c r="W1234" s="139"/>
      <c r="X1234" s="139"/>
      <c r="Y1234" s="139"/>
      <c r="Z1234" s="139"/>
      <c r="AA1234" s="139"/>
      <c r="AB1234" s="139"/>
      <c r="AC1234" s="139"/>
      <c r="AD1234" s="139"/>
      <c r="AE1234" s="139"/>
      <c r="AF1234" s="139"/>
      <c r="AG1234" s="139"/>
      <c r="AH1234" s="139"/>
      <c r="AI1234" s="139"/>
      <c r="AJ1234" s="139"/>
      <c r="AK1234" s="139"/>
      <c r="AL1234" s="139"/>
      <c r="AM1234" s="139"/>
      <c r="AN1234" s="139"/>
      <c r="AO1234" s="139"/>
      <c r="AP1234" s="139"/>
      <c r="AQ1234" s="139"/>
      <c r="AR1234" s="139"/>
      <c r="AS1234" s="139"/>
      <c r="AT1234" s="139"/>
      <c r="AU1234" s="139"/>
      <c r="AV1234" s="139"/>
      <c r="AW1234" s="139"/>
      <c r="AX1234" s="139"/>
      <c r="AY1234" s="139"/>
      <c r="AZ1234" s="139"/>
      <c r="BA1234" s="139"/>
      <c r="BB1234" s="139"/>
    </row>
    <row r="1235" spans="1:54" ht="14.25" x14ac:dyDescent="0.2">
      <c r="A1235" s="139"/>
      <c r="B1235" s="139"/>
      <c r="C1235" s="139"/>
      <c r="D1235" s="139"/>
      <c r="E1235" s="139"/>
      <c r="F1235" s="139"/>
      <c r="G1235" s="139"/>
      <c r="H1235" s="139"/>
      <c r="I1235" s="139"/>
      <c r="J1235" s="139"/>
      <c r="K1235" s="139"/>
      <c r="L1235" s="139"/>
      <c r="M1235" s="139"/>
      <c r="N1235" s="139"/>
      <c r="O1235" s="139"/>
      <c r="P1235" s="139"/>
      <c r="Q1235" s="139"/>
      <c r="R1235" s="139"/>
      <c r="S1235" s="139"/>
      <c r="T1235" s="139"/>
      <c r="U1235" s="139"/>
      <c r="V1235" s="139"/>
      <c r="W1235" s="139"/>
      <c r="X1235" s="139"/>
      <c r="Y1235" s="139"/>
      <c r="Z1235" s="139"/>
      <c r="AA1235" s="139"/>
      <c r="AB1235" s="139"/>
      <c r="AC1235" s="139"/>
      <c r="AD1235" s="139"/>
      <c r="AE1235" s="139"/>
      <c r="AF1235" s="139"/>
      <c r="AG1235" s="139"/>
      <c r="AH1235" s="139"/>
      <c r="AI1235" s="139"/>
      <c r="AJ1235" s="139"/>
      <c r="AK1235" s="139"/>
      <c r="AL1235" s="139"/>
      <c r="AM1235" s="139"/>
      <c r="AN1235" s="139"/>
      <c r="AO1235" s="139"/>
      <c r="AP1235" s="139"/>
      <c r="AQ1235" s="139"/>
      <c r="AR1235" s="139"/>
      <c r="AS1235" s="139"/>
      <c r="AT1235" s="139"/>
      <c r="AU1235" s="139"/>
      <c r="AV1235" s="139"/>
      <c r="AW1235" s="139"/>
      <c r="AX1235" s="139"/>
      <c r="AY1235" s="139"/>
      <c r="AZ1235" s="139"/>
      <c r="BA1235" s="139"/>
      <c r="BB1235" s="139"/>
    </row>
    <row r="1236" spans="1:54" ht="14.25" x14ac:dyDescent="0.2">
      <c r="A1236" s="139"/>
      <c r="B1236" s="139"/>
      <c r="C1236" s="139"/>
      <c r="D1236" s="139"/>
      <c r="E1236" s="139"/>
      <c r="F1236" s="139"/>
      <c r="G1236" s="139"/>
      <c r="H1236" s="139"/>
      <c r="I1236" s="139"/>
      <c r="J1236" s="139"/>
      <c r="K1236" s="139"/>
      <c r="L1236" s="139"/>
      <c r="M1236" s="139"/>
      <c r="N1236" s="139"/>
      <c r="O1236" s="139"/>
      <c r="P1236" s="139"/>
      <c r="Q1236" s="139"/>
      <c r="R1236" s="139"/>
      <c r="S1236" s="139"/>
      <c r="T1236" s="139"/>
      <c r="U1236" s="139"/>
      <c r="V1236" s="139"/>
      <c r="W1236" s="139"/>
      <c r="X1236" s="139"/>
      <c r="Y1236" s="139"/>
      <c r="Z1236" s="139"/>
      <c r="AA1236" s="139"/>
      <c r="AB1236" s="139"/>
      <c r="AC1236" s="139"/>
      <c r="AD1236" s="139"/>
      <c r="AE1236" s="139"/>
      <c r="AF1236" s="139"/>
      <c r="AG1236" s="139"/>
      <c r="AH1236" s="139"/>
      <c r="AI1236" s="139"/>
      <c r="AJ1236" s="139"/>
      <c r="AK1236" s="139"/>
      <c r="AL1236" s="139"/>
      <c r="AM1236" s="139"/>
      <c r="AN1236" s="139"/>
      <c r="AO1236" s="139"/>
      <c r="AP1236" s="139"/>
      <c r="AQ1236" s="139"/>
      <c r="AR1236" s="139"/>
      <c r="AS1236" s="139"/>
      <c r="AT1236" s="139"/>
      <c r="AU1236" s="139"/>
      <c r="AV1236" s="139"/>
      <c r="AW1236" s="139"/>
      <c r="AX1236" s="139"/>
      <c r="AY1236" s="139"/>
      <c r="AZ1236" s="139"/>
      <c r="BA1236" s="139"/>
      <c r="BB1236" s="139"/>
    </row>
    <row r="1237" spans="1:54" ht="14.25" x14ac:dyDescent="0.2">
      <c r="A1237" s="139"/>
      <c r="B1237" s="139"/>
      <c r="C1237" s="139"/>
      <c r="D1237" s="139"/>
      <c r="E1237" s="139"/>
      <c r="F1237" s="139"/>
      <c r="G1237" s="139"/>
      <c r="H1237" s="139"/>
      <c r="I1237" s="139"/>
      <c r="J1237" s="139"/>
      <c r="K1237" s="139"/>
      <c r="L1237" s="139"/>
      <c r="M1237" s="139"/>
      <c r="N1237" s="139"/>
      <c r="O1237" s="139"/>
      <c r="P1237" s="139"/>
      <c r="Q1237" s="139"/>
      <c r="R1237" s="139"/>
      <c r="S1237" s="139"/>
      <c r="T1237" s="139"/>
      <c r="U1237" s="139"/>
      <c r="V1237" s="139"/>
      <c r="W1237" s="139"/>
      <c r="X1237" s="139"/>
      <c r="Y1237" s="139"/>
      <c r="Z1237" s="139"/>
      <c r="AA1237" s="139"/>
      <c r="AB1237" s="139"/>
      <c r="AC1237" s="139"/>
      <c r="AD1237" s="139"/>
      <c r="AE1237" s="139"/>
      <c r="AF1237" s="139"/>
      <c r="AG1237" s="139"/>
      <c r="AH1237" s="139"/>
      <c r="AI1237" s="139"/>
      <c r="AJ1237" s="139"/>
      <c r="AK1237" s="139"/>
      <c r="AL1237" s="139"/>
      <c r="AM1237" s="139"/>
      <c r="AN1237" s="139"/>
      <c r="AO1237" s="139"/>
      <c r="AP1237" s="139"/>
      <c r="AQ1237" s="139"/>
      <c r="AR1237" s="139"/>
      <c r="AS1237" s="139"/>
      <c r="AT1237" s="139"/>
      <c r="AU1237" s="139"/>
      <c r="AV1237" s="139"/>
      <c r="AW1237" s="139"/>
      <c r="AX1237" s="139"/>
      <c r="AY1237" s="139"/>
      <c r="AZ1237" s="139"/>
      <c r="BA1237" s="139"/>
      <c r="BB1237" s="139"/>
    </row>
    <row r="1238" spans="1:54" ht="14.25" x14ac:dyDescent="0.2">
      <c r="A1238" s="139"/>
      <c r="B1238" s="139"/>
      <c r="C1238" s="139"/>
      <c r="D1238" s="139"/>
      <c r="E1238" s="139"/>
      <c r="F1238" s="139"/>
      <c r="G1238" s="139"/>
      <c r="H1238" s="139"/>
      <c r="I1238" s="139"/>
      <c r="J1238" s="139"/>
      <c r="K1238" s="139"/>
      <c r="L1238" s="139"/>
      <c r="M1238" s="139"/>
      <c r="N1238" s="139"/>
      <c r="O1238" s="139"/>
      <c r="P1238" s="139"/>
      <c r="Q1238" s="139"/>
      <c r="R1238" s="139"/>
      <c r="S1238" s="139"/>
      <c r="T1238" s="139"/>
      <c r="U1238" s="139"/>
      <c r="V1238" s="139"/>
      <c r="W1238" s="139"/>
      <c r="X1238" s="139"/>
      <c r="Y1238" s="139"/>
      <c r="Z1238" s="139"/>
      <c r="AA1238" s="139"/>
      <c r="AB1238" s="139"/>
      <c r="AC1238" s="139"/>
      <c r="AD1238" s="139"/>
      <c r="AE1238" s="139"/>
      <c r="AF1238" s="139"/>
      <c r="AG1238" s="139"/>
      <c r="AH1238" s="139"/>
      <c r="AI1238" s="139"/>
      <c r="AJ1238" s="139"/>
      <c r="AK1238" s="139"/>
      <c r="AL1238" s="139"/>
      <c r="AM1238" s="139"/>
      <c r="AN1238" s="139"/>
      <c r="AO1238" s="139"/>
      <c r="AP1238" s="139"/>
      <c r="AQ1238" s="139"/>
      <c r="AR1238" s="139"/>
      <c r="AS1238" s="139"/>
      <c r="AT1238" s="139"/>
      <c r="AU1238" s="139"/>
      <c r="AV1238" s="139"/>
      <c r="AW1238" s="139"/>
      <c r="AX1238" s="139"/>
      <c r="AY1238" s="139"/>
      <c r="AZ1238" s="139"/>
      <c r="BA1238" s="139"/>
      <c r="BB1238" s="139"/>
    </row>
    <row r="1239" spans="1:54" ht="14.25" x14ac:dyDescent="0.2">
      <c r="A1239" s="139"/>
      <c r="B1239" s="139"/>
      <c r="C1239" s="139"/>
      <c r="D1239" s="139"/>
      <c r="E1239" s="139"/>
      <c r="F1239" s="139"/>
      <c r="G1239" s="139"/>
      <c r="H1239" s="139"/>
      <c r="I1239" s="139"/>
      <c r="J1239" s="139"/>
      <c r="K1239" s="139"/>
      <c r="L1239" s="139"/>
      <c r="M1239" s="139"/>
      <c r="N1239" s="139"/>
      <c r="O1239" s="139"/>
      <c r="P1239" s="139"/>
      <c r="Q1239" s="139"/>
      <c r="R1239" s="139"/>
      <c r="S1239" s="139"/>
      <c r="T1239" s="139"/>
      <c r="U1239" s="139"/>
      <c r="V1239" s="139"/>
      <c r="W1239" s="139"/>
      <c r="X1239" s="139"/>
      <c r="Y1239" s="139"/>
      <c r="Z1239" s="139"/>
      <c r="AA1239" s="139"/>
      <c r="AB1239" s="139"/>
      <c r="AC1239" s="139"/>
      <c r="AD1239" s="139"/>
      <c r="AE1239" s="139"/>
      <c r="AF1239" s="139"/>
      <c r="AG1239" s="139"/>
      <c r="AH1239" s="139"/>
      <c r="AI1239" s="139"/>
      <c r="AJ1239" s="139"/>
      <c r="AK1239" s="139"/>
      <c r="AL1239" s="139"/>
      <c r="AM1239" s="139"/>
      <c r="AN1239" s="139"/>
      <c r="AO1239" s="139"/>
      <c r="AP1239" s="139"/>
      <c r="AQ1239" s="139"/>
      <c r="AR1239" s="139"/>
      <c r="AS1239" s="139"/>
      <c r="AT1239" s="139"/>
      <c r="AU1239" s="139"/>
      <c r="AV1239" s="139"/>
      <c r="AW1239" s="139"/>
      <c r="AX1239" s="139"/>
      <c r="AY1239" s="139"/>
      <c r="AZ1239" s="139"/>
      <c r="BA1239" s="139"/>
      <c r="BB1239" s="139"/>
    </row>
    <row r="1240" spans="1:54" ht="14.25" x14ac:dyDescent="0.2">
      <c r="A1240" s="139"/>
      <c r="B1240" s="139"/>
      <c r="C1240" s="139"/>
      <c r="D1240" s="139"/>
      <c r="E1240" s="139"/>
      <c r="F1240" s="139"/>
      <c r="G1240" s="139"/>
      <c r="H1240" s="139"/>
      <c r="I1240" s="139"/>
      <c r="J1240" s="139"/>
      <c r="K1240" s="139"/>
      <c r="L1240" s="139"/>
      <c r="M1240" s="139"/>
      <c r="N1240" s="139"/>
      <c r="O1240" s="139"/>
      <c r="P1240" s="139"/>
      <c r="Q1240" s="139"/>
      <c r="R1240" s="139"/>
      <c r="S1240" s="139"/>
      <c r="T1240" s="139"/>
      <c r="U1240" s="139"/>
      <c r="V1240" s="139"/>
      <c r="W1240" s="139"/>
      <c r="X1240" s="139"/>
      <c r="Y1240" s="139"/>
      <c r="Z1240" s="139"/>
      <c r="AA1240" s="139"/>
      <c r="AB1240" s="139"/>
      <c r="AC1240" s="139"/>
      <c r="AD1240" s="139"/>
      <c r="AE1240" s="139"/>
      <c r="AF1240" s="139"/>
      <c r="AG1240" s="139"/>
      <c r="AH1240" s="139"/>
      <c r="AI1240" s="139"/>
      <c r="AJ1240" s="139"/>
      <c r="AK1240" s="139"/>
      <c r="AL1240" s="139"/>
      <c r="AM1240" s="139"/>
      <c r="AN1240" s="139"/>
      <c r="AO1240" s="139"/>
      <c r="AP1240" s="139"/>
      <c r="AQ1240" s="139"/>
      <c r="AR1240" s="139"/>
      <c r="AS1240" s="139"/>
      <c r="AT1240" s="139"/>
      <c r="AU1240" s="139"/>
      <c r="AV1240" s="139"/>
      <c r="AW1240" s="139"/>
      <c r="AX1240" s="139"/>
      <c r="AY1240" s="139"/>
      <c r="AZ1240" s="139"/>
      <c r="BA1240" s="139"/>
      <c r="BB1240" s="139"/>
    </row>
    <row r="1241" spans="1:54" ht="14.25" x14ac:dyDescent="0.2">
      <c r="A1241" s="139"/>
      <c r="B1241" s="139"/>
      <c r="C1241" s="139"/>
      <c r="D1241" s="139"/>
      <c r="E1241" s="139"/>
      <c r="F1241" s="139"/>
      <c r="G1241" s="139"/>
      <c r="H1241" s="139"/>
      <c r="I1241" s="139"/>
      <c r="J1241" s="139"/>
      <c r="K1241" s="139"/>
      <c r="L1241" s="139"/>
      <c r="M1241" s="139"/>
      <c r="N1241" s="139"/>
      <c r="O1241" s="139"/>
      <c r="P1241" s="139"/>
      <c r="Q1241" s="139"/>
      <c r="R1241" s="139"/>
      <c r="S1241" s="139"/>
      <c r="T1241" s="139"/>
      <c r="U1241" s="139"/>
      <c r="V1241" s="139"/>
      <c r="W1241" s="139"/>
      <c r="X1241" s="139"/>
      <c r="Y1241" s="139"/>
      <c r="Z1241" s="139"/>
      <c r="AA1241" s="139"/>
      <c r="AB1241" s="139"/>
      <c r="AC1241" s="139"/>
      <c r="AD1241" s="139"/>
      <c r="AE1241" s="139"/>
      <c r="AF1241" s="139"/>
      <c r="AG1241" s="139"/>
      <c r="AH1241" s="139"/>
      <c r="AI1241" s="139"/>
      <c r="AJ1241" s="139"/>
      <c r="AK1241" s="139"/>
      <c r="AL1241" s="139"/>
      <c r="AM1241" s="139"/>
      <c r="AN1241" s="139"/>
      <c r="AO1241" s="139"/>
      <c r="AP1241" s="139"/>
      <c r="AQ1241" s="139"/>
      <c r="AR1241" s="139"/>
      <c r="AS1241" s="139"/>
      <c r="AT1241" s="139"/>
      <c r="AU1241" s="139"/>
      <c r="AV1241" s="139"/>
      <c r="AW1241" s="139"/>
      <c r="AX1241" s="139"/>
      <c r="AY1241" s="139"/>
      <c r="AZ1241" s="139"/>
      <c r="BA1241" s="139"/>
      <c r="BB1241" s="139"/>
    </row>
    <row r="1242" spans="1:54" ht="14.25" x14ac:dyDescent="0.2">
      <c r="A1242" s="139"/>
      <c r="B1242" s="139"/>
      <c r="C1242" s="139"/>
      <c r="D1242" s="139"/>
      <c r="E1242" s="139"/>
      <c r="F1242" s="139"/>
      <c r="G1242" s="139"/>
      <c r="H1242" s="139"/>
      <c r="I1242" s="139"/>
      <c r="J1242" s="139"/>
      <c r="K1242" s="139"/>
      <c r="L1242" s="139"/>
      <c r="M1242" s="139"/>
      <c r="N1242" s="139"/>
      <c r="O1242" s="139"/>
      <c r="P1242" s="139"/>
      <c r="Q1242" s="139"/>
      <c r="R1242" s="139"/>
      <c r="S1242" s="139"/>
      <c r="T1242" s="139"/>
      <c r="U1242" s="139"/>
      <c r="V1242" s="139"/>
      <c r="W1242" s="139"/>
      <c r="X1242" s="139"/>
      <c r="Y1242" s="139"/>
      <c r="Z1242" s="139"/>
      <c r="AA1242" s="139"/>
      <c r="AB1242" s="139"/>
      <c r="AC1242" s="139"/>
      <c r="AD1242" s="139"/>
      <c r="AE1242" s="139"/>
      <c r="AF1242" s="139"/>
      <c r="AG1242" s="139"/>
      <c r="AH1242" s="139"/>
      <c r="AI1242" s="139"/>
      <c r="AJ1242" s="139"/>
      <c r="AK1242" s="139"/>
      <c r="AL1242" s="139"/>
      <c r="AM1242" s="139"/>
      <c r="AN1242" s="139"/>
      <c r="AO1242" s="139"/>
      <c r="AP1242" s="139"/>
      <c r="AQ1242" s="139"/>
      <c r="AR1242" s="139"/>
      <c r="AS1242" s="139"/>
      <c r="AT1242" s="139"/>
      <c r="AU1242" s="139"/>
      <c r="AV1242" s="139"/>
      <c r="AW1242" s="139"/>
      <c r="AX1242" s="139"/>
      <c r="AY1242" s="139"/>
      <c r="AZ1242" s="139"/>
      <c r="BA1242" s="139"/>
      <c r="BB1242" s="139"/>
    </row>
    <row r="1243" spans="1:54" ht="14.25" x14ac:dyDescent="0.2">
      <c r="A1243" s="139"/>
      <c r="B1243" s="139"/>
      <c r="C1243" s="139"/>
      <c r="D1243" s="139"/>
      <c r="E1243" s="139"/>
      <c r="F1243" s="139"/>
      <c r="G1243" s="139"/>
      <c r="H1243" s="139"/>
      <c r="I1243" s="139"/>
      <c r="J1243" s="139"/>
      <c r="K1243" s="139"/>
      <c r="L1243" s="139"/>
      <c r="M1243" s="139"/>
      <c r="N1243" s="139"/>
      <c r="O1243" s="139"/>
      <c r="P1243" s="139"/>
      <c r="Q1243" s="139"/>
      <c r="R1243" s="139"/>
      <c r="S1243" s="139"/>
      <c r="T1243" s="139"/>
      <c r="U1243" s="139"/>
      <c r="V1243" s="139"/>
      <c r="W1243" s="139"/>
      <c r="X1243" s="139"/>
      <c r="Y1243" s="139"/>
      <c r="Z1243" s="139"/>
      <c r="AA1243" s="139"/>
      <c r="AB1243" s="139"/>
      <c r="AC1243" s="139"/>
      <c r="AD1243" s="139"/>
      <c r="AE1243" s="139"/>
      <c r="AF1243" s="139"/>
      <c r="AG1243" s="139"/>
      <c r="AH1243" s="139"/>
      <c r="AI1243" s="139"/>
      <c r="AJ1243" s="139"/>
      <c r="AK1243" s="139"/>
      <c r="AL1243" s="139"/>
      <c r="AM1243" s="139"/>
      <c r="AN1243" s="139"/>
      <c r="AO1243" s="139"/>
      <c r="AP1243" s="139"/>
      <c r="AQ1243" s="139"/>
      <c r="AR1243" s="139"/>
      <c r="AS1243" s="139"/>
      <c r="AT1243" s="139"/>
      <c r="AU1243" s="139"/>
      <c r="AV1243" s="139"/>
      <c r="AW1243" s="139"/>
      <c r="AX1243" s="139"/>
      <c r="AY1243" s="139"/>
      <c r="AZ1243" s="139"/>
      <c r="BA1243" s="139"/>
      <c r="BB1243" s="139"/>
    </row>
    <row r="1244" spans="1:54" ht="14.25" x14ac:dyDescent="0.2">
      <c r="A1244" s="139"/>
      <c r="B1244" s="139"/>
      <c r="C1244" s="139"/>
      <c r="D1244" s="139"/>
      <c r="E1244" s="139"/>
      <c r="F1244" s="139"/>
      <c r="G1244" s="139"/>
      <c r="H1244" s="139"/>
      <c r="I1244" s="139"/>
      <c r="J1244" s="139"/>
      <c r="K1244" s="139"/>
      <c r="L1244" s="139"/>
      <c r="M1244" s="139"/>
      <c r="N1244" s="139"/>
      <c r="O1244" s="139"/>
      <c r="P1244" s="139"/>
      <c r="Q1244" s="139"/>
      <c r="R1244" s="139"/>
      <c r="S1244" s="139"/>
      <c r="T1244" s="139"/>
      <c r="U1244" s="139"/>
      <c r="V1244" s="139"/>
      <c r="W1244" s="139"/>
      <c r="X1244" s="139"/>
      <c r="Y1244" s="139"/>
      <c r="Z1244" s="139"/>
      <c r="AA1244" s="139"/>
      <c r="AB1244" s="139"/>
      <c r="AC1244" s="139"/>
      <c r="AD1244" s="139"/>
      <c r="AE1244" s="139"/>
      <c r="AF1244" s="139"/>
      <c r="AG1244" s="139"/>
      <c r="AH1244" s="139"/>
      <c r="AI1244" s="139"/>
      <c r="AJ1244" s="139"/>
      <c r="AK1244" s="139"/>
      <c r="AL1244" s="139"/>
      <c r="AM1244" s="139"/>
      <c r="AN1244" s="139"/>
      <c r="AO1244" s="139"/>
      <c r="AP1244" s="139"/>
      <c r="AQ1244" s="139"/>
      <c r="AR1244" s="139"/>
      <c r="AS1244" s="139"/>
      <c r="AT1244" s="139"/>
      <c r="AU1244" s="139"/>
      <c r="AV1244" s="139"/>
      <c r="AW1244" s="139"/>
      <c r="AX1244" s="139"/>
      <c r="AY1244" s="139"/>
      <c r="AZ1244" s="139"/>
      <c r="BA1244" s="139"/>
      <c r="BB1244" s="139"/>
    </row>
    <row r="1245" spans="1:54" ht="14.25" x14ac:dyDescent="0.2">
      <c r="A1245" s="139"/>
      <c r="B1245" s="139"/>
      <c r="C1245" s="139"/>
      <c r="D1245" s="139"/>
      <c r="E1245" s="139"/>
      <c r="F1245" s="139"/>
      <c r="G1245" s="139"/>
      <c r="H1245" s="139"/>
      <c r="I1245" s="139"/>
      <c r="J1245" s="139"/>
      <c r="K1245" s="139"/>
      <c r="L1245" s="139"/>
      <c r="M1245" s="139"/>
      <c r="N1245" s="139"/>
      <c r="O1245" s="139"/>
      <c r="P1245" s="139"/>
      <c r="Q1245" s="139"/>
      <c r="R1245" s="139"/>
      <c r="S1245" s="139"/>
      <c r="T1245" s="139"/>
      <c r="U1245" s="139"/>
      <c r="V1245" s="139"/>
      <c r="W1245" s="139"/>
      <c r="X1245" s="139"/>
      <c r="Y1245" s="139"/>
      <c r="Z1245" s="139"/>
      <c r="AA1245" s="139"/>
      <c r="AB1245" s="139"/>
      <c r="AC1245" s="139"/>
      <c r="AD1245" s="139"/>
      <c r="AE1245" s="139"/>
      <c r="AF1245" s="139"/>
      <c r="AG1245" s="139"/>
      <c r="AH1245" s="139"/>
      <c r="AI1245" s="139"/>
      <c r="AJ1245" s="139"/>
      <c r="AK1245" s="139"/>
      <c r="AL1245" s="139"/>
      <c r="AM1245" s="139"/>
      <c r="AN1245" s="139"/>
      <c r="AO1245" s="139"/>
      <c r="AP1245" s="139"/>
      <c r="AQ1245" s="139"/>
      <c r="AR1245" s="139"/>
      <c r="AS1245" s="139"/>
      <c r="AT1245" s="139"/>
      <c r="AU1245" s="139"/>
      <c r="AV1245" s="139"/>
      <c r="AW1245" s="139"/>
      <c r="AX1245" s="139"/>
      <c r="AY1245" s="139"/>
      <c r="AZ1245" s="139"/>
      <c r="BA1245" s="139"/>
      <c r="BB1245" s="139"/>
    </row>
    <row r="1246" spans="1:54" ht="14.25" x14ac:dyDescent="0.2">
      <c r="A1246" s="139"/>
      <c r="B1246" s="139"/>
      <c r="C1246" s="139"/>
      <c r="D1246" s="139"/>
      <c r="E1246" s="139"/>
      <c r="F1246" s="139"/>
      <c r="G1246" s="139"/>
      <c r="H1246" s="139"/>
      <c r="I1246" s="139"/>
      <c r="J1246" s="139"/>
      <c r="K1246" s="139"/>
      <c r="L1246" s="139"/>
      <c r="M1246" s="139"/>
      <c r="N1246" s="139"/>
      <c r="O1246" s="139"/>
      <c r="P1246" s="139"/>
      <c r="Q1246" s="139"/>
      <c r="R1246" s="139"/>
      <c r="S1246" s="139"/>
      <c r="T1246" s="139"/>
      <c r="U1246" s="139"/>
      <c r="V1246" s="139"/>
      <c r="W1246" s="139"/>
      <c r="X1246" s="139"/>
      <c r="Y1246" s="139"/>
      <c r="Z1246" s="139"/>
      <c r="AA1246" s="139"/>
      <c r="AB1246" s="139"/>
      <c r="AC1246" s="139"/>
      <c r="AD1246" s="139"/>
      <c r="AE1246" s="139"/>
      <c r="AF1246" s="139"/>
      <c r="AG1246" s="139"/>
      <c r="AH1246" s="139"/>
      <c r="AI1246" s="139"/>
      <c r="AJ1246" s="139"/>
      <c r="AK1246" s="139"/>
      <c r="AL1246" s="139"/>
      <c r="AM1246" s="139"/>
      <c r="AN1246" s="139"/>
      <c r="AO1246" s="139"/>
      <c r="AP1246" s="139"/>
      <c r="AQ1246" s="139"/>
      <c r="AR1246" s="139"/>
      <c r="AS1246" s="139"/>
      <c r="AT1246" s="139"/>
      <c r="AU1246" s="139"/>
      <c r="AV1246" s="139"/>
      <c r="AW1246" s="139"/>
      <c r="AX1246" s="139"/>
      <c r="AY1246" s="139"/>
      <c r="AZ1246" s="139"/>
      <c r="BA1246" s="139"/>
      <c r="BB1246" s="139"/>
    </row>
    <row r="1247" spans="1:54" ht="14.25" x14ac:dyDescent="0.2">
      <c r="A1247" s="139"/>
      <c r="B1247" s="139"/>
      <c r="C1247" s="139"/>
      <c r="D1247" s="139"/>
      <c r="E1247" s="139"/>
      <c r="F1247" s="139"/>
      <c r="G1247" s="139"/>
      <c r="H1247" s="139"/>
      <c r="I1247" s="139"/>
      <c r="J1247" s="139"/>
      <c r="K1247" s="139"/>
      <c r="L1247" s="139"/>
      <c r="M1247" s="139"/>
      <c r="N1247" s="139"/>
      <c r="O1247" s="139"/>
      <c r="P1247" s="139"/>
      <c r="Q1247" s="139"/>
      <c r="R1247" s="139"/>
      <c r="S1247" s="139"/>
      <c r="T1247" s="139"/>
      <c r="U1247" s="139"/>
      <c r="V1247" s="139"/>
      <c r="W1247" s="139"/>
      <c r="X1247" s="139"/>
      <c r="Y1247" s="139"/>
      <c r="Z1247" s="139"/>
      <c r="AA1247" s="139"/>
      <c r="AB1247" s="139"/>
      <c r="AC1247" s="139"/>
      <c r="AD1247" s="139"/>
      <c r="AE1247" s="139"/>
      <c r="AF1247" s="139"/>
      <c r="AG1247" s="139"/>
      <c r="AH1247" s="139"/>
      <c r="AI1247" s="139"/>
      <c r="AJ1247" s="139"/>
      <c r="AK1247" s="139"/>
      <c r="AL1247" s="139"/>
      <c r="AM1247" s="139"/>
      <c r="AN1247" s="139"/>
      <c r="AO1247" s="139"/>
      <c r="AP1247" s="139"/>
      <c r="AQ1247" s="139"/>
      <c r="AR1247" s="139"/>
      <c r="AS1247" s="139"/>
      <c r="AT1247" s="139"/>
      <c r="AU1247" s="139"/>
      <c r="AV1247" s="139"/>
      <c r="AW1247" s="139"/>
      <c r="AX1247" s="139"/>
      <c r="AY1247" s="139"/>
      <c r="AZ1247" s="139"/>
      <c r="BA1247" s="139"/>
      <c r="BB1247" s="139"/>
    </row>
    <row r="1248" spans="1:54" ht="14.25" x14ac:dyDescent="0.2">
      <c r="A1248" s="139"/>
      <c r="B1248" s="139"/>
      <c r="C1248" s="139"/>
      <c r="D1248" s="139"/>
      <c r="E1248" s="139"/>
      <c r="F1248" s="139"/>
      <c r="G1248" s="139"/>
      <c r="H1248" s="139"/>
      <c r="I1248" s="139"/>
      <c r="J1248" s="139"/>
      <c r="K1248" s="139"/>
      <c r="L1248" s="139"/>
      <c r="M1248" s="139"/>
      <c r="N1248" s="139"/>
      <c r="O1248" s="139"/>
      <c r="P1248" s="139"/>
      <c r="Q1248" s="139"/>
      <c r="R1248" s="139"/>
      <c r="S1248" s="139"/>
      <c r="T1248" s="139"/>
      <c r="U1248" s="139"/>
      <c r="V1248" s="139"/>
      <c r="W1248" s="139"/>
      <c r="X1248" s="139"/>
      <c r="Y1248" s="139"/>
      <c r="Z1248" s="139"/>
      <c r="AA1248" s="139"/>
      <c r="AB1248" s="139"/>
      <c r="AC1248" s="139"/>
      <c r="AD1248" s="139"/>
      <c r="AE1248" s="139"/>
      <c r="AF1248" s="139"/>
      <c r="AG1248" s="139"/>
      <c r="AH1248" s="139"/>
      <c r="AI1248" s="139"/>
      <c r="AJ1248" s="139"/>
      <c r="AK1248" s="139"/>
      <c r="AL1248" s="139"/>
      <c r="AM1248" s="139"/>
      <c r="AN1248" s="139"/>
      <c r="AO1248" s="139"/>
      <c r="AP1248" s="139"/>
      <c r="AQ1248" s="139"/>
      <c r="AR1248" s="139"/>
      <c r="AS1248" s="139"/>
      <c r="AT1248" s="139"/>
      <c r="AU1248" s="139"/>
      <c r="AV1248" s="139"/>
      <c r="AW1248" s="139"/>
      <c r="AX1248" s="139"/>
      <c r="AY1248" s="139"/>
      <c r="AZ1248" s="139"/>
      <c r="BA1248" s="139"/>
      <c r="BB1248" s="139"/>
    </row>
    <row r="1249" spans="1:54" ht="14.25" x14ac:dyDescent="0.2">
      <c r="A1249" s="139"/>
      <c r="B1249" s="139"/>
      <c r="C1249" s="139"/>
      <c r="D1249" s="139"/>
      <c r="E1249" s="139"/>
      <c r="F1249" s="139"/>
      <c r="G1249" s="139"/>
      <c r="H1249" s="139"/>
      <c r="I1249" s="139"/>
      <c r="J1249" s="139"/>
      <c r="K1249" s="139"/>
      <c r="L1249" s="139"/>
      <c r="M1249" s="139"/>
      <c r="N1249" s="139"/>
      <c r="O1249" s="139"/>
      <c r="P1249" s="139"/>
      <c r="Q1249" s="139"/>
      <c r="R1249" s="139"/>
      <c r="S1249" s="139"/>
      <c r="T1249" s="139"/>
      <c r="U1249" s="139"/>
      <c r="V1249" s="139"/>
      <c r="W1249" s="139"/>
      <c r="X1249" s="139"/>
      <c r="Y1249" s="139"/>
      <c r="Z1249" s="139"/>
      <c r="AA1249" s="139"/>
      <c r="AB1249" s="139"/>
      <c r="AC1249" s="139"/>
      <c r="AD1249" s="139"/>
      <c r="AE1249" s="139"/>
      <c r="AF1249" s="139"/>
      <c r="AG1249" s="139"/>
      <c r="AH1249" s="139"/>
      <c r="AI1249" s="139"/>
      <c r="AJ1249" s="139"/>
      <c r="AK1249" s="139"/>
      <c r="AL1249" s="139"/>
      <c r="AM1249" s="139"/>
      <c r="AN1249" s="139"/>
      <c r="AO1249" s="139"/>
      <c r="AP1249" s="139"/>
      <c r="AQ1249" s="139"/>
      <c r="AR1249" s="139"/>
      <c r="AS1249" s="139"/>
      <c r="AT1249" s="139"/>
      <c r="AU1249" s="139"/>
      <c r="AV1249" s="139"/>
      <c r="AW1249" s="139"/>
      <c r="AX1249" s="139"/>
      <c r="AY1249" s="139"/>
      <c r="AZ1249" s="139"/>
      <c r="BA1249" s="139"/>
      <c r="BB1249" s="139"/>
    </row>
    <row r="1250" spans="1:54" ht="14.25" x14ac:dyDescent="0.2">
      <c r="A1250" s="139"/>
      <c r="B1250" s="139"/>
      <c r="C1250" s="139"/>
      <c r="D1250" s="139"/>
      <c r="E1250" s="139"/>
      <c r="F1250" s="139"/>
      <c r="G1250" s="139"/>
      <c r="H1250" s="139"/>
      <c r="I1250" s="139"/>
      <c r="J1250" s="139"/>
      <c r="K1250" s="139"/>
      <c r="L1250" s="139"/>
      <c r="M1250" s="139"/>
      <c r="N1250" s="139"/>
      <c r="O1250" s="139"/>
      <c r="P1250" s="139"/>
      <c r="Q1250" s="139"/>
      <c r="R1250" s="139"/>
      <c r="S1250" s="139"/>
      <c r="T1250" s="139"/>
      <c r="U1250" s="139"/>
      <c r="V1250" s="139"/>
      <c r="W1250" s="139"/>
      <c r="X1250" s="139"/>
      <c r="Y1250" s="139"/>
      <c r="Z1250" s="139"/>
      <c r="AA1250" s="139"/>
      <c r="AB1250" s="139"/>
      <c r="AC1250" s="139"/>
      <c r="AD1250" s="139"/>
      <c r="AE1250" s="139"/>
      <c r="AF1250" s="139"/>
      <c r="AG1250" s="139"/>
      <c r="AH1250" s="139"/>
      <c r="AI1250" s="139"/>
      <c r="AJ1250" s="139"/>
      <c r="AK1250" s="139"/>
      <c r="AL1250" s="139"/>
      <c r="AM1250" s="139"/>
      <c r="AN1250" s="139"/>
      <c r="AO1250" s="139"/>
      <c r="AP1250" s="139"/>
      <c r="AQ1250" s="139"/>
      <c r="AR1250" s="139"/>
      <c r="AS1250" s="139"/>
      <c r="AT1250" s="139"/>
      <c r="AU1250" s="139"/>
      <c r="AV1250" s="139"/>
      <c r="AW1250" s="139"/>
      <c r="AX1250" s="139"/>
      <c r="AY1250" s="139"/>
      <c r="AZ1250" s="139"/>
      <c r="BA1250" s="139"/>
      <c r="BB1250" s="139"/>
    </row>
    <row r="1251" spans="1:54" ht="14.25" x14ac:dyDescent="0.2">
      <c r="A1251" s="139"/>
      <c r="B1251" s="139"/>
      <c r="C1251" s="139"/>
      <c r="D1251" s="139"/>
      <c r="E1251" s="139"/>
      <c r="F1251" s="139"/>
      <c r="G1251" s="139"/>
      <c r="H1251" s="139"/>
      <c r="I1251" s="139"/>
      <c r="J1251" s="139"/>
      <c r="K1251" s="139"/>
      <c r="L1251" s="139"/>
      <c r="M1251" s="139"/>
      <c r="N1251" s="139"/>
      <c r="O1251" s="139"/>
      <c r="P1251" s="139"/>
      <c r="Q1251" s="139"/>
      <c r="R1251" s="139"/>
      <c r="S1251" s="139"/>
      <c r="T1251" s="139"/>
      <c r="U1251" s="139"/>
      <c r="V1251" s="139"/>
      <c r="W1251" s="139"/>
      <c r="X1251" s="139"/>
      <c r="Y1251" s="139"/>
      <c r="Z1251" s="139"/>
      <c r="AA1251" s="139"/>
      <c r="AB1251" s="139"/>
      <c r="AC1251" s="139"/>
      <c r="AD1251" s="139"/>
      <c r="AE1251" s="139"/>
      <c r="AF1251" s="139"/>
      <c r="AG1251" s="139"/>
      <c r="AH1251" s="139"/>
      <c r="AI1251" s="139"/>
      <c r="AJ1251" s="139"/>
      <c r="AK1251" s="139"/>
      <c r="AL1251" s="139"/>
      <c r="AM1251" s="139"/>
      <c r="AN1251" s="139"/>
      <c r="AO1251" s="139"/>
      <c r="AP1251" s="139"/>
      <c r="AQ1251" s="139"/>
      <c r="AR1251" s="139"/>
      <c r="AS1251" s="139"/>
      <c r="AT1251" s="139"/>
      <c r="AU1251" s="139"/>
      <c r="AV1251" s="139"/>
      <c r="AW1251" s="139"/>
      <c r="AX1251" s="139"/>
      <c r="AY1251" s="139"/>
      <c r="AZ1251" s="139"/>
      <c r="BA1251" s="139"/>
      <c r="BB1251" s="139"/>
    </row>
    <row r="1252" spans="1:54" ht="14.25" x14ac:dyDescent="0.2">
      <c r="A1252" s="139"/>
      <c r="B1252" s="139"/>
      <c r="C1252" s="139"/>
      <c r="D1252" s="139"/>
      <c r="E1252" s="139"/>
      <c r="F1252" s="139"/>
      <c r="G1252" s="139"/>
      <c r="H1252" s="139"/>
      <c r="I1252" s="139"/>
      <c r="J1252" s="139"/>
      <c r="K1252" s="139"/>
      <c r="L1252" s="139"/>
      <c r="M1252" s="139"/>
      <c r="N1252" s="139"/>
      <c r="O1252" s="139"/>
      <c r="P1252" s="139"/>
      <c r="Q1252" s="139"/>
      <c r="R1252" s="139"/>
      <c r="S1252" s="139"/>
      <c r="T1252" s="139"/>
      <c r="U1252" s="139"/>
      <c r="V1252" s="139"/>
      <c r="W1252" s="139"/>
      <c r="X1252" s="139"/>
      <c r="Y1252" s="139"/>
      <c r="Z1252" s="139"/>
      <c r="AA1252" s="139"/>
      <c r="AB1252" s="139"/>
      <c r="AC1252" s="139"/>
      <c r="AD1252" s="139"/>
      <c r="AE1252" s="139"/>
      <c r="AF1252" s="139"/>
      <c r="AG1252" s="139"/>
      <c r="AH1252" s="139"/>
      <c r="AI1252" s="139"/>
      <c r="AJ1252" s="139"/>
      <c r="AK1252" s="139"/>
      <c r="AL1252" s="139"/>
      <c r="AM1252" s="139"/>
      <c r="AN1252" s="139"/>
      <c r="AO1252" s="139"/>
      <c r="AP1252" s="139"/>
      <c r="AQ1252" s="139"/>
      <c r="AR1252" s="139"/>
      <c r="AS1252" s="139"/>
      <c r="AT1252" s="139"/>
      <c r="AU1252" s="139"/>
      <c r="AV1252" s="139"/>
      <c r="AW1252" s="139"/>
      <c r="AX1252" s="139"/>
      <c r="AY1252" s="139"/>
      <c r="AZ1252" s="139"/>
      <c r="BA1252" s="139"/>
      <c r="BB1252" s="139"/>
    </row>
    <row r="1253" spans="1:54" ht="14.25" x14ac:dyDescent="0.2">
      <c r="A1253" s="139"/>
      <c r="B1253" s="139"/>
      <c r="C1253" s="139"/>
      <c r="D1253" s="139"/>
      <c r="E1253" s="139"/>
      <c r="F1253" s="139"/>
      <c r="G1253" s="139"/>
      <c r="H1253" s="139"/>
      <c r="I1253" s="139"/>
      <c r="J1253" s="139"/>
      <c r="K1253" s="139"/>
      <c r="L1253" s="139"/>
      <c r="M1253" s="139"/>
      <c r="N1253" s="139"/>
      <c r="O1253" s="139"/>
      <c r="P1253" s="139"/>
      <c r="Q1253" s="139"/>
      <c r="R1253" s="139"/>
      <c r="S1253" s="139"/>
      <c r="T1253" s="139"/>
      <c r="U1253" s="139"/>
      <c r="V1253" s="139"/>
      <c r="W1253" s="139"/>
      <c r="X1253" s="139"/>
      <c r="Y1253" s="139"/>
      <c r="Z1253" s="139"/>
      <c r="AA1253" s="139"/>
      <c r="AB1253" s="139"/>
      <c r="AC1253" s="139"/>
      <c r="AD1253" s="139"/>
      <c r="AE1253" s="139"/>
      <c r="AF1253" s="139"/>
      <c r="AG1253" s="139"/>
      <c r="AH1253" s="139"/>
      <c r="AI1253" s="139"/>
      <c r="AJ1253" s="139"/>
      <c r="AK1253" s="139"/>
      <c r="AL1253" s="139"/>
      <c r="AM1253" s="139"/>
      <c r="AN1253" s="139"/>
      <c r="AO1253" s="139"/>
      <c r="AP1253" s="139"/>
      <c r="AQ1253" s="139"/>
      <c r="AR1253" s="139"/>
      <c r="AS1253" s="139"/>
      <c r="AT1253" s="139"/>
      <c r="AU1253" s="139"/>
      <c r="AV1253" s="139"/>
      <c r="AW1253" s="139"/>
      <c r="AX1253" s="139"/>
      <c r="AY1253" s="139"/>
      <c r="AZ1253" s="139"/>
      <c r="BA1253" s="139"/>
      <c r="BB1253" s="139"/>
    </row>
    <row r="1254" spans="1:54" ht="14.25" x14ac:dyDescent="0.2">
      <c r="A1254" s="139"/>
      <c r="B1254" s="139"/>
      <c r="C1254" s="139"/>
      <c r="D1254" s="139"/>
      <c r="E1254" s="139"/>
      <c r="F1254" s="139"/>
      <c r="G1254" s="139"/>
      <c r="H1254" s="139"/>
      <c r="I1254" s="139"/>
      <c r="J1254" s="139"/>
      <c r="K1254" s="139"/>
      <c r="L1254" s="139"/>
      <c r="M1254" s="139"/>
      <c r="N1254" s="139"/>
      <c r="O1254" s="139"/>
      <c r="P1254" s="139"/>
      <c r="Q1254" s="139"/>
      <c r="R1254" s="139"/>
      <c r="S1254" s="139"/>
      <c r="T1254" s="139"/>
      <c r="U1254" s="139"/>
      <c r="V1254" s="139"/>
      <c r="W1254" s="139"/>
      <c r="X1254" s="139"/>
      <c r="Y1254" s="139"/>
      <c r="Z1254" s="139"/>
      <c r="AA1254" s="139"/>
      <c r="AB1254" s="139"/>
      <c r="AC1254" s="139"/>
      <c r="AD1254" s="139"/>
      <c r="AE1254" s="139"/>
      <c r="AF1254" s="139"/>
      <c r="AG1254" s="139"/>
      <c r="AH1254" s="139"/>
      <c r="AI1254" s="139"/>
      <c r="AJ1254" s="139"/>
      <c r="AK1254" s="139"/>
      <c r="AL1254" s="139"/>
      <c r="AM1254" s="139"/>
      <c r="AN1254" s="139"/>
      <c r="AO1254" s="139"/>
      <c r="AP1254" s="139"/>
      <c r="AQ1254" s="139"/>
      <c r="AR1254" s="139"/>
      <c r="AS1254" s="139"/>
      <c r="AT1254" s="139"/>
      <c r="AU1254" s="139"/>
      <c r="AV1254" s="139"/>
      <c r="AW1254" s="139"/>
      <c r="AX1254" s="139"/>
      <c r="AY1254" s="139"/>
      <c r="AZ1254" s="139"/>
      <c r="BA1254" s="139"/>
      <c r="BB1254" s="139"/>
    </row>
    <row r="1255" spans="1:54" ht="14.25" x14ac:dyDescent="0.2">
      <c r="A1255" s="139"/>
      <c r="B1255" s="139"/>
      <c r="C1255" s="139"/>
      <c r="D1255" s="139"/>
      <c r="E1255" s="139"/>
      <c r="F1255" s="139"/>
      <c r="G1255" s="139"/>
      <c r="H1255" s="139"/>
      <c r="I1255" s="139"/>
      <c r="J1255" s="139"/>
      <c r="K1255" s="139"/>
      <c r="L1255" s="139"/>
      <c r="M1255" s="139"/>
      <c r="N1255" s="139"/>
      <c r="O1255" s="139"/>
      <c r="P1255" s="139"/>
      <c r="Q1255" s="139"/>
      <c r="R1255" s="139"/>
      <c r="S1255" s="139"/>
      <c r="T1255" s="139"/>
      <c r="U1255" s="139"/>
      <c r="V1255" s="139"/>
      <c r="W1255" s="139"/>
      <c r="X1255" s="139"/>
      <c r="Y1255" s="139"/>
      <c r="Z1255" s="139"/>
      <c r="AA1255" s="139"/>
      <c r="AB1255" s="139"/>
      <c r="AC1255" s="139"/>
      <c r="AD1255" s="139"/>
      <c r="AE1255" s="139"/>
      <c r="AF1255" s="139"/>
      <c r="AG1255" s="139"/>
      <c r="AH1255" s="139"/>
      <c r="AI1255" s="139"/>
      <c r="AJ1255" s="139"/>
      <c r="AK1255" s="139"/>
      <c r="AL1255" s="139"/>
      <c r="AM1255" s="139"/>
      <c r="AN1255" s="139"/>
      <c r="AO1255" s="139"/>
      <c r="AP1255" s="139"/>
      <c r="AQ1255" s="139"/>
      <c r="AR1255" s="139"/>
      <c r="AS1255" s="139"/>
      <c r="AT1255" s="139"/>
      <c r="AU1255" s="139"/>
      <c r="AV1255" s="139"/>
      <c r="AW1255" s="139"/>
      <c r="AX1255" s="139"/>
      <c r="AY1255" s="139"/>
      <c r="AZ1255" s="139"/>
      <c r="BA1255" s="139"/>
      <c r="BB1255" s="139"/>
    </row>
    <row r="1256" spans="1:54" ht="14.25" x14ac:dyDescent="0.2">
      <c r="A1256" s="139"/>
      <c r="B1256" s="139"/>
      <c r="C1256" s="139"/>
      <c r="D1256" s="139"/>
      <c r="E1256" s="139"/>
      <c r="F1256" s="139"/>
      <c r="G1256" s="139"/>
      <c r="H1256" s="139"/>
      <c r="I1256" s="139"/>
      <c r="J1256" s="139"/>
      <c r="K1256" s="139"/>
      <c r="L1256" s="139"/>
      <c r="M1256" s="139"/>
      <c r="N1256" s="139"/>
      <c r="O1256" s="139"/>
      <c r="P1256" s="139"/>
      <c r="Q1256" s="139"/>
      <c r="R1256" s="139"/>
      <c r="S1256" s="139"/>
      <c r="T1256" s="139"/>
      <c r="U1256" s="139"/>
      <c r="V1256" s="139"/>
      <c r="W1256" s="139"/>
      <c r="X1256" s="139"/>
      <c r="Y1256" s="139"/>
      <c r="Z1256" s="139"/>
      <c r="AA1256" s="139"/>
      <c r="AB1256" s="139"/>
      <c r="AC1256" s="139"/>
      <c r="AD1256" s="139"/>
      <c r="AE1256" s="139"/>
      <c r="AF1256" s="139"/>
      <c r="AG1256" s="139"/>
      <c r="AH1256" s="139"/>
      <c r="AI1256" s="139"/>
      <c r="AJ1256" s="139"/>
      <c r="AK1256" s="139"/>
      <c r="AL1256" s="139"/>
      <c r="AM1256" s="139"/>
      <c r="AN1256" s="139"/>
      <c r="AO1256" s="139"/>
      <c r="AP1256" s="139"/>
      <c r="AQ1256" s="139"/>
      <c r="AR1256" s="139"/>
      <c r="AS1256" s="139"/>
      <c r="AT1256" s="139"/>
      <c r="AU1256" s="139"/>
      <c r="AV1256" s="139"/>
      <c r="AW1256" s="139"/>
      <c r="AX1256" s="139"/>
      <c r="AY1256" s="139"/>
      <c r="AZ1256" s="139"/>
      <c r="BA1256" s="139"/>
      <c r="BB1256" s="139"/>
    </row>
    <row r="1257" spans="1:54" ht="14.25" x14ac:dyDescent="0.2">
      <c r="A1257" s="139"/>
      <c r="B1257" s="139"/>
      <c r="C1257" s="139"/>
      <c r="D1257" s="139"/>
      <c r="E1257" s="139"/>
      <c r="F1257" s="139"/>
      <c r="G1257" s="139"/>
      <c r="H1257" s="139"/>
      <c r="I1257" s="139"/>
      <c r="J1257" s="139"/>
      <c r="K1257" s="139"/>
      <c r="L1257" s="139"/>
      <c r="M1257" s="139"/>
      <c r="N1257" s="139"/>
      <c r="O1257" s="139"/>
      <c r="P1257" s="139"/>
      <c r="Q1257" s="139"/>
      <c r="R1257" s="139"/>
      <c r="S1257" s="139"/>
      <c r="T1257" s="139"/>
      <c r="U1257" s="139"/>
      <c r="V1257" s="139"/>
      <c r="W1257" s="139"/>
      <c r="X1257" s="139"/>
      <c r="Y1257" s="139"/>
      <c r="Z1257" s="139"/>
      <c r="AA1257" s="139"/>
      <c r="AB1257" s="139"/>
      <c r="AC1257" s="139"/>
      <c r="AD1257" s="139"/>
      <c r="AE1257" s="139"/>
      <c r="AF1257" s="139"/>
      <c r="AG1257" s="139"/>
      <c r="AH1257" s="139"/>
      <c r="AI1257" s="139"/>
      <c r="AJ1257" s="139"/>
      <c r="AK1257" s="139"/>
      <c r="AL1257" s="139"/>
      <c r="AM1257" s="139"/>
      <c r="AN1257" s="139"/>
      <c r="AO1257" s="139"/>
      <c r="AP1257" s="139"/>
      <c r="AQ1257" s="139"/>
      <c r="AR1257" s="139"/>
      <c r="AS1257" s="139"/>
      <c r="AT1257" s="139"/>
      <c r="AU1257" s="139"/>
      <c r="AV1257" s="139"/>
      <c r="AW1257" s="139"/>
      <c r="AX1257" s="139"/>
      <c r="AY1257" s="139"/>
      <c r="AZ1257" s="139"/>
      <c r="BA1257" s="139"/>
      <c r="BB1257" s="139"/>
    </row>
    <row r="1258" spans="1:54" ht="14.25" x14ac:dyDescent="0.2">
      <c r="A1258" s="139"/>
      <c r="B1258" s="139"/>
      <c r="C1258" s="139"/>
      <c r="D1258" s="139"/>
      <c r="E1258" s="139"/>
      <c r="F1258" s="139"/>
      <c r="G1258" s="139"/>
      <c r="H1258" s="139"/>
      <c r="I1258" s="139"/>
      <c r="J1258" s="139"/>
      <c r="K1258" s="139"/>
      <c r="L1258" s="139"/>
      <c r="M1258" s="139"/>
      <c r="N1258" s="139"/>
      <c r="O1258" s="139"/>
      <c r="P1258" s="139"/>
      <c r="Q1258" s="139"/>
      <c r="R1258" s="139"/>
      <c r="S1258" s="139"/>
      <c r="T1258" s="139"/>
      <c r="U1258" s="139"/>
      <c r="V1258" s="139"/>
      <c r="W1258" s="139"/>
      <c r="X1258" s="139"/>
      <c r="Y1258" s="139"/>
      <c r="Z1258" s="139"/>
      <c r="AA1258" s="139"/>
      <c r="AB1258" s="139"/>
      <c r="AC1258" s="139"/>
      <c r="AD1258" s="139"/>
      <c r="AE1258" s="139"/>
      <c r="AF1258" s="139"/>
      <c r="AG1258" s="139"/>
      <c r="AH1258" s="139"/>
      <c r="AI1258" s="139"/>
      <c r="AJ1258" s="139"/>
      <c r="AK1258" s="139"/>
      <c r="AL1258" s="139"/>
      <c r="AM1258" s="139"/>
      <c r="AN1258" s="139"/>
      <c r="AO1258" s="139"/>
      <c r="AP1258" s="139"/>
      <c r="AQ1258" s="139"/>
      <c r="AR1258" s="139"/>
      <c r="AS1258" s="139"/>
      <c r="AT1258" s="139"/>
      <c r="AU1258" s="139"/>
      <c r="AV1258" s="139"/>
      <c r="AW1258" s="139"/>
      <c r="AX1258" s="139"/>
      <c r="AY1258" s="139"/>
      <c r="AZ1258" s="139"/>
      <c r="BA1258" s="139"/>
      <c r="BB1258" s="139"/>
    </row>
    <row r="1259" spans="1:54" ht="14.25" x14ac:dyDescent="0.2">
      <c r="A1259" s="139"/>
      <c r="B1259" s="139"/>
      <c r="C1259" s="139"/>
      <c r="D1259" s="139"/>
      <c r="E1259" s="139"/>
      <c r="F1259" s="139"/>
      <c r="G1259" s="139"/>
      <c r="H1259" s="139"/>
      <c r="I1259" s="139"/>
      <c r="J1259" s="139"/>
      <c r="K1259" s="139"/>
      <c r="L1259" s="139"/>
      <c r="M1259" s="139"/>
      <c r="N1259" s="139"/>
      <c r="O1259" s="139"/>
      <c r="P1259" s="139"/>
      <c r="Q1259" s="139"/>
      <c r="R1259" s="139"/>
      <c r="S1259" s="139"/>
      <c r="T1259" s="139"/>
      <c r="U1259" s="139"/>
      <c r="V1259" s="139"/>
      <c r="W1259" s="139"/>
      <c r="X1259" s="139"/>
      <c r="Y1259" s="139"/>
      <c r="Z1259" s="139"/>
      <c r="AA1259" s="139"/>
      <c r="AB1259" s="139"/>
      <c r="AC1259" s="139"/>
      <c r="AD1259" s="139"/>
      <c r="AE1259" s="139"/>
      <c r="AF1259" s="139"/>
      <c r="AG1259" s="139"/>
      <c r="AH1259" s="139"/>
      <c r="AI1259" s="139"/>
      <c r="AJ1259" s="139"/>
      <c r="AK1259" s="139"/>
      <c r="AL1259" s="139"/>
      <c r="AM1259" s="139"/>
      <c r="AN1259" s="139"/>
      <c r="AO1259" s="139"/>
      <c r="AP1259" s="139"/>
      <c r="AQ1259" s="139"/>
      <c r="AR1259" s="139"/>
      <c r="AS1259" s="139"/>
      <c r="AT1259" s="139"/>
      <c r="AU1259" s="139"/>
      <c r="AV1259" s="139"/>
      <c r="AW1259" s="139"/>
      <c r="AX1259" s="139"/>
      <c r="AY1259" s="139"/>
      <c r="AZ1259" s="139"/>
      <c r="BA1259" s="139"/>
      <c r="BB1259" s="139"/>
    </row>
    <row r="1260" spans="1:54" ht="14.25" x14ac:dyDescent="0.2">
      <c r="A1260" s="139"/>
      <c r="B1260" s="139"/>
      <c r="C1260" s="139"/>
      <c r="D1260" s="139"/>
      <c r="E1260" s="139"/>
      <c r="F1260" s="139"/>
      <c r="G1260" s="139"/>
      <c r="H1260" s="139"/>
      <c r="I1260" s="139"/>
      <c r="J1260" s="139"/>
      <c r="K1260" s="139"/>
      <c r="L1260" s="139"/>
      <c r="M1260" s="139"/>
      <c r="N1260" s="139"/>
      <c r="O1260" s="139"/>
      <c r="P1260" s="139"/>
      <c r="Q1260" s="139"/>
      <c r="R1260" s="139"/>
      <c r="S1260" s="139"/>
      <c r="T1260" s="139"/>
      <c r="U1260" s="139"/>
      <c r="V1260" s="139"/>
      <c r="W1260" s="139"/>
      <c r="X1260" s="139"/>
      <c r="Y1260" s="139"/>
      <c r="Z1260" s="139"/>
      <c r="AA1260" s="139"/>
      <c r="AB1260" s="139"/>
      <c r="AC1260" s="139"/>
      <c r="AD1260" s="139"/>
      <c r="AE1260" s="139"/>
      <c r="AF1260" s="139"/>
      <c r="AG1260" s="139"/>
      <c r="AH1260" s="139"/>
      <c r="AI1260" s="139"/>
      <c r="AJ1260" s="139"/>
      <c r="AK1260" s="139"/>
      <c r="AL1260" s="139"/>
      <c r="AM1260" s="139"/>
      <c r="AN1260" s="139"/>
      <c r="AO1260" s="139"/>
      <c r="AP1260" s="139"/>
      <c r="AQ1260" s="139"/>
      <c r="AR1260" s="139"/>
      <c r="AS1260" s="139"/>
      <c r="AT1260" s="139"/>
      <c r="AU1260" s="139"/>
      <c r="AV1260" s="139"/>
      <c r="AW1260" s="139"/>
      <c r="AX1260" s="139"/>
      <c r="AY1260" s="139"/>
      <c r="AZ1260" s="139"/>
      <c r="BA1260" s="139"/>
      <c r="BB1260" s="139"/>
    </row>
    <row r="1261" spans="1:54" ht="14.25" x14ac:dyDescent="0.2">
      <c r="A1261" s="139"/>
      <c r="B1261" s="139"/>
      <c r="C1261" s="139"/>
      <c r="D1261" s="139"/>
      <c r="E1261" s="139"/>
      <c r="F1261" s="139"/>
      <c r="G1261" s="139"/>
      <c r="H1261" s="139"/>
      <c r="I1261" s="139"/>
      <c r="J1261" s="139"/>
      <c r="K1261" s="139"/>
      <c r="L1261" s="139"/>
      <c r="M1261" s="139"/>
      <c r="N1261" s="139"/>
      <c r="O1261" s="139"/>
      <c r="P1261" s="139"/>
      <c r="Q1261" s="139"/>
      <c r="R1261" s="139"/>
      <c r="S1261" s="139"/>
      <c r="T1261" s="139"/>
      <c r="U1261" s="139"/>
      <c r="V1261" s="139"/>
      <c r="W1261" s="139"/>
      <c r="X1261" s="139"/>
      <c r="Y1261" s="139"/>
      <c r="Z1261" s="139"/>
      <c r="AA1261" s="139"/>
      <c r="AB1261" s="139"/>
      <c r="AC1261" s="139"/>
      <c r="AD1261" s="139"/>
      <c r="AE1261" s="139"/>
      <c r="AF1261" s="139"/>
      <c r="AG1261" s="139"/>
      <c r="AH1261" s="139"/>
      <c r="AI1261" s="139"/>
      <c r="AJ1261" s="139"/>
      <c r="AK1261" s="139"/>
      <c r="AL1261" s="139"/>
      <c r="AM1261" s="139"/>
      <c r="AN1261" s="139"/>
      <c r="AO1261" s="139"/>
      <c r="AP1261" s="139"/>
      <c r="AQ1261" s="139"/>
      <c r="AR1261" s="139"/>
      <c r="AS1261" s="139"/>
      <c r="AT1261" s="139"/>
      <c r="AU1261" s="139"/>
      <c r="AV1261" s="139"/>
      <c r="AW1261" s="139"/>
      <c r="AX1261" s="139"/>
      <c r="AY1261" s="139"/>
      <c r="AZ1261" s="139"/>
      <c r="BA1261" s="139"/>
      <c r="BB1261" s="139"/>
    </row>
    <row r="1262" spans="1:54" ht="14.25" x14ac:dyDescent="0.2">
      <c r="A1262" s="139"/>
      <c r="B1262" s="139"/>
      <c r="C1262" s="139"/>
      <c r="D1262" s="139"/>
      <c r="E1262" s="139"/>
      <c r="F1262" s="139"/>
      <c r="G1262" s="139"/>
      <c r="H1262" s="139"/>
      <c r="I1262" s="139"/>
      <c r="J1262" s="139"/>
      <c r="K1262" s="139"/>
      <c r="L1262" s="139"/>
      <c r="M1262" s="139"/>
      <c r="N1262" s="139"/>
      <c r="O1262" s="139"/>
      <c r="P1262" s="139"/>
      <c r="Q1262" s="139"/>
      <c r="R1262" s="139"/>
      <c r="S1262" s="139"/>
      <c r="T1262" s="139"/>
      <c r="U1262" s="139"/>
      <c r="V1262" s="139"/>
      <c r="W1262" s="139"/>
      <c r="X1262" s="139"/>
      <c r="Y1262" s="139"/>
      <c r="Z1262" s="139"/>
      <c r="AA1262" s="139"/>
      <c r="AB1262" s="139"/>
      <c r="AC1262" s="139"/>
      <c r="AD1262" s="139"/>
      <c r="AE1262" s="139"/>
      <c r="AF1262" s="139"/>
      <c r="AG1262" s="139"/>
      <c r="AH1262" s="139"/>
      <c r="AI1262" s="139"/>
      <c r="AJ1262" s="139"/>
      <c r="AK1262" s="139"/>
      <c r="AL1262" s="139"/>
      <c r="AM1262" s="139"/>
      <c r="AN1262" s="139"/>
      <c r="AO1262" s="139"/>
      <c r="AP1262" s="139"/>
      <c r="AQ1262" s="139"/>
      <c r="AR1262" s="139"/>
      <c r="AS1262" s="139"/>
      <c r="AT1262" s="139"/>
      <c r="AU1262" s="139"/>
      <c r="AV1262" s="139"/>
      <c r="AW1262" s="139"/>
      <c r="AX1262" s="139"/>
      <c r="AY1262" s="139"/>
      <c r="AZ1262" s="139"/>
      <c r="BA1262" s="139"/>
      <c r="BB1262" s="139"/>
    </row>
    <row r="1263" spans="1:54" ht="14.25" x14ac:dyDescent="0.2">
      <c r="A1263" s="139"/>
      <c r="B1263" s="139"/>
      <c r="C1263" s="139"/>
      <c r="D1263" s="139"/>
      <c r="E1263" s="139"/>
      <c r="F1263" s="139"/>
      <c r="G1263" s="139"/>
      <c r="H1263" s="139"/>
      <c r="I1263" s="139"/>
      <c r="J1263" s="139"/>
      <c r="K1263" s="139"/>
      <c r="L1263" s="139"/>
      <c r="M1263" s="139"/>
      <c r="N1263" s="139"/>
      <c r="O1263" s="139"/>
      <c r="P1263" s="139"/>
      <c r="Q1263" s="139"/>
      <c r="R1263" s="139"/>
      <c r="S1263" s="139"/>
      <c r="T1263" s="139"/>
      <c r="U1263" s="139"/>
      <c r="V1263" s="139"/>
      <c r="W1263" s="139"/>
      <c r="X1263" s="139"/>
      <c r="Y1263" s="139"/>
      <c r="Z1263" s="139"/>
      <c r="AA1263" s="139"/>
      <c r="AB1263" s="139"/>
      <c r="AC1263" s="139"/>
      <c r="AD1263" s="139"/>
      <c r="AE1263" s="139"/>
      <c r="AF1263" s="139"/>
      <c r="AG1263" s="139"/>
      <c r="AH1263" s="139"/>
      <c r="AI1263" s="139"/>
      <c r="AJ1263" s="139"/>
      <c r="AK1263" s="139"/>
      <c r="AL1263" s="139"/>
      <c r="AM1263" s="139"/>
      <c r="AN1263" s="139"/>
      <c r="AO1263" s="139"/>
      <c r="AP1263" s="139"/>
      <c r="AQ1263" s="139"/>
      <c r="AR1263" s="139"/>
      <c r="AS1263" s="139"/>
      <c r="AT1263" s="139"/>
      <c r="AU1263" s="139"/>
      <c r="AV1263" s="139"/>
      <c r="AW1263" s="139"/>
      <c r="AX1263" s="139"/>
      <c r="AY1263" s="139"/>
      <c r="AZ1263" s="139"/>
      <c r="BA1263" s="139"/>
      <c r="BB1263" s="139"/>
    </row>
    <row r="1264" spans="1:54" ht="14.25" x14ac:dyDescent="0.2">
      <c r="A1264" s="139"/>
      <c r="B1264" s="139"/>
      <c r="C1264" s="139"/>
      <c r="D1264" s="139"/>
      <c r="E1264" s="139"/>
      <c r="F1264" s="139"/>
      <c r="G1264" s="139"/>
      <c r="H1264" s="139"/>
      <c r="I1264" s="139"/>
      <c r="J1264" s="139"/>
      <c r="K1264" s="139"/>
      <c r="L1264" s="139"/>
      <c r="M1264" s="139"/>
      <c r="N1264" s="139"/>
      <c r="O1264" s="139"/>
      <c r="P1264" s="139"/>
      <c r="Q1264" s="139"/>
      <c r="R1264" s="139"/>
      <c r="S1264" s="139"/>
      <c r="T1264" s="139"/>
      <c r="U1264" s="139"/>
      <c r="V1264" s="139"/>
      <c r="W1264" s="139"/>
      <c r="X1264" s="139"/>
      <c r="Y1264" s="139"/>
      <c r="Z1264" s="139"/>
      <c r="AA1264" s="139"/>
      <c r="AB1264" s="139"/>
      <c r="AC1264" s="139"/>
      <c r="AD1264" s="139"/>
      <c r="AE1264" s="139"/>
      <c r="AF1264" s="139"/>
      <c r="AG1264" s="139"/>
      <c r="AH1264" s="139"/>
      <c r="AI1264" s="139"/>
      <c r="AJ1264" s="139"/>
      <c r="AK1264" s="139"/>
      <c r="AL1264" s="139"/>
      <c r="AM1264" s="139"/>
      <c r="AN1264" s="139"/>
      <c r="AO1264" s="139"/>
      <c r="AP1264" s="139"/>
      <c r="AQ1264" s="139"/>
      <c r="AR1264" s="139"/>
      <c r="AS1264" s="139"/>
      <c r="AT1264" s="139"/>
      <c r="AU1264" s="139"/>
      <c r="AV1264" s="139"/>
      <c r="AW1264" s="139"/>
      <c r="AX1264" s="139"/>
      <c r="AY1264" s="139"/>
      <c r="AZ1264" s="139"/>
      <c r="BA1264" s="139"/>
      <c r="BB1264" s="139"/>
    </row>
    <row r="1265" spans="1:54" ht="14.25" x14ac:dyDescent="0.2">
      <c r="A1265" s="139"/>
      <c r="B1265" s="139"/>
      <c r="C1265" s="139"/>
      <c r="D1265" s="139"/>
      <c r="E1265" s="139"/>
      <c r="F1265" s="139"/>
      <c r="G1265" s="139"/>
      <c r="H1265" s="139"/>
      <c r="I1265" s="139"/>
      <c r="J1265" s="139"/>
      <c r="K1265" s="139"/>
      <c r="L1265" s="139"/>
      <c r="M1265" s="139"/>
      <c r="N1265" s="139"/>
      <c r="O1265" s="139"/>
      <c r="P1265" s="139"/>
      <c r="Q1265" s="139"/>
      <c r="R1265" s="139"/>
      <c r="S1265" s="139"/>
      <c r="T1265" s="139"/>
      <c r="U1265" s="139"/>
      <c r="V1265" s="139"/>
      <c r="W1265" s="139"/>
      <c r="X1265" s="139"/>
      <c r="Y1265" s="139"/>
      <c r="Z1265" s="139"/>
      <c r="AA1265" s="139"/>
      <c r="AB1265" s="139"/>
      <c r="AC1265" s="139"/>
      <c r="AD1265" s="139"/>
      <c r="AE1265" s="139"/>
      <c r="AF1265" s="139"/>
      <c r="AG1265" s="139"/>
      <c r="AH1265" s="139"/>
      <c r="AI1265" s="139"/>
      <c r="AJ1265" s="139"/>
      <c r="AK1265" s="139"/>
      <c r="AL1265" s="139"/>
      <c r="AM1265" s="139"/>
      <c r="AN1265" s="139"/>
      <c r="AO1265" s="139"/>
      <c r="AP1265" s="139"/>
      <c r="AQ1265" s="139"/>
      <c r="AR1265" s="139"/>
      <c r="AS1265" s="139"/>
      <c r="AT1265" s="139"/>
      <c r="AU1265" s="139"/>
      <c r="AV1265" s="139"/>
      <c r="AW1265" s="139"/>
      <c r="AX1265" s="139"/>
      <c r="AY1265" s="139"/>
      <c r="AZ1265" s="139"/>
      <c r="BA1265" s="139"/>
      <c r="BB1265" s="139"/>
    </row>
    <row r="1266" spans="1:54" ht="14.25" x14ac:dyDescent="0.2">
      <c r="A1266" s="139"/>
      <c r="B1266" s="139"/>
      <c r="C1266" s="139"/>
      <c r="D1266" s="139"/>
      <c r="E1266" s="139"/>
      <c r="F1266" s="139"/>
      <c r="G1266" s="139"/>
      <c r="H1266" s="139"/>
      <c r="I1266" s="139"/>
      <c r="J1266" s="139"/>
      <c r="K1266" s="139"/>
      <c r="L1266" s="139"/>
      <c r="M1266" s="139"/>
      <c r="N1266" s="139"/>
      <c r="O1266" s="139"/>
      <c r="P1266" s="139"/>
      <c r="Q1266" s="139"/>
      <c r="R1266" s="139"/>
      <c r="S1266" s="139"/>
      <c r="T1266" s="139"/>
      <c r="U1266" s="139"/>
      <c r="V1266" s="139"/>
      <c r="W1266" s="139"/>
      <c r="X1266" s="139"/>
      <c r="Y1266" s="139"/>
      <c r="Z1266" s="139"/>
      <c r="AA1266" s="139"/>
      <c r="AB1266" s="139"/>
      <c r="AC1266" s="139"/>
      <c r="AD1266" s="139"/>
      <c r="AE1266" s="139"/>
      <c r="AF1266" s="139"/>
      <c r="AG1266" s="139"/>
      <c r="AH1266" s="139"/>
      <c r="AI1266" s="139"/>
      <c r="AJ1266" s="139"/>
      <c r="AK1266" s="139"/>
      <c r="AL1266" s="139"/>
      <c r="AM1266" s="139"/>
      <c r="AN1266" s="139"/>
      <c r="AO1266" s="139"/>
      <c r="AP1266" s="139"/>
      <c r="AQ1266" s="139"/>
      <c r="AR1266" s="139"/>
      <c r="AS1266" s="139"/>
      <c r="AT1266" s="139"/>
      <c r="AU1266" s="139"/>
      <c r="AV1266" s="139"/>
      <c r="AW1266" s="139"/>
      <c r="AX1266" s="139"/>
      <c r="AY1266" s="139"/>
      <c r="AZ1266" s="139"/>
      <c r="BA1266" s="139"/>
      <c r="BB1266" s="139"/>
    </row>
    <row r="1267" spans="1:54" ht="14.25" x14ac:dyDescent="0.2">
      <c r="A1267" s="139"/>
      <c r="B1267" s="139"/>
      <c r="C1267" s="139"/>
      <c r="D1267" s="139"/>
      <c r="E1267" s="139"/>
      <c r="F1267" s="139"/>
      <c r="G1267" s="139"/>
      <c r="H1267" s="139"/>
      <c r="I1267" s="139"/>
      <c r="J1267" s="139"/>
      <c r="K1267" s="139"/>
      <c r="L1267" s="139"/>
      <c r="M1267" s="139"/>
      <c r="N1267" s="139"/>
      <c r="O1267" s="139"/>
      <c r="P1267" s="139"/>
      <c r="Q1267" s="139"/>
      <c r="R1267" s="139"/>
      <c r="S1267" s="139"/>
      <c r="T1267" s="139"/>
      <c r="U1267" s="139"/>
      <c r="V1267" s="139"/>
      <c r="W1267" s="139"/>
      <c r="X1267" s="139"/>
      <c r="Y1267" s="139"/>
      <c r="Z1267" s="139"/>
      <c r="AA1267" s="139"/>
      <c r="AB1267" s="139"/>
      <c r="AC1267" s="139"/>
      <c r="AD1267" s="139"/>
      <c r="AE1267" s="139"/>
      <c r="AF1267" s="139"/>
      <c r="AG1267" s="139"/>
      <c r="AH1267" s="139"/>
      <c r="AI1267" s="139"/>
      <c r="AJ1267" s="139"/>
      <c r="AK1267" s="139"/>
      <c r="AL1267" s="139"/>
      <c r="AM1267" s="139"/>
      <c r="AN1267" s="139"/>
      <c r="AO1267" s="139"/>
      <c r="AP1267" s="139"/>
      <c r="AQ1267" s="139"/>
      <c r="AR1267" s="139"/>
      <c r="AS1267" s="139"/>
      <c r="AT1267" s="139"/>
      <c r="AU1267" s="139"/>
      <c r="AV1267" s="139"/>
      <c r="AW1267" s="139"/>
      <c r="AX1267" s="139"/>
      <c r="AY1267" s="139"/>
      <c r="AZ1267" s="139"/>
      <c r="BA1267" s="139"/>
      <c r="BB1267" s="139"/>
    </row>
    <row r="1268" spans="1:54" ht="14.25" x14ac:dyDescent="0.2">
      <c r="A1268" s="139"/>
      <c r="B1268" s="139"/>
      <c r="C1268" s="139"/>
      <c r="D1268" s="139"/>
      <c r="E1268" s="139"/>
      <c r="F1268" s="139"/>
      <c r="G1268" s="139"/>
      <c r="H1268" s="139"/>
      <c r="I1268" s="139"/>
      <c r="J1268" s="139"/>
      <c r="K1268" s="139"/>
      <c r="L1268" s="139"/>
      <c r="M1268" s="139"/>
      <c r="N1268" s="139"/>
      <c r="O1268" s="139"/>
      <c r="P1268" s="139"/>
      <c r="Q1268" s="139"/>
      <c r="R1268" s="139"/>
      <c r="S1268" s="139"/>
      <c r="T1268" s="139"/>
      <c r="U1268" s="139"/>
      <c r="V1268" s="139"/>
      <c r="W1268" s="139"/>
      <c r="X1268" s="139"/>
      <c r="Y1268" s="139"/>
      <c r="Z1268" s="139"/>
      <c r="AA1268" s="139"/>
      <c r="AB1268" s="139"/>
      <c r="AC1268" s="139"/>
      <c r="AD1268" s="139"/>
      <c r="AE1268" s="139"/>
      <c r="AF1268" s="139"/>
      <c r="AG1268" s="139"/>
      <c r="AH1268" s="139"/>
      <c r="AI1268" s="139"/>
      <c r="AJ1268" s="139"/>
      <c r="AK1268" s="139"/>
      <c r="AL1268" s="139"/>
      <c r="AM1268" s="139"/>
      <c r="AN1268" s="139"/>
      <c r="AO1268" s="139"/>
      <c r="AP1268" s="139"/>
      <c r="AQ1268" s="139"/>
      <c r="AR1268" s="139"/>
      <c r="AS1268" s="139"/>
      <c r="AT1268" s="139"/>
      <c r="AU1268" s="139"/>
      <c r="AV1268" s="139"/>
      <c r="AW1268" s="139"/>
      <c r="AX1268" s="139"/>
      <c r="AY1268" s="139"/>
      <c r="AZ1268" s="139"/>
      <c r="BA1268" s="139"/>
      <c r="BB1268" s="139"/>
    </row>
    <row r="1269" spans="1:54" ht="14.25" x14ac:dyDescent="0.2">
      <c r="A1269" s="139"/>
      <c r="B1269" s="139"/>
      <c r="C1269" s="139"/>
      <c r="D1269" s="139"/>
      <c r="E1269" s="139"/>
      <c r="F1269" s="139"/>
      <c r="G1269" s="139"/>
      <c r="H1269" s="139"/>
      <c r="I1269" s="139"/>
      <c r="J1269" s="139"/>
      <c r="K1269" s="139"/>
      <c r="L1269" s="139"/>
      <c r="M1269" s="139"/>
      <c r="N1269" s="139"/>
      <c r="O1269" s="139"/>
      <c r="P1269" s="139"/>
      <c r="Q1269" s="139"/>
      <c r="R1269" s="139"/>
      <c r="S1269" s="139"/>
      <c r="T1269" s="139"/>
      <c r="U1269" s="139"/>
      <c r="V1269" s="139"/>
      <c r="W1269" s="139"/>
      <c r="X1269" s="139"/>
      <c r="Y1269" s="139"/>
      <c r="Z1269" s="139"/>
      <c r="AA1269" s="139"/>
      <c r="AB1269" s="139"/>
      <c r="AC1269" s="139"/>
      <c r="AD1269" s="139"/>
      <c r="AE1269" s="139"/>
      <c r="AF1269" s="139"/>
      <c r="AG1269" s="139"/>
      <c r="AH1269" s="139"/>
      <c r="AI1269" s="139"/>
      <c r="AJ1269" s="139"/>
      <c r="AK1269" s="139"/>
      <c r="AL1269" s="139"/>
      <c r="AM1269" s="139"/>
      <c r="AN1269" s="139"/>
      <c r="AO1269" s="139"/>
      <c r="AP1269" s="139"/>
      <c r="AQ1269" s="139"/>
      <c r="AR1269" s="139"/>
      <c r="AS1269" s="139"/>
      <c r="AT1269" s="139"/>
      <c r="AU1269" s="139"/>
      <c r="AV1269" s="139"/>
      <c r="AW1269" s="139"/>
      <c r="AX1269" s="139"/>
      <c r="AY1269" s="139"/>
      <c r="AZ1269" s="139"/>
      <c r="BA1269" s="139"/>
      <c r="BB1269" s="139"/>
    </row>
    <row r="1270" spans="1:54" ht="14.25" x14ac:dyDescent="0.2">
      <c r="A1270" s="139"/>
      <c r="B1270" s="139"/>
      <c r="C1270" s="139"/>
      <c r="D1270" s="139"/>
      <c r="E1270" s="139"/>
      <c r="F1270" s="139"/>
      <c r="G1270" s="139"/>
      <c r="H1270" s="139"/>
      <c r="I1270" s="139"/>
      <c r="J1270" s="139"/>
      <c r="K1270" s="139"/>
      <c r="L1270" s="139"/>
      <c r="M1270" s="139"/>
      <c r="N1270" s="139"/>
      <c r="O1270" s="139"/>
      <c r="P1270" s="139"/>
      <c r="Q1270" s="139"/>
      <c r="R1270" s="139"/>
      <c r="S1270" s="139"/>
      <c r="T1270" s="139"/>
      <c r="U1270" s="139"/>
      <c r="V1270" s="139"/>
      <c r="W1270" s="139"/>
      <c r="X1270" s="139"/>
      <c r="Y1270" s="139"/>
      <c r="Z1270" s="139"/>
      <c r="AA1270" s="139"/>
      <c r="AB1270" s="139"/>
      <c r="AC1270" s="139"/>
      <c r="AD1270" s="139"/>
      <c r="AE1270" s="139"/>
      <c r="AF1270" s="139"/>
      <c r="AG1270" s="139"/>
      <c r="AH1270" s="139"/>
      <c r="AI1270" s="139"/>
      <c r="AJ1270" s="139"/>
      <c r="AK1270" s="139"/>
      <c r="AL1270" s="139"/>
      <c r="AM1270" s="139"/>
      <c r="AN1270" s="139"/>
      <c r="AO1270" s="139"/>
      <c r="AP1270" s="139"/>
      <c r="AQ1270" s="139"/>
      <c r="AR1270" s="139"/>
      <c r="AS1270" s="139"/>
      <c r="AT1270" s="139"/>
      <c r="AU1270" s="139"/>
      <c r="AV1270" s="139"/>
      <c r="AW1270" s="139"/>
      <c r="AX1270" s="139"/>
      <c r="AY1270" s="139"/>
      <c r="AZ1270" s="139"/>
      <c r="BA1270" s="139"/>
      <c r="BB1270" s="139"/>
    </row>
    <row r="1271" spans="1:54" ht="14.25" x14ac:dyDescent="0.2">
      <c r="A1271" s="139"/>
      <c r="B1271" s="139"/>
      <c r="C1271" s="139"/>
      <c r="D1271" s="139"/>
      <c r="E1271" s="139"/>
      <c r="F1271" s="139"/>
      <c r="G1271" s="139"/>
      <c r="H1271" s="139"/>
      <c r="I1271" s="139"/>
      <c r="J1271" s="139"/>
      <c r="K1271" s="139"/>
      <c r="L1271" s="139"/>
      <c r="M1271" s="139"/>
      <c r="N1271" s="139"/>
      <c r="O1271" s="139"/>
      <c r="P1271" s="139"/>
      <c r="Q1271" s="139"/>
      <c r="R1271" s="139"/>
      <c r="S1271" s="139"/>
      <c r="T1271" s="139"/>
      <c r="U1271" s="139"/>
      <c r="V1271" s="139"/>
      <c r="W1271" s="139"/>
      <c r="X1271" s="139"/>
      <c r="Y1271" s="139"/>
      <c r="Z1271" s="139"/>
      <c r="AA1271" s="139"/>
      <c r="AB1271" s="139"/>
      <c r="AC1271" s="139"/>
      <c r="AD1271" s="139"/>
      <c r="AE1271" s="139"/>
      <c r="AF1271" s="139"/>
      <c r="AG1271" s="139"/>
      <c r="AH1271" s="139"/>
      <c r="AI1271" s="139"/>
      <c r="AJ1271" s="139"/>
      <c r="AK1271" s="139"/>
      <c r="AL1271" s="139"/>
      <c r="AM1271" s="139"/>
      <c r="AN1271" s="139"/>
      <c r="AO1271" s="139"/>
      <c r="AP1271" s="139"/>
      <c r="AQ1271" s="139"/>
      <c r="AR1271" s="139"/>
      <c r="AS1271" s="139"/>
      <c r="AT1271" s="139"/>
      <c r="AU1271" s="139"/>
      <c r="AV1271" s="139"/>
      <c r="AW1271" s="139"/>
      <c r="AX1271" s="139"/>
      <c r="AY1271" s="139"/>
      <c r="AZ1271" s="139"/>
      <c r="BA1271" s="139"/>
      <c r="BB1271" s="139"/>
    </row>
    <row r="1272" spans="1:54" ht="14.25" x14ac:dyDescent="0.2">
      <c r="A1272" s="139"/>
      <c r="B1272" s="139"/>
      <c r="C1272" s="139"/>
      <c r="D1272" s="139"/>
      <c r="E1272" s="139"/>
      <c r="F1272" s="139"/>
      <c r="G1272" s="139"/>
      <c r="H1272" s="139"/>
      <c r="I1272" s="139"/>
      <c r="J1272" s="139"/>
      <c r="K1272" s="139"/>
      <c r="L1272" s="139"/>
      <c r="M1272" s="139"/>
      <c r="N1272" s="139"/>
      <c r="O1272" s="139"/>
      <c r="P1272" s="139"/>
      <c r="Q1272" s="139"/>
      <c r="R1272" s="139"/>
      <c r="S1272" s="139"/>
      <c r="T1272" s="139"/>
      <c r="U1272" s="139"/>
      <c r="V1272" s="139"/>
      <c r="W1272" s="139"/>
      <c r="X1272" s="139"/>
      <c r="Y1272" s="139"/>
      <c r="Z1272" s="139"/>
      <c r="AA1272" s="139"/>
      <c r="AB1272" s="139"/>
      <c r="AC1272" s="139"/>
      <c r="AD1272" s="139"/>
      <c r="AE1272" s="139"/>
      <c r="AF1272" s="139"/>
      <c r="AG1272" s="139"/>
      <c r="AH1272" s="139"/>
      <c r="AI1272" s="139"/>
      <c r="AJ1272" s="139"/>
      <c r="AK1272" s="139"/>
      <c r="AL1272" s="139"/>
      <c r="AM1272" s="139"/>
      <c r="AN1272" s="139"/>
      <c r="AO1272" s="139"/>
      <c r="AP1272" s="139"/>
      <c r="AQ1272" s="139"/>
      <c r="AR1272" s="139"/>
      <c r="AS1272" s="139"/>
      <c r="AT1272" s="139"/>
      <c r="AU1272" s="139"/>
      <c r="AV1272" s="139"/>
      <c r="AW1272" s="139"/>
      <c r="AX1272" s="139"/>
      <c r="AY1272" s="139"/>
      <c r="AZ1272" s="139"/>
      <c r="BA1272" s="139"/>
      <c r="BB1272" s="139"/>
    </row>
    <row r="1273" spans="1:54" ht="14.25" x14ac:dyDescent="0.2">
      <c r="A1273" s="139"/>
      <c r="B1273" s="139"/>
      <c r="C1273" s="139"/>
      <c r="D1273" s="139"/>
      <c r="E1273" s="139"/>
      <c r="F1273" s="139"/>
      <c r="G1273" s="139"/>
      <c r="H1273" s="139"/>
      <c r="I1273" s="139"/>
      <c r="J1273" s="139"/>
      <c r="K1273" s="139"/>
      <c r="L1273" s="139"/>
      <c r="M1273" s="139"/>
      <c r="N1273" s="139"/>
      <c r="O1273" s="139"/>
      <c r="P1273" s="139"/>
      <c r="Q1273" s="139"/>
      <c r="R1273" s="139"/>
      <c r="S1273" s="139"/>
      <c r="T1273" s="139"/>
      <c r="U1273" s="139"/>
      <c r="V1273" s="139"/>
      <c r="W1273" s="139"/>
      <c r="X1273" s="139"/>
      <c r="Y1273" s="139"/>
      <c r="Z1273" s="139"/>
      <c r="AA1273" s="139"/>
      <c r="AB1273" s="139"/>
      <c r="AC1273" s="139"/>
      <c r="AD1273" s="139"/>
      <c r="AE1273" s="139"/>
      <c r="AF1273" s="139"/>
      <c r="AG1273" s="139"/>
      <c r="AH1273" s="139"/>
      <c r="AI1273" s="139"/>
      <c r="AJ1273" s="139"/>
      <c r="AK1273" s="139"/>
      <c r="AL1273" s="139"/>
      <c r="AM1273" s="139"/>
      <c r="AN1273" s="139"/>
      <c r="AO1273" s="139"/>
      <c r="AP1273" s="139"/>
      <c r="AQ1273" s="139"/>
      <c r="AR1273" s="139"/>
      <c r="AS1273" s="139"/>
      <c r="AT1273" s="139"/>
      <c r="AU1273" s="139"/>
      <c r="AV1273" s="139"/>
      <c r="AW1273" s="139"/>
      <c r="AX1273" s="139"/>
      <c r="AY1273" s="139"/>
      <c r="AZ1273" s="139"/>
      <c r="BA1273" s="139"/>
      <c r="BB1273" s="139"/>
    </row>
    <row r="1274" spans="1:54" ht="14.25" x14ac:dyDescent="0.2">
      <c r="A1274" s="139"/>
      <c r="B1274" s="139"/>
      <c r="C1274" s="139"/>
      <c r="D1274" s="139"/>
      <c r="E1274" s="139"/>
      <c r="F1274" s="139"/>
      <c r="G1274" s="139"/>
      <c r="H1274" s="139"/>
      <c r="I1274" s="139"/>
      <c r="J1274" s="139"/>
      <c r="K1274" s="139"/>
      <c r="L1274" s="139"/>
      <c r="M1274" s="139"/>
      <c r="N1274" s="139"/>
      <c r="O1274" s="139"/>
      <c r="P1274" s="139"/>
      <c r="Q1274" s="139"/>
      <c r="R1274" s="139"/>
      <c r="S1274" s="139"/>
      <c r="T1274" s="139"/>
      <c r="U1274" s="139"/>
      <c r="V1274" s="139"/>
      <c r="W1274" s="139"/>
      <c r="X1274" s="139"/>
      <c r="Y1274" s="139"/>
      <c r="Z1274" s="139"/>
      <c r="AA1274" s="139"/>
      <c r="AB1274" s="139"/>
      <c r="AC1274" s="139"/>
      <c r="AD1274" s="139"/>
      <c r="AE1274" s="139"/>
      <c r="AF1274" s="139"/>
      <c r="AG1274" s="139"/>
      <c r="AH1274" s="139"/>
      <c r="AI1274" s="139"/>
      <c r="AJ1274" s="139"/>
      <c r="AK1274" s="139"/>
      <c r="AL1274" s="139"/>
      <c r="AM1274" s="139"/>
      <c r="AN1274" s="139"/>
      <c r="AO1274" s="139"/>
      <c r="AP1274" s="139"/>
      <c r="AQ1274" s="139"/>
      <c r="AR1274" s="139"/>
      <c r="AS1274" s="139"/>
      <c r="AT1274" s="139"/>
      <c r="AU1274" s="139"/>
      <c r="AV1274" s="139"/>
      <c r="AW1274" s="139"/>
      <c r="AX1274" s="139"/>
      <c r="AY1274" s="139"/>
      <c r="AZ1274" s="139"/>
      <c r="BA1274" s="139"/>
      <c r="BB1274" s="139"/>
    </row>
    <row r="1275" spans="1:54" ht="14.25" x14ac:dyDescent="0.2">
      <c r="A1275" s="139"/>
      <c r="B1275" s="139"/>
      <c r="C1275" s="139"/>
      <c r="D1275" s="139"/>
      <c r="E1275" s="139"/>
      <c r="F1275" s="139"/>
      <c r="G1275" s="139"/>
      <c r="H1275" s="139"/>
      <c r="I1275" s="139"/>
      <c r="J1275" s="139"/>
      <c r="K1275" s="139"/>
      <c r="L1275" s="139"/>
      <c r="M1275" s="139"/>
      <c r="N1275" s="139"/>
      <c r="O1275" s="139"/>
      <c r="P1275" s="139"/>
      <c r="Q1275" s="139"/>
      <c r="R1275" s="139"/>
      <c r="S1275" s="139"/>
      <c r="T1275" s="139"/>
      <c r="U1275" s="139"/>
      <c r="V1275" s="139"/>
      <c r="W1275" s="139"/>
      <c r="X1275" s="139"/>
      <c r="Y1275" s="139"/>
      <c r="Z1275" s="139"/>
      <c r="AA1275" s="139"/>
      <c r="AB1275" s="139"/>
      <c r="AC1275" s="139"/>
      <c r="AD1275" s="139"/>
      <c r="AE1275" s="139"/>
      <c r="AF1275" s="139"/>
      <c r="AG1275" s="139"/>
      <c r="AH1275" s="139"/>
      <c r="AI1275" s="139"/>
      <c r="AJ1275" s="139"/>
      <c r="AK1275" s="139"/>
      <c r="AL1275" s="139"/>
      <c r="AM1275" s="139"/>
      <c r="AN1275" s="139"/>
      <c r="AO1275" s="139"/>
      <c r="AP1275" s="139"/>
      <c r="AQ1275" s="139"/>
      <c r="AR1275" s="139"/>
      <c r="AS1275" s="139"/>
      <c r="AT1275" s="139"/>
      <c r="AU1275" s="139"/>
      <c r="AV1275" s="139"/>
      <c r="AW1275" s="139"/>
      <c r="AX1275" s="139"/>
      <c r="AY1275" s="139"/>
      <c r="AZ1275" s="139"/>
      <c r="BA1275" s="139"/>
      <c r="BB1275" s="139"/>
    </row>
    <row r="1276" spans="1:54" ht="14.25" x14ac:dyDescent="0.2">
      <c r="A1276" s="139"/>
      <c r="B1276" s="139"/>
      <c r="C1276" s="139"/>
      <c r="D1276" s="139"/>
      <c r="E1276" s="139"/>
      <c r="F1276" s="139"/>
      <c r="G1276" s="139"/>
      <c r="H1276" s="139"/>
      <c r="I1276" s="139"/>
      <c r="J1276" s="139"/>
      <c r="K1276" s="139"/>
      <c r="L1276" s="139"/>
      <c r="M1276" s="139"/>
      <c r="N1276" s="139"/>
      <c r="O1276" s="139"/>
      <c r="P1276" s="139"/>
      <c r="Q1276" s="139"/>
      <c r="R1276" s="139"/>
      <c r="S1276" s="139"/>
      <c r="T1276" s="139"/>
      <c r="U1276" s="139"/>
      <c r="V1276" s="139"/>
      <c r="W1276" s="139"/>
      <c r="X1276" s="139"/>
      <c r="Y1276" s="139"/>
      <c r="Z1276" s="139"/>
      <c r="AA1276" s="139"/>
      <c r="AB1276" s="139"/>
      <c r="AC1276" s="139"/>
      <c r="AD1276" s="139"/>
      <c r="AE1276" s="139"/>
      <c r="AF1276" s="139"/>
      <c r="AG1276" s="139"/>
      <c r="AH1276" s="139"/>
      <c r="AI1276" s="139"/>
      <c r="AJ1276" s="139"/>
      <c r="AK1276" s="139"/>
      <c r="AL1276" s="139"/>
      <c r="AM1276" s="139"/>
      <c r="AN1276" s="139"/>
      <c r="AO1276" s="139"/>
      <c r="AP1276" s="139"/>
      <c r="AQ1276" s="139"/>
      <c r="AR1276" s="139"/>
      <c r="AS1276" s="139"/>
      <c r="AT1276" s="139"/>
      <c r="AU1276" s="139"/>
      <c r="AV1276" s="139"/>
      <c r="AW1276" s="139"/>
      <c r="AX1276" s="139"/>
      <c r="AY1276" s="139"/>
      <c r="AZ1276" s="139"/>
      <c r="BA1276" s="139"/>
      <c r="BB1276" s="139"/>
    </row>
    <row r="1277" spans="1:54" ht="14.25" x14ac:dyDescent="0.2">
      <c r="A1277" s="139"/>
      <c r="B1277" s="139"/>
      <c r="C1277" s="139"/>
      <c r="D1277" s="139"/>
      <c r="E1277" s="139"/>
      <c r="F1277" s="139"/>
      <c r="G1277" s="139"/>
      <c r="H1277" s="139"/>
      <c r="I1277" s="139"/>
      <c r="J1277" s="139"/>
      <c r="K1277" s="139"/>
      <c r="L1277" s="139"/>
      <c r="M1277" s="139"/>
      <c r="N1277" s="139"/>
      <c r="O1277" s="139"/>
      <c r="P1277" s="139"/>
      <c r="Q1277" s="139"/>
      <c r="R1277" s="139"/>
      <c r="S1277" s="139"/>
      <c r="T1277" s="139"/>
      <c r="U1277" s="139"/>
      <c r="V1277" s="139"/>
      <c r="W1277" s="139"/>
      <c r="X1277" s="139"/>
      <c r="Y1277" s="139"/>
      <c r="Z1277" s="139"/>
      <c r="AA1277" s="139"/>
      <c r="AB1277" s="139"/>
      <c r="AC1277" s="139"/>
      <c r="AD1277" s="139"/>
      <c r="AE1277" s="139"/>
      <c r="AF1277" s="139"/>
      <c r="AG1277" s="139"/>
      <c r="AH1277" s="139"/>
      <c r="AI1277" s="139"/>
      <c r="AJ1277" s="139"/>
      <c r="AK1277" s="139"/>
      <c r="AL1277" s="139"/>
      <c r="AM1277" s="139"/>
      <c r="AN1277" s="139"/>
      <c r="AO1277" s="139"/>
      <c r="AP1277" s="139"/>
      <c r="AQ1277" s="139"/>
      <c r="AR1277" s="139"/>
      <c r="AS1277" s="139"/>
      <c r="AT1277" s="139"/>
      <c r="AU1277" s="139"/>
      <c r="AV1277" s="139"/>
      <c r="AW1277" s="139"/>
      <c r="AX1277" s="139"/>
      <c r="AY1277" s="139"/>
      <c r="AZ1277" s="139"/>
      <c r="BA1277" s="139"/>
      <c r="BB1277" s="139"/>
    </row>
    <row r="1278" spans="1:54" ht="14.25" x14ac:dyDescent="0.2">
      <c r="A1278" s="139"/>
      <c r="B1278" s="139"/>
      <c r="C1278" s="139"/>
      <c r="D1278" s="139"/>
      <c r="E1278" s="139"/>
      <c r="F1278" s="139"/>
      <c r="G1278" s="139"/>
      <c r="H1278" s="139"/>
      <c r="I1278" s="139"/>
      <c r="J1278" s="139"/>
      <c r="K1278" s="139"/>
      <c r="L1278" s="139"/>
      <c r="M1278" s="139"/>
      <c r="N1278" s="139"/>
      <c r="O1278" s="139"/>
      <c r="P1278" s="139"/>
      <c r="Q1278" s="139"/>
      <c r="R1278" s="139"/>
      <c r="S1278" s="139"/>
      <c r="T1278" s="139"/>
      <c r="U1278" s="139"/>
      <c r="V1278" s="139"/>
      <c r="W1278" s="139"/>
      <c r="X1278" s="139"/>
      <c r="Y1278" s="139"/>
      <c r="Z1278" s="139"/>
      <c r="AA1278" s="139"/>
      <c r="AB1278" s="139"/>
      <c r="AC1278" s="139"/>
      <c r="AD1278" s="139"/>
      <c r="AE1278" s="139"/>
      <c r="AF1278" s="139"/>
      <c r="AG1278" s="139"/>
      <c r="AH1278" s="139"/>
      <c r="AI1278" s="139"/>
      <c r="AJ1278" s="139"/>
      <c r="AK1278" s="139"/>
      <c r="AL1278" s="139"/>
      <c r="AM1278" s="139"/>
      <c r="AN1278" s="139"/>
      <c r="AO1278" s="139"/>
      <c r="AP1278" s="139"/>
      <c r="AQ1278" s="139"/>
      <c r="AR1278" s="139"/>
      <c r="AS1278" s="139"/>
      <c r="AT1278" s="139"/>
      <c r="AU1278" s="139"/>
      <c r="AV1278" s="139"/>
      <c r="AW1278" s="139"/>
      <c r="AX1278" s="139"/>
      <c r="AY1278" s="139"/>
      <c r="AZ1278" s="139"/>
      <c r="BA1278" s="139"/>
      <c r="BB1278" s="139"/>
    </row>
    <row r="1279" spans="1:54" ht="14.25" x14ac:dyDescent="0.2">
      <c r="A1279" s="139"/>
      <c r="B1279" s="139"/>
      <c r="C1279" s="139"/>
      <c r="D1279" s="139"/>
      <c r="E1279" s="139"/>
      <c r="F1279" s="139"/>
      <c r="G1279" s="139"/>
      <c r="H1279" s="139"/>
      <c r="I1279" s="139"/>
      <c r="J1279" s="139"/>
      <c r="K1279" s="139"/>
      <c r="L1279" s="139"/>
      <c r="M1279" s="139"/>
      <c r="N1279" s="139"/>
      <c r="O1279" s="139"/>
      <c r="P1279" s="139"/>
      <c r="Q1279" s="139"/>
      <c r="R1279" s="139"/>
      <c r="S1279" s="139"/>
      <c r="T1279" s="139"/>
      <c r="U1279" s="139"/>
      <c r="V1279" s="139"/>
      <c r="W1279" s="139"/>
      <c r="X1279" s="139"/>
      <c r="Y1279" s="139"/>
      <c r="Z1279" s="139"/>
      <c r="AA1279" s="139"/>
      <c r="AB1279" s="139"/>
      <c r="AC1279" s="139"/>
      <c r="AD1279" s="139"/>
      <c r="AE1279" s="139"/>
      <c r="AF1279" s="139"/>
      <c r="AG1279" s="139"/>
      <c r="AH1279" s="139"/>
      <c r="AI1279" s="139"/>
      <c r="AJ1279" s="139"/>
      <c r="AK1279" s="139"/>
      <c r="AL1279" s="139"/>
      <c r="AM1279" s="139"/>
      <c r="AN1279" s="139"/>
      <c r="AO1279" s="139"/>
      <c r="AP1279" s="139"/>
      <c r="AQ1279" s="139"/>
      <c r="AR1279" s="139"/>
      <c r="AS1279" s="139"/>
      <c r="AT1279" s="139"/>
      <c r="AU1279" s="139"/>
      <c r="AV1279" s="139"/>
      <c r="AW1279" s="139"/>
      <c r="AX1279" s="139"/>
      <c r="AY1279" s="139"/>
      <c r="AZ1279" s="139"/>
      <c r="BA1279" s="139"/>
      <c r="BB1279" s="139"/>
    </row>
    <row r="1280" spans="1:54" ht="14.25" x14ac:dyDescent="0.2">
      <c r="A1280" s="139"/>
      <c r="B1280" s="139"/>
      <c r="C1280" s="139"/>
      <c r="D1280" s="139"/>
      <c r="E1280" s="139"/>
      <c r="F1280" s="139"/>
      <c r="G1280" s="139"/>
      <c r="H1280" s="139"/>
      <c r="I1280" s="139"/>
      <c r="J1280" s="139"/>
      <c r="K1280" s="139"/>
      <c r="L1280" s="139"/>
      <c r="M1280" s="139"/>
      <c r="N1280" s="139"/>
      <c r="O1280" s="139"/>
      <c r="P1280" s="139"/>
      <c r="Q1280" s="139"/>
      <c r="R1280" s="139"/>
      <c r="S1280" s="139"/>
      <c r="T1280" s="139"/>
      <c r="U1280" s="139"/>
      <c r="V1280" s="139"/>
      <c r="W1280" s="139"/>
      <c r="X1280" s="139"/>
      <c r="Y1280" s="139"/>
      <c r="Z1280" s="139"/>
      <c r="AA1280" s="139"/>
      <c r="AB1280" s="139"/>
      <c r="AC1280" s="139"/>
      <c r="AD1280" s="139"/>
      <c r="AE1280" s="139"/>
      <c r="AF1280" s="139"/>
      <c r="AG1280" s="139"/>
      <c r="AH1280" s="139"/>
      <c r="AI1280" s="139"/>
      <c r="AJ1280" s="139"/>
      <c r="AK1280" s="139"/>
      <c r="AL1280" s="139"/>
      <c r="AM1280" s="139"/>
      <c r="AN1280" s="139"/>
      <c r="AO1280" s="139"/>
      <c r="AP1280" s="139"/>
      <c r="AQ1280" s="139"/>
      <c r="AR1280" s="139"/>
      <c r="AS1280" s="139"/>
      <c r="AT1280" s="139"/>
      <c r="AU1280" s="139"/>
      <c r="AV1280" s="139"/>
      <c r="AW1280" s="139"/>
      <c r="AX1280" s="139"/>
      <c r="AY1280" s="139"/>
      <c r="AZ1280" s="139"/>
      <c r="BA1280" s="139"/>
      <c r="BB1280" s="139"/>
    </row>
    <row r="1281" spans="1:54" ht="14.25" x14ac:dyDescent="0.2">
      <c r="A1281" s="139"/>
      <c r="B1281" s="139"/>
      <c r="C1281" s="139"/>
      <c r="D1281" s="139"/>
      <c r="E1281" s="139"/>
      <c r="F1281" s="139"/>
      <c r="G1281" s="139"/>
      <c r="H1281" s="139"/>
      <c r="I1281" s="139"/>
      <c r="J1281" s="139"/>
      <c r="K1281" s="139"/>
      <c r="L1281" s="139"/>
      <c r="M1281" s="139"/>
      <c r="N1281" s="139"/>
      <c r="O1281" s="139"/>
      <c r="P1281" s="139"/>
      <c r="Q1281" s="139"/>
      <c r="R1281" s="139"/>
      <c r="S1281" s="139"/>
      <c r="T1281" s="139"/>
      <c r="U1281" s="139"/>
      <c r="V1281" s="139"/>
      <c r="W1281" s="139"/>
      <c r="X1281" s="139"/>
      <c r="Y1281" s="139"/>
      <c r="Z1281" s="139"/>
      <c r="AA1281" s="139"/>
      <c r="AB1281" s="139"/>
      <c r="AC1281" s="139"/>
      <c r="AD1281" s="139"/>
      <c r="AE1281" s="139"/>
      <c r="AF1281" s="139"/>
      <c r="AG1281" s="139"/>
      <c r="AH1281" s="139"/>
      <c r="AI1281" s="139"/>
      <c r="AJ1281" s="139"/>
      <c r="AK1281" s="139"/>
      <c r="AL1281" s="139"/>
      <c r="AM1281" s="139"/>
      <c r="AN1281" s="139"/>
      <c r="AO1281" s="139"/>
      <c r="AP1281" s="139"/>
      <c r="AQ1281" s="139"/>
      <c r="AR1281" s="139"/>
      <c r="AS1281" s="139"/>
      <c r="AT1281" s="139"/>
      <c r="AU1281" s="139"/>
      <c r="AV1281" s="139"/>
      <c r="AW1281" s="139"/>
      <c r="AX1281" s="139"/>
      <c r="AY1281" s="139"/>
      <c r="AZ1281" s="139"/>
      <c r="BA1281" s="139"/>
      <c r="BB1281" s="139"/>
    </row>
    <row r="1282" spans="1:54" ht="14.25" x14ac:dyDescent="0.2">
      <c r="A1282" s="139"/>
      <c r="B1282" s="139"/>
      <c r="C1282" s="139"/>
      <c r="D1282" s="139"/>
      <c r="E1282" s="139"/>
      <c r="F1282" s="139"/>
      <c r="G1282" s="139"/>
      <c r="H1282" s="139"/>
      <c r="I1282" s="139"/>
      <c r="J1282" s="139"/>
      <c r="K1282" s="139"/>
      <c r="L1282" s="139"/>
      <c r="M1282" s="139"/>
      <c r="N1282" s="139"/>
      <c r="O1282" s="139"/>
      <c r="P1282" s="139"/>
      <c r="Q1282" s="139"/>
      <c r="R1282" s="139"/>
      <c r="S1282" s="139"/>
      <c r="T1282" s="139"/>
      <c r="U1282" s="139"/>
      <c r="V1282" s="139"/>
      <c r="W1282" s="139"/>
      <c r="X1282" s="139"/>
      <c r="Y1282" s="139"/>
      <c r="Z1282" s="139"/>
      <c r="AA1282" s="139"/>
      <c r="AB1282" s="139"/>
      <c r="AC1282" s="139"/>
      <c r="AD1282" s="139"/>
      <c r="AE1282" s="139"/>
      <c r="AF1282" s="139"/>
      <c r="AG1282" s="139"/>
      <c r="AH1282" s="139"/>
      <c r="AI1282" s="139"/>
      <c r="AJ1282" s="139"/>
      <c r="AK1282" s="139"/>
      <c r="AL1282" s="139"/>
      <c r="AM1282" s="139"/>
      <c r="AN1282" s="139"/>
      <c r="AO1282" s="139"/>
      <c r="AP1282" s="139"/>
      <c r="AQ1282" s="139"/>
      <c r="AR1282" s="139"/>
      <c r="AS1282" s="139"/>
      <c r="AT1282" s="139"/>
      <c r="AU1282" s="139"/>
      <c r="AV1282" s="139"/>
      <c r="AW1282" s="139"/>
      <c r="AX1282" s="139"/>
      <c r="AY1282" s="139"/>
      <c r="AZ1282" s="139"/>
      <c r="BA1282" s="139"/>
      <c r="BB1282" s="139"/>
    </row>
    <row r="1283" spans="1:54" ht="14.25" x14ac:dyDescent="0.2">
      <c r="A1283" s="139"/>
      <c r="B1283" s="139"/>
      <c r="C1283" s="139"/>
      <c r="D1283" s="139"/>
      <c r="E1283" s="139"/>
      <c r="F1283" s="139"/>
      <c r="G1283" s="139"/>
      <c r="H1283" s="139"/>
      <c r="I1283" s="139"/>
      <c r="J1283" s="139"/>
      <c r="K1283" s="139"/>
      <c r="L1283" s="139"/>
      <c r="M1283" s="139"/>
      <c r="N1283" s="139"/>
      <c r="O1283" s="139"/>
      <c r="P1283" s="139"/>
      <c r="Q1283" s="139"/>
      <c r="R1283" s="139"/>
      <c r="S1283" s="139"/>
      <c r="T1283" s="139"/>
      <c r="U1283" s="139"/>
      <c r="V1283" s="139"/>
      <c r="W1283" s="139"/>
      <c r="X1283" s="139"/>
      <c r="Y1283" s="139"/>
      <c r="Z1283" s="139"/>
      <c r="AA1283" s="139"/>
      <c r="AB1283" s="139"/>
      <c r="AC1283" s="139"/>
      <c r="AD1283" s="139"/>
      <c r="AE1283" s="139"/>
      <c r="AF1283" s="139"/>
      <c r="AG1283" s="139"/>
      <c r="AH1283" s="139"/>
      <c r="AI1283" s="139"/>
      <c r="AJ1283" s="139"/>
      <c r="AK1283" s="139"/>
      <c r="AL1283" s="139"/>
      <c r="AM1283" s="139"/>
      <c r="AN1283" s="139"/>
      <c r="AO1283" s="139"/>
      <c r="AP1283" s="139"/>
      <c r="AQ1283" s="139"/>
      <c r="AR1283" s="139"/>
      <c r="AS1283" s="139"/>
      <c r="AT1283" s="139"/>
      <c r="AU1283" s="139"/>
      <c r="AV1283" s="139"/>
      <c r="AW1283" s="139"/>
      <c r="AX1283" s="139"/>
      <c r="AY1283" s="139"/>
      <c r="AZ1283" s="139"/>
      <c r="BA1283" s="139"/>
      <c r="BB1283" s="139"/>
    </row>
    <row r="1284" spans="1:54" ht="14.25" x14ac:dyDescent="0.2">
      <c r="A1284" s="139"/>
      <c r="B1284" s="139"/>
      <c r="C1284" s="139"/>
      <c r="D1284" s="139"/>
      <c r="E1284" s="139"/>
      <c r="F1284" s="139"/>
      <c r="G1284" s="139"/>
      <c r="H1284" s="139"/>
      <c r="I1284" s="139"/>
      <c r="J1284" s="139"/>
      <c r="K1284" s="139"/>
      <c r="L1284" s="139"/>
      <c r="M1284" s="139"/>
      <c r="N1284" s="139"/>
      <c r="O1284" s="139"/>
      <c r="P1284" s="139"/>
      <c r="Q1284" s="139"/>
      <c r="R1284" s="139"/>
      <c r="S1284" s="139"/>
      <c r="T1284" s="139"/>
      <c r="U1284" s="139"/>
      <c r="V1284" s="139"/>
      <c r="W1284" s="139"/>
      <c r="X1284" s="139"/>
      <c r="Y1284" s="139"/>
      <c r="Z1284" s="139"/>
      <c r="AA1284" s="139"/>
      <c r="AB1284" s="139"/>
      <c r="AC1284" s="139"/>
      <c r="AD1284" s="139"/>
      <c r="AE1284" s="139"/>
      <c r="AF1284" s="139"/>
      <c r="AG1284" s="139"/>
      <c r="AH1284" s="139"/>
      <c r="AI1284" s="139"/>
      <c r="AJ1284" s="139"/>
      <c r="AK1284" s="139"/>
      <c r="AL1284" s="139"/>
      <c r="AM1284" s="139"/>
      <c r="AN1284" s="139"/>
      <c r="AO1284" s="139"/>
      <c r="AP1284" s="139"/>
      <c r="AQ1284" s="139"/>
      <c r="AR1284" s="139"/>
      <c r="AS1284" s="139"/>
      <c r="AT1284" s="139"/>
      <c r="AU1284" s="139"/>
      <c r="AV1284" s="139"/>
      <c r="AW1284" s="139"/>
      <c r="AX1284" s="139"/>
      <c r="AY1284" s="139"/>
      <c r="AZ1284" s="139"/>
      <c r="BA1284" s="139"/>
      <c r="BB1284" s="139"/>
    </row>
    <row r="1285" spans="1:54" ht="14.25" x14ac:dyDescent="0.2">
      <c r="A1285" s="139"/>
      <c r="B1285" s="139"/>
      <c r="C1285" s="139"/>
      <c r="D1285" s="139"/>
      <c r="E1285" s="139"/>
      <c r="F1285" s="139"/>
      <c r="G1285" s="139"/>
      <c r="H1285" s="139"/>
      <c r="I1285" s="139"/>
      <c r="J1285" s="139"/>
      <c r="K1285" s="139"/>
      <c r="L1285" s="139"/>
      <c r="M1285" s="139"/>
      <c r="N1285" s="139"/>
      <c r="O1285" s="139"/>
      <c r="P1285" s="139"/>
      <c r="Q1285" s="139"/>
      <c r="R1285" s="139"/>
      <c r="S1285" s="139"/>
      <c r="T1285" s="139"/>
      <c r="U1285" s="139"/>
      <c r="V1285" s="139"/>
      <c r="W1285" s="139"/>
      <c r="X1285" s="139"/>
      <c r="Y1285" s="139"/>
      <c r="Z1285" s="139"/>
      <c r="AA1285" s="139"/>
      <c r="AB1285" s="139"/>
      <c r="AC1285" s="139"/>
      <c r="AD1285" s="139"/>
      <c r="AE1285" s="139"/>
      <c r="AF1285" s="139"/>
      <c r="AG1285" s="139"/>
      <c r="AH1285" s="139"/>
      <c r="AI1285" s="139"/>
      <c r="AJ1285" s="139"/>
      <c r="AK1285" s="139"/>
      <c r="AL1285" s="139"/>
      <c r="AM1285" s="139"/>
      <c r="AN1285" s="139"/>
      <c r="AO1285" s="139"/>
      <c r="AP1285" s="139"/>
      <c r="AQ1285" s="139"/>
      <c r="AR1285" s="139"/>
      <c r="AS1285" s="139"/>
      <c r="AT1285" s="139"/>
      <c r="AU1285" s="139"/>
      <c r="AV1285" s="139"/>
      <c r="AW1285" s="139"/>
      <c r="AX1285" s="139"/>
      <c r="AY1285" s="139"/>
      <c r="AZ1285" s="139"/>
      <c r="BA1285" s="139"/>
      <c r="BB1285" s="139"/>
    </row>
    <row r="1286" spans="1:54" ht="14.25" x14ac:dyDescent="0.2">
      <c r="A1286" s="139"/>
      <c r="B1286" s="139"/>
      <c r="C1286" s="139"/>
      <c r="D1286" s="139"/>
      <c r="E1286" s="139"/>
      <c r="F1286" s="139"/>
      <c r="G1286" s="139"/>
      <c r="H1286" s="139"/>
      <c r="I1286" s="139"/>
      <c r="J1286" s="139"/>
      <c r="K1286" s="139"/>
      <c r="L1286" s="139"/>
      <c r="M1286" s="139"/>
      <c r="N1286" s="139"/>
      <c r="O1286" s="139"/>
      <c r="P1286" s="139"/>
      <c r="Q1286" s="139"/>
      <c r="R1286" s="139"/>
      <c r="S1286" s="139"/>
      <c r="T1286" s="139"/>
      <c r="U1286" s="139"/>
      <c r="V1286" s="139"/>
      <c r="W1286" s="139"/>
      <c r="X1286" s="139"/>
      <c r="Y1286" s="139"/>
      <c r="Z1286" s="139"/>
      <c r="AA1286" s="139"/>
      <c r="AB1286" s="139"/>
      <c r="AC1286" s="139"/>
      <c r="AD1286" s="139"/>
      <c r="AE1286" s="139"/>
      <c r="AF1286" s="139"/>
      <c r="AG1286" s="139"/>
      <c r="AH1286" s="139"/>
      <c r="AI1286" s="139"/>
      <c r="AJ1286" s="139"/>
      <c r="AK1286" s="139"/>
      <c r="AL1286" s="139"/>
      <c r="AM1286" s="139"/>
      <c r="AN1286" s="139"/>
      <c r="AO1286" s="139"/>
      <c r="AP1286" s="139"/>
      <c r="AQ1286" s="139"/>
      <c r="AR1286" s="139"/>
      <c r="AS1286" s="139"/>
      <c r="AT1286" s="139"/>
      <c r="AU1286" s="139"/>
      <c r="AV1286" s="139"/>
      <c r="AW1286" s="139"/>
      <c r="AX1286" s="139"/>
      <c r="AY1286" s="139"/>
      <c r="AZ1286" s="139"/>
      <c r="BA1286" s="139"/>
      <c r="BB1286" s="139"/>
    </row>
    <row r="1287" spans="1:54" ht="14.25" x14ac:dyDescent="0.2">
      <c r="A1287" s="139"/>
      <c r="B1287" s="139"/>
      <c r="C1287" s="139"/>
      <c r="D1287" s="139"/>
      <c r="E1287" s="139"/>
      <c r="F1287" s="139"/>
      <c r="G1287" s="139"/>
      <c r="H1287" s="139"/>
      <c r="I1287" s="139"/>
      <c r="J1287" s="139"/>
      <c r="K1287" s="139"/>
      <c r="L1287" s="139"/>
      <c r="M1287" s="139"/>
      <c r="N1287" s="139"/>
      <c r="O1287" s="139"/>
      <c r="P1287" s="139"/>
      <c r="Q1287" s="139"/>
      <c r="R1287" s="139"/>
      <c r="S1287" s="139"/>
      <c r="T1287" s="139"/>
      <c r="U1287" s="139"/>
      <c r="V1287" s="139"/>
      <c r="W1287" s="139"/>
      <c r="X1287" s="139"/>
      <c r="Y1287" s="139"/>
      <c r="Z1287" s="139"/>
      <c r="AA1287" s="139"/>
      <c r="AB1287" s="139"/>
      <c r="AC1287" s="139"/>
      <c r="AD1287" s="139"/>
      <c r="AE1287" s="139"/>
      <c r="AF1287" s="139"/>
      <c r="AG1287" s="139"/>
      <c r="AH1287" s="139"/>
      <c r="AI1287" s="139"/>
      <c r="AJ1287" s="139"/>
      <c r="AK1287" s="139"/>
      <c r="AL1287" s="139"/>
      <c r="AM1287" s="139"/>
      <c r="AN1287" s="139"/>
      <c r="AO1287" s="139"/>
      <c r="AP1287" s="139"/>
      <c r="AQ1287" s="139"/>
      <c r="AR1287" s="139"/>
      <c r="AS1287" s="139"/>
      <c r="AT1287" s="139"/>
      <c r="AU1287" s="139"/>
      <c r="AV1287" s="139"/>
      <c r="AW1287" s="139"/>
      <c r="AX1287" s="139"/>
      <c r="AY1287" s="139"/>
      <c r="AZ1287" s="139"/>
      <c r="BA1287" s="139"/>
      <c r="BB1287" s="139"/>
    </row>
    <row r="1288" spans="1:54" ht="14.25" x14ac:dyDescent="0.2">
      <c r="A1288" s="139"/>
      <c r="B1288" s="139"/>
      <c r="C1288" s="139"/>
      <c r="D1288" s="139"/>
      <c r="E1288" s="139"/>
      <c r="F1288" s="139"/>
      <c r="G1288" s="139"/>
      <c r="H1288" s="139"/>
      <c r="I1288" s="139"/>
      <c r="J1288" s="139"/>
      <c r="K1288" s="139"/>
      <c r="L1288" s="139"/>
      <c r="M1288" s="139"/>
      <c r="N1288" s="139"/>
      <c r="O1288" s="139"/>
      <c r="P1288" s="139"/>
      <c r="Q1288" s="139"/>
      <c r="R1288" s="139"/>
      <c r="S1288" s="139"/>
      <c r="T1288" s="139"/>
      <c r="U1288" s="139"/>
      <c r="V1288" s="139"/>
      <c r="W1288" s="139"/>
      <c r="X1288" s="139"/>
      <c r="Y1288" s="139"/>
      <c r="Z1288" s="139"/>
      <c r="AA1288" s="139"/>
      <c r="AB1288" s="139"/>
      <c r="AC1288" s="139"/>
      <c r="AD1288" s="139"/>
      <c r="AE1288" s="139"/>
      <c r="AF1288" s="139"/>
      <c r="AG1288" s="139"/>
      <c r="AH1288" s="139"/>
      <c r="AI1288" s="139"/>
      <c r="AJ1288" s="139"/>
      <c r="AK1288" s="139"/>
      <c r="AL1288" s="139"/>
      <c r="AM1288" s="139"/>
      <c r="AN1288" s="139"/>
      <c r="AO1288" s="139"/>
      <c r="AP1288" s="139"/>
      <c r="AQ1288" s="139"/>
      <c r="AR1288" s="139"/>
      <c r="AS1288" s="139"/>
      <c r="AT1288" s="139"/>
      <c r="AU1288" s="139"/>
      <c r="AV1288" s="139"/>
      <c r="AW1288" s="139"/>
      <c r="AX1288" s="139"/>
      <c r="AY1288" s="139"/>
      <c r="AZ1288" s="139"/>
      <c r="BA1288" s="139"/>
      <c r="BB1288" s="139"/>
    </row>
    <row r="1289" spans="1:54" ht="14.25" x14ac:dyDescent="0.2">
      <c r="A1289" s="139"/>
      <c r="B1289" s="139"/>
      <c r="C1289" s="139"/>
      <c r="D1289" s="139"/>
      <c r="E1289" s="139"/>
      <c r="F1289" s="139"/>
      <c r="G1289" s="139"/>
      <c r="H1289" s="139"/>
      <c r="I1289" s="139"/>
      <c r="J1289" s="139"/>
      <c r="K1289" s="139"/>
      <c r="L1289" s="139"/>
      <c r="M1289" s="139"/>
      <c r="N1289" s="139"/>
      <c r="O1289" s="139"/>
      <c r="P1289" s="139"/>
      <c r="Q1289" s="139"/>
      <c r="R1289" s="139"/>
      <c r="S1289" s="139"/>
      <c r="T1289" s="139"/>
      <c r="U1289" s="139"/>
      <c r="V1289" s="139"/>
      <c r="W1289" s="139"/>
      <c r="X1289" s="139"/>
      <c r="Y1289" s="139"/>
      <c r="Z1289" s="139"/>
      <c r="AA1289" s="139"/>
      <c r="AB1289" s="139"/>
      <c r="AC1289" s="139"/>
      <c r="AD1289" s="139"/>
      <c r="AE1289" s="139"/>
      <c r="AF1289" s="139"/>
      <c r="AG1289" s="139"/>
      <c r="AH1289" s="139"/>
      <c r="AI1289" s="139"/>
      <c r="AJ1289" s="139"/>
      <c r="AK1289" s="139"/>
      <c r="AL1289" s="139"/>
      <c r="AM1289" s="139"/>
      <c r="AN1289" s="139"/>
      <c r="AO1289" s="139"/>
      <c r="AP1289" s="139"/>
      <c r="AQ1289" s="139"/>
      <c r="AR1289" s="139"/>
      <c r="AS1289" s="139"/>
      <c r="AT1289" s="139"/>
      <c r="AU1289" s="139"/>
      <c r="AV1289" s="139"/>
      <c r="AW1289" s="139"/>
      <c r="AX1289" s="139"/>
      <c r="AY1289" s="139"/>
      <c r="AZ1289" s="139"/>
      <c r="BA1289" s="139"/>
      <c r="BB1289" s="139"/>
    </row>
    <row r="1290" spans="1:54" ht="14.25" x14ac:dyDescent="0.2">
      <c r="A1290" s="139"/>
      <c r="B1290" s="139"/>
      <c r="C1290" s="139"/>
      <c r="D1290" s="139"/>
      <c r="E1290" s="139"/>
      <c r="F1290" s="139"/>
      <c r="G1290" s="139"/>
      <c r="H1290" s="139"/>
      <c r="I1290" s="139"/>
      <c r="J1290" s="139"/>
      <c r="K1290" s="139"/>
      <c r="L1290" s="139"/>
      <c r="M1290" s="139"/>
      <c r="N1290" s="139"/>
      <c r="O1290" s="139"/>
      <c r="P1290" s="139"/>
      <c r="Q1290" s="139"/>
      <c r="R1290" s="139"/>
      <c r="S1290" s="139"/>
      <c r="T1290" s="139"/>
      <c r="U1290" s="139"/>
      <c r="V1290" s="139"/>
      <c r="W1290" s="139"/>
      <c r="X1290" s="139"/>
      <c r="Y1290" s="139"/>
      <c r="Z1290" s="139"/>
      <c r="AA1290" s="139"/>
      <c r="AB1290" s="139"/>
      <c r="AC1290" s="139"/>
      <c r="AD1290" s="139"/>
      <c r="AE1290" s="139"/>
      <c r="AF1290" s="139"/>
      <c r="AG1290" s="139"/>
      <c r="AH1290" s="139"/>
      <c r="AI1290" s="139"/>
      <c r="AJ1290" s="139"/>
      <c r="AK1290" s="139"/>
      <c r="AL1290" s="139"/>
      <c r="AM1290" s="139"/>
      <c r="AN1290" s="139"/>
      <c r="AO1290" s="139"/>
      <c r="AP1290" s="139"/>
      <c r="AQ1290" s="139"/>
      <c r="AR1290" s="139"/>
      <c r="AS1290" s="139"/>
      <c r="AT1290" s="139"/>
      <c r="AU1290" s="139"/>
      <c r="AV1290" s="139"/>
      <c r="AW1290" s="139"/>
      <c r="AX1290" s="139"/>
      <c r="AY1290" s="139"/>
      <c r="AZ1290" s="139"/>
      <c r="BA1290" s="139"/>
      <c r="BB1290" s="139"/>
    </row>
    <row r="1291" spans="1:54" ht="14.25" x14ac:dyDescent="0.2">
      <c r="A1291" s="139"/>
      <c r="B1291" s="139"/>
      <c r="C1291" s="139"/>
      <c r="D1291" s="139"/>
      <c r="E1291" s="139"/>
      <c r="F1291" s="139"/>
      <c r="G1291" s="139"/>
      <c r="H1291" s="139"/>
      <c r="I1291" s="139"/>
      <c r="J1291" s="139"/>
      <c r="K1291" s="139"/>
      <c r="L1291" s="139"/>
      <c r="M1291" s="139"/>
      <c r="N1291" s="139"/>
      <c r="O1291" s="139"/>
      <c r="P1291" s="139"/>
      <c r="Q1291" s="139"/>
      <c r="R1291" s="139"/>
      <c r="S1291" s="139"/>
      <c r="T1291" s="139"/>
      <c r="U1291" s="139"/>
      <c r="V1291" s="139"/>
      <c r="W1291" s="139"/>
      <c r="X1291" s="139"/>
      <c r="Y1291" s="139"/>
      <c r="Z1291" s="139"/>
      <c r="AA1291" s="139"/>
      <c r="AB1291" s="139"/>
      <c r="AC1291" s="139"/>
      <c r="AD1291" s="139"/>
      <c r="AE1291" s="139"/>
      <c r="AF1291" s="139"/>
      <c r="AG1291" s="139"/>
      <c r="AH1291" s="139"/>
      <c r="AI1291" s="139"/>
      <c r="AJ1291" s="139"/>
      <c r="AK1291" s="139"/>
      <c r="AL1291" s="139"/>
      <c r="AM1291" s="139"/>
      <c r="AN1291" s="139"/>
      <c r="AO1291" s="139"/>
      <c r="AP1291" s="139"/>
      <c r="AQ1291" s="139"/>
      <c r="AR1291" s="139"/>
      <c r="AS1291" s="139"/>
      <c r="AT1291" s="139"/>
      <c r="AU1291" s="139"/>
      <c r="AV1291" s="139"/>
      <c r="AW1291" s="139"/>
      <c r="AX1291" s="139"/>
      <c r="AY1291" s="139"/>
      <c r="AZ1291" s="139"/>
      <c r="BA1291" s="139"/>
      <c r="BB1291" s="139"/>
    </row>
    <row r="1292" spans="1:54" ht="14.25" x14ac:dyDescent="0.2">
      <c r="A1292" s="139"/>
      <c r="B1292" s="139"/>
      <c r="C1292" s="139"/>
      <c r="D1292" s="139"/>
      <c r="E1292" s="139"/>
      <c r="F1292" s="139"/>
      <c r="G1292" s="139"/>
      <c r="H1292" s="139"/>
      <c r="I1292" s="139"/>
      <c r="J1292" s="139"/>
      <c r="K1292" s="139"/>
      <c r="L1292" s="139"/>
      <c r="M1292" s="139"/>
      <c r="N1292" s="139"/>
      <c r="O1292" s="139"/>
      <c r="P1292" s="139"/>
      <c r="Q1292" s="139"/>
      <c r="R1292" s="139"/>
      <c r="S1292" s="139"/>
      <c r="T1292" s="139"/>
      <c r="U1292" s="139"/>
      <c r="V1292" s="139"/>
      <c r="W1292" s="139"/>
      <c r="X1292" s="139"/>
      <c r="Y1292" s="139"/>
      <c r="Z1292" s="139"/>
      <c r="AA1292" s="139"/>
      <c r="AB1292" s="139"/>
      <c r="AC1292" s="139"/>
      <c r="AD1292" s="139"/>
      <c r="AE1292" s="139"/>
      <c r="AF1292" s="139"/>
      <c r="AG1292" s="139"/>
      <c r="AH1292" s="139"/>
      <c r="AI1292" s="139"/>
      <c r="AJ1292" s="139"/>
      <c r="AK1292" s="139"/>
      <c r="AL1292" s="139"/>
      <c r="AM1292" s="139"/>
      <c r="AN1292" s="139"/>
      <c r="AO1292" s="139"/>
      <c r="AP1292" s="139"/>
      <c r="AQ1292" s="139"/>
      <c r="AR1292" s="139"/>
      <c r="AS1292" s="139"/>
      <c r="AT1292" s="139"/>
      <c r="AU1292" s="139"/>
      <c r="AV1292" s="139"/>
      <c r="AW1292" s="139"/>
      <c r="AX1292" s="139"/>
      <c r="AY1292" s="139"/>
      <c r="AZ1292" s="139"/>
      <c r="BA1292" s="139"/>
      <c r="BB1292" s="139"/>
    </row>
    <row r="1293" spans="1:54" ht="14.25" x14ac:dyDescent="0.2">
      <c r="A1293" s="139"/>
      <c r="B1293" s="139"/>
      <c r="C1293" s="139"/>
      <c r="D1293" s="139"/>
      <c r="E1293" s="139"/>
      <c r="F1293" s="139"/>
      <c r="G1293" s="139"/>
      <c r="H1293" s="139"/>
      <c r="I1293" s="139"/>
      <c r="J1293" s="139"/>
      <c r="K1293" s="139"/>
      <c r="L1293" s="139"/>
      <c r="M1293" s="139"/>
      <c r="N1293" s="139"/>
      <c r="O1293" s="139"/>
      <c r="P1293" s="139"/>
      <c r="Q1293" s="139"/>
      <c r="R1293" s="139"/>
      <c r="S1293" s="139"/>
      <c r="T1293" s="139"/>
      <c r="U1293" s="139"/>
      <c r="V1293" s="139"/>
      <c r="W1293" s="139"/>
      <c r="X1293" s="139"/>
      <c r="Y1293" s="139"/>
      <c r="Z1293" s="139"/>
      <c r="AA1293" s="139"/>
      <c r="AB1293" s="139"/>
      <c r="AC1293" s="139"/>
      <c r="AD1293" s="139"/>
      <c r="AE1293" s="139"/>
      <c r="AF1293" s="139"/>
      <c r="AG1293" s="139"/>
      <c r="AH1293" s="139"/>
      <c r="AI1293" s="139"/>
      <c r="AJ1293" s="139"/>
      <c r="AK1293" s="139"/>
      <c r="AL1293" s="139"/>
      <c r="AM1293" s="139"/>
      <c r="AN1293" s="139"/>
      <c r="AO1293" s="139"/>
      <c r="AP1293" s="139"/>
      <c r="AQ1293" s="139"/>
      <c r="AR1293" s="139"/>
      <c r="AS1293" s="139"/>
      <c r="AT1293" s="139"/>
      <c r="AU1293" s="139"/>
      <c r="AV1293" s="139"/>
      <c r="AW1293" s="139"/>
      <c r="AX1293" s="139"/>
      <c r="AY1293" s="139"/>
      <c r="AZ1293" s="139"/>
      <c r="BA1293" s="139"/>
      <c r="BB1293" s="139"/>
    </row>
    <row r="1294" spans="1:54" ht="14.25" x14ac:dyDescent="0.2">
      <c r="A1294" s="139"/>
      <c r="B1294" s="139"/>
      <c r="C1294" s="139"/>
      <c r="D1294" s="139"/>
      <c r="E1294" s="139"/>
      <c r="F1294" s="139"/>
      <c r="G1294" s="139"/>
      <c r="H1294" s="139"/>
      <c r="I1294" s="139"/>
      <c r="J1294" s="139"/>
      <c r="K1294" s="139"/>
      <c r="L1294" s="139"/>
      <c r="M1294" s="139"/>
      <c r="N1294" s="139"/>
      <c r="O1294" s="139"/>
      <c r="P1294" s="139"/>
      <c r="Q1294" s="139"/>
      <c r="R1294" s="139"/>
      <c r="S1294" s="139"/>
      <c r="T1294" s="139"/>
      <c r="U1294" s="139"/>
      <c r="V1294" s="139"/>
      <c r="W1294" s="139"/>
      <c r="X1294" s="139"/>
      <c r="Y1294" s="139"/>
      <c r="Z1294" s="139"/>
      <c r="AA1294" s="139"/>
      <c r="AB1294" s="139"/>
      <c r="AC1294" s="139"/>
      <c r="AD1294" s="139"/>
      <c r="AE1294" s="139"/>
      <c r="AF1294" s="139"/>
      <c r="AG1294" s="139"/>
      <c r="AH1294" s="139"/>
      <c r="AI1294" s="139"/>
      <c r="AJ1294" s="139"/>
      <c r="AK1294" s="139"/>
      <c r="AL1294" s="139"/>
      <c r="AM1294" s="139"/>
      <c r="AN1294" s="139"/>
      <c r="AO1294" s="139"/>
      <c r="AP1294" s="139"/>
      <c r="AQ1294" s="139"/>
      <c r="AR1294" s="139"/>
      <c r="AS1294" s="139"/>
      <c r="AT1294" s="139"/>
      <c r="AU1294" s="139"/>
      <c r="AV1294" s="139"/>
      <c r="AW1294" s="139"/>
      <c r="AX1294" s="139"/>
      <c r="AY1294" s="139"/>
      <c r="AZ1294" s="139"/>
      <c r="BA1294" s="139"/>
      <c r="BB1294" s="139"/>
    </row>
    <row r="1295" spans="1:54" ht="14.25" x14ac:dyDescent="0.2">
      <c r="A1295" s="139"/>
      <c r="B1295" s="139"/>
      <c r="C1295" s="139"/>
      <c r="D1295" s="139"/>
      <c r="E1295" s="139"/>
      <c r="F1295" s="139"/>
      <c r="G1295" s="139"/>
      <c r="H1295" s="139"/>
      <c r="I1295" s="139"/>
      <c r="J1295" s="139"/>
      <c r="K1295" s="139"/>
      <c r="L1295" s="139"/>
      <c r="M1295" s="139"/>
      <c r="N1295" s="139"/>
      <c r="O1295" s="139"/>
      <c r="P1295" s="139"/>
      <c r="Q1295" s="139"/>
      <c r="R1295" s="139"/>
      <c r="S1295" s="139"/>
      <c r="T1295" s="139"/>
      <c r="U1295" s="139"/>
      <c r="V1295" s="139"/>
      <c r="W1295" s="139"/>
      <c r="X1295" s="139"/>
      <c r="Y1295" s="139"/>
      <c r="Z1295" s="139"/>
      <c r="AA1295" s="139"/>
      <c r="AB1295" s="139"/>
      <c r="AC1295" s="139"/>
      <c r="AD1295" s="139"/>
      <c r="AE1295" s="139"/>
      <c r="AF1295" s="139"/>
      <c r="AG1295" s="139"/>
      <c r="AH1295" s="139"/>
      <c r="AI1295" s="139"/>
      <c r="AJ1295" s="139"/>
      <c r="AK1295" s="139"/>
      <c r="AL1295" s="139"/>
      <c r="AM1295" s="139"/>
      <c r="AN1295" s="139"/>
      <c r="AO1295" s="139"/>
      <c r="AP1295" s="139"/>
      <c r="AQ1295" s="139"/>
      <c r="AR1295" s="139"/>
      <c r="AS1295" s="139"/>
      <c r="AT1295" s="139"/>
      <c r="AU1295" s="139"/>
      <c r="AV1295" s="139"/>
      <c r="AW1295" s="139"/>
      <c r="AX1295" s="139"/>
      <c r="AY1295" s="139"/>
      <c r="AZ1295" s="139"/>
      <c r="BA1295" s="139"/>
      <c r="BB1295" s="139"/>
    </row>
    <row r="1296" spans="1:54" ht="14.25" x14ac:dyDescent="0.2">
      <c r="A1296" s="139"/>
      <c r="B1296" s="139"/>
      <c r="C1296" s="139"/>
      <c r="D1296" s="139"/>
      <c r="E1296" s="139"/>
      <c r="F1296" s="139"/>
      <c r="G1296" s="139"/>
      <c r="H1296" s="139"/>
      <c r="I1296" s="139"/>
      <c r="J1296" s="139"/>
      <c r="K1296" s="139"/>
      <c r="L1296" s="139"/>
      <c r="M1296" s="139"/>
      <c r="N1296" s="139"/>
      <c r="O1296" s="139"/>
      <c r="P1296" s="139"/>
      <c r="Q1296" s="139"/>
      <c r="R1296" s="139"/>
      <c r="S1296" s="139"/>
      <c r="T1296" s="139"/>
      <c r="U1296" s="139"/>
      <c r="V1296" s="139"/>
      <c r="W1296" s="139"/>
      <c r="X1296" s="139"/>
      <c r="Y1296" s="139"/>
      <c r="Z1296" s="139"/>
      <c r="AA1296" s="139"/>
      <c r="AB1296" s="139"/>
      <c r="AC1296" s="139"/>
      <c r="AD1296" s="139"/>
      <c r="AE1296" s="139"/>
      <c r="AF1296" s="139"/>
      <c r="AG1296" s="139"/>
      <c r="AH1296" s="139"/>
      <c r="AI1296" s="139"/>
      <c r="AJ1296" s="139"/>
      <c r="AK1296" s="139"/>
      <c r="AL1296" s="139"/>
      <c r="AM1296" s="139"/>
      <c r="AN1296" s="139"/>
      <c r="AO1296" s="139"/>
      <c r="AP1296" s="139"/>
      <c r="AQ1296" s="139"/>
      <c r="AR1296" s="139"/>
      <c r="AS1296" s="139"/>
      <c r="AT1296" s="139"/>
      <c r="AU1296" s="139"/>
      <c r="AV1296" s="139"/>
      <c r="AW1296" s="139"/>
      <c r="AX1296" s="139"/>
      <c r="AY1296" s="139"/>
      <c r="AZ1296" s="139"/>
      <c r="BA1296" s="139"/>
      <c r="BB1296" s="139"/>
    </row>
    <row r="1297" spans="1:54" ht="14.25" x14ac:dyDescent="0.2">
      <c r="A1297" s="139"/>
      <c r="B1297" s="139"/>
      <c r="C1297" s="139"/>
      <c r="D1297" s="139"/>
      <c r="E1297" s="139"/>
      <c r="F1297" s="139"/>
      <c r="G1297" s="139"/>
      <c r="H1297" s="139"/>
      <c r="I1297" s="139"/>
      <c r="J1297" s="139"/>
      <c r="K1297" s="139"/>
      <c r="L1297" s="139"/>
      <c r="M1297" s="139"/>
      <c r="N1297" s="139"/>
      <c r="O1297" s="139"/>
      <c r="P1297" s="139"/>
      <c r="Q1297" s="139"/>
      <c r="R1297" s="139"/>
      <c r="S1297" s="139"/>
      <c r="T1297" s="139"/>
      <c r="U1297" s="139"/>
      <c r="V1297" s="139"/>
      <c r="W1297" s="139"/>
      <c r="X1297" s="139"/>
      <c r="Y1297" s="139"/>
      <c r="Z1297" s="139"/>
      <c r="AA1297" s="139"/>
      <c r="AB1297" s="139"/>
      <c r="AC1297" s="139"/>
      <c r="AD1297" s="139"/>
      <c r="AE1297" s="139"/>
      <c r="AF1297" s="139"/>
      <c r="AG1297" s="139"/>
      <c r="AH1297" s="139"/>
      <c r="AI1297" s="139"/>
      <c r="AJ1297" s="139"/>
      <c r="AK1297" s="139"/>
      <c r="AL1297" s="139"/>
      <c r="AM1297" s="139"/>
      <c r="AN1297" s="139"/>
      <c r="AO1297" s="139"/>
      <c r="AP1297" s="139"/>
      <c r="AQ1297" s="139"/>
      <c r="AR1297" s="139"/>
      <c r="AS1297" s="139"/>
      <c r="AT1297" s="139"/>
      <c r="AU1297" s="139"/>
      <c r="AV1297" s="139"/>
      <c r="AW1297" s="139"/>
      <c r="AX1297" s="139"/>
      <c r="AY1297" s="139"/>
      <c r="AZ1297" s="139"/>
      <c r="BA1297" s="139"/>
      <c r="BB1297" s="139"/>
    </row>
    <row r="1298" spans="1:54" ht="14.25" x14ac:dyDescent="0.2">
      <c r="A1298" s="139"/>
      <c r="B1298" s="139"/>
      <c r="C1298" s="139"/>
      <c r="D1298" s="139"/>
      <c r="E1298" s="139"/>
      <c r="F1298" s="139"/>
      <c r="G1298" s="139"/>
      <c r="H1298" s="139"/>
      <c r="I1298" s="139"/>
      <c r="J1298" s="139"/>
      <c r="K1298" s="139"/>
      <c r="L1298" s="139"/>
      <c r="M1298" s="139"/>
      <c r="N1298" s="139"/>
      <c r="O1298" s="139"/>
      <c r="P1298" s="139"/>
      <c r="Q1298" s="139"/>
      <c r="R1298" s="139"/>
      <c r="S1298" s="139"/>
      <c r="T1298" s="139"/>
      <c r="U1298" s="139"/>
      <c r="V1298" s="139"/>
      <c r="W1298" s="139"/>
      <c r="X1298" s="139"/>
      <c r="Y1298" s="139"/>
      <c r="Z1298" s="139"/>
      <c r="AA1298" s="139"/>
      <c r="AB1298" s="139"/>
      <c r="AC1298" s="139"/>
      <c r="AD1298" s="139"/>
      <c r="AE1298" s="139"/>
      <c r="AF1298" s="139"/>
      <c r="AG1298" s="139"/>
      <c r="AH1298" s="139"/>
      <c r="AI1298" s="139"/>
      <c r="AJ1298" s="139"/>
      <c r="AK1298" s="139"/>
      <c r="AL1298" s="139"/>
      <c r="AM1298" s="139"/>
      <c r="AN1298" s="139"/>
      <c r="AO1298" s="139"/>
      <c r="AP1298" s="139"/>
      <c r="AQ1298" s="139"/>
      <c r="AR1298" s="139"/>
      <c r="AS1298" s="139"/>
      <c r="AT1298" s="139"/>
      <c r="AU1298" s="139"/>
      <c r="AV1298" s="139"/>
      <c r="AW1298" s="139"/>
      <c r="AX1298" s="139"/>
      <c r="AY1298" s="139"/>
      <c r="AZ1298" s="139"/>
      <c r="BA1298" s="139"/>
      <c r="BB1298" s="139"/>
    </row>
    <row r="1299" spans="1:54" ht="14.25" x14ac:dyDescent="0.2">
      <c r="A1299" s="139"/>
      <c r="B1299" s="139"/>
      <c r="C1299" s="139"/>
      <c r="D1299" s="139"/>
      <c r="E1299" s="139"/>
      <c r="F1299" s="139"/>
      <c r="G1299" s="139"/>
      <c r="H1299" s="139"/>
      <c r="I1299" s="139"/>
      <c r="J1299" s="139"/>
      <c r="K1299" s="139"/>
      <c r="L1299" s="139"/>
      <c r="M1299" s="139"/>
      <c r="N1299" s="139"/>
      <c r="O1299" s="139"/>
      <c r="P1299" s="139"/>
      <c r="Q1299" s="139"/>
      <c r="R1299" s="139"/>
      <c r="S1299" s="139"/>
      <c r="T1299" s="139"/>
      <c r="U1299" s="139"/>
      <c r="V1299" s="139"/>
      <c r="W1299" s="139"/>
      <c r="X1299" s="139"/>
      <c r="Y1299" s="139"/>
      <c r="Z1299" s="139"/>
      <c r="AA1299" s="139"/>
      <c r="AB1299" s="139"/>
      <c r="AC1299" s="139"/>
      <c r="AD1299" s="139"/>
      <c r="AE1299" s="139"/>
      <c r="AF1299" s="139"/>
      <c r="AG1299" s="139"/>
      <c r="AH1299" s="139"/>
      <c r="AI1299" s="139"/>
      <c r="AJ1299" s="139"/>
      <c r="AK1299" s="139"/>
      <c r="AL1299" s="139"/>
      <c r="AM1299" s="139"/>
      <c r="AN1299" s="139"/>
      <c r="AO1299" s="139"/>
      <c r="AP1299" s="139"/>
      <c r="AQ1299" s="139"/>
      <c r="AR1299" s="139"/>
      <c r="AS1299" s="139"/>
      <c r="AT1299" s="139"/>
      <c r="AU1299" s="139"/>
      <c r="AV1299" s="139"/>
      <c r="AW1299" s="139"/>
      <c r="AX1299" s="139"/>
      <c r="AY1299" s="139"/>
      <c r="AZ1299" s="139"/>
      <c r="BA1299" s="139"/>
      <c r="BB1299" s="139"/>
    </row>
    <row r="1300" spans="1:54" ht="14.25" x14ac:dyDescent="0.2">
      <c r="A1300" s="139"/>
      <c r="B1300" s="139"/>
      <c r="C1300" s="139"/>
      <c r="D1300" s="139"/>
      <c r="E1300" s="139"/>
      <c r="F1300" s="139"/>
      <c r="G1300" s="139"/>
      <c r="H1300" s="139"/>
      <c r="I1300" s="139"/>
      <c r="J1300" s="139"/>
      <c r="K1300" s="139"/>
      <c r="L1300" s="139"/>
      <c r="M1300" s="139"/>
      <c r="N1300" s="139"/>
      <c r="O1300" s="139"/>
      <c r="P1300" s="139"/>
      <c r="Q1300" s="139"/>
      <c r="R1300" s="139"/>
      <c r="S1300" s="139"/>
      <c r="T1300" s="139"/>
      <c r="U1300" s="139"/>
      <c r="V1300" s="139"/>
      <c r="W1300" s="139"/>
      <c r="X1300" s="139"/>
      <c r="Y1300" s="139"/>
      <c r="Z1300" s="139"/>
      <c r="AA1300" s="139"/>
      <c r="AB1300" s="139"/>
      <c r="AC1300" s="139"/>
      <c r="AD1300" s="139"/>
      <c r="AE1300" s="139"/>
      <c r="AF1300" s="139"/>
      <c r="AG1300" s="139"/>
      <c r="AH1300" s="139"/>
      <c r="AI1300" s="139"/>
      <c r="AJ1300" s="139"/>
      <c r="AK1300" s="139"/>
      <c r="AL1300" s="139"/>
      <c r="AM1300" s="139"/>
      <c r="AN1300" s="139"/>
      <c r="AO1300" s="139"/>
      <c r="AP1300" s="139"/>
      <c r="AQ1300" s="139"/>
      <c r="AR1300" s="139"/>
      <c r="AS1300" s="139"/>
      <c r="AT1300" s="139"/>
      <c r="AU1300" s="139"/>
      <c r="AV1300" s="139"/>
      <c r="AW1300" s="139"/>
      <c r="AX1300" s="139"/>
      <c r="AY1300" s="139"/>
      <c r="AZ1300" s="139"/>
      <c r="BA1300" s="139"/>
      <c r="BB1300" s="139"/>
    </row>
    <row r="1301" spans="1:54" ht="14.25" x14ac:dyDescent="0.2">
      <c r="A1301" s="139"/>
      <c r="B1301" s="139"/>
      <c r="C1301" s="139"/>
      <c r="D1301" s="139"/>
      <c r="E1301" s="139"/>
      <c r="F1301" s="139"/>
      <c r="G1301" s="139"/>
      <c r="H1301" s="139"/>
      <c r="I1301" s="139"/>
      <c r="J1301" s="139"/>
      <c r="K1301" s="139"/>
      <c r="L1301" s="139"/>
      <c r="M1301" s="139"/>
      <c r="N1301" s="139"/>
      <c r="O1301" s="139"/>
      <c r="P1301" s="139"/>
      <c r="Q1301" s="139"/>
      <c r="R1301" s="139"/>
      <c r="S1301" s="139"/>
      <c r="T1301" s="139"/>
      <c r="U1301" s="139"/>
      <c r="V1301" s="139"/>
      <c r="W1301" s="139"/>
      <c r="X1301" s="139"/>
      <c r="Y1301" s="139"/>
      <c r="Z1301" s="139"/>
      <c r="AA1301" s="139"/>
      <c r="AB1301" s="139"/>
      <c r="AC1301" s="139"/>
      <c r="AD1301" s="139"/>
      <c r="AE1301" s="139"/>
      <c r="AF1301" s="139"/>
      <c r="AG1301" s="139"/>
      <c r="AH1301" s="139"/>
      <c r="AI1301" s="139"/>
      <c r="AJ1301" s="139"/>
      <c r="AK1301" s="139"/>
      <c r="AL1301" s="139"/>
      <c r="AM1301" s="139"/>
      <c r="AN1301" s="139"/>
      <c r="AO1301" s="139"/>
      <c r="AP1301" s="139"/>
      <c r="AQ1301" s="139"/>
      <c r="AR1301" s="139"/>
      <c r="AS1301" s="139"/>
      <c r="AT1301" s="139"/>
      <c r="AU1301" s="139"/>
      <c r="AV1301" s="139"/>
      <c r="AW1301" s="139"/>
      <c r="AX1301" s="139"/>
      <c r="AY1301" s="139"/>
      <c r="AZ1301" s="139"/>
      <c r="BA1301" s="139"/>
      <c r="BB1301" s="139"/>
    </row>
    <row r="1302" spans="1:54" ht="14.25" x14ac:dyDescent="0.2">
      <c r="A1302" s="139"/>
      <c r="B1302" s="139"/>
      <c r="C1302" s="139"/>
      <c r="D1302" s="139"/>
      <c r="E1302" s="139"/>
      <c r="F1302" s="139"/>
      <c r="G1302" s="139"/>
      <c r="H1302" s="139"/>
      <c r="I1302" s="139"/>
      <c r="J1302" s="139"/>
      <c r="K1302" s="139"/>
      <c r="L1302" s="139"/>
      <c r="M1302" s="139"/>
      <c r="N1302" s="139"/>
      <c r="O1302" s="139"/>
      <c r="P1302" s="139"/>
      <c r="Q1302" s="139"/>
      <c r="R1302" s="139"/>
      <c r="S1302" s="139"/>
      <c r="T1302" s="139"/>
      <c r="U1302" s="139"/>
      <c r="V1302" s="139"/>
      <c r="W1302" s="139"/>
      <c r="X1302" s="139"/>
      <c r="Y1302" s="139"/>
      <c r="Z1302" s="139"/>
      <c r="AA1302" s="139"/>
      <c r="AB1302" s="139"/>
      <c r="AC1302" s="139"/>
      <c r="AD1302" s="139"/>
      <c r="AE1302" s="139"/>
      <c r="AF1302" s="139"/>
      <c r="AG1302" s="139"/>
      <c r="AH1302" s="139"/>
      <c r="AI1302" s="139"/>
      <c r="AJ1302" s="139"/>
      <c r="AK1302" s="139"/>
      <c r="AL1302" s="139"/>
      <c r="AM1302" s="139"/>
      <c r="AN1302" s="139"/>
      <c r="AO1302" s="139"/>
      <c r="AP1302" s="139"/>
      <c r="AQ1302" s="139"/>
      <c r="AR1302" s="139"/>
      <c r="AS1302" s="139"/>
      <c r="AT1302" s="139"/>
      <c r="AU1302" s="139"/>
      <c r="AV1302" s="139"/>
      <c r="AW1302" s="139"/>
      <c r="AX1302" s="139"/>
      <c r="AY1302" s="139"/>
      <c r="AZ1302" s="139"/>
      <c r="BA1302" s="139"/>
      <c r="BB1302" s="139"/>
    </row>
    <row r="1303" spans="1:54" ht="14.25" x14ac:dyDescent="0.2">
      <c r="A1303" s="139"/>
      <c r="B1303" s="139"/>
      <c r="C1303" s="139"/>
      <c r="D1303" s="139"/>
      <c r="E1303" s="139"/>
      <c r="F1303" s="139"/>
      <c r="G1303" s="139"/>
      <c r="H1303" s="139"/>
      <c r="I1303" s="139"/>
      <c r="J1303" s="139"/>
      <c r="K1303" s="139"/>
      <c r="L1303" s="139"/>
      <c r="M1303" s="139"/>
      <c r="N1303" s="139"/>
      <c r="O1303" s="139"/>
      <c r="P1303" s="139"/>
      <c r="Q1303" s="139"/>
      <c r="R1303" s="139"/>
      <c r="S1303" s="139"/>
      <c r="T1303" s="139"/>
      <c r="U1303" s="139"/>
      <c r="V1303" s="139"/>
      <c r="W1303" s="139"/>
      <c r="X1303" s="139"/>
      <c r="Y1303" s="139"/>
      <c r="Z1303" s="139"/>
      <c r="AA1303" s="139"/>
      <c r="AB1303" s="139"/>
      <c r="AC1303" s="139"/>
      <c r="AD1303" s="139"/>
      <c r="AE1303" s="139"/>
      <c r="AF1303" s="139"/>
      <c r="AG1303" s="139"/>
      <c r="AH1303" s="139"/>
      <c r="AI1303" s="139"/>
      <c r="AJ1303" s="139"/>
      <c r="AK1303" s="139"/>
      <c r="AL1303" s="139"/>
      <c r="AM1303" s="139"/>
      <c r="AN1303" s="139"/>
      <c r="AO1303" s="139"/>
      <c r="AP1303" s="139"/>
      <c r="AQ1303" s="139"/>
      <c r="AR1303" s="139"/>
      <c r="AS1303" s="139"/>
      <c r="AT1303" s="139"/>
      <c r="AU1303" s="139"/>
      <c r="AV1303" s="139"/>
      <c r="AW1303" s="139"/>
      <c r="AX1303" s="139"/>
      <c r="AY1303" s="139"/>
      <c r="AZ1303" s="139"/>
      <c r="BA1303" s="139"/>
      <c r="BB1303" s="139"/>
    </row>
    <row r="1304" spans="1:54" ht="14.25" x14ac:dyDescent="0.2">
      <c r="A1304" s="139"/>
      <c r="B1304" s="139"/>
      <c r="C1304" s="139"/>
      <c r="D1304" s="139"/>
      <c r="E1304" s="139"/>
      <c r="F1304" s="139"/>
      <c r="G1304" s="139"/>
      <c r="H1304" s="139"/>
      <c r="I1304" s="139"/>
      <c r="J1304" s="139"/>
      <c r="K1304" s="139"/>
      <c r="L1304" s="139"/>
      <c r="M1304" s="139"/>
      <c r="N1304" s="139"/>
      <c r="O1304" s="139"/>
      <c r="P1304" s="139"/>
      <c r="Q1304" s="139"/>
      <c r="R1304" s="139"/>
      <c r="S1304" s="139"/>
      <c r="T1304" s="139"/>
      <c r="U1304" s="139"/>
      <c r="V1304" s="139"/>
      <c r="W1304" s="139"/>
      <c r="X1304" s="139"/>
      <c r="Y1304" s="139"/>
      <c r="Z1304" s="139"/>
      <c r="AA1304" s="139"/>
      <c r="AB1304" s="139"/>
      <c r="AC1304" s="139"/>
      <c r="AD1304" s="139"/>
      <c r="AE1304" s="139"/>
      <c r="AF1304" s="139"/>
      <c r="AG1304" s="139"/>
      <c r="AH1304" s="139"/>
      <c r="AI1304" s="139"/>
      <c r="AJ1304" s="139"/>
      <c r="AK1304" s="139"/>
      <c r="AL1304" s="139"/>
      <c r="AM1304" s="139"/>
      <c r="AN1304" s="139"/>
      <c r="AO1304" s="139"/>
      <c r="AP1304" s="139"/>
      <c r="AQ1304" s="139"/>
      <c r="AR1304" s="139"/>
      <c r="AS1304" s="139"/>
      <c r="AT1304" s="139"/>
      <c r="AU1304" s="139"/>
      <c r="AV1304" s="139"/>
      <c r="AW1304" s="139"/>
      <c r="AX1304" s="139"/>
      <c r="AY1304" s="139"/>
      <c r="AZ1304" s="139"/>
      <c r="BA1304" s="139"/>
      <c r="BB1304" s="139"/>
    </row>
    <row r="1305" spans="1:54" ht="14.25" x14ac:dyDescent="0.2">
      <c r="A1305" s="139"/>
      <c r="B1305" s="139"/>
      <c r="C1305" s="139"/>
      <c r="D1305" s="139"/>
      <c r="E1305" s="139"/>
      <c r="F1305" s="139"/>
      <c r="G1305" s="139"/>
      <c r="H1305" s="139"/>
      <c r="I1305" s="139"/>
      <c r="J1305" s="139"/>
      <c r="K1305" s="139"/>
      <c r="L1305" s="139"/>
      <c r="M1305" s="139"/>
      <c r="N1305" s="139"/>
      <c r="O1305" s="139"/>
      <c r="P1305" s="139"/>
      <c r="Q1305" s="139"/>
      <c r="R1305" s="139"/>
      <c r="S1305" s="139"/>
      <c r="T1305" s="139"/>
      <c r="U1305" s="139"/>
      <c r="V1305" s="139"/>
      <c r="W1305" s="139"/>
      <c r="X1305" s="139"/>
      <c r="Y1305" s="139"/>
      <c r="Z1305" s="139"/>
      <c r="AA1305" s="139"/>
      <c r="AB1305" s="139"/>
      <c r="AC1305" s="139"/>
      <c r="AD1305" s="139"/>
      <c r="AE1305" s="139"/>
      <c r="AF1305" s="139"/>
      <c r="AG1305" s="139"/>
      <c r="AH1305" s="139"/>
      <c r="AI1305" s="139"/>
      <c r="AJ1305" s="139"/>
      <c r="AK1305" s="139"/>
      <c r="AL1305" s="139"/>
      <c r="AM1305" s="139"/>
      <c r="AN1305" s="139"/>
      <c r="AO1305" s="139"/>
      <c r="AP1305" s="139"/>
      <c r="AQ1305" s="139"/>
      <c r="AR1305" s="139"/>
      <c r="AS1305" s="139"/>
      <c r="AT1305" s="139"/>
      <c r="AU1305" s="139"/>
      <c r="AV1305" s="139"/>
      <c r="AW1305" s="139"/>
      <c r="AX1305" s="139"/>
      <c r="AY1305" s="139"/>
      <c r="AZ1305" s="139"/>
      <c r="BA1305" s="139"/>
      <c r="BB1305" s="139"/>
    </row>
    <row r="1306" spans="1:54" ht="14.25" x14ac:dyDescent="0.2">
      <c r="A1306" s="139"/>
      <c r="B1306" s="139"/>
      <c r="C1306" s="139"/>
      <c r="D1306" s="139"/>
      <c r="E1306" s="139"/>
      <c r="F1306" s="139"/>
      <c r="G1306" s="139"/>
      <c r="H1306" s="139"/>
      <c r="I1306" s="139"/>
      <c r="J1306" s="139"/>
      <c r="K1306" s="139"/>
      <c r="L1306" s="139"/>
      <c r="M1306" s="139"/>
      <c r="N1306" s="139"/>
      <c r="O1306" s="139"/>
      <c r="P1306" s="139"/>
      <c r="Q1306" s="139"/>
      <c r="R1306" s="139"/>
      <c r="S1306" s="139"/>
      <c r="T1306" s="139"/>
      <c r="U1306" s="139"/>
      <c r="V1306" s="139"/>
      <c r="W1306" s="139"/>
      <c r="X1306" s="139"/>
      <c r="Y1306" s="139"/>
      <c r="Z1306" s="139"/>
      <c r="AA1306" s="139"/>
      <c r="AB1306" s="139"/>
      <c r="AC1306" s="139"/>
      <c r="AD1306" s="139"/>
      <c r="AE1306" s="139"/>
      <c r="AF1306" s="139"/>
      <c r="AG1306" s="139"/>
      <c r="AH1306" s="139"/>
      <c r="AI1306" s="139"/>
      <c r="AJ1306" s="139"/>
      <c r="AK1306" s="139"/>
      <c r="AL1306" s="139"/>
      <c r="AM1306" s="139"/>
      <c r="AN1306" s="139"/>
      <c r="AO1306" s="139"/>
      <c r="AP1306" s="139"/>
      <c r="AQ1306" s="139"/>
      <c r="AR1306" s="139"/>
      <c r="AS1306" s="139"/>
      <c r="AT1306" s="139"/>
      <c r="AU1306" s="139"/>
      <c r="AV1306" s="139"/>
      <c r="AW1306" s="139"/>
      <c r="AX1306" s="139"/>
      <c r="AY1306" s="139"/>
      <c r="AZ1306" s="139"/>
      <c r="BA1306" s="139"/>
      <c r="BB1306" s="139"/>
    </row>
    <row r="1307" spans="1:54" ht="14.25" x14ac:dyDescent="0.2">
      <c r="A1307" s="139"/>
      <c r="B1307" s="139"/>
      <c r="C1307" s="139"/>
      <c r="D1307" s="139"/>
      <c r="E1307" s="139"/>
      <c r="F1307" s="139"/>
      <c r="G1307" s="139"/>
      <c r="H1307" s="139"/>
      <c r="I1307" s="139"/>
      <c r="J1307" s="139"/>
      <c r="K1307" s="139"/>
      <c r="L1307" s="139"/>
      <c r="M1307" s="139"/>
      <c r="N1307" s="139"/>
      <c r="O1307" s="139"/>
      <c r="P1307" s="139"/>
      <c r="Q1307" s="139"/>
      <c r="R1307" s="139"/>
      <c r="S1307" s="139"/>
      <c r="T1307" s="139"/>
      <c r="U1307" s="139"/>
      <c r="V1307" s="139"/>
      <c r="W1307" s="139"/>
      <c r="X1307" s="139"/>
      <c r="Y1307" s="139"/>
      <c r="Z1307" s="139"/>
      <c r="AA1307" s="139"/>
      <c r="AB1307" s="139"/>
      <c r="AC1307" s="139"/>
      <c r="AD1307" s="139"/>
      <c r="AE1307" s="139"/>
      <c r="AF1307" s="139"/>
      <c r="AG1307" s="139"/>
      <c r="AH1307" s="139"/>
      <c r="AI1307" s="139"/>
      <c r="AJ1307" s="139"/>
      <c r="AK1307" s="139"/>
      <c r="AL1307" s="139"/>
      <c r="AM1307" s="139"/>
      <c r="AN1307" s="139"/>
      <c r="AO1307" s="139"/>
      <c r="AP1307" s="139"/>
      <c r="AQ1307" s="139"/>
      <c r="AR1307" s="139"/>
      <c r="AS1307" s="139"/>
      <c r="AT1307" s="139"/>
      <c r="AU1307" s="139"/>
      <c r="AV1307" s="139"/>
      <c r="AW1307" s="139"/>
      <c r="AX1307" s="139"/>
      <c r="AY1307" s="139"/>
      <c r="AZ1307" s="139"/>
      <c r="BA1307" s="139"/>
      <c r="BB1307" s="139"/>
    </row>
    <row r="1308" spans="1:54" ht="14.25" x14ac:dyDescent="0.2">
      <c r="A1308" s="139"/>
      <c r="B1308" s="139"/>
      <c r="C1308" s="139"/>
      <c r="D1308" s="139"/>
      <c r="E1308" s="139"/>
      <c r="F1308" s="139"/>
      <c r="G1308" s="139"/>
      <c r="H1308" s="139"/>
      <c r="I1308" s="139"/>
      <c r="J1308" s="139"/>
      <c r="K1308" s="139"/>
      <c r="L1308" s="139"/>
      <c r="M1308" s="139"/>
      <c r="N1308" s="139"/>
      <c r="O1308" s="139"/>
      <c r="P1308" s="139"/>
      <c r="Q1308" s="139"/>
      <c r="R1308" s="139"/>
      <c r="S1308" s="139"/>
      <c r="T1308" s="139"/>
      <c r="U1308" s="139"/>
      <c r="V1308" s="139"/>
      <c r="W1308" s="139"/>
      <c r="X1308" s="139"/>
      <c r="Y1308" s="139"/>
      <c r="Z1308" s="139"/>
      <c r="AA1308" s="139"/>
      <c r="AB1308" s="139"/>
      <c r="AC1308" s="139"/>
      <c r="AD1308" s="139"/>
      <c r="AE1308" s="139"/>
      <c r="AF1308" s="139"/>
      <c r="AG1308" s="139"/>
      <c r="AH1308" s="139"/>
      <c r="AI1308" s="139"/>
      <c r="AJ1308" s="139"/>
      <c r="AK1308" s="139"/>
      <c r="AL1308" s="139"/>
      <c r="AM1308" s="139"/>
      <c r="AN1308" s="139"/>
      <c r="AO1308" s="139"/>
      <c r="AP1308" s="139"/>
      <c r="AQ1308" s="139"/>
      <c r="AR1308" s="139"/>
      <c r="AS1308" s="139"/>
      <c r="AT1308" s="139"/>
      <c r="AU1308" s="139"/>
      <c r="AV1308" s="139"/>
      <c r="AW1308" s="139"/>
      <c r="AX1308" s="139"/>
      <c r="AY1308" s="139"/>
      <c r="AZ1308" s="139"/>
      <c r="BA1308" s="139"/>
      <c r="BB1308" s="139"/>
    </row>
    <row r="1309" spans="1:54" ht="14.25" x14ac:dyDescent="0.2">
      <c r="A1309" s="139"/>
      <c r="B1309" s="139"/>
      <c r="C1309" s="139"/>
      <c r="D1309" s="139"/>
      <c r="E1309" s="139"/>
      <c r="F1309" s="139"/>
      <c r="G1309" s="139"/>
      <c r="H1309" s="139"/>
      <c r="I1309" s="139"/>
      <c r="J1309" s="139"/>
      <c r="K1309" s="139"/>
      <c r="L1309" s="139"/>
      <c r="M1309" s="139"/>
      <c r="N1309" s="139"/>
      <c r="O1309" s="139"/>
      <c r="P1309" s="139"/>
      <c r="Q1309" s="139"/>
      <c r="R1309" s="139"/>
      <c r="S1309" s="139"/>
      <c r="T1309" s="139"/>
      <c r="U1309" s="139"/>
      <c r="V1309" s="139"/>
      <c r="W1309" s="139"/>
      <c r="X1309" s="139"/>
      <c r="Y1309" s="139"/>
      <c r="Z1309" s="139"/>
      <c r="AA1309" s="139"/>
      <c r="AB1309" s="139"/>
      <c r="AC1309" s="139"/>
      <c r="AD1309" s="139"/>
      <c r="AE1309" s="139"/>
      <c r="AF1309" s="139"/>
      <c r="AG1309" s="139"/>
      <c r="AH1309" s="139"/>
      <c r="AI1309" s="139"/>
      <c r="AJ1309" s="139"/>
      <c r="AK1309" s="139"/>
      <c r="AL1309" s="139"/>
      <c r="AM1309" s="139"/>
      <c r="AN1309" s="139"/>
      <c r="AO1309" s="139"/>
      <c r="AP1309" s="139"/>
      <c r="AQ1309" s="139"/>
      <c r="AR1309" s="139"/>
      <c r="AS1309" s="139"/>
      <c r="AT1309" s="139"/>
      <c r="AU1309" s="139"/>
      <c r="AV1309" s="139"/>
      <c r="AW1309" s="139"/>
      <c r="AX1309" s="139"/>
      <c r="AY1309" s="139"/>
      <c r="AZ1309" s="139"/>
      <c r="BA1309" s="139"/>
      <c r="BB1309" s="139"/>
    </row>
    <row r="1310" spans="1:54" ht="14.25" x14ac:dyDescent="0.2">
      <c r="A1310" s="139"/>
      <c r="B1310" s="139"/>
      <c r="C1310" s="139"/>
      <c r="D1310" s="139"/>
      <c r="E1310" s="139"/>
      <c r="F1310" s="139"/>
      <c r="G1310" s="139"/>
      <c r="H1310" s="139"/>
      <c r="I1310" s="139"/>
      <c r="J1310" s="139"/>
      <c r="K1310" s="139"/>
      <c r="L1310" s="139"/>
      <c r="M1310" s="139"/>
      <c r="N1310" s="139"/>
      <c r="O1310" s="139"/>
      <c r="P1310" s="139"/>
      <c r="Q1310" s="139"/>
      <c r="R1310" s="139"/>
      <c r="S1310" s="139"/>
      <c r="T1310" s="139"/>
      <c r="U1310" s="139"/>
      <c r="V1310" s="139"/>
      <c r="W1310" s="139"/>
      <c r="X1310" s="139"/>
      <c r="Y1310" s="139"/>
      <c r="Z1310" s="139"/>
      <c r="AA1310" s="139"/>
      <c r="AB1310" s="139"/>
      <c r="AC1310" s="139"/>
      <c r="AD1310" s="139"/>
      <c r="AE1310" s="139"/>
      <c r="AF1310" s="139"/>
      <c r="AG1310" s="139"/>
      <c r="AH1310" s="139"/>
      <c r="AI1310" s="139"/>
      <c r="AJ1310" s="139"/>
      <c r="AK1310" s="139"/>
      <c r="AL1310" s="139"/>
      <c r="AM1310" s="139"/>
      <c r="AN1310" s="139"/>
      <c r="AO1310" s="139"/>
      <c r="AP1310" s="139"/>
      <c r="AQ1310" s="139"/>
      <c r="AR1310" s="139"/>
      <c r="AS1310" s="139"/>
      <c r="AT1310" s="139"/>
      <c r="AU1310" s="139"/>
      <c r="AV1310" s="139"/>
      <c r="AW1310" s="139"/>
      <c r="AX1310" s="139"/>
      <c r="AY1310" s="139"/>
      <c r="AZ1310" s="139"/>
      <c r="BA1310" s="139"/>
      <c r="BB1310" s="139"/>
    </row>
    <row r="1311" spans="1:54" ht="14.25" x14ac:dyDescent="0.2">
      <c r="A1311" s="139"/>
      <c r="B1311" s="139"/>
      <c r="C1311" s="139"/>
      <c r="D1311" s="139"/>
      <c r="E1311" s="139"/>
      <c r="F1311" s="139"/>
      <c r="G1311" s="139"/>
      <c r="H1311" s="139"/>
      <c r="I1311" s="139"/>
      <c r="J1311" s="139"/>
      <c r="K1311" s="139"/>
      <c r="L1311" s="139"/>
      <c r="M1311" s="139"/>
      <c r="N1311" s="139"/>
      <c r="O1311" s="139"/>
      <c r="P1311" s="139"/>
      <c r="Q1311" s="139"/>
      <c r="R1311" s="139"/>
      <c r="S1311" s="139"/>
      <c r="T1311" s="139"/>
      <c r="U1311" s="139"/>
      <c r="V1311" s="139"/>
      <c r="W1311" s="139"/>
      <c r="X1311" s="139"/>
      <c r="Y1311" s="139"/>
      <c r="Z1311" s="139"/>
      <c r="AA1311" s="139"/>
      <c r="AB1311" s="139"/>
      <c r="AC1311" s="139"/>
      <c r="AD1311" s="139"/>
      <c r="AE1311" s="139"/>
      <c r="AF1311" s="139"/>
      <c r="AG1311" s="139"/>
      <c r="AH1311" s="139"/>
      <c r="AI1311" s="139"/>
      <c r="AJ1311" s="139"/>
      <c r="AK1311" s="139"/>
      <c r="AL1311" s="139"/>
      <c r="AM1311" s="139"/>
      <c r="AN1311" s="139"/>
      <c r="AO1311" s="139"/>
      <c r="AP1311" s="139"/>
      <c r="AQ1311" s="139"/>
      <c r="AR1311" s="139"/>
      <c r="AS1311" s="139"/>
      <c r="AT1311" s="139"/>
      <c r="AU1311" s="139"/>
      <c r="AV1311" s="139"/>
      <c r="AW1311" s="139"/>
      <c r="AX1311" s="139"/>
      <c r="AY1311" s="139"/>
      <c r="AZ1311" s="139"/>
      <c r="BA1311" s="139"/>
      <c r="BB1311" s="139"/>
    </row>
    <row r="1312" spans="1:54" ht="14.25" x14ac:dyDescent="0.2">
      <c r="A1312" s="139"/>
      <c r="B1312" s="139"/>
      <c r="C1312" s="139"/>
      <c r="D1312" s="139"/>
      <c r="E1312" s="139"/>
      <c r="F1312" s="139"/>
      <c r="G1312" s="139"/>
      <c r="H1312" s="139"/>
      <c r="I1312" s="139"/>
      <c r="J1312" s="139"/>
      <c r="K1312" s="139"/>
      <c r="L1312" s="139"/>
      <c r="M1312" s="139"/>
      <c r="N1312" s="139"/>
      <c r="O1312" s="139"/>
      <c r="P1312" s="139"/>
      <c r="Q1312" s="139"/>
      <c r="R1312" s="139"/>
      <c r="S1312" s="139"/>
      <c r="T1312" s="139"/>
      <c r="U1312" s="139"/>
      <c r="V1312" s="139"/>
      <c r="W1312" s="139"/>
      <c r="X1312" s="139"/>
      <c r="Y1312" s="139"/>
      <c r="Z1312" s="139"/>
      <c r="AA1312" s="139"/>
      <c r="AB1312" s="139"/>
      <c r="AC1312" s="139"/>
      <c r="AD1312" s="139"/>
      <c r="AE1312" s="139"/>
      <c r="AF1312" s="139"/>
      <c r="AG1312" s="139"/>
      <c r="AH1312" s="139"/>
      <c r="AI1312" s="139"/>
      <c r="AJ1312" s="139"/>
      <c r="AK1312" s="139"/>
      <c r="AL1312" s="139"/>
      <c r="AM1312" s="139"/>
      <c r="AN1312" s="139"/>
      <c r="AO1312" s="139"/>
      <c r="AP1312" s="139"/>
      <c r="AQ1312" s="139"/>
      <c r="AR1312" s="139"/>
      <c r="AS1312" s="139"/>
      <c r="AT1312" s="139"/>
      <c r="AU1312" s="139"/>
      <c r="AV1312" s="139"/>
      <c r="AW1312" s="139"/>
      <c r="AX1312" s="139"/>
      <c r="AY1312" s="139"/>
      <c r="AZ1312" s="139"/>
      <c r="BA1312" s="139"/>
      <c r="BB1312" s="139"/>
    </row>
    <row r="1313" spans="1:54" ht="14.25" x14ac:dyDescent="0.2">
      <c r="A1313" s="139"/>
      <c r="B1313" s="139"/>
      <c r="C1313" s="139"/>
      <c r="D1313" s="139"/>
      <c r="E1313" s="139"/>
      <c r="F1313" s="139"/>
      <c r="G1313" s="139"/>
      <c r="H1313" s="139"/>
      <c r="I1313" s="139"/>
      <c r="J1313" s="139"/>
      <c r="K1313" s="139"/>
      <c r="L1313" s="139"/>
      <c r="M1313" s="139"/>
      <c r="N1313" s="139"/>
      <c r="O1313" s="139"/>
      <c r="P1313" s="139"/>
      <c r="Q1313" s="139"/>
      <c r="R1313" s="139"/>
      <c r="S1313" s="139"/>
      <c r="T1313" s="139"/>
      <c r="U1313" s="139"/>
      <c r="V1313" s="139"/>
      <c r="W1313" s="139"/>
      <c r="X1313" s="139"/>
      <c r="Y1313" s="139"/>
      <c r="Z1313" s="139"/>
      <c r="AA1313" s="139"/>
      <c r="AB1313" s="139"/>
      <c r="AC1313" s="139"/>
      <c r="AD1313" s="139"/>
      <c r="AE1313" s="139"/>
      <c r="AF1313" s="139"/>
      <c r="AG1313" s="139"/>
      <c r="AH1313" s="139"/>
      <c r="AI1313" s="139"/>
      <c r="AJ1313" s="139"/>
      <c r="AK1313" s="139"/>
      <c r="AL1313" s="139"/>
      <c r="AM1313" s="139"/>
      <c r="AN1313" s="139"/>
      <c r="AO1313" s="139"/>
      <c r="AP1313" s="139"/>
      <c r="AQ1313" s="139"/>
      <c r="AR1313" s="139"/>
      <c r="AS1313" s="139"/>
      <c r="AT1313" s="139"/>
      <c r="AU1313" s="139"/>
      <c r="AV1313" s="139"/>
      <c r="AW1313" s="139"/>
      <c r="AX1313" s="139"/>
      <c r="AY1313" s="139"/>
      <c r="AZ1313" s="139"/>
      <c r="BA1313" s="139"/>
      <c r="BB1313" s="139"/>
    </row>
    <row r="1314" spans="1:54" ht="14.25" x14ac:dyDescent="0.2">
      <c r="A1314" s="139"/>
      <c r="B1314" s="139"/>
      <c r="C1314" s="139"/>
      <c r="D1314" s="139"/>
      <c r="E1314" s="139"/>
      <c r="F1314" s="139"/>
      <c r="G1314" s="139"/>
      <c r="H1314" s="139"/>
      <c r="I1314" s="139"/>
      <c r="J1314" s="139"/>
      <c r="K1314" s="139"/>
      <c r="L1314" s="139"/>
      <c r="M1314" s="139"/>
      <c r="N1314" s="139"/>
      <c r="O1314" s="139"/>
      <c r="P1314" s="139"/>
      <c r="Q1314" s="139"/>
      <c r="R1314" s="139"/>
      <c r="S1314" s="139"/>
      <c r="T1314" s="139"/>
      <c r="U1314" s="139"/>
      <c r="V1314" s="139"/>
      <c r="W1314" s="139"/>
      <c r="X1314" s="139"/>
      <c r="Y1314" s="139"/>
      <c r="Z1314" s="139"/>
      <c r="AA1314" s="139"/>
      <c r="AB1314" s="139"/>
      <c r="AC1314" s="139"/>
      <c r="AD1314" s="139"/>
      <c r="AE1314" s="139"/>
      <c r="AF1314" s="139"/>
      <c r="AG1314" s="139"/>
      <c r="AH1314" s="139"/>
      <c r="AI1314" s="139"/>
      <c r="AJ1314" s="139"/>
      <c r="AK1314" s="139"/>
      <c r="AL1314" s="139"/>
      <c r="AM1314" s="139"/>
      <c r="AN1314" s="139"/>
      <c r="AO1314" s="139"/>
      <c r="AP1314" s="139"/>
      <c r="AQ1314" s="139"/>
      <c r="AR1314" s="139"/>
      <c r="AS1314" s="139"/>
      <c r="AT1314" s="139"/>
      <c r="AU1314" s="139"/>
      <c r="AV1314" s="139"/>
      <c r="AW1314" s="139"/>
      <c r="AX1314" s="139"/>
      <c r="AY1314" s="139"/>
      <c r="AZ1314" s="139"/>
      <c r="BA1314" s="139"/>
      <c r="BB1314" s="139"/>
    </row>
    <row r="1315" spans="1:54" ht="14.25" x14ac:dyDescent="0.2">
      <c r="A1315" s="139"/>
      <c r="B1315" s="139"/>
      <c r="C1315" s="139"/>
      <c r="D1315" s="139"/>
      <c r="E1315" s="139"/>
      <c r="F1315" s="139"/>
      <c r="G1315" s="139"/>
      <c r="H1315" s="139"/>
      <c r="I1315" s="139"/>
      <c r="J1315" s="139"/>
      <c r="K1315" s="139"/>
      <c r="L1315" s="139"/>
      <c r="M1315" s="139"/>
      <c r="N1315" s="139"/>
      <c r="O1315" s="139"/>
      <c r="P1315" s="139"/>
      <c r="Q1315" s="139"/>
      <c r="R1315" s="139"/>
      <c r="S1315" s="139"/>
      <c r="T1315" s="139"/>
      <c r="U1315" s="139"/>
      <c r="V1315" s="139"/>
      <c r="W1315" s="139"/>
      <c r="X1315" s="139"/>
      <c r="Y1315" s="139"/>
      <c r="Z1315" s="139"/>
      <c r="AA1315" s="139"/>
      <c r="AB1315" s="139"/>
      <c r="AC1315" s="139"/>
      <c r="AD1315" s="139"/>
      <c r="AE1315" s="139"/>
      <c r="AF1315" s="139"/>
      <c r="AG1315" s="139"/>
      <c r="AH1315" s="139"/>
      <c r="AI1315" s="139"/>
      <c r="AJ1315" s="139"/>
      <c r="AK1315" s="139"/>
      <c r="AL1315" s="139"/>
      <c r="AM1315" s="139"/>
      <c r="AN1315" s="139"/>
      <c r="AO1315" s="139"/>
      <c r="AP1315" s="139"/>
      <c r="AQ1315" s="139"/>
      <c r="AR1315" s="139"/>
      <c r="AS1315" s="139"/>
      <c r="AT1315" s="139"/>
      <c r="AU1315" s="139"/>
      <c r="AV1315" s="139"/>
      <c r="AW1315" s="139"/>
      <c r="AX1315" s="139"/>
      <c r="AY1315" s="139"/>
      <c r="AZ1315" s="139"/>
      <c r="BA1315" s="139"/>
      <c r="BB1315" s="139"/>
    </row>
    <row r="1316" spans="1:54" ht="14.25" x14ac:dyDescent="0.2">
      <c r="A1316" s="139"/>
      <c r="B1316" s="139"/>
      <c r="C1316" s="139"/>
      <c r="D1316" s="139"/>
      <c r="E1316" s="139"/>
      <c r="F1316" s="139"/>
      <c r="G1316" s="139"/>
      <c r="H1316" s="139"/>
      <c r="I1316" s="139"/>
      <c r="J1316" s="139"/>
      <c r="K1316" s="139"/>
      <c r="L1316" s="139"/>
      <c r="M1316" s="139"/>
      <c r="N1316" s="139"/>
      <c r="O1316" s="139"/>
      <c r="P1316" s="139"/>
      <c r="Q1316" s="139"/>
      <c r="R1316" s="139"/>
      <c r="S1316" s="139"/>
      <c r="T1316" s="139"/>
      <c r="U1316" s="139"/>
      <c r="V1316" s="139"/>
      <c r="W1316" s="139"/>
      <c r="X1316" s="139"/>
      <c r="Y1316" s="139"/>
      <c r="Z1316" s="139"/>
      <c r="AA1316" s="139"/>
      <c r="AB1316" s="139"/>
      <c r="AC1316" s="139"/>
      <c r="AD1316" s="139"/>
      <c r="AE1316" s="139"/>
      <c r="AF1316" s="139"/>
      <c r="AG1316" s="139"/>
      <c r="AH1316" s="139"/>
      <c r="AI1316" s="139"/>
      <c r="AJ1316" s="139"/>
      <c r="AK1316" s="139"/>
      <c r="AL1316" s="139"/>
      <c r="AM1316" s="139"/>
      <c r="AN1316" s="139"/>
      <c r="AO1316" s="139"/>
      <c r="AP1316" s="139"/>
      <c r="AQ1316" s="139"/>
      <c r="AR1316" s="139"/>
      <c r="AS1316" s="139"/>
      <c r="AT1316" s="139"/>
      <c r="AU1316" s="139"/>
      <c r="AV1316" s="139"/>
      <c r="AW1316" s="139"/>
      <c r="AX1316" s="139"/>
      <c r="AY1316" s="139"/>
      <c r="AZ1316" s="139"/>
      <c r="BA1316" s="139"/>
      <c r="BB1316" s="139"/>
    </row>
    <row r="1317" spans="1:54" ht="14.25" x14ac:dyDescent="0.2">
      <c r="A1317" s="139"/>
      <c r="B1317" s="139"/>
      <c r="C1317" s="139"/>
      <c r="D1317" s="139"/>
      <c r="E1317" s="139"/>
      <c r="F1317" s="139"/>
      <c r="G1317" s="139"/>
      <c r="H1317" s="139"/>
      <c r="I1317" s="139"/>
      <c r="J1317" s="139"/>
      <c r="K1317" s="139"/>
      <c r="L1317" s="139"/>
      <c r="M1317" s="139"/>
      <c r="N1317" s="139"/>
      <c r="O1317" s="139"/>
      <c r="P1317" s="139"/>
      <c r="Q1317" s="139"/>
      <c r="R1317" s="139"/>
      <c r="S1317" s="139"/>
      <c r="T1317" s="139"/>
      <c r="U1317" s="139"/>
      <c r="V1317" s="139"/>
      <c r="W1317" s="139"/>
      <c r="X1317" s="139"/>
      <c r="Y1317" s="139"/>
      <c r="Z1317" s="139"/>
      <c r="AA1317" s="139"/>
      <c r="AB1317" s="139"/>
      <c r="AC1317" s="139"/>
      <c r="AD1317" s="139"/>
      <c r="AE1317" s="139"/>
      <c r="AF1317" s="139"/>
      <c r="AG1317" s="139"/>
      <c r="AH1317" s="139"/>
      <c r="AI1317" s="139"/>
      <c r="AJ1317" s="139"/>
      <c r="AK1317" s="139"/>
      <c r="AL1317" s="139"/>
      <c r="AM1317" s="139"/>
      <c r="AN1317" s="139"/>
      <c r="AO1317" s="139"/>
      <c r="AP1317" s="139"/>
      <c r="AQ1317" s="139"/>
      <c r="AR1317" s="139"/>
      <c r="AS1317" s="139"/>
      <c r="AT1317" s="139"/>
      <c r="AU1317" s="139"/>
      <c r="AV1317" s="139"/>
      <c r="AW1317" s="139"/>
      <c r="AX1317" s="139"/>
      <c r="AY1317" s="139"/>
      <c r="AZ1317" s="139"/>
      <c r="BA1317" s="139"/>
      <c r="BB1317" s="139"/>
    </row>
    <row r="1318" spans="1:54" ht="14.25" x14ac:dyDescent="0.2">
      <c r="A1318" s="139"/>
      <c r="B1318" s="139"/>
      <c r="C1318" s="139"/>
      <c r="D1318" s="139"/>
      <c r="E1318" s="139"/>
      <c r="F1318" s="139"/>
      <c r="G1318" s="139"/>
      <c r="H1318" s="139"/>
      <c r="I1318" s="139"/>
      <c r="J1318" s="139"/>
      <c r="K1318" s="139"/>
      <c r="L1318" s="139"/>
      <c r="M1318" s="139"/>
      <c r="N1318" s="139"/>
      <c r="O1318" s="139"/>
      <c r="P1318" s="139"/>
      <c r="Q1318" s="139"/>
      <c r="R1318" s="139"/>
      <c r="S1318" s="139"/>
      <c r="T1318" s="139"/>
      <c r="U1318" s="139"/>
      <c r="V1318" s="139"/>
      <c r="W1318" s="139"/>
      <c r="X1318" s="139"/>
      <c r="Y1318" s="139"/>
      <c r="Z1318" s="139"/>
      <c r="AA1318" s="139"/>
      <c r="AB1318" s="139"/>
      <c r="AC1318" s="139"/>
      <c r="AD1318" s="139"/>
      <c r="AE1318" s="139"/>
      <c r="AF1318" s="139"/>
      <c r="AG1318" s="139"/>
      <c r="AH1318" s="139"/>
      <c r="AI1318" s="139"/>
      <c r="AJ1318" s="139"/>
      <c r="AK1318" s="139"/>
      <c r="AL1318" s="139"/>
      <c r="AM1318" s="139"/>
      <c r="AN1318" s="139"/>
      <c r="AO1318" s="139"/>
      <c r="AP1318" s="139"/>
      <c r="AQ1318" s="139"/>
      <c r="AR1318" s="139"/>
      <c r="AS1318" s="139"/>
      <c r="AT1318" s="139"/>
      <c r="AU1318" s="139"/>
      <c r="AV1318" s="139"/>
      <c r="AW1318" s="139"/>
      <c r="AX1318" s="139"/>
      <c r="AY1318" s="139"/>
      <c r="AZ1318" s="139"/>
      <c r="BA1318" s="139"/>
      <c r="BB1318" s="139"/>
    </row>
    <row r="1319" spans="1:54" ht="14.25" x14ac:dyDescent="0.2">
      <c r="A1319" s="139"/>
      <c r="B1319" s="139"/>
      <c r="C1319" s="139"/>
      <c r="D1319" s="139"/>
      <c r="E1319" s="139"/>
      <c r="F1319" s="139"/>
      <c r="G1319" s="139"/>
      <c r="H1319" s="139"/>
      <c r="I1319" s="139"/>
      <c r="J1319" s="139"/>
      <c r="K1319" s="139"/>
      <c r="L1319" s="139"/>
      <c r="M1319" s="139"/>
      <c r="N1319" s="139"/>
      <c r="O1319" s="139"/>
      <c r="P1319" s="139"/>
      <c r="Q1319" s="139"/>
      <c r="R1319" s="139"/>
      <c r="S1319" s="139"/>
      <c r="T1319" s="139"/>
      <c r="U1319" s="139"/>
      <c r="V1319" s="139"/>
      <c r="W1319" s="139"/>
      <c r="X1319" s="139"/>
      <c r="Y1319" s="139"/>
      <c r="Z1319" s="139"/>
      <c r="AA1319" s="139"/>
      <c r="AB1319" s="139"/>
      <c r="AC1319" s="139"/>
      <c r="AD1319" s="139"/>
      <c r="AE1319" s="139"/>
      <c r="AF1319" s="139"/>
      <c r="AG1319" s="139"/>
      <c r="AH1319" s="139"/>
      <c r="AI1319" s="139"/>
      <c r="AJ1319" s="139"/>
      <c r="AK1319" s="139"/>
      <c r="AL1319" s="139"/>
      <c r="AM1319" s="139"/>
      <c r="AN1319" s="139"/>
      <c r="AO1319" s="139"/>
      <c r="AP1319" s="139"/>
      <c r="AQ1319" s="139"/>
      <c r="AR1319" s="139"/>
      <c r="AS1319" s="139"/>
      <c r="AT1319" s="139"/>
      <c r="AU1319" s="139"/>
      <c r="AV1319" s="139"/>
      <c r="AW1319" s="139"/>
      <c r="AX1319" s="139"/>
      <c r="AY1319" s="139"/>
      <c r="AZ1319" s="139"/>
      <c r="BA1319" s="139"/>
      <c r="BB1319" s="139"/>
    </row>
    <row r="1320" spans="1:54" ht="14.25" x14ac:dyDescent="0.2">
      <c r="A1320" s="139"/>
      <c r="B1320" s="139"/>
      <c r="C1320" s="139"/>
      <c r="D1320" s="139"/>
      <c r="E1320" s="139"/>
      <c r="F1320" s="139"/>
      <c r="G1320" s="139"/>
      <c r="H1320" s="139"/>
      <c r="I1320" s="139"/>
      <c r="J1320" s="139"/>
      <c r="K1320" s="139"/>
      <c r="L1320" s="139"/>
      <c r="M1320" s="139"/>
      <c r="N1320" s="139"/>
      <c r="O1320" s="139"/>
      <c r="P1320" s="139"/>
      <c r="Q1320" s="139"/>
      <c r="R1320" s="139"/>
      <c r="S1320" s="139"/>
      <c r="T1320" s="139"/>
      <c r="U1320" s="139"/>
      <c r="V1320" s="139"/>
      <c r="W1320" s="139"/>
      <c r="X1320" s="139"/>
      <c r="Y1320" s="139"/>
      <c r="Z1320" s="139"/>
      <c r="AA1320" s="139"/>
      <c r="AB1320" s="139"/>
      <c r="AC1320" s="139"/>
      <c r="AD1320" s="139"/>
      <c r="AE1320" s="139"/>
      <c r="AF1320" s="139"/>
      <c r="AG1320" s="139"/>
      <c r="AH1320" s="139"/>
      <c r="AI1320" s="139"/>
      <c r="AJ1320" s="139"/>
      <c r="AK1320" s="139"/>
      <c r="AL1320" s="139"/>
      <c r="AM1320" s="139"/>
      <c r="AN1320" s="139"/>
      <c r="AO1320" s="139"/>
      <c r="AP1320" s="139"/>
      <c r="AQ1320" s="139"/>
      <c r="AR1320" s="139"/>
      <c r="AS1320" s="139"/>
      <c r="AT1320" s="139"/>
      <c r="AU1320" s="139"/>
      <c r="AV1320" s="139"/>
      <c r="AW1320" s="139"/>
      <c r="AX1320" s="139"/>
      <c r="AY1320" s="139"/>
      <c r="AZ1320" s="139"/>
      <c r="BA1320" s="139"/>
      <c r="BB1320" s="139"/>
    </row>
    <row r="1321" spans="1:54" ht="14.25" x14ac:dyDescent="0.2">
      <c r="A1321" s="139"/>
      <c r="B1321" s="139"/>
      <c r="C1321" s="139"/>
      <c r="D1321" s="139"/>
      <c r="E1321" s="139"/>
      <c r="F1321" s="139"/>
      <c r="G1321" s="139"/>
      <c r="H1321" s="139"/>
      <c r="I1321" s="139"/>
      <c r="J1321" s="139"/>
      <c r="K1321" s="139"/>
      <c r="L1321" s="139"/>
      <c r="M1321" s="139"/>
      <c r="N1321" s="139"/>
      <c r="O1321" s="139"/>
      <c r="P1321" s="139"/>
      <c r="Q1321" s="139"/>
      <c r="R1321" s="139"/>
      <c r="S1321" s="139"/>
      <c r="T1321" s="139"/>
      <c r="U1321" s="139"/>
      <c r="V1321" s="139"/>
      <c r="W1321" s="139"/>
      <c r="X1321" s="139"/>
      <c r="Y1321" s="139"/>
      <c r="Z1321" s="139"/>
      <c r="AA1321" s="139"/>
      <c r="AB1321" s="139"/>
      <c r="AC1321" s="139"/>
      <c r="AD1321" s="139"/>
      <c r="AE1321" s="139"/>
      <c r="AF1321" s="139"/>
      <c r="AG1321" s="139"/>
      <c r="AH1321" s="139"/>
      <c r="AI1321" s="139"/>
      <c r="AJ1321" s="139"/>
      <c r="AK1321" s="139"/>
      <c r="AL1321" s="139"/>
      <c r="AM1321" s="139"/>
      <c r="AN1321" s="139"/>
      <c r="AO1321" s="139"/>
      <c r="AP1321" s="139"/>
      <c r="AQ1321" s="139"/>
      <c r="AR1321" s="139"/>
      <c r="AS1321" s="139"/>
      <c r="AT1321" s="139"/>
      <c r="AU1321" s="139"/>
      <c r="AV1321" s="139"/>
      <c r="AW1321" s="139"/>
      <c r="AX1321" s="139"/>
      <c r="AY1321" s="139"/>
      <c r="AZ1321" s="139"/>
      <c r="BA1321" s="139"/>
      <c r="BB1321" s="139"/>
    </row>
    <row r="1322" spans="1:54" ht="14.25" x14ac:dyDescent="0.2">
      <c r="A1322" s="139"/>
      <c r="B1322" s="139"/>
      <c r="C1322" s="139"/>
      <c r="D1322" s="139"/>
      <c r="E1322" s="139"/>
      <c r="F1322" s="139"/>
      <c r="G1322" s="139"/>
      <c r="H1322" s="139"/>
      <c r="I1322" s="139"/>
      <c r="J1322" s="139"/>
      <c r="K1322" s="139"/>
      <c r="L1322" s="139"/>
      <c r="M1322" s="139"/>
      <c r="N1322" s="139"/>
      <c r="O1322" s="139"/>
      <c r="P1322" s="139"/>
      <c r="Q1322" s="139"/>
      <c r="R1322" s="139"/>
      <c r="S1322" s="139"/>
      <c r="T1322" s="139"/>
      <c r="U1322" s="139"/>
      <c r="V1322" s="139"/>
      <c r="W1322" s="139"/>
      <c r="X1322" s="139"/>
      <c r="Y1322" s="139"/>
      <c r="Z1322" s="139"/>
      <c r="AA1322" s="139"/>
      <c r="AB1322" s="139"/>
      <c r="AC1322" s="139"/>
      <c r="AD1322" s="139"/>
      <c r="AE1322" s="139"/>
      <c r="AF1322" s="139"/>
      <c r="AG1322" s="139"/>
      <c r="AH1322" s="139"/>
      <c r="AI1322" s="139"/>
      <c r="AJ1322" s="139"/>
      <c r="AK1322" s="139"/>
      <c r="AL1322" s="139"/>
      <c r="AM1322" s="139"/>
      <c r="AN1322" s="139"/>
      <c r="AO1322" s="139"/>
      <c r="AP1322" s="139"/>
      <c r="AQ1322" s="139"/>
      <c r="AR1322" s="139"/>
      <c r="AS1322" s="139"/>
      <c r="AT1322" s="139"/>
      <c r="AU1322" s="139"/>
      <c r="AV1322" s="139"/>
      <c r="AW1322" s="139"/>
      <c r="AX1322" s="139"/>
      <c r="AY1322" s="139"/>
      <c r="AZ1322" s="139"/>
      <c r="BA1322" s="139"/>
      <c r="BB1322" s="139"/>
    </row>
    <row r="1323" spans="1:54" ht="14.25" x14ac:dyDescent="0.2">
      <c r="A1323" s="139"/>
      <c r="B1323" s="139"/>
      <c r="C1323" s="139"/>
      <c r="D1323" s="139"/>
      <c r="E1323" s="139"/>
      <c r="F1323" s="139"/>
      <c r="G1323" s="139"/>
      <c r="H1323" s="139"/>
      <c r="I1323" s="139"/>
      <c r="J1323" s="139"/>
      <c r="K1323" s="139"/>
      <c r="L1323" s="139"/>
      <c r="M1323" s="139"/>
      <c r="N1323" s="139"/>
      <c r="O1323" s="139"/>
      <c r="P1323" s="139"/>
      <c r="Q1323" s="139"/>
      <c r="R1323" s="139"/>
      <c r="S1323" s="139"/>
      <c r="T1323" s="139"/>
      <c r="U1323" s="139"/>
      <c r="V1323" s="139"/>
      <c r="W1323" s="139"/>
      <c r="X1323" s="139"/>
      <c r="Y1323" s="139"/>
      <c r="Z1323" s="139"/>
      <c r="AA1323" s="139"/>
      <c r="AB1323" s="139"/>
      <c r="AC1323" s="139"/>
      <c r="AD1323" s="139"/>
      <c r="AE1323" s="139"/>
      <c r="AF1323" s="139"/>
      <c r="AG1323" s="139"/>
      <c r="AH1323" s="139"/>
      <c r="AI1323" s="139"/>
      <c r="AJ1323" s="139"/>
      <c r="AK1323" s="139"/>
      <c r="AL1323" s="139"/>
      <c r="AM1323" s="139"/>
      <c r="AN1323" s="139"/>
      <c r="AO1323" s="139"/>
      <c r="AP1323" s="139"/>
      <c r="AQ1323" s="139"/>
      <c r="AR1323" s="139"/>
      <c r="AS1323" s="139"/>
      <c r="AT1323" s="139"/>
      <c r="AU1323" s="139"/>
      <c r="AV1323" s="139"/>
      <c r="AW1323" s="139"/>
      <c r="AX1323" s="139"/>
      <c r="AY1323" s="139"/>
      <c r="AZ1323" s="139"/>
      <c r="BA1323" s="139"/>
      <c r="BB1323" s="139"/>
    </row>
    <row r="1324" spans="1:54" ht="14.25" x14ac:dyDescent="0.2">
      <c r="A1324" s="139"/>
      <c r="B1324" s="139"/>
      <c r="C1324" s="139"/>
      <c r="D1324" s="139"/>
      <c r="E1324" s="139"/>
      <c r="F1324" s="139"/>
      <c r="G1324" s="139"/>
      <c r="H1324" s="139"/>
      <c r="I1324" s="139"/>
      <c r="J1324" s="139"/>
      <c r="K1324" s="139"/>
      <c r="L1324" s="139"/>
      <c r="M1324" s="139"/>
      <c r="N1324" s="139"/>
      <c r="O1324" s="139"/>
      <c r="P1324" s="139"/>
      <c r="Q1324" s="139"/>
      <c r="R1324" s="139"/>
      <c r="S1324" s="139"/>
      <c r="T1324" s="139"/>
      <c r="U1324" s="139"/>
      <c r="V1324" s="139"/>
      <c r="W1324" s="139"/>
      <c r="X1324" s="139"/>
      <c r="Y1324" s="139"/>
      <c r="Z1324" s="139"/>
      <c r="AA1324" s="139"/>
      <c r="AB1324" s="139"/>
      <c r="AC1324" s="139"/>
      <c r="AD1324" s="139"/>
      <c r="AE1324" s="139"/>
      <c r="AF1324" s="139"/>
      <c r="AG1324" s="139"/>
      <c r="AH1324" s="139"/>
      <c r="AI1324" s="139"/>
      <c r="AJ1324" s="139"/>
      <c r="AK1324" s="139"/>
      <c r="AL1324" s="139"/>
      <c r="AM1324" s="139"/>
      <c r="AN1324" s="139"/>
      <c r="AO1324" s="139"/>
      <c r="AP1324" s="139"/>
      <c r="AQ1324" s="139"/>
      <c r="AR1324" s="139"/>
      <c r="AS1324" s="139"/>
      <c r="AT1324" s="139"/>
      <c r="AU1324" s="139"/>
      <c r="AV1324" s="139"/>
      <c r="AW1324" s="139"/>
      <c r="AX1324" s="139"/>
      <c r="AY1324" s="139"/>
      <c r="AZ1324" s="139"/>
      <c r="BA1324" s="139"/>
      <c r="BB1324" s="139"/>
    </row>
    <row r="1325" spans="1:54" ht="14.25" x14ac:dyDescent="0.2">
      <c r="A1325" s="139"/>
      <c r="B1325" s="139"/>
      <c r="C1325" s="139"/>
      <c r="D1325" s="139"/>
      <c r="E1325" s="139"/>
      <c r="F1325" s="139"/>
      <c r="G1325" s="139"/>
      <c r="H1325" s="139"/>
      <c r="I1325" s="139"/>
      <c r="J1325" s="139"/>
      <c r="K1325" s="139"/>
      <c r="L1325" s="139"/>
      <c r="M1325" s="139"/>
      <c r="N1325" s="139"/>
      <c r="O1325" s="139"/>
      <c r="P1325" s="139"/>
      <c r="Q1325" s="139"/>
      <c r="R1325" s="139"/>
      <c r="S1325" s="139"/>
      <c r="T1325" s="139"/>
      <c r="U1325" s="139"/>
      <c r="V1325" s="139"/>
      <c r="W1325" s="139"/>
      <c r="X1325" s="139"/>
      <c r="Y1325" s="139"/>
      <c r="Z1325" s="139"/>
      <c r="AA1325" s="139"/>
      <c r="AB1325" s="139"/>
      <c r="AC1325" s="139"/>
      <c r="AD1325" s="139"/>
      <c r="AE1325" s="139"/>
      <c r="AF1325" s="139"/>
      <c r="AG1325" s="139"/>
      <c r="AH1325" s="139"/>
      <c r="AI1325" s="139"/>
      <c r="AJ1325" s="139"/>
      <c r="AK1325" s="139"/>
      <c r="AL1325" s="139"/>
      <c r="AM1325" s="139"/>
      <c r="AN1325" s="139"/>
      <c r="AO1325" s="139"/>
      <c r="AP1325" s="139"/>
      <c r="AQ1325" s="139"/>
      <c r="AR1325" s="139"/>
      <c r="AS1325" s="139"/>
      <c r="AT1325" s="139"/>
      <c r="AU1325" s="139"/>
      <c r="AV1325" s="139"/>
      <c r="AW1325" s="139"/>
      <c r="AX1325" s="139"/>
      <c r="AY1325" s="139"/>
      <c r="AZ1325" s="139"/>
      <c r="BA1325" s="139"/>
      <c r="BB1325" s="139"/>
    </row>
    <row r="1326" spans="1:54" ht="14.25" x14ac:dyDescent="0.2">
      <c r="A1326" s="139"/>
      <c r="B1326" s="139"/>
      <c r="C1326" s="139"/>
      <c r="D1326" s="139"/>
      <c r="E1326" s="139"/>
      <c r="F1326" s="139"/>
      <c r="G1326" s="139"/>
      <c r="H1326" s="139"/>
      <c r="I1326" s="139"/>
      <c r="J1326" s="139"/>
      <c r="K1326" s="139"/>
      <c r="L1326" s="139"/>
      <c r="M1326" s="139"/>
      <c r="N1326" s="139"/>
      <c r="O1326" s="139"/>
      <c r="P1326" s="139"/>
      <c r="Q1326" s="139"/>
      <c r="R1326" s="139"/>
      <c r="S1326" s="139"/>
      <c r="T1326" s="139"/>
      <c r="U1326" s="139"/>
      <c r="V1326" s="139"/>
      <c r="W1326" s="139"/>
      <c r="X1326" s="139"/>
      <c r="Y1326" s="139"/>
      <c r="Z1326" s="139"/>
      <c r="AA1326" s="139"/>
      <c r="AB1326" s="139"/>
      <c r="AC1326" s="139"/>
      <c r="AD1326" s="139"/>
      <c r="AE1326" s="139"/>
      <c r="AF1326" s="139"/>
      <c r="AG1326" s="139"/>
      <c r="AH1326" s="139"/>
      <c r="AI1326" s="139"/>
      <c r="AJ1326" s="139"/>
      <c r="AK1326" s="139"/>
      <c r="AL1326" s="139"/>
      <c r="AM1326" s="139"/>
      <c r="AN1326" s="139"/>
      <c r="AO1326" s="139"/>
      <c r="AP1326" s="139"/>
      <c r="AQ1326" s="139"/>
      <c r="AR1326" s="139"/>
      <c r="AS1326" s="139"/>
      <c r="AT1326" s="139"/>
      <c r="AU1326" s="139"/>
      <c r="AV1326" s="139"/>
      <c r="AW1326" s="139"/>
      <c r="AX1326" s="139"/>
      <c r="AY1326" s="139"/>
      <c r="AZ1326" s="139"/>
      <c r="BA1326" s="139"/>
      <c r="BB1326" s="139"/>
    </row>
    <row r="1327" spans="1:54" ht="14.25" x14ac:dyDescent="0.2">
      <c r="A1327" s="139"/>
      <c r="B1327" s="139"/>
      <c r="C1327" s="139"/>
      <c r="D1327" s="139"/>
      <c r="E1327" s="139"/>
      <c r="F1327" s="139"/>
      <c r="G1327" s="139"/>
      <c r="H1327" s="139"/>
      <c r="I1327" s="139"/>
      <c r="J1327" s="139"/>
      <c r="K1327" s="139"/>
      <c r="L1327" s="139"/>
      <c r="M1327" s="139"/>
      <c r="N1327" s="139"/>
      <c r="O1327" s="139"/>
      <c r="P1327" s="139"/>
      <c r="Q1327" s="139"/>
      <c r="R1327" s="139"/>
      <c r="S1327" s="139"/>
      <c r="T1327" s="139"/>
      <c r="U1327" s="139"/>
      <c r="V1327" s="139"/>
      <c r="W1327" s="139"/>
      <c r="X1327" s="139"/>
      <c r="Y1327" s="139"/>
      <c r="Z1327" s="139"/>
      <c r="AA1327" s="139"/>
      <c r="AB1327" s="139"/>
      <c r="AC1327" s="139"/>
      <c r="AD1327" s="139"/>
      <c r="AE1327" s="139"/>
      <c r="AF1327" s="139"/>
      <c r="AG1327" s="139"/>
      <c r="AH1327" s="139"/>
      <c r="AI1327" s="139"/>
      <c r="AJ1327" s="139"/>
      <c r="AK1327" s="139"/>
      <c r="AL1327" s="139"/>
      <c r="AM1327" s="139"/>
      <c r="AN1327" s="139"/>
      <c r="AO1327" s="139"/>
      <c r="AP1327" s="139"/>
      <c r="AQ1327" s="139"/>
      <c r="AR1327" s="139"/>
      <c r="AS1327" s="139"/>
      <c r="AT1327" s="139"/>
      <c r="AU1327" s="139"/>
      <c r="AV1327" s="139"/>
      <c r="AW1327" s="139"/>
      <c r="AX1327" s="139"/>
      <c r="AY1327" s="139"/>
      <c r="AZ1327" s="139"/>
      <c r="BA1327" s="139"/>
      <c r="BB1327" s="139"/>
    </row>
    <row r="1328" spans="1:54" ht="14.25" x14ac:dyDescent="0.2">
      <c r="A1328" s="139"/>
      <c r="B1328" s="139"/>
      <c r="C1328" s="139"/>
      <c r="D1328" s="139"/>
      <c r="E1328" s="139"/>
      <c r="F1328" s="139"/>
      <c r="G1328" s="139"/>
      <c r="H1328" s="139"/>
      <c r="I1328" s="139"/>
      <c r="J1328" s="139"/>
      <c r="K1328" s="139"/>
      <c r="L1328" s="139"/>
      <c r="M1328" s="139"/>
      <c r="N1328" s="139"/>
      <c r="O1328" s="139"/>
      <c r="P1328" s="139"/>
      <c r="Q1328" s="139"/>
      <c r="R1328" s="139"/>
      <c r="S1328" s="139"/>
      <c r="T1328" s="139"/>
      <c r="U1328" s="139"/>
      <c r="V1328" s="139"/>
      <c r="W1328" s="139"/>
      <c r="X1328" s="139"/>
      <c r="Y1328" s="139"/>
      <c r="Z1328" s="139"/>
      <c r="AA1328" s="139"/>
      <c r="AB1328" s="139"/>
      <c r="AC1328" s="139"/>
      <c r="AD1328" s="139"/>
      <c r="AE1328" s="139"/>
      <c r="AF1328" s="139"/>
      <c r="AG1328" s="139"/>
      <c r="AH1328" s="139"/>
      <c r="AI1328" s="139"/>
      <c r="AJ1328" s="139"/>
      <c r="AK1328" s="139"/>
      <c r="AL1328" s="139"/>
      <c r="AM1328" s="139"/>
      <c r="AN1328" s="139"/>
      <c r="AO1328" s="139"/>
      <c r="AP1328" s="139"/>
      <c r="AQ1328" s="139"/>
      <c r="AR1328" s="139"/>
      <c r="AS1328" s="139"/>
      <c r="AT1328" s="139"/>
      <c r="AU1328" s="139"/>
      <c r="AV1328" s="139"/>
      <c r="AW1328" s="139"/>
      <c r="AX1328" s="139"/>
      <c r="AY1328" s="139"/>
      <c r="AZ1328" s="139"/>
      <c r="BA1328" s="139"/>
      <c r="BB1328" s="139"/>
    </row>
    <row r="1329" spans="1:54" ht="14.25" x14ac:dyDescent="0.2">
      <c r="A1329" s="139"/>
      <c r="B1329" s="139"/>
      <c r="C1329" s="139"/>
      <c r="D1329" s="139"/>
      <c r="E1329" s="139"/>
      <c r="F1329" s="139"/>
      <c r="G1329" s="139"/>
      <c r="H1329" s="139"/>
      <c r="I1329" s="139"/>
      <c r="J1329" s="139"/>
      <c r="K1329" s="139"/>
      <c r="L1329" s="139"/>
      <c r="M1329" s="139"/>
      <c r="N1329" s="139"/>
      <c r="O1329" s="139"/>
      <c r="P1329" s="139"/>
      <c r="Q1329" s="139"/>
      <c r="R1329" s="139"/>
      <c r="S1329" s="139"/>
      <c r="T1329" s="139"/>
      <c r="U1329" s="139"/>
      <c r="V1329" s="139"/>
      <c r="W1329" s="139"/>
      <c r="X1329" s="139"/>
      <c r="Y1329" s="139"/>
      <c r="Z1329" s="139"/>
      <c r="AA1329" s="139"/>
      <c r="AB1329" s="139"/>
      <c r="AC1329" s="139"/>
      <c r="AD1329" s="139"/>
      <c r="AE1329" s="139"/>
      <c r="AF1329" s="139"/>
      <c r="AG1329" s="139"/>
      <c r="AH1329" s="139"/>
      <c r="AI1329" s="139"/>
      <c r="AJ1329" s="139"/>
      <c r="AK1329" s="139"/>
      <c r="AL1329" s="139"/>
      <c r="AM1329" s="139"/>
      <c r="AN1329" s="139"/>
      <c r="AO1329" s="139"/>
      <c r="AP1329" s="139"/>
      <c r="AQ1329" s="139"/>
      <c r="AR1329" s="139"/>
      <c r="AS1329" s="139"/>
      <c r="AT1329" s="139"/>
      <c r="AU1329" s="139"/>
      <c r="AV1329" s="139"/>
      <c r="AW1329" s="139"/>
      <c r="AX1329" s="139"/>
      <c r="AY1329" s="139"/>
      <c r="AZ1329" s="139"/>
      <c r="BA1329" s="139"/>
      <c r="BB1329" s="139"/>
    </row>
    <row r="1330" spans="1:54" ht="14.25" x14ac:dyDescent="0.2">
      <c r="A1330" s="139"/>
      <c r="B1330" s="139"/>
      <c r="C1330" s="139"/>
      <c r="D1330" s="139"/>
      <c r="E1330" s="139"/>
      <c r="F1330" s="139"/>
      <c r="G1330" s="139"/>
      <c r="H1330" s="139"/>
      <c r="I1330" s="139"/>
      <c r="J1330" s="139"/>
      <c r="K1330" s="139"/>
      <c r="L1330" s="139"/>
      <c r="M1330" s="139"/>
      <c r="N1330" s="139"/>
      <c r="O1330" s="139"/>
      <c r="P1330" s="139"/>
      <c r="Q1330" s="139"/>
      <c r="R1330" s="139"/>
      <c r="S1330" s="139"/>
      <c r="T1330" s="139"/>
      <c r="U1330" s="139"/>
      <c r="V1330" s="139"/>
      <c r="W1330" s="139"/>
      <c r="X1330" s="139"/>
      <c r="Y1330" s="139"/>
      <c r="Z1330" s="139"/>
      <c r="AA1330" s="139"/>
      <c r="AB1330" s="139"/>
      <c r="AC1330" s="139"/>
      <c r="AD1330" s="139"/>
      <c r="AE1330" s="139"/>
      <c r="AF1330" s="139"/>
      <c r="AG1330" s="139"/>
      <c r="AH1330" s="139"/>
      <c r="AI1330" s="139"/>
      <c r="AJ1330" s="139"/>
      <c r="AK1330" s="139"/>
      <c r="AL1330" s="139"/>
      <c r="AM1330" s="139"/>
      <c r="AN1330" s="139"/>
      <c r="AO1330" s="139"/>
      <c r="AP1330" s="139"/>
      <c r="AQ1330" s="139"/>
      <c r="AR1330" s="139"/>
      <c r="AS1330" s="139"/>
      <c r="AT1330" s="139"/>
      <c r="AU1330" s="139"/>
      <c r="AV1330" s="139"/>
      <c r="AW1330" s="139"/>
      <c r="AX1330" s="139"/>
      <c r="AY1330" s="139"/>
      <c r="AZ1330" s="139"/>
      <c r="BA1330" s="139"/>
      <c r="BB1330" s="139"/>
    </row>
    <row r="1331" spans="1:54" ht="14.25" x14ac:dyDescent="0.2">
      <c r="A1331" s="139"/>
      <c r="B1331" s="139"/>
      <c r="C1331" s="139"/>
      <c r="D1331" s="139"/>
      <c r="E1331" s="139"/>
      <c r="F1331" s="139"/>
      <c r="G1331" s="139"/>
      <c r="H1331" s="139"/>
      <c r="I1331" s="139"/>
      <c r="J1331" s="139"/>
      <c r="K1331" s="139"/>
      <c r="L1331" s="139"/>
      <c r="M1331" s="139"/>
      <c r="N1331" s="139"/>
      <c r="O1331" s="139"/>
      <c r="P1331" s="139"/>
      <c r="Q1331" s="139"/>
      <c r="R1331" s="139"/>
      <c r="S1331" s="139"/>
      <c r="T1331" s="139"/>
      <c r="U1331" s="139"/>
      <c r="V1331" s="139"/>
      <c r="W1331" s="139"/>
      <c r="X1331" s="139"/>
      <c r="Y1331" s="139"/>
      <c r="Z1331" s="139"/>
      <c r="AA1331" s="139"/>
      <c r="AB1331" s="139"/>
      <c r="AC1331" s="139"/>
      <c r="AD1331" s="139"/>
      <c r="AE1331" s="139"/>
      <c r="AF1331" s="139"/>
      <c r="AG1331" s="139"/>
      <c r="AH1331" s="139"/>
      <c r="AI1331" s="139"/>
      <c r="AJ1331" s="139"/>
      <c r="AK1331" s="139"/>
      <c r="AL1331" s="139"/>
      <c r="AM1331" s="139"/>
      <c r="AN1331" s="139"/>
      <c r="AO1331" s="139"/>
      <c r="AP1331" s="139"/>
      <c r="AQ1331" s="139"/>
      <c r="AR1331" s="139"/>
      <c r="AS1331" s="139"/>
      <c r="AT1331" s="139"/>
      <c r="AU1331" s="139"/>
      <c r="AV1331" s="139"/>
      <c r="AW1331" s="139"/>
      <c r="AX1331" s="139"/>
      <c r="AY1331" s="139"/>
      <c r="AZ1331" s="139"/>
      <c r="BA1331" s="139"/>
      <c r="BB1331" s="139"/>
    </row>
    <row r="1332" spans="1:54" ht="14.25" x14ac:dyDescent="0.2">
      <c r="A1332" s="139"/>
      <c r="B1332" s="139"/>
      <c r="C1332" s="139"/>
      <c r="D1332" s="139"/>
      <c r="E1332" s="139"/>
      <c r="F1332" s="139"/>
      <c r="G1332" s="139"/>
      <c r="H1332" s="139"/>
      <c r="I1332" s="139"/>
      <c r="J1332" s="139"/>
      <c r="K1332" s="139"/>
      <c r="L1332" s="139"/>
      <c r="M1332" s="139"/>
      <c r="N1332" s="139"/>
      <c r="O1332" s="139"/>
      <c r="P1332" s="139"/>
      <c r="Q1332" s="139"/>
      <c r="R1332" s="139"/>
      <c r="S1332" s="139"/>
      <c r="T1332" s="139"/>
      <c r="U1332" s="139"/>
      <c r="V1332" s="139"/>
      <c r="W1332" s="139"/>
      <c r="X1332" s="139"/>
      <c r="Y1332" s="139"/>
      <c r="Z1332" s="139"/>
      <c r="AA1332" s="139"/>
      <c r="AB1332" s="139"/>
      <c r="AC1332" s="139"/>
      <c r="AD1332" s="139"/>
      <c r="AE1332" s="139"/>
      <c r="AF1332" s="139"/>
      <c r="AG1332" s="139"/>
      <c r="AH1332" s="139"/>
      <c r="AI1332" s="139"/>
      <c r="AJ1332" s="139"/>
      <c r="AK1332" s="139"/>
      <c r="AL1332" s="139"/>
      <c r="AM1332" s="139"/>
      <c r="AN1332" s="139"/>
      <c r="AO1332" s="139"/>
      <c r="AP1332" s="139"/>
      <c r="AQ1332" s="139"/>
      <c r="AR1332" s="139"/>
      <c r="AS1332" s="139"/>
      <c r="AT1332" s="139"/>
      <c r="AU1332" s="139"/>
      <c r="AV1332" s="139"/>
      <c r="AW1332" s="139"/>
      <c r="AX1332" s="139"/>
      <c r="AY1332" s="139"/>
      <c r="AZ1332" s="139"/>
      <c r="BA1332" s="139"/>
      <c r="BB1332" s="139"/>
    </row>
    <row r="1333" spans="1:54" ht="14.25" x14ac:dyDescent="0.2">
      <c r="A1333" s="139"/>
      <c r="B1333" s="139"/>
      <c r="C1333" s="139"/>
      <c r="D1333" s="139"/>
      <c r="E1333" s="139"/>
      <c r="F1333" s="139"/>
      <c r="G1333" s="139"/>
      <c r="H1333" s="139"/>
      <c r="I1333" s="139"/>
      <c r="J1333" s="139"/>
      <c r="K1333" s="139"/>
      <c r="L1333" s="139"/>
      <c r="M1333" s="139"/>
      <c r="N1333" s="139"/>
      <c r="O1333" s="139"/>
      <c r="P1333" s="139"/>
      <c r="Q1333" s="139"/>
      <c r="R1333" s="139"/>
      <c r="S1333" s="139"/>
      <c r="T1333" s="139"/>
      <c r="U1333" s="139"/>
      <c r="V1333" s="139"/>
      <c r="W1333" s="139"/>
      <c r="X1333" s="139"/>
      <c r="Y1333" s="139"/>
      <c r="Z1333" s="139"/>
      <c r="AA1333" s="139"/>
      <c r="AB1333" s="139"/>
      <c r="AC1333" s="139"/>
      <c r="AD1333" s="139"/>
      <c r="AE1333" s="139"/>
      <c r="AF1333" s="139"/>
      <c r="AG1333" s="139"/>
      <c r="AH1333" s="139"/>
      <c r="AI1333" s="139"/>
      <c r="AJ1333" s="139"/>
      <c r="AK1333" s="139"/>
      <c r="AL1333" s="139"/>
      <c r="AM1333" s="139"/>
      <c r="AN1333" s="139"/>
      <c r="AO1333" s="139"/>
      <c r="AP1333" s="139"/>
      <c r="AQ1333" s="139"/>
      <c r="AR1333" s="139"/>
      <c r="AS1333" s="139"/>
      <c r="AT1333" s="139"/>
      <c r="AU1333" s="139"/>
      <c r="AV1333" s="139"/>
      <c r="AW1333" s="139"/>
      <c r="AX1333" s="139"/>
      <c r="AY1333" s="139"/>
      <c r="AZ1333" s="139"/>
      <c r="BA1333" s="139"/>
      <c r="BB1333" s="139"/>
    </row>
    <row r="1334" spans="1:54" ht="14.25" x14ac:dyDescent="0.2">
      <c r="A1334" s="139"/>
      <c r="B1334" s="139"/>
      <c r="C1334" s="139"/>
      <c r="D1334" s="139"/>
      <c r="E1334" s="139"/>
      <c r="F1334" s="139"/>
      <c r="G1334" s="139"/>
      <c r="H1334" s="139"/>
      <c r="I1334" s="139"/>
      <c r="J1334" s="139"/>
      <c r="K1334" s="139"/>
      <c r="L1334" s="139"/>
      <c r="M1334" s="139"/>
      <c r="N1334" s="139"/>
      <c r="O1334" s="139"/>
      <c r="P1334" s="139"/>
      <c r="Q1334" s="139"/>
      <c r="R1334" s="139"/>
      <c r="S1334" s="139"/>
      <c r="T1334" s="139"/>
      <c r="U1334" s="139"/>
      <c r="V1334" s="139"/>
      <c r="W1334" s="139"/>
      <c r="X1334" s="139"/>
      <c r="Y1334" s="139"/>
      <c r="Z1334" s="139"/>
      <c r="AA1334" s="139"/>
      <c r="AB1334" s="139"/>
      <c r="AC1334" s="139"/>
      <c r="AD1334" s="139"/>
      <c r="AE1334" s="139"/>
      <c r="AF1334" s="139"/>
      <c r="AG1334" s="139"/>
      <c r="AH1334" s="139"/>
      <c r="AI1334" s="139"/>
      <c r="AJ1334" s="139"/>
      <c r="AK1334" s="139"/>
      <c r="AL1334" s="139"/>
      <c r="AM1334" s="139"/>
      <c r="AN1334" s="139"/>
      <c r="AO1334" s="139"/>
      <c r="AP1334" s="139"/>
      <c r="AQ1334" s="139"/>
      <c r="AR1334" s="139"/>
      <c r="AS1334" s="139"/>
      <c r="AT1334" s="139"/>
      <c r="AU1334" s="139"/>
      <c r="AV1334" s="139"/>
      <c r="AW1334" s="139"/>
      <c r="AX1334" s="139"/>
      <c r="AY1334" s="139"/>
      <c r="AZ1334" s="139"/>
      <c r="BA1334" s="139"/>
      <c r="BB1334" s="139"/>
    </row>
    <row r="1335" spans="1:54" ht="14.25" x14ac:dyDescent="0.2">
      <c r="A1335" s="139"/>
      <c r="B1335" s="139"/>
      <c r="C1335" s="139"/>
      <c r="D1335" s="139"/>
      <c r="E1335" s="139"/>
      <c r="F1335" s="139"/>
      <c r="G1335" s="139"/>
      <c r="H1335" s="139"/>
      <c r="I1335" s="139"/>
      <c r="J1335" s="139"/>
      <c r="K1335" s="139"/>
      <c r="L1335" s="139"/>
      <c r="M1335" s="139"/>
      <c r="N1335" s="139"/>
      <c r="O1335" s="139"/>
      <c r="P1335" s="139"/>
      <c r="Q1335" s="139"/>
      <c r="R1335" s="139"/>
      <c r="S1335" s="139"/>
      <c r="T1335" s="139"/>
      <c r="U1335" s="139"/>
      <c r="V1335" s="139"/>
      <c r="W1335" s="139"/>
      <c r="X1335" s="139"/>
      <c r="Y1335" s="139"/>
      <c r="Z1335" s="139"/>
      <c r="AA1335" s="139"/>
      <c r="AB1335" s="139"/>
      <c r="AC1335" s="139"/>
      <c r="AD1335" s="139"/>
      <c r="AE1335" s="139"/>
      <c r="AF1335" s="139"/>
      <c r="AG1335" s="139"/>
      <c r="AH1335" s="139"/>
      <c r="AI1335" s="139"/>
      <c r="AJ1335" s="139"/>
      <c r="AK1335" s="139"/>
      <c r="AL1335" s="139"/>
      <c r="AM1335" s="139"/>
      <c r="AN1335" s="139"/>
      <c r="AO1335" s="139"/>
      <c r="AP1335" s="139"/>
      <c r="AQ1335" s="139"/>
      <c r="AR1335" s="139"/>
      <c r="AS1335" s="139"/>
      <c r="AT1335" s="139"/>
      <c r="AU1335" s="139"/>
      <c r="AV1335" s="139"/>
      <c r="AW1335" s="139"/>
      <c r="AX1335" s="139"/>
      <c r="AY1335" s="139"/>
      <c r="AZ1335" s="139"/>
      <c r="BA1335" s="139"/>
      <c r="BB1335" s="139"/>
    </row>
    <row r="1336" spans="1:54" ht="14.25" x14ac:dyDescent="0.2">
      <c r="A1336" s="139"/>
      <c r="B1336" s="139"/>
      <c r="C1336" s="139"/>
      <c r="D1336" s="139"/>
      <c r="E1336" s="139"/>
      <c r="F1336" s="139"/>
      <c r="G1336" s="139"/>
      <c r="H1336" s="139"/>
      <c r="I1336" s="139"/>
      <c r="J1336" s="139"/>
      <c r="K1336" s="139"/>
      <c r="L1336" s="139"/>
      <c r="M1336" s="139"/>
      <c r="N1336" s="139"/>
      <c r="O1336" s="139"/>
      <c r="P1336" s="139"/>
      <c r="Q1336" s="139"/>
      <c r="R1336" s="139"/>
      <c r="S1336" s="139"/>
      <c r="T1336" s="139"/>
      <c r="U1336" s="139"/>
      <c r="V1336" s="139"/>
      <c r="W1336" s="139"/>
      <c r="X1336" s="139"/>
      <c r="Y1336" s="139"/>
      <c r="Z1336" s="139"/>
      <c r="AA1336" s="139"/>
      <c r="AB1336" s="139"/>
      <c r="AC1336" s="139"/>
      <c r="AD1336" s="139"/>
      <c r="AE1336" s="139"/>
      <c r="AF1336" s="139"/>
      <c r="AG1336" s="139"/>
      <c r="AH1336" s="139"/>
      <c r="AI1336" s="139"/>
      <c r="AJ1336" s="139"/>
      <c r="AK1336" s="139"/>
      <c r="AL1336" s="139"/>
      <c r="AM1336" s="139"/>
      <c r="AN1336" s="139"/>
      <c r="AO1336" s="139"/>
      <c r="AP1336" s="139"/>
      <c r="AQ1336" s="139"/>
      <c r="AR1336" s="139"/>
      <c r="AS1336" s="139"/>
      <c r="AT1336" s="139"/>
      <c r="AU1336" s="139"/>
      <c r="AV1336" s="139"/>
      <c r="AW1336" s="139"/>
      <c r="AX1336" s="139"/>
      <c r="AY1336" s="139"/>
      <c r="AZ1336" s="139"/>
      <c r="BA1336" s="139"/>
      <c r="BB1336" s="139"/>
    </row>
    <row r="1337" spans="1:54" ht="14.25" x14ac:dyDescent="0.2">
      <c r="A1337" s="139"/>
      <c r="B1337" s="139"/>
      <c r="C1337" s="139"/>
      <c r="D1337" s="139"/>
      <c r="E1337" s="139"/>
      <c r="F1337" s="139"/>
      <c r="G1337" s="139"/>
      <c r="H1337" s="139"/>
      <c r="I1337" s="139"/>
      <c r="J1337" s="139"/>
      <c r="K1337" s="139"/>
      <c r="L1337" s="139"/>
      <c r="M1337" s="139"/>
      <c r="N1337" s="139"/>
      <c r="O1337" s="139"/>
      <c r="P1337" s="139"/>
      <c r="Q1337" s="139"/>
      <c r="R1337" s="139"/>
      <c r="S1337" s="139"/>
      <c r="T1337" s="139"/>
      <c r="U1337" s="139"/>
      <c r="V1337" s="139"/>
      <c r="W1337" s="139"/>
      <c r="X1337" s="139"/>
      <c r="Y1337" s="139"/>
      <c r="Z1337" s="139"/>
      <c r="AA1337" s="139"/>
      <c r="AB1337" s="139"/>
      <c r="AC1337" s="139"/>
      <c r="AD1337" s="139"/>
      <c r="AE1337" s="139"/>
      <c r="AF1337" s="139"/>
      <c r="AG1337" s="139"/>
      <c r="AH1337" s="139"/>
      <c r="AI1337" s="139"/>
      <c r="AJ1337" s="139"/>
      <c r="AK1337" s="139"/>
      <c r="AL1337" s="139"/>
      <c r="AM1337" s="139"/>
      <c r="AN1337" s="139"/>
      <c r="AO1337" s="139"/>
      <c r="AP1337" s="139"/>
      <c r="AQ1337" s="139"/>
      <c r="AR1337" s="139"/>
      <c r="AS1337" s="139"/>
      <c r="AT1337" s="139"/>
      <c r="AU1337" s="139"/>
      <c r="AV1337" s="139"/>
      <c r="AW1337" s="139"/>
      <c r="AX1337" s="139"/>
      <c r="AY1337" s="139"/>
      <c r="AZ1337" s="139"/>
      <c r="BA1337" s="139"/>
      <c r="BB1337" s="139"/>
    </row>
    <row r="1338" spans="1:54" ht="14.25" x14ac:dyDescent="0.2">
      <c r="A1338" s="139"/>
      <c r="B1338" s="139"/>
      <c r="C1338" s="139"/>
      <c r="D1338" s="139"/>
      <c r="E1338" s="139"/>
      <c r="F1338" s="139"/>
      <c r="G1338" s="139"/>
      <c r="H1338" s="139"/>
      <c r="I1338" s="139"/>
      <c r="J1338" s="139"/>
      <c r="K1338" s="139"/>
      <c r="L1338" s="139"/>
      <c r="M1338" s="139"/>
      <c r="N1338" s="139"/>
      <c r="O1338" s="139"/>
      <c r="P1338" s="139"/>
      <c r="Q1338" s="139"/>
      <c r="R1338" s="139"/>
      <c r="S1338" s="139"/>
      <c r="T1338" s="139"/>
      <c r="U1338" s="139"/>
      <c r="V1338" s="139"/>
      <c r="W1338" s="139"/>
      <c r="X1338" s="139"/>
      <c r="Y1338" s="139"/>
      <c r="Z1338" s="139"/>
      <c r="AA1338" s="139"/>
      <c r="AB1338" s="139"/>
      <c r="AC1338" s="139"/>
      <c r="AD1338" s="139"/>
      <c r="AE1338" s="139"/>
      <c r="AF1338" s="139"/>
      <c r="AG1338" s="139"/>
      <c r="AH1338" s="139"/>
      <c r="AI1338" s="139"/>
      <c r="AJ1338" s="139"/>
      <c r="AK1338" s="139"/>
      <c r="AL1338" s="139"/>
      <c r="AM1338" s="139"/>
      <c r="AN1338" s="139"/>
      <c r="AO1338" s="139"/>
      <c r="AP1338" s="139"/>
      <c r="AQ1338" s="139"/>
      <c r="AR1338" s="139"/>
      <c r="AS1338" s="139"/>
      <c r="AT1338" s="139"/>
      <c r="AU1338" s="139"/>
      <c r="AV1338" s="139"/>
      <c r="AW1338" s="139"/>
      <c r="AX1338" s="139"/>
      <c r="AY1338" s="139"/>
      <c r="AZ1338" s="139"/>
      <c r="BA1338" s="139"/>
      <c r="BB1338" s="139"/>
    </row>
    <row r="1339" spans="1:54" ht="14.25" x14ac:dyDescent="0.2">
      <c r="A1339" s="139"/>
      <c r="B1339" s="139"/>
      <c r="C1339" s="139"/>
      <c r="D1339" s="139"/>
      <c r="E1339" s="139"/>
      <c r="F1339" s="139"/>
      <c r="G1339" s="139"/>
      <c r="H1339" s="139"/>
      <c r="I1339" s="139"/>
      <c r="J1339" s="139"/>
      <c r="K1339" s="139"/>
      <c r="L1339" s="139"/>
      <c r="M1339" s="139"/>
      <c r="N1339" s="139"/>
      <c r="O1339" s="139"/>
      <c r="P1339" s="139"/>
      <c r="Q1339" s="139"/>
      <c r="R1339" s="139"/>
      <c r="S1339" s="139"/>
      <c r="T1339" s="139"/>
      <c r="U1339" s="139"/>
      <c r="V1339" s="139"/>
      <c r="W1339" s="139"/>
      <c r="X1339" s="139"/>
      <c r="Y1339" s="139"/>
      <c r="Z1339" s="139"/>
      <c r="AA1339" s="139"/>
      <c r="AB1339" s="139"/>
      <c r="AC1339" s="139"/>
      <c r="AD1339" s="139"/>
      <c r="AE1339" s="139"/>
      <c r="AF1339" s="139"/>
      <c r="AG1339" s="139"/>
      <c r="AH1339" s="139"/>
      <c r="AI1339" s="139"/>
      <c r="AJ1339" s="139"/>
      <c r="AK1339" s="139"/>
      <c r="AL1339" s="139"/>
      <c r="AM1339" s="139"/>
      <c r="AN1339" s="139"/>
      <c r="AO1339" s="139"/>
      <c r="AP1339" s="139"/>
      <c r="AQ1339" s="139"/>
      <c r="AR1339" s="139"/>
      <c r="AS1339" s="139"/>
      <c r="AT1339" s="139"/>
      <c r="AU1339" s="139"/>
      <c r="AV1339" s="139"/>
      <c r="AW1339" s="139"/>
      <c r="AX1339" s="139"/>
      <c r="AY1339" s="139"/>
      <c r="AZ1339" s="139"/>
      <c r="BA1339" s="139"/>
      <c r="BB1339" s="139"/>
    </row>
    <row r="1340" spans="1:54" ht="14.25" x14ac:dyDescent="0.2">
      <c r="A1340" s="139"/>
      <c r="B1340" s="139"/>
      <c r="C1340" s="139"/>
      <c r="D1340" s="139"/>
      <c r="E1340" s="139"/>
      <c r="F1340" s="139"/>
      <c r="G1340" s="139"/>
      <c r="H1340" s="139"/>
      <c r="I1340" s="139"/>
      <c r="J1340" s="139"/>
      <c r="K1340" s="139"/>
      <c r="L1340" s="139"/>
      <c r="M1340" s="139"/>
      <c r="N1340" s="139"/>
      <c r="O1340" s="139"/>
      <c r="P1340" s="139"/>
      <c r="Q1340" s="139"/>
      <c r="R1340" s="139"/>
      <c r="S1340" s="139"/>
      <c r="T1340" s="139"/>
      <c r="U1340" s="139"/>
      <c r="V1340" s="139"/>
      <c r="W1340" s="139"/>
      <c r="X1340" s="139"/>
      <c r="Y1340" s="139"/>
      <c r="Z1340" s="139"/>
      <c r="AA1340" s="139"/>
      <c r="AB1340" s="139"/>
      <c r="AC1340" s="139"/>
      <c r="AD1340" s="139"/>
      <c r="AE1340" s="139"/>
      <c r="AF1340" s="139"/>
      <c r="AG1340" s="139"/>
      <c r="AH1340" s="139"/>
      <c r="AI1340" s="139"/>
      <c r="AJ1340" s="139"/>
      <c r="AK1340" s="139"/>
      <c r="AL1340" s="139"/>
      <c r="AM1340" s="139"/>
      <c r="AN1340" s="139"/>
      <c r="AO1340" s="139"/>
      <c r="AP1340" s="139"/>
      <c r="AQ1340" s="139"/>
      <c r="AR1340" s="139"/>
      <c r="AS1340" s="139"/>
      <c r="AT1340" s="139"/>
      <c r="AU1340" s="139"/>
      <c r="AV1340" s="139"/>
      <c r="AW1340" s="139"/>
      <c r="AX1340" s="139"/>
      <c r="AY1340" s="139"/>
      <c r="AZ1340" s="139"/>
      <c r="BA1340" s="139"/>
      <c r="BB1340" s="139"/>
    </row>
    <row r="1341" spans="1:54" ht="14.25" x14ac:dyDescent="0.2">
      <c r="A1341" s="139"/>
      <c r="B1341" s="139"/>
      <c r="C1341" s="139"/>
      <c r="D1341" s="139"/>
      <c r="E1341" s="139"/>
      <c r="F1341" s="139"/>
      <c r="G1341" s="139"/>
      <c r="H1341" s="139"/>
      <c r="I1341" s="139"/>
      <c r="J1341" s="139"/>
      <c r="K1341" s="139"/>
      <c r="L1341" s="139"/>
      <c r="M1341" s="139"/>
      <c r="N1341" s="139"/>
      <c r="O1341" s="139"/>
      <c r="P1341" s="139"/>
      <c r="Q1341" s="139"/>
      <c r="R1341" s="139"/>
      <c r="S1341" s="139"/>
      <c r="T1341" s="139"/>
      <c r="U1341" s="139"/>
      <c r="V1341" s="139"/>
      <c r="W1341" s="139"/>
      <c r="X1341" s="139"/>
      <c r="Y1341" s="139"/>
      <c r="Z1341" s="139"/>
      <c r="AA1341" s="139"/>
      <c r="AB1341" s="139"/>
      <c r="AC1341" s="139"/>
      <c r="AD1341" s="139"/>
      <c r="AE1341" s="139"/>
      <c r="AF1341" s="139"/>
      <c r="AG1341" s="139"/>
      <c r="AH1341" s="139"/>
      <c r="AI1341" s="139"/>
      <c r="AJ1341" s="139"/>
      <c r="AK1341" s="139"/>
      <c r="AL1341" s="139"/>
      <c r="AM1341" s="139"/>
      <c r="AN1341" s="139"/>
      <c r="AO1341" s="139"/>
      <c r="AP1341" s="139"/>
      <c r="AQ1341" s="139"/>
      <c r="AR1341" s="139"/>
      <c r="AS1341" s="139"/>
      <c r="AT1341" s="139"/>
      <c r="AU1341" s="139"/>
      <c r="AV1341" s="139"/>
      <c r="AW1341" s="139"/>
      <c r="AX1341" s="139"/>
      <c r="AY1341" s="139"/>
      <c r="AZ1341" s="139"/>
      <c r="BA1341" s="139"/>
      <c r="BB1341" s="139"/>
    </row>
    <row r="1342" spans="1:54" ht="14.25" x14ac:dyDescent="0.2">
      <c r="A1342" s="139"/>
      <c r="B1342" s="139"/>
      <c r="C1342" s="139"/>
      <c r="D1342" s="139"/>
      <c r="E1342" s="139"/>
      <c r="F1342" s="139"/>
      <c r="G1342" s="139"/>
      <c r="H1342" s="139"/>
      <c r="I1342" s="139"/>
      <c r="J1342" s="139"/>
      <c r="K1342" s="139"/>
      <c r="L1342" s="139"/>
      <c r="M1342" s="139"/>
      <c r="N1342" s="139"/>
      <c r="O1342" s="139"/>
      <c r="P1342" s="139"/>
      <c r="Q1342" s="139"/>
      <c r="R1342" s="139"/>
      <c r="S1342" s="139"/>
      <c r="T1342" s="139"/>
      <c r="U1342" s="139"/>
      <c r="V1342" s="139"/>
      <c r="W1342" s="139"/>
      <c r="X1342" s="139"/>
      <c r="Y1342" s="139"/>
      <c r="Z1342" s="139"/>
      <c r="AA1342" s="139"/>
      <c r="AB1342" s="139"/>
      <c r="AC1342" s="139"/>
      <c r="AD1342" s="139"/>
      <c r="AE1342" s="139"/>
      <c r="AF1342" s="139"/>
      <c r="AG1342" s="139"/>
      <c r="AH1342" s="139"/>
      <c r="AI1342" s="139"/>
      <c r="AJ1342" s="139"/>
      <c r="AK1342" s="139"/>
      <c r="AL1342" s="139"/>
      <c r="AM1342" s="139"/>
      <c r="AN1342" s="139"/>
      <c r="AO1342" s="139"/>
      <c r="AP1342" s="139"/>
      <c r="AQ1342" s="139"/>
      <c r="AR1342" s="139"/>
      <c r="AS1342" s="139"/>
      <c r="AT1342" s="139"/>
      <c r="AU1342" s="139"/>
      <c r="AV1342" s="139"/>
      <c r="AW1342" s="139"/>
      <c r="AX1342" s="139"/>
      <c r="AY1342" s="139"/>
      <c r="AZ1342" s="139"/>
      <c r="BA1342" s="139"/>
      <c r="BB1342" s="139"/>
    </row>
    <row r="1343" spans="1:54" ht="14.25" x14ac:dyDescent="0.2">
      <c r="A1343" s="139"/>
      <c r="B1343" s="139"/>
      <c r="C1343" s="139"/>
      <c r="D1343" s="139"/>
      <c r="E1343" s="139"/>
      <c r="F1343" s="139"/>
      <c r="G1343" s="139"/>
      <c r="H1343" s="139"/>
      <c r="I1343" s="139"/>
      <c r="J1343" s="139"/>
      <c r="K1343" s="139"/>
      <c r="L1343" s="139"/>
      <c r="M1343" s="139"/>
      <c r="N1343" s="139"/>
      <c r="O1343" s="139"/>
      <c r="P1343" s="139"/>
      <c r="Q1343" s="139"/>
      <c r="R1343" s="139"/>
      <c r="S1343" s="139"/>
      <c r="T1343" s="139"/>
      <c r="U1343" s="139"/>
      <c r="V1343" s="139"/>
      <c r="W1343" s="139"/>
      <c r="X1343" s="139"/>
      <c r="Y1343" s="139"/>
      <c r="Z1343" s="139"/>
      <c r="AA1343" s="139"/>
      <c r="AB1343" s="139"/>
      <c r="AC1343" s="139"/>
      <c r="AD1343" s="139"/>
      <c r="AE1343" s="139"/>
      <c r="AF1343" s="139"/>
      <c r="AG1343" s="139"/>
      <c r="AH1343" s="139"/>
      <c r="AI1343" s="139"/>
      <c r="AJ1343" s="139"/>
      <c r="AK1343" s="139"/>
      <c r="AL1343" s="139"/>
      <c r="AM1343" s="139"/>
      <c r="AN1343" s="139"/>
      <c r="AO1343" s="139"/>
      <c r="AP1343" s="139"/>
      <c r="AQ1343" s="139"/>
      <c r="AR1343" s="139"/>
      <c r="AS1343" s="139"/>
      <c r="AT1343" s="139"/>
      <c r="AU1343" s="139"/>
      <c r="AV1343" s="139"/>
      <c r="AW1343" s="139"/>
      <c r="AX1343" s="139"/>
      <c r="AY1343" s="139"/>
      <c r="AZ1343" s="139"/>
      <c r="BA1343" s="139"/>
      <c r="BB1343" s="139"/>
    </row>
    <row r="1344" spans="1:54" ht="14.25" x14ac:dyDescent="0.2">
      <c r="A1344" s="139"/>
      <c r="B1344" s="139"/>
      <c r="C1344" s="139"/>
      <c r="D1344" s="139"/>
      <c r="E1344" s="139"/>
      <c r="F1344" s="139"/>
      <c r="G1344" s="139"/>
      <c r="H1344" s="139"/>
      <c r="I1344" s="139"/>
      <c r="J1344" s="139"/>
      <c r="K1344" s="139"/>
      <c r="L1344" s="139"/>
      <c r="M1344" s="139"/>
      <c r="N1344" s="139"/>
      <c r="O1344" s="139"/>
      <c r="P1344" s="139"/>
      <c r="Q1344" s="139"/>
      <c r="R1344" s="139"/>
      <c r="S1344" s="139"/>
      <c r="T1344" s="139"/>
      <c r="U1344" s="139"/>
      <c r="V1344" s="139"/>
      <c r="W1344" s="139"/>
      <c r="X1344" s="139"/>
      <c r="Y1344" s="139"/>
      <c r="Z1344" s="139"/>
      <c r="AA1344" s="139"/>
      <c r="AB1344" s="139"/>
      <c r="AC1344" s="139"/>
      <c r="AD1344" s="139"/>
      <c r="AE1344" s="139"/>
      <c r="AF1344" s="139"/>
      <c r="AG1344" s="139"/>
      <c r="AH1344" s="139"/>
      <c r="AI1344" s="139"/>
      <c r="AJ1344" s="139"/>
      <c r="AK1344" s="139"/>
      <c r="AL1344" s="139"/>
      <c r="AM1344" s="139"/>
      <c r="AN1344" s="139"/>
      <c r="AO1344" s="139"/>
      <c r="AP1344" s="139"/>
      <c r="AQ1344" s="139"/>
      <c r="AR1344" s="139"/>
      <c r="AS1344" s="139"/>
      <c r="AT1344" s="139"/>
      <c r="AU1344" s="139"/>
      <c r="AV1344" s="139"/>
      <c r="AW1344" s="139"/>
      <c r="AX1344" s="139"/>
      <c r="AY1344" s="139"/>
      <c r="AZ1344" s="139"/>
      <c r="BA1344" s="139"/>
      <c r="BB1344" s="139"/>
    </row>
    <row r="1345" spans="1:54" ht="14.25" x14ac:dyDescent="0.2">
      <c r="A1345" s="139"/>
      <c r="B1345" s="139"/>
      <c r="C1345" s="139"/>
      <c r="D1345" s="139"/>
      <c r="E1345" s="139"/>
      <c r="F1345" s="139"/>
      <c r="G1345" s="139"/>
      <c r="H1345" s="139"/>
      <c r="I1345" s="139"/>
      <c r="J1345" s="139"/>
      <c r="K1345" s="139"/>
      <c r="L1345" s="139"/>
      <c r="M1345" s="139"/>
      <c r="N1345" s="139"/>
      <c r="O1345" s="139"/>
      <c r="P1345" s="139"/>
      <c r="Q1345" s="139"/>
      <c r="R1345" s="139"/>
      <c r="S1345" s="139"/>
      <c r="T1345" s="139"/>
      <c r="U1345" s="139"/>
      <c r="V1345" s="139"/>
      <c r="W1345" s="139"/>
      <c r="X1345" s="139"/>
      <c r="Y1345" s="139"/>
      <c r="Z1345" s="139"/>
      <c r="AA1345" s="139"/>
      <c r="AB1345" s="139"/>
      <c r="AC1345" s="139"/>
      <c r="AD1345" s="139"/>
      <c r="AE1345" s="139"/>
      <c r="AF1345" s="139"/>
      <c r="AG1345" s="139"/>
      <c r="AH1345" s="139"/>
      <c r="AI1345" s="139"/>
      <c r="AJ1345" s="139"/>
      <c r="AK1345" s="139"/>
      <c r="AL1345" s="139"/>
      <c r="AM1345" s="139"/>
      <c r="AN1345" s="139"/>
      <c r="AO1345" s="139"/>
      <c r="AP1345" s="139"/>
      <c r="AQ1345" s="139"/>
      <c r="AR1345" s="139"/>
      <c r="AS1345" s="139"/>
      <c r="AT1345" s="139"/>
      <c r="AU1345" s="139"/>
      <c r="AV1345" s="139"/>
      <c r="AW1345" s="139"/>
      <c r="AX1345" s="139"/>
      <c r="AY1345" s="139"/>
      <c r="AZ1345" s="139"/>
      <c r="BA1345" s="139"/>
      <c r="BB1345" s="139"/>
    </row>
    <row r="1346" spans="1:54" ht="14.25" x14ac:dyDescent="0.2">
      <c r="A1346" s="139"/>
      <c r="B1346" s="139"/>
      <c r="C1346" s="139"/>
      <c r="D1346" s="139"/>
      <c r="E1346" s="139"/>
      <c r="F1346" s="139"/>
      <c r="G1346" s="139"/>
      <c r="H1346" s="139"/>
      <c r="I1346" s="139"/>
      <c r="J1346" s="139"/>
      <c r="K1346" s="139"/>
      <c r="L1346" s="139"/>
      <c r="M1346" s="139"/>
      <c r="N1346" s="139"/>
      <c r="O1346" s="139"/>
      <c r="P1346" s="139"/>
      <c r="Q1346" s="139"/>
      <c r="R1346" s="139"/>
      <c r="S1346" s="139"/>
      <c r="T1346" s="139"/>
      <c r="U1346" s="139"/>
      <c r="V1346" s="139"/>
      <c r="W1346" s="139"/>
      <c r="X1346" s="139"/>
      <c r="Y1346" s="139"/>
      <c r="Z1346" s="139"/>
      <c r="AA1346" s="139"/>
      <c r="AB1346" s="139"/>
      <c r="AC1346" s="139"/>
      <c r="AD1346" s="139"/>
      <c r="AE1346" s="139"/>
      <c r="AF1346" s="139"/>
      <c r="AG1346" s="139"/>
      <c r="AH1346" s="139"/>
      <c r="AI1346" s="139"/>
      <c r="AJ1346" s="139"/>
      <c r="AK1346" s="139"/>
      <c r="AL1346" s="139"/>
      <c r="AM1346" s="139"/>
      <c r="AN1346" s="139"/>
      <c r="AO1346" s="139"/>
      <c r="AP1346" s="139"/>
      <c r="AQ1346" s="139"/>
      <c r="AR1346" s="139"/>
      <c r="AS1346" s="139"/>
      <c r="AT1346" s="139"/>
      <c r="AU1346" s="139"/>
      <c r="AV1346" s="139"/>
      <c r="AW1346" s="139"/>
      <c r="AX1346" s="139"/>
      <c r="AY1346" s="139"/>
      <c r="AZ1346" s="139"/>
      <c r="BA1346" s="139"/>
      <c r="BB1346" s="139"/>
    </row>
    <row r="1347" spans="1:54" ht="14.25" x14ac:dyDescent="0.2">
      <c r="A1347" s="139"/>
      <c r="B1347" s="139"/>
      <c r="C1347" s="139"/>
      <c r="D1347" s="139"/>
      <c r="E1347" s="139"/>
      <c r="F1347" s="139"/>
      <c r="G1347" s="139"/>
      <c r="H1347" s="139"/>
      <c r="I1347" s="139"/>
      <c r="J1347" s="139"/>
      <c r="K1347" s="139"/>
      <c r="L1347" s="139"/>
      <c r="M1347" s="139"/>
      <c r="N1347" s="139"/>
      <c r="O1347" s="139"/>
      <c r="P1347" s="139"/>
      <c r="Q1347" s="139"/>
      <c r="R1347" s="139"/>
      <c r="S1347" s="139"/>
      <c r="T1347" s="139"/>
      <c r="U1347" s="139"/>
      <c r="V1347" s="139"/>
      <c r="W1347" s="139"/>
      <c r="X1347" s="139"/>
      <c r="Y1347" s="139"/>
      <c r="Z1347" s="139"/>
      <c r="AA1347" s="139"/>
      <c r="AB1347" s="139"/>
      <c r="AC1347" s="139"/>
      <c r="AD1347" s="139"/>
      <c r="AE1347" s="139"/>
      <c r="AF1347" s="139"/>
      <c r="AG1347" s="139"/>
      <c r="AH1347" s="139"/>
      <c r="AI1347" s="139"/>
      <c r="AJ1347" s="139"/>
      <c r="AK1347" s="139"/>
      <c r="AL1347" s="139"/>
      <c r="AM1347" s="139"/>
      <c r="AN1347" s="139"/>
      <c r="AO1347" s="139"/>
      <c r="AP1347" s="139"/>
      <c r="AQ1347" s="139"/>
      <c r="AR1347" s="139"/>
      <c r="AS1347" s="139"/>
      <c r="AT1347" s="139"/>
      <c r="AU1347" s="139"/>
      <c r="AV1347" s="139"/>
      <c r="AW1347" s="139"/>
      <c r="AX1347" s="139"/>
      <c r="AY1347" s="139"/>
      <c r="AZ1347" s="139"/>
      <c r="BA1347" s="139"/>
      <c r="BB1347" s="139"/>
    </row>
    <row r="1348" spans="1:54" ht="14.25" x14ac:dyDescent="0.2">
      <c r="A1348" s="139"/>
      <c r="B1348" s="139"/>
      <c r="C1348" s="139"/>
      <c r="D1348" s="139"/>
      <c r="E1348" s="139"/>
      <c r="F1348" s="139"/>
      <c r="G1348" s="139"/>
      <c r="H1348" s="139"/>
      <c r="I1348" s="139"/>
      <c r="J1348" s="139"/>
      <c r="K1348" s="139"/>
      <c r="L1348" s="139"/>
      <c r="M1348" s="139"/>
      <c r="N1348" s="139"/>
      <c r="O1348" s="139"/>
      <c r="P1348" s="139"/>
      <c r="Q1348" s="139"/>
      <c r="R1348" s="139"/>
      <c r="S1348" s="139"/>
      <c r="T1348" s="139"/>
      <c r="U1348" s="139"/>
      <c r="V1348" s="139"/>
      <c r="W1348" s="139"/>
      <c r="X1348" s="139"/>
      <c r="Y1348" s="139"/>
      <c r="Z1348" s="139"/>
      <c r="AA1348" s="139"/>
      <c r="AB1348" s="139"/>
      <c r="AC1348" s="139"/>
      <c r="AD1348" s="139"/>
      <c r="AE1348" s="139"/>
      <c r="AF1348" s="139"/>
      <c r="AG1348" s="139"/>
      <c r="AH1348" s="139"/>
      <c r="AI1348" s="139"/>
      <c r="AJ1348" s="139"/>
      <c r="AK1348" s="139"/>
      <c r="AL1348" s="139"/>
      <c r="AM1348" s="139"/>
      <c r="AN1348" s="139"/>
      <c r="AO1348" s="139"/>
      <c r="AP1348" s="139"/>
      <c r="AQ1348" s="139"/>
      <c r="AR1348" s="139"/>
      <c r="AS1348" s="139"/>
      <c r="AT1348" s="139"/>
      <c r="AU1348" s="139"/>
      <c r="AV1348" s="139"/>
      <c r="AW1348" s="139"/>
      <c r="AX1348" s="139"/>
      <c r="AY1348" s="139"/>
      <c r="AZ1348" s="139"/>
      <c r="BA1348" s="139"/>
      <c r="BB1348" s="139"/>
    </row>
    <row r="1349" spans="1:54" ht="14.25" x14ac:dyDescent="0.2">
      <c r="A1349" s="139"/>
      <c r="B1349" s="139"/>
      <c r="C1349" s="139"/>
      <c r="D1349" s="139"/>
      <c r="E1349" s="139"/>
      <c r="F1349" s="139"/>
      <c r="G1349" s="139"/>
      <c r="H1349" s="139"/>
      <c r="I1349" s="139"/>
      <c r="J1349" s="139"/>
      <c r="K1349" s="139"/>
      <c r="L1349" s="139"/>
      <c r="M1349" s="139"/>
      <c r="N1349" s="139"/>
      <c r="O1349" s="139"/>
      <c r="P1349" s="139"/>
      <c r="Q1349" s="139"/>
      <c r="R1349" s="139"/>
      <c r="S1349" s="139"/>
      <c r="T1349" s="139"/>
      <c r="U1349" s="139"/>
      <c r="V1349" s="139"/>
      <c r="W1349" s="139"/>
      <c r="X1349" s="139"/>
      <c r="Y1349" s="139"/>
      <c r="Z1349" s="139"/>
      <c r="AA1349" s="139"/>
      <c r="AB1349" s="139"/>
      <c r="AC1349" s="139"/>
      <c r="AD1349" s="139"/>
      <c r="AE1349" s="139"/>
      <c r="AF1349" s="139"/>
      <c r="AG1349" s="139"/>
      <c r="AH1349" s="139"/>
      <c r="AI1349" s="139"/>
      <c r="AJ1349" s="139"/>
      <c r="AK1349" s="139"/>
      <c r="AL1349" s="139"/>
      <c r="AM1349" s="139"/>
      <c r="AN1349" s="139"/>
      <c r="AO1349" s="139"/>
      <c r="AP1349" s="139"/>
      <c r="AQ1349" s="139"/>
      <c r="AR1349" s="139"/>
      <c r="AS1349" s="139"/>
      <c r="AT1349" s="139"/>
      <c r="AU1349" s="139"/>
      <c r="AV1349" s="139"/>
      <c r="AW1349" s="139"/>
      <c r="AX1349" s="139"/>
      <c r="AY1349" s="139"/>
      <c r="AZ1349" s="139"/>
      <c r="BA1349" s="139"/>
      <c r="BB1349" s="139"/>
    </row>
    <row r="1350" spans="1:54" ht="14.25" x14ac:dyDescent="0.2">
      <c r="A1350" s="139"/>
      <c r="B1350" s="139"/>
      <c r="C1350" s="139"/>
      <c r="D1350" s="139"/>
      <c r="E1350" s="139"/>
      <c r="F1350" s="139"/>
      <c r="G1350" s="139"/>
      <c r="H1350" s="139"/>
      <c r="I1350" s="139"/>
      <c r="J1350" s="139"/>
      <c r="K1350" s="139"/>
      <c r="L1350" s="139"/>
      <c r="M1350" s="139"/>
      <c r="N1350" s="139"/>
      <c r="O1350" s="139"/>
      <c r="P1350" s="139"/>
      <c r="Q1350" s="139"/>
      <c r="R1350" s="139"/>
      <c r="S1350" s="139"/>
      <c r="T1350" s="139"/>
      <c r="U1350" s="139"/>
      <c r="V1350" s="139"/>
      <c r="W1350" s="139"/>
      <c r="X1350" s="139"/>
      <c r="Y1350" s="139"/>
      <c r="Z1350" s="139"/>
      <c r="AA1350" s="139"/>
      <c r="AB1350" s="139"/>
      <c r="AC1350" s="139"/>
      <c r="AD1350" s="139"/>
      <c r="AE1350" s="139"/>
      <c r="AF1350" s="139"/>
      <c r="AG1350" s="139"/>
      <c r="AH1350" s="139"/>
      <c r="AI1350" s="139"/>
      <c r="AJ1350" s="139"/>
      <c r="AK1350" s="139"/>
      <c r="AL1350" s="139"/>
      <c r="AM1350" s="139"/>
      <c r="AN1350" s="139"/>
      <c r="AO1350" s="139"/>
      <c r="AP1350" s="139"/>
      <c r="AQ1350" s="139"/>
      <c r="AR1350" s="139"/>
      <c r="AS1350" s="139"/>
      <c r="AT1350" s="139"/>
      <c r="AU1350" s="139"/>
      <c r="AV1350" s="139"/>
      <c r="AW1350" s="139"/>
      <c r="AX1350" s="139"/>
      <c r="AY1350" s="139"/>
      <c r="AZ1350" s="139"/>
      <c r="BA1350" s="139"/>
      <c r="BB1350" s="139"/>
    </row>
    <row r="1351" spans="1:54" ht="14.25" x14ac:dyDescent="0.2">
      <c r="A1351" s="139"/>
      <c r="B1351" s="139"/>
      <c r="C1351" s="139"/>
      <c r="D1351" s="139"/>
      <c r="E1351" s="139"/>
      <c r="F1351" s="139"/>
      <c r="G1351" s="139"/>
      <c r="H1351" s="139"/>
      <c r="I1351" s="139"/>
      <c r="J1351" s="139"/>
      <c r="K1351" s="139"/>
      <c r="L1351" s="139"/>
      <c r="M1351" s="139"/>
      <c r="N1351" s="139"/>
      <c r="O1351" s="139"/>
      <c r="P1351" s="139"/>
      <c r="Q1351" s="139"/>
      <c r="R1351" s="139"/>
      <c r="S1351" s="139"/>
      <c r="T1351" s="139"/>
      <c r="U1351" s="139"/>
      <c r="V1351" s="139"/>
      <c r="W1351" s="139"/>
      <c r="X1351" s="139"/>
      <c r="Y1351" s="139"/>
      <c r="Z1351" s="139"/>
      <c r="AA1351" s="139"/>
      <c r="AB1351" s="139"/>
      <c r="AC1351" s="139"/>
      <c r="AD1351" s="139"/>
      <c r="AE1351" s="139"/>
      <c r="AF1351" s="139"/>
      <c r="AG1351" s="139"/>
      <c r="AH1351" s="139"/>
      <c r="AI1351" s="139"/>
      <c r="AJ1351" s="139"/>
      <c r="AK1351" s="139"/>
      <c r="AL1351" s="139"/>
      <c r="AM1351" s="139"/>
      <c r="AN1351" s="139"/>
      <c r="AO1351" s="139"/>
      <c r="AP1351" s="139"/>
      <c r="AQ1351" s="139"/>
      <c r="AR1351" s="139"/>
      <c r="AS1351" s="139"/>
      <c r="AT1351" s="139"/>
      <c r="AU1351" s="139"/>
      <c r="AV1351" s="139"/>
      <c r="AW1351" s="139"/>
      <c r="AX1351" s="139"/>
      <c r="AY1351" s="139"/>
      <c r="AZ1351" s="139"/>
      <c r="BA1351" s="139"/>
      <c r="BB1351" s="139"/>
    </row>
    <row r="1352" spans="1:54" ht="14.25" x14ac:dyDescent="0.2">
      <c r="A1352" s="139"/>
      <c r="B1352" s="139"/>
      <c r="C1352" s="139"/>
      <c r="D1352" s="139"/>
      <c r="E1352" s="139"/>
      <c r="F1352" s="139"/>
      <c r="G1352" s="139"/>
      <c r="H1352" s="139"/>
      <c r="I1352" s="139"/>
      <c r="J1352" s="139"/>
      <c r="K1352" s="139"/>
      <c r="L1352" s="139"/>
      <c r="M1352" s="139"/>
      <c r="N1352" s="139"/>
      <c r="O1352" s="139"/>
      <c r="P1352" s="139"/>
      <c r="Q1352" s="139"/>
      <c r="R1352" s="139"/>
      <c r="S1352" s="139"/>
      <c r="T1352" s="139"/>
      <c r="U1352" s="139"/>
      <c r="V1352" s="139"/>
      <c r="W1352" s="139"/>
      <c r="X1352" s="139"/>
      <c r="Y1352" s="139"/>
      <c r="Z1352" s="139"/>
      <c r="AA1352" s="139"/>
      <c r="AB1352" s="139"/>
      <c r="AC1352" s="139"/>
      <c r="AD1352" s="139"/>
      <c r="AE1352" s="139"/>
      <c r="AF1352" s="139"/>
      <c r="AG1352" s="139"/>
      <c r="AH1352" s="139"/>
      <c r="AI1352" s="139"/>
      <c r="AJ1352" s="139"/>
      <c r="AK1352" s="139"/>
      <c r="AL1352" s="139"/>
      <c r="AM1352" s="139"/>
      <c r="AN1352" s="139"/>
      <c r="AO1352" s="139"/>
      <c r="AP1352" s="139"/>
      <c r="AQ1352" s="139"/>
      <c r="AR1352" s="139"/>
      <c r="AS1352" s="139"/>
      <c r="AT1352" s="139"/>
      <c r="AU1352" s="139"/>
      <c r="AV1352" s="139"/>
      <c r="AW1352" s="139"/>
      <c r="AX1352" s="139"/>
      <c r="AY1352" s="139"/>
      <c r="AZ1352" s="139"/>
      <c r="BA1352" s="139"/>
      <c r="BB1352" s="139"/>
    </row>
    <row r="1353" spans="1:54" ht="14.25" x14ac:dyDescent="0.2">
      <c r="A1353" s="139"/>
      <c r="B1353" s="139"/>
      <c r="C1353" s="139"/>
      <c r="D1353" s="139"/>
      <c r="E1353" s="139"/>
      <c r="F1353" s="139"/>
      <c r="G1353" s="139"/>
      <c r="H1353" s="139"/>
      <c r="I1353" s="139"/>
      <c r="J1353" s="139"/>
      <c r="K1353" s="139"/>
      <c r="L1353" s="139"/>
      <c r="M1353" s="139"/>
      <c r="N1353" s="139"/>
      <c r="O1353" s="139"/>
      <c r="P1353" s="139"/>
      <c r="Q1353" s="139"/>
      <c r="R1353" s="139"/>
      <c r="S1353" s="139"/>
      <c r="T1353" s="139"/>
      <c r="U1353" s="139"/>
      <c r="V1353" s="139"/>
      <c r="W1353" s="139"/>
      <c r="X1353" s="139"/>
      <c r="Y1353" s="139"/>
      <c r="Z1353" s="139"/>
      <c r="AA1353" s="139"/>
      <c r="AB1353" s="139"/>
      <c r="AC1353" s="139"/>
      <c r="AD1353" s="139"/>
      <c r="AE1353" s="139"/>
      <c r="AF1353" s="139"/>
      <c r="AG1353" s="139"/>
      <c r="AH1353" s="139"/>
      <c r="AI1353" s="139"/>
      <c r="AJ1353" s="139"/>
      <c r="AK1353" s="139"/>
      <c r="AL1353" s="139"/>
      <c r="AM1353" s="139"/>
      <c r="AN1353" s="139"/>
      <c r="AO1353" s="139"/>
      <c r="AP1353" s="139"/>
      <c r="AQ1353" s="139"/>
      <c r="AR1353" s="139"/>
      <c r="AS1353" s="139"/>
      <c r="AT1353" s="139"/>
      <c r="AU1353" s="139"/>
      <c r="AV1353" s="139"/>
      <c r="AW1353" s="139"/>
      <c r="AX1353" s="139"/>
      <c r="AY1353" s="139"/>
      <c r="AZ1353" s="139"/>
      <c r="BA1353" s="139"/>
      <c r="BB1353" s="139"/>
    </row>
    <row r="1354" spans="1:54" ht="14.25" x14ac:dyDescent="0.2">
      <c r="A1354" s="139"/>
      <c r="B1354" s="139"/>
      <c r="C1354" s="139"/>
      <c r="D1354" s="139"/>
      <c r="E1354" s="139"/>
      <c r="F1354" s="139"/>
      <c r="G1354" s="139"/>
      <c r="H1354" s="139"/>
      <c r="I1354" s="139"/>
      <c r="J1354" s="139"/>
      <c r="K1354" s="139"/>
      <c r="L1354" s="139"/>
      <c r="M1354" s="139"/>
      <c r="N1354" s="139"/>
      <c r="O1354" s="139"/>
      <c r="P1354" s="139"/>
      <c r="Q1354" s="139"/>
      <c r="R1354" s="139"/>
      <c r="S1354" s="139"/>
      <c r="T1354" s="139"/>
      <c r="U1354" s="139"/>
      <c r="V1354" s="139"/>
      <c r="W1354" s="139"/>
      <c r="X1354" s="139"/>
      <c r="Y1354" s="139"/>
      <c r="Z1354" s="139"/>
      <c r="AA1354" s="139"/>
      <c r="AB1354" s="139"/>
      <c r="AC1354" s="139"/>
      <c r="AD1354" s="139"/>
      <c r="AE1354" s="139"/>
      <c r="AF1354" s="139"/>
      <c r="AG1354" s="139"/>
      <c r="AH1354" s="139"/>
      <c r="AI1354" s="139"/>
      <c r="AJ1354" s="139"/>
      <c r="AK1354" s="139"/>
      <c r="AL1354" s="139"/>
      <c r="AM1354" s="139"/>
      <c r="AN1354" s="139"/>
      <c r="AO1354" s="139"/>
      <c r="AP1354" s="139"/>
      <c r="AQ1354" s="139"/>
      <c r="AR1354" s="139"/>
      <c r="AS1354" s="139"/>
      <c r="AT1354" s="139"/>
      <c r="AU1354" s="139"/>
      <c r="AV1354" s="139"/>
      <c r="AW1354" s="139"/>
      <c r="AX1354" s="139"/>
      <c r="AY1354" s="139"/>
      <c r="AZ1354" s="139"/>
      <c r="BA1354" s="139"/>
      <c r="BB1354" s="139"/>
    </row>
    <row r="1355" spans="1:54" ht="14.25" x14ac:dyDescent="0.2">
      <c r="A1355" s="139"/>
      <c r="B1355" s="139"/>
      <c r="C1355" s="139"/>
      <c r="D1355" s="139"/>
      <c r="E1355" s="139"/>
      <c r="F1355" s="139"/>
      <c r="G1355" s="139"/>
      <c r="H1355" s="139"/>
      <c r="I1355" s="139"/>
      <c r="J1355" s="139"/>
      <c r="K1355" s="139"/>
      <c r="L1355" s="139"/>
      <c r="M1355" s="139"/>
      <c r="N1355" s="139"/>
      <c r="O1355" s="139"/>
      <c r="P1355" s="139"/>
      <c r="Q1355" s="139"/>
      <c r="R1355" s="139"/>
      <c r="S1355" s="139"/>
      <c r="T1355" s="139"/>
      <c r="U1355" s="139"/>
      <c r="V1355" s="139"/>
      <c r="W1355" s="139"/>
      <c r="X1355" s="139"/>
      <c r="Y1355" s="139"/>
      <c r="Z1355" s="139"/>
      <c r="AA1355" s="139"/>
      <c r="AB1355" s="139"/>
      <c r="AC1355" s="139"/>
      <c r="AD1355" s="139"/>
      <c r="AE1355" s="139"/>
      <c r="AF1355" s="139"/>
      <c r="AG1355" s="139"/>
      <c r="AH1355" s="139"/>
      <c r="AI1355" s="139"/>
      <c r="AJ1355" s="139"/>
      <c r="AK1355" s="139"/>
      <c r="AL1355" s="139"/>
      <c r="AM1355" s="139"/>
      <c r="AN1355" s="139"/>
      <c r="AO1355" s="139"/>
      <c r="AP1355" s="139"/>
      <c r="AQ1355" s="139"/>
      <c r="AR1355" s="139"/>
      <c r="AS1355" s="139"/>
      <c r="AT1355" s="139"/>
      <c r="AU1355" s="139"/>
      <c r="AV1355" s="139"/>
      <c r="AW1355" s="139"/>
      <c r="AX1355" s="139"/>
      <c r="AY1355" s="139"/>
      <c r="AZ1355" s="139"/>
      <c r="BA1355" s="139"/>
      <c r="BB1355" s="139"/>
    </row>
    <row r="1356" spans="1:54" ht="14.25" x14ac:dyDescent="0.2">
      <c r="A1356" s="139"/>
      <c r="B1356" s="139"/>
      <c r="C1356" s="139"/>
      <c r="D1356" s="139"/>
      <c r="E1356" s="139"/>
      <c r="F1356" s="139"/>
      <c r="G1356" s="139"/>
      <c r="H1356" s="139"/>
      <c r="I1356" s="139"/>
      <c r="J1356" s="139"/>
      <c r="K1356" s="139"/>
      <c r="L1356" s="139"/>
      <c r="M1356" s="139"/>
      <c r="N1356" s="139"/>
      <c r="O1356" s="139"/>
      <c r="P1356" s="139"/>
      <c r="Q1356" s="139"/>
      <c r="R1356" s="139"/>
      <c r="S1356" s="139"/>
      <c r="T1356" s="139"/>
      <c r="U1356" s="139"/>
      <c r="V1356" s="139"/>
      <c r="W1356" s="139"/>
      <c r="X1356" s="139"/>
      <c r="Y1356" s="139"/>
      <c r="Z1356" s="139"/>
      <c r="AA1356" s="139"/>
      <c r="AB1356" s="139"/>
      <c r="AC1356" s="139"/>
      <c r="AD1356" s="139"/>
      <c r="AE1356" s="139"/>
      <c r="AF1356" s="139"/>
      <c r="AG1356" s="139"/>
      <c r="AH1356" s="139"/>
      <c r="AI1356" s="139"/>
      <c r="AJ1356" s="139"/>
      <c r="AK1356" s="139"/>
      <c r="AL1356" s="139"/>
      <c r="AM1356" s="139"/>
      <c r="AN1356" s="139"/>
      <c r="AO1356" s="139"/>
      <c r="AP1356" s="139"/>
      <c r="AQ1356" s="139"/>
      <c r="AR1356" s="139"/>
      <c r="AS1356" s="139"/>
      <c r="AT1356" s="139"/>
      <c r="AU1356" s="139"/>
      <c r="AV1356" s="139"/>
      <c r="AW1356" s="139"/>
      <c r="AX1356" s="139"/>
      <c r="AY1356" s="139"/>
      <c r="AZ1356" s="139"/>
      <c r="BA1356" s="139"/>
      <c r="BB1356" s="139"/>
    </row>
    <row r="1357" spans="1:54" ht="14.25" x14ac:dyDescent="0.2">
      <c r="A1357" s="139"/>
      <c r="B1357" s="139"/>
      <c r="C1357" s="139"/>
      <c r="D1357" s="139"/>
      <c r="E1357" s="139"/>
      <c r="F1357" s="139"/>
      <c r="G1357" s="139"/>
      <c r="H1357" s="139"/>
      <c r="I1357" s="139"/>
      <c r="J1357" s="139"/>
      <c r="K1357" s="139"/>
      <c r="L1357" s="139"/>
      <c r="M1357" s="139"/>
      <c r="N1357" s="139"/>
      <c r="O1357" s="139"/>
      <c r="P1357" s="139"/>
      <c r="Q1357" s="139"/>
      <c r="R1357" s="139"/>
      <c r="S1357" s="139"/>
      <c r="T1357" s="139"/>
      <c r="U1357" s="139"/>
      <c r="V1357" s="139"/>
      <c r="W1357" s="139"/>
      <c r="X1357" s="139"/>
      <c r="Y1357" s="139"/>
      <c r="Z1357" s="139"/>
      <c r="AA1357" s="139"/>
      <c r="AB1357" s="139"/>
      <c r="AC1357" s="139"/>
      <c r="AD1357" s="139"/>
      <c r="AE1357" s="139"/>
      <c r="AF1357" s="139"/>
      <c r="AG1357" s="139"/>
      <c r="AH1357" s="139"/>
      <c r="AI1357" s="139"/>
      <c r="AJ1357" s="139"/>
      <c r="AK1357" s="139"/>
      <c r="AL1357" s="139"/>
      <c r="AM1357" s="139"/>
      <c r="AN1357" s="139"/>
      <c r="AO1357" s="139"/>
      <c r="AP1357" s="139"/>
      <c r="AQ1357" s="139"/>
      <c r="AR1357" s="139"/>
      <c r="AS1357" s="139"/>
      <c r="AT1357" s="139"/>
      <c r="AU1357" s="139"/>
      <c r="AV1357" s="139"/>
      <c r="AW1357" s="139"/>
      <c r="AX1357" s="139"/>
      <c r="AY1357" s="139"/>
      <c r="AZ1357" s="139"/>
      <c r="BA1357" s="139"/>
      <c r="BB1357" s="139"/>
    </row>
    <row r="1358" spans="1:54" ht="14.25" x14ac:dyDescent="0.2">
      <c r="A1358" s="139"/>
      <c r="B1358" s="139"/>
      <c r="C1358" s="139"/>
      <c r="D1358" s="139"/>
      <c r="E1358" s="139"/>
      <c r="F1358" s="139"/>
      <c r="G1358" s="139"/>
      <c r="H1358" s="139"/>
      <c r="I1358" s="139"/>
      <c r="J1358" s="139"/>
      <c r="K1358" s="139"/>
      <c r="L1358" s="139"/>
      <c r="M1358" s="139"/>
      <c r="N1358" s="139"/>
      <c r="O1358" s="139"/>
      <c r="P1358" s="139"/>
      <c r="Q1358" s="139"/>
      <c r="R1358" s="139"/>
      <c r="S1358" s="139"/>
      <c r="T1358" s="139"/>
      <c r="U1358" s="139"/>
      <c r="V1358" s="139"/>
      <c r="W1358" s="139"/>
      <c r="X1358" s="139"/>
      <c r="Y1358" s="139"/>
      <c r="Z1358" s="139"/>
      <c r="AA1358" s="139"/>
      <c r="AB1358" s="139"/>
      <c r="AC1358" s="139"/>
      <c r="AD1358" s="139"/>
      <c r="AE1358" s="139"/>
      <c r="AF1358" s="139"/>
      <c r="AG1358" s="139"/>
      <c r="AH1358" s="139"/>
      <c r="AI1358" s="139"/>
      <c r="AJ1358" s="139"/>
      <c r="AK1358" s="139"/>
      <c r="AL1358" s="139"/>
      <c r="AM1358" s="139"/>
      <c r="AN1358" s="139"/>
      <c r="AO1358" s="139"/>
      <c r="AP1358" s="139"/>
      <c r="AQ1358" s="139"/>
      <c r="AR1358" s="139"/>
      <c r="AS1358" s="139"/>
      <c r="AT1358" s="139"/>
      <c r="AU1358" s="139"/>
      <c r="AV1358" s="139"/>
      <c r="AW1358" s="139"/>
      <c r="AX1358" s="139"/>
      <c r="AY1358" s="139"/>
      <c r="AZ1358" s="139"/>
      <c r="BA1358" s="139"/>
      <c r="BB1358" s="139"/>
    </row>
    <row r="1359" spans="1:54" ht="14.25" x14ac:dyDescent="0.2">
      <c r="A1359" s="139"/>
      <c r="B1359" s="139"/>
      <c r="C1359" s="139"/>
      <c r="D1359" s="139"/>
      <c r="E1359" s="139"/>
      <c r="F1359" s="139"/>
      <c r="G1359" s="139"/>
      <c r="H1359" s="139"/>
      <c r="I1359" s="139"/>
      <c r="J1359" s="139"/>
      <c r="K1359" s="139"/>
      <c r="L1359" s="139"/>
      <c r="M1359" s="139"/>
      <c r="N1359" s="139"/>
      <c r="O1359" s="139"/>
      <c r="P1359" s="139"/>
      <c r="Q1359" s="139"/>
      <c r="R1359" s="139"/>
      <c r="S1359" s="139"/>
      <c r="T1359" s="139"/>
      <c r="U1359" s="139"/>
      <c r="V1359" s="139"/>
      <c r="W1359" s="139"/>
      <c r="X1359" s="139"/>
      <c r="Y1359" s="139"/>
      <c r="Z1359" s="139"/>
      <c r="AA1359" s="139"/>
      <c r="AB1359" s="139"/>
      <c r="AC1359" s="139"/>
      <c r="AD1359" s="139"/>
      <c r="AE1359" s="139"/>
      <c r="AF1359" s="139"/>
      <c r="AG1359" s="139"/>
      <c r="AH1359" s="139"/>
      <c r="AI1359" s="139"/>
      <c r="AJ1359" s="139"/>
      <c r="AK1359" s="139"/>
      <c r="AL1359" s="139"/>
      <c r="AM1359" s="139"/>
      <c r="AN1359" s="139"/>
      <c r="AO1359" s="139"/>
      <c r="AP1359" s="139"/>
      <c r="AQ1359" s="139"/>
      <c r="AR1359" s="139"/>
      <c r="AS1359" s="139"/>
      <c r="AT1359" s="139"/>
      <c r="AU1359" s="139"/>
      <c r="AV1359" s="139"/>
      <c r="AW1359" s="139"/>
      <c r="AX1359" s="139"/>
      <c r="AY1359" s="139"/>
      <c r="AZ1359" s="139"/>
      <c r="BA1359" s="139"/>
      <c r="BB1359" s="139"/>
    </row>
    <row r="1360" spans="1:54" ht="14.25" x14ac:dyDescent="0.2">
      <c r="A1360" s="139"/>
      <c r="B1360" s="139"/>
      <c r="C1360" s="139"/>
      <c r="D1360" s="139"/>
      <c r="E1360" s="139"/>
      <c r="F1360" s="139"/>
      <c r="G1360" s="139"/>
      <c r="H1360" s="139"/>
      <c r="I1360" s="139"/>
      <c r="J1360" s="139"/>
      <c r="K1360" s="139"/>
      <c r="L1360" s="139"/>
      <c r="M1360" s="139"/>
      <c r="N1360" s="139"/>
      <c r="O1360" s="139"/>
      <c r="P1360" s="139"/>
      <c r="Q1360" s="139"/>
      <c r="R1360" s="139"/>
      <c r="S1360" s="139"/>
      <c r="T1360" s="139"/>
      <c r="U1360" s="139"/>
      <c r="V1360" s="139"/>
      <c r="W1360" s="139"/>
      <c r="X1360" s="139"/>
      <c r="Y1360" s="139"/>
      <c r="Z1360" s="139"/>
      <c r="AA1360" s="139"/>
      <c r="AB1360" s="139"/>
      <c r="AC1360" s="139"/>
      <c r="AD1360" s="139"/>
      <c r="AE1360" s="139"/>
      <c r="AF1360" s="139"/>
      <c r="AG1360" s="139"/>
      <c r="AH1360" s="139"/>
      <c r="AI1360" s="139"/>
      <c r="AJ1360" s="139"/>
      <c r="AK1360" s="139"/>
      <c r="AL1360" s="139"/>
      <c r="AM1360" s="139"/>
      <c r="AN1360" s="139"/>
      <c r="AO1360" s="139"/>
      <c r="AP1360" s="139"/>
      <c r="AQ1360" s="139"/>
      <c r="AR1360" s="139"/>
      <c r="AS1360" s="139"/>
      <c r="AT1360" s="139"/>
      <c r="AU1360" s="139"/>
      <c r="AV1360" s="139"/>
      <c r="AW1360" s="139"/>
      <c r="AX1360" s="139"/>
      <c r="AY1360" s="139"/>
      <c r="AZ1360" s="139"/>
      <c r="BA1360" s="139"/>
      <c r="BB1360" s="139"/>
    </row>
    <row r="1361" spans="1:54" ht="14.25" x14ac:dyDescent="0.2">
      <c r="A1361" s="139"/>
      <c r="B1361" s="139"/>
      <c r="C1361" s="139"/>
      <c r="D1361" s="139"/>
      <c r="E1361" s="139"/>
      <c r="F1361" s="139"/>
      <c r="G1361" s="139"/>
      <c r="H1361" s="139"/>
      <c r="I1361" s="139"/>
      <c r="J1361" s="139"/>
      <c r="K1361" s="139"/>
      <c r="L1361" s="139"/>
      <c r="M1361" s="139"/>
      <c r="N1361" s="139"/>
      <c r="O1361" s="139"/>
      <c r="P1361" s="139"/>
      <c r="Q1361" s="139"/>
      <c r="R1361" s="139"/>
      <c r="S1361" s="139"/>
      <c r="T1361" s="139"/>
      <c r="U1361" s="139"/>
      <c r="V1361" s="139"/>
      <c r="W1361" s="139"/>
      <c r="X1361" s="139"/>
      <c r="Y1361" s="139"/>
      <c r="Z1361" s="139"/>
      <c r="AA1361" s="139"/>
      <c r="AB1361" s="139"/>
      <c r="AC1361" s="139"/>
      <c r="AD1361" s="139"/>
      <c r="AE1361" s="139"/>
      <c r="AF1361" s="139"/>
      <c r="AG1361" s="139"/>
      <c r="AH1361" s="139"/>
      <c r="AI1361" s="139"/>
      <c r="AJ1361" s="139"/>
      <c r="AK1361" s="139"/>
      <c r="AL1361" s="139"/>
      <c r="AM1361" s="139"/>
      <c r="AN1361" s="139"/>
      <c r="AO1361" s="139"/>
      <c r="AP1361" s="139"/>
      <c r="AQ1361" s="139"/>
      <c r="AR1361" s="139"/>
      <c r="AS1361" s="139"/>
      <c r="AT1361" s="139"/>
      <c r="AU1361" s="139"/>
      <c r="AV1361" s="139"/>
      <c r="AW1361" s="139"/>
      <c r="AX1361" s="139"/>
      <c r="AY1361" s="139"/>
      <c r="AZ1361" s="139"/>
      <c r="BA1361" s="139"/>
      <c r="BB1361" s="139"/>
    </row>
    <row r="1362" spans="1:54" ht="14.25" x14ac:dyDescent="0.2">
      <c r="A1362" s="139"/>
      <c r="B1362" s="139"/>
      <c r="C1362" s="139"/>
      <c r="D1362" s="139"/>
      <c r="E1362" s="139"/>
      <c r="F1362" s="139"/>
      <c r="G1362" s="139"/>
      <c r="H1362" s="139"/>
      <c r="I1362" s="139"/>
      <c r="J1362" s="139"/>
      <c r="K1362" s="139"/>
      <c r="L1362" s="139"/>
      <c r="M1362" s="139"/>
      <c r="N1362" s="139"/>
      <c r="O1362" s="139"/>
      <c r="P1362" s="139"/>
      <c r="Q1362" s="139"/>
      <c r="R1362" s="139"/>
      <c r="S1362" s="139"/>
      <c r="T1362" s="139"/>
      <c r="U1362" s="139"/>
      <c r="V1362" s="139"/>
      <c r="W1362" s="139"/>
      <c r="X1362" s="139"/>
      <c r="Y1362" s="139"/>
      <c r="Z1362" s="139"/>
      <c r="AA1362" s="139"/>
      <c r="AB1362" s="139"/>
      <c r="AC1362" s="139"/>
      <c r="AD1362" s="139"/>
      <c r="AE1362" s="139"/>
      <c r="AF1362" s="139"/>
      <c r="AG1362" s="139"/>
      <c r="AH1362" s="139"/>
      <c r="AI1362" s="139"/>
      <c r="AJ1362" s="139"/>
      <c r="AK1362" s="139"/>
      <c r="AL1362" s="139"/>
      <c r="AM1362" s="139"/>
      <c r="AN1362" s="139"/>
      <c r="AO1362" s="139"/>
      <c r="AP1362" s="139"/>
      <c r="AQ1362" s="139"/>
      <c r="AR1362" s="139"/>
      <c r="AS1362" s="139"/>
      <c r="AT1362" s="139"/>
      <c r="AU1362" s="139"/>
      <c r="AV1362" s="139"/>
      <c r="AW1362" s="139"/>
      <c r="AX1362" s="139"/>
      <c r="AY1362" s="139"/>
      <c r="AZ1362" s="139"/>
      <c r="BA1362" s="139"/>
      <c r="BB1362" s="139"/>
    </row>
    <row r="1363" spans="1:54" ht="14.25" x14ac:dyDescent="0.2">
      <c r="A1363" s="139"/>
      <c r="B1363" s="139"/>
      <c r="C1363" s="139"/>
      <c r="D1363" s="139"/>
      <c r="E1363" s="139"/>
      <c r="F1363" s="139"/>
      <c r="G1363" s="139"/>
      <c r="H1363" s="139"/>
      <c r="I1363" s="139"/>
      <c r="J1363" s="139"/>
      <c r="K1363" s="139"/>
      <c r="L1363" s="139"/>
      <c r="M1363" s="139"/>
      <c r="N1363" s="139"/>
      <c r="O1363" s="139"/>
      <c r="P1363" s="139"/>
      <c r="Q1363" s="139"/>
      <c r="R1363" s="139"/>
      <c r="S1363" s="139"/>
      <c r="T1363" s="139"/>
      <c r="U1363" s="139"/>
      <c r="V1363" s="139"/>
      <c r="W1363" s="139"/>
      <c r="X1363" s="139"/>
      <c r="Y1363" s="139"/>
      <c r="Z1363" s="139"/>
      <c r="AA1363" s="139"/>
      <c r="AB1363" s="139"/>
      <c r="AC1363" s="139"/>
      <c r="AD1363" s="139"/>
      <c r="AE1363" s="139"/>
      <c r="AF1363" s="139"/>
      <c r="AG1363" s="139"/>
      <c r="AH1363" s="139"/>
      <c r="AI1363" s="139"/>
      <c r="AJ1363" s="139"/>
      <c r="AK1363" s="139"/>
      <c r="AL1363" s="139"/>
      <c r="AM1363" s="139"/>
      <c r="AN1363" s="139"/>
      <c r="AO1363" s="139"/>
      <c r="AP1363" s="139"/>
      <c r="AQ1363" s="139"/>
      <c r="AR1363" s="139"/>
      <c r="AS1363" s="139"/>
      <c r="AT1363" s="139"/>
      <c r="AU1363" s="139"/>
      <c r="AV1363" s="139"/>
      <c r="AW1363" s="139"/>
      <c r="AX1363" s="139"/>
      <c r="AY1363" s="139"/>
      <c r="AZ1363" s="139"/>
      <c r="BA1363" s="139"/>
      <c r="BB1363" s="139"/>
    </row>
    <row r="1364" spans="1:54" ht="14.25" x14ac:dyDescent="0.2">
      <c r="A1364" s="139"/>
      <c r="B1364" s="139"/>
      <c r="C1364" s="139"/>
      <c r="D1364" s="139"/>
      <c r="E1364" s="139"/>
      <c r="F1364" s="139"/>
      <c r="G1364" s="139"/>
      <c r="H1364" s="139"/>
      <c r="I1364" s="139"/>
      <c r="J1364" s="139"/>
      <c r="K1364" s="139"/>
      <c r="L1364" s="139"/>
      <c r="M1364" s="139"/>
      <c r="N1364" s="139"/>
      <c r="O1364" s="139"/>
      <c r="P1364" s="139"/>
      <c r="Q1364" s="139"/>
      <c r="R1364" s="139"/>
      <c r="S1364" s="139"/>
      <c r="T1364" s="139"/>
      <c r="U1364" s="139"/>
      <c r="V1364" s="139"/>
      <c r="W1364" s="139"/>
      <c r="X1364" s="139"/>
      <c r="Y1364" s="139"/>
      <c r="Z1364" s="139"/>
      <c r="AA1364" s="139"/>
      <c r="AB1364" s="139"/>
      <c r="AC1364" s="139"/>
      <c r="AD1364" s="139"/>
      <c r="AE1364" s="139"/>
      <c r="AF1364" s="139"/>
      <c r="AG1364" s="139"/>
      <c r="AH1364" s="139"/>
      <c r="AI1364" s="139"/>
      <c r="AJ1364" s="139"/>
      <c r="AK1364" s="139"/>
      <c r="AL1364" s="139"/>
      <c r="AM1364" s="139"/>
      <c r="AN1364" s="139"/>
      <c r="AO1364" s="139"/>
      <c r="AP1364" s="139"/>
      <c r="AQ1364" s="139"/>
      <c r="AR1364" s="139"/>
      <c r="AS1364" s="139"/>
      <c r="AT1364" s="139"/>
      <c r="AU1364" s="139"/>
      <c r="AV1364" s="139"/>
      <c r="AW1364" s="139"/>
      <c r="AX1364" s="139"/>
      <c r="AY1364" s="139"/>
      <c r="AZ1364" s="139"/>
      <c r="BA1364" s="139"/>
      <c r="BB1364" s="139"/>
    </row>
    <row r="1365" spans="1:54" ht="14.25" x14ac:dyDescent="0.2">
      <c r="A1365" s="139"/>
      <c r="B1365" s="139"/>
      <c r="C1365" s="139"/>
      <c r="D1365" s="139"/>
      <c r="E1365" s="139"/>
      <c r="F1365" s="139"/>
      <c r="G1365" s="139"/>
      <c r="H1365" s="139"/>
      <c r="I1365" s="139"/>
      <c r="J1365" s="139"/>
      <c r="K1365" s="139"/>
      <c r="L1365" s="139"/>
      <c r="M1365" s="139"/>
      <c r="N1365" s="139"/>
      <c r="O1365" s="139"/>
      <c r="P1365" s="139"/>
      <c r="Q1365" s="139"/>
      <c r="R1365" s="139"/>
      <c r="S1365" s="139"/>
      <c r="T1365" s="139"/>
      <c r="U1365" s="139"/>
      <c r="V1365" s="139"/>
      <c r="W1365" s="139"/>
      <c r="X1365" s="139"/>
      <c r="Y1365" s="139"/>
      <c r="Z1365" s="139"/>
      <c r="AA1365" s="139"/>
      <c r="AB1365" s="139"/>
      <c r="AC1365" s="139"/>
      <c r="AD1365" s="139"/>
      <c r="AE1365" s="139"/>
      <c r="AF1365" s="139"/>
      <c r="AG1365" s="139"/>
      <c r="AH1365" s="139"/>
      <c r="AI1365" s="139"/>
      <c r="AJ1365" s="139"/>
      <c r="AK1365" s="139"/>
      <c r="AL1365" s="139"/>
      <c r="AM1365" s="139"/>
      <c r="AN1365" s="139"/>
      <c r="AO1365" s="139"/>
      <c r="AP1365" s="139"/>
      <c r="AQ1365" s="139"/>
      <c r="AR1365" s="139"/>
      <c r="AS1365" s="139"/>
      <c r="AT1365" s="139"/>
      <c r="AU1365" s="139"/>
      <c r="AV1365" s="139"/>
      <c r="AW1365" s="139"/>
      <c r="AX1365" s="139"/>
      <c r="AY1365" s="139"/>
      <c r="AZ1365" s="139"/>
      <c r="BA1365" s="139"/>
      <c r="BB1365" s="139"/>
    </row>
    <row r="1366" spans="1:54" ht="14.25" x14ac:dyDescent="0.2">
      <c r="A1366" s="139"/>
      <c r="B1366" s="139"/>
      <c r="C1366" s="139"/>
      <c r="D1366" s="139"/>
      <c r="E1366" s="139"/>
      <c r="F1366" s="139"/>
      <c r="G1366" s="139"/>
      <c r="H1366" s="139"/>
      <c r="I1366" s="139"/>
      <c r="J1366" s="139"/>
      <c r="K1366" s="139"/>
      <c r="L1366" s="139"/>
      <c r="M1366" s="139"/>
      <c r="N1366" s="139"/>
      <c r="O1366" s="139"/>
      <c r="P1366" s="139"/>
      <c r="Q1366" s="139"/>
      <c r="R1366" s="139"/>
      <c r="S1366" s="139"/>
      <c r="T1366" s="139"/>
      <c r="U1366" s="139"/>
      <c r="V1366" s="139"/>
      <c r="W1366" s="139"/>
      <c r="X1366" s="139"/>
      <c r="Y1366" s="139"/>
      <c r="Z1366" s="139"/>
      <c r="AA1366" s="139"/>
      <c r="AB1366" s="139"/>
      <c r="AC1366" s="139"/>
      <c r="AD1366" s="139"/>
      <c r="AE1366" s="139"/>
      <c r="AF1366" s="139"/>
      <c r="AG1366" s="139"/>
      <c r="AH1366" s="139"/>
      <c r="AI1366" s="139"/>
      <c r="AJ1366" s="139"/>
      <c r="AK1366" s="139"/>
      <c r="AL1366" s="139"/>
      <c r="AM1366" s="139"/>
      <c r="AN1366" s="139"/>
      <c r="AO1366" s="139"/>
      <c r="AP1366" s="139"/>
      <c r="AQ1366" s="139"/>
      <c r="AR1366" s="139"/>
      <c r="AS1366" s="139"/>
      <c r="AT1366" s="139"/>
      <c r="AU1366" s="139"/>
      <c r="AV1366" s="139"/>
      <c r="AW1366" s="139"/>
      <c r="AX1366" s="139"/>
      <c r="AY1366" s="139"/>
      <c r="AZ1366" s="139"/>
      <c r="BA1366" s="139"/>
      <c r="BB1366" s="139"/>
    </row>
    <row r="1367" spans="1:54" ht="14.25" x14ac:dyDescent="0.2">
      <c r="A1367" s="139"/>
      <c r="B1367" s="139"/>
      <c r="C1367" s="139"/>
      <c r="D1367" s="139"/>
      <c r="E1367" s="139"/>
      <c r="F1367" s="139"/>
      <c r="G1367" s="139"/>
      <c r="H1367" s="139"/>
      <c r="I1367" s="139"/>
      <c r="J1367" s="139"/>
      <c r="K1367" s="139"/>
      <c r="L1367" s="139"/>
      <c r="M1367" s="139"/>
      <c r="N1367" s="139"/>
      <c r="O1367" s="139"/>
      <c r="P1367" s="139"/>
      <c r="Q1367" s="139"/>
      <c r="R1367" s="139"/>
      <c r="S1367" s="139"/>
      <c r="T1367" s="139"/>
      <c r="U1367" s="139"/>
      <c r="V1367" s="139"/>
      <c r="W1367" s="139"/>
      <c r="X1367" s="139"/>
      <c r="Y1367" s="139"/>
      <c r="Z1367" s="139"/>
      <c r="AA1367" s="139"/>
      <c r="AB1367" s="139"/>
      <c r="AC1367" s="139"/>
      <c r="AD1367" s="139"/>
      <c r="AE1367" s="139"/>
      <c r="AF1367" s="139"/>
      <c r="AG1367" s="139"/>
      <c r="AH1367" s="139"/>
      <c r="AI1367" s="139"/>
      <c r="AJ1367" s="139"/>
      <c r="AK1367" s="139"/>
      <c r="AL1367" s="139"/>
      <c r="AM1367" s="139"/>
      <c r="AN1367" s="139"/>
      <c r="AO1367" s="139"/>
      <c r="AP1367" s="139"/>
      <c r="AQ1367" s="139"/>
      <c r="AR1367" s="139"/>
      <c r="AS1367" s="139"/>
      <c r="AT1367" s="139"/>
      <c r="AU1367" s="139"/>
      <c r="AV1367" s="139"/>
      <c r="AW1367" s="139"/>
      <c r="AX1367" s="139"/>
      <c r="AY1367" s="139"/>
      <c r="AZ1367" s="139"/>
      <c r="BA1367" s="139"/>
      <c r="BB1367" s="139"/>
    </row>
    <row r="1368" spans="1:54" ht="14.25" x14ac:dyDescent="0.2">
      <c r="A1368" s="139"/>
      <c r="B1368" s="139"/>
      <c r="C1368" s="139"/>
      <c r="D1368" s="139"/>
      <c r="E1368" s="139"/>
      <c r="F1368" s="139"/>
      <c r="G1368" s="139"/>
      <c r="H1368" s="139"/>
      <c r="I1368" s="139"/>
      <c r="J1368" s="139"/>
      <c r="K1368" s="139"/>
      <c r="L1368" s="139"/>
      <c r="M1368" s="139"/>
      <c r="N1368" s="139"/>
      <c r="O1368" s="139"/>
      <c r="P1368" s="139"/>
      <c r="Q1368" s="139"/>
      <c r="R1368" s="139"/>
      <c r="S1368" s="139"/>
      <c r="T1368" s="139"/>
      <c r="U1368" s="139"/>
      <c r="V1368" s="139"/>
      <c r="W1368" s="139"/>
      <c r="X1368" s="139"/>
      <c r="Y1368" s="139"/>
      <c r="Z1368" s="139"/>
      <c r="AA1368" s="139"/>
      <c r="AB1368" s="139"/>
      <c r="AC1368" s="139"/>
      <c r="AD1368" s="139"/>
      <c r="AE1368" s="139"/>
      <c r="AF1368" s="139"/>
      <c r="AG1368" s="139"/>
      <c r="AH1368" s="139"/>
      <c r="AI1368" s="139"/>
      <c r="AJ1368" s="139"/>
      <c r="AK1368" s="139"/>
      <c r="AL1368" s="139"/>
      <c r="AM1368" s="139"/>
      <c r="AN1368" s="139"/>
      <c r="AO1368" s="139"/>
      <c r="AP1368" s="139"/>
      <c r="AQ1368" s="139"/>
      <c r="AR1368" s="139"/>
      <c r="AS1368" s="139"/>
      <c r="AT1368" s="139"/>
      <c r="AU1368" s="139"/>
      <c r="AV1368" s="139"/>
      <c r="AW1368" s="139"/>
      <c r="AX1368" s="139"/>
      <c r="AY1368" s="139"/>
      <c r="AZ1368" s="139"/>
      <c r="BA1368" s="139"/>
      <c r="BB1368" s="139"/>
    </row>
    <row r="1369" spans="1:54" ht="14.25" x14ac:dyDescent="0.2">
      <c r="A1369" s="139"/>
      <c r="B1369" s="139"/>
      <c r="C1369" s="139"/>
      <c r="D1369" s="139"/>
      <c r="E1369" s="139"/>
      <c r="F1369" s="139"/>
      <c r="G1369" s="139"/>
      <c r="H1369" s="139"/>
      <c r="I1369" s="139"/>
      <c r="J1369" s="139"/>
      <c r="K1369" s="139"/>
      <c r="L1369" s="139"/>
      <c r="M1369" s="139"/>
      <c r="N1369" s="139"/>
      <c r="O1369" s="139"/>
      <c r="P1369" s="139"/>
      <c r="Q1369" s="139"/>
      <c r="R1369" s="139"/>
      <c r="S1369" s="139"/>
      <c r="T1369" s="139"/>
      <c r="U1369" s="139"/>
      <c r="V1369" s="139"/>
      <c r="W1369" s="139"/>
      <c r="X1369" s="139"/>
      <c r="Y1369" s="139"/>
      <c r="Z1369" s="139"/>
      <c r="AA1369" s="139"/>
      <c r="AB1369" s="139"/>
      <c r="AC1369" s="139"/>
      <c r="AD1369" s="139"/>
      <c r="AE1369" s="139"/>
      <c r="AF1369" s="139"/>
      <c r="AG1369" s="139"/>
      <c r="AH1369" s="139"/>
      <c r="AI1369" s="139"/>
      <c r="AJ1369" s="139"/>
      <c r="AK1369" s="139"/>
      <c r="AL1369" s="139"/>
      <c r="AM1369" s="139"/>
      <c r="AN1369" s="139"/>
      <c r="AO1369" s="139"/>
      <c r="AP1369" s="139"/>
      <c r="AQ1369" s="139"/>
      <c r="AR1369" s="139"/>
      <c r="AS1369" s="139"/>
      <c r="AT1369" s="139"/>
      <c r="AU1369" s="139"/>
      <c r="AV1369" s="139"/>
      <c r="AW1369" s="139"/>
      <c r="AX1369" s="139"/>
      <c r="AY1369" s="139"/>
      <c r="AZ1369" s="139"/>
      <c r="BA1369" s="139"/>
      <c r="BB1369" s="139"/>
    </row>
    <row r="1370" spans="1:54" ht="14.25" x14ac:dyDescent="0.2">
      <c r="A1370" s="139"/>
      <c r="B1370" s="139"/>
      <c r="C1370" s="139"/>
      <c r="D1370" s="139"/>
      <c r="E1370" s="139"/>
      <c r="F1370" s="139"/>
      <c r="G1370" s="139"/>
      <c r="H1370" s="139"/>
      <c r="I1370" s="139"/>
      <c r="J1370" s="139"/>
      <c r="K1370" s="139"/>
      <c r="L1370" s="139"/>
      <c r="M1370" s="139"/>
      <c r="N1370" s="139"/>
      <c r="O1370" s="139"/>
      <c r="P1370" s="139"/>
      <c r="Q1370" s="139"/>
      <c r="R1370" s="139"/>
      <c r="S1370" s="139"/>
      <c r="T1370" s="139"/>
      <c r="U1370" s="139"/>
      <c r="V1370" s="139"/>
      <c r="W1370" s="139"/>
      <c r="X1370" s="139"/>
      <c r="Y1370" s="139"/>
      <c r="Z1370" s="139"/>
      <c r="AA1370" s="139"/>
      <c r="AB1370" s="139"/>
      <c r="AC1370" s="139"/>
      <c r="AD1370" s="139"/>
      <c r="AE1370" s="139"/>
      <c r="AF1370" s="139"/>
      <c r="AG1370" s="139"/>
      <c r="AH1370" s="139"/>
      <c r="AI1370" s="139"/>
      <c r="AJ1370" s="139"/>
      <c r="AK1370" s="139"/>
      <c r="AL1370" s="139"/>
      <c r="AM1370" s="139"/>
      <c r="AN1370" s="139"/>
      <c r="AO1370" s="139"/>
      <c r="AP1370" s="139"/>
      <c r="AQ1370" s="139"/>
      <c r="AR1370" s="139"/>
      <c r="AS1370" s="139"/>
      <c r="AT1370" s="139"/>
      <c r="AU1370" s="139"/>
      <c r="AV1370" s="139"/>
      <c r="AW1370" s="139"/>
      <c r="AX1370" s="139"/>
      <c r="AY1370" s="139"/>
      <c r="AZ1370" s="139"/>
      <c r="BA1370" s="139"/>
      <c r="BB1370" s="139"/>
    </row>
    <row r="1371" spans="1:54" ht="14.25" x14ac:dyDescent="0.2">
      <c r="A1371" s="139"/>
      <c r="B1371" s="139"/>
      <c r="C1371" s="139"/>
      <c r="D1371" s="139"/>
      <c r="E1371" s="139"/>
      <c r="F1371" s="139"/>
      <c r="G1371" s="139"/>
      <c r="H1371" s="139"/>
      <c r="I1371" s="139"/>
      <c r="J1371" s="139"/>
      <c r="K1371" s="139"/>
      <c r="L1371" s="139"/>
      <c r="M1371" s="139"/>
      <c r="N1371" s="139"/>
      <c r="O1371" s="139"/>
      <c r="P1371" s="139"/>
      <c r="Q1371" s="139"/>
      <c r="R1371" s="139"/>
      <c r="S1371" s="139"/>
      <c r="T1371" s="139"/>
      <c r="U1371" s="139"/>
      <c r="V1371" s="139"/>
      <c r="W1371" s="139"/>
      <c r="X1371" s="139"/>
      <c r="Y1371" s="139"/>
      <c r="Z1371" s="139"/>
      <c r="AA1371" s="139"/>
      <c r="AB1371" s="139"/>
      <c r="AC1371" s="139"/>
      <c r="AD1371" s="139"/>
      <c r="AE1371" s="139"/>
      <c r="AF1371" s="139"/>
      <c r="AG1371" s="139"/>
      <c r="AH1371" s="139"/>
      <c r="AI1371" s="139"/>
      <c r="AJ1371" s="139"/>
      <c r="AK1371" s="139"/>
      <c r="AL1371" s="139"/>
      <c r="AM1371" s="139"/>
      <c r="AN1371" s="139"/>
      <c r="AO1371" s="139"/>
      <c r="AP1371" s="139"/>
      <c r="AQ1371" s="139"/>
      <c r="AR1371" s="139"/>
      <c r="AS1371" s="139"/>
      <c r="AT1371" s="139"/>
      <c r="AU1371" s="139"/>
      <c r="AV1371" s="139"/>
      <c r="AW1371" s="139"/>
      <c r="AX1371" s="139"/>
      <c r="AY1371" s="139"/>
      <c r="AZ1371" s="139"/>
      <c r="BA1371" s="139"/>
      <c r="BB1371" s="139"/>
    </row>
    <row r="1372" spans="1:54" ht="14.25" x14ac:dyDescent="0.2">
      <c r="A1372" s="139"/>
      <c r="B1372" s="139"/>
      <c r="C1372" s="139"/>
      <c r="D1372" s="139"/>
      <c r="E1372" s="139"/>
      <c r="F1372" s="139"/>
      <c r="G1372" s="139"/>
      <c r="H1372" s="139"/>
      <c r="I1372" s="139"/>
      <c r="J1372" s="139"/>
      <c r="K1372" s="139"/>
      <c r="L1372" s="139"/>
      <c r="M1372" s="139"/>
      <c r="N1372" s="139"/>
      <c r="O1372" s="139"/>
      <c r="P1372" s="139"/>
      <c r="Q1372" s="139"/>
      <c r="R1372" s="139"/>
      <c r="S1372" s="139"/>
      <c r="T1372" s="139"/>
      <c r="U1372" s="139"/>
      <c r="V1372" s="139"/>
      <c r="W1372" s="139"/>
      <c r="X1372" s="139"/>
      <c r="Y1372" s="139"/>
      <c r="Z1372" s="139"/>
      <c r="AA1372" s="139"/>
      <c r="AB1372" s="139"/>
      <c r="AC1372" s="139"/>
      <c r="AD1372" s="139"/>
      <c r="AE1372" s="139"/>
      <c r="AF1372" s="139"/>
      <c r="AG1372" s="139"/>
      <c r="AH1372" s="139"/>
      <c r="AI1372" s="139"/>
      <c r="AJ1372" s="139"/>
      <c r="AK1372" s="139"/>
      <c r="AL1372" s="139"/>
      <c r="AM1372" s="139"/>
      <c r="AN1372" s="139"/>
      <c r="AO1372" s="139"/>
      <c r="AP1372" s="139"/>
      <c r="AQ1372" s="139"/>
      <c r="AR1372" s="139"/>
      <c r="AS1372" s="139"/>
      <c r="AT1372" s="139"/>
      <c r="AU1372" s="139"/>
      <c r="AV1372" s="139"/>
      <c r="AW1372" s="139"/>
      <c r="AX1372" s="139"/>
      <c r="AY1372" s="139"/>
      <c r="AZ1372" s="139"/>
      <c r="BA1372" s="139"/>
      <c r="BB1372" s="139"/>
    </row>
    <row r="1373" spans="1:54" ht="14.25" x14ac:dyDescent="0.2">
      <c r="A1373" s="139"/>
      <c r="B1373" s="139"/>
      <c r="C1373" s="139"/>
      <c r="D1373" s="139"/>
      <c r="E1373" s="139"/>
      <c r="F1373" s="139"/>
      <c r="G1373" s="139"/>
      <c r="H1373" s="139"/>
      <c r="I1373" s="139"/>
      <c r="J1373" s="139"/>
      <c r="K1373" s="139"/>
      <c r="L1373" s="139"/>
      <c r="M1373" s="139"/>
      <c r="N1373" s="139"/>
      <c r="O1373" s="139"/>
      <c r="P1373" s="139"/>
      <c r="Q1373" s="139"/>
      <c r="R1373" s="139"/>
      <c r="S1373" s="139"/>
      <c r="T1373" s="139"/>
      <c r="U1373" s="139"/>
      <c r="V1373" s="139"/>
      <c r="W1373" s="139"/>
      <c r="X1373" s="139"/>
      <c r="Y1373" s="139"/>
      <c r="Z1373" s="139"/>
      <c r="AA1373" s="139"/>
      <c r="AB1373" s="139"/>
      <c r="AC1373" s="139"/>
      <c r="AD1373" s="139"/>
      <c r="AE1373" s="139"/>
      <c r="AF1373" s="139"/>
      <c r="AG1373" s="139"/>
      <c r="AH1373" s="139"/>
      <c r="AI1373" s="139"/>
      <c r="AJ1373" s="139"/>
      <c r="AK1373" s="139"/>
      <c r="AL1373" s="139"/>
      <c r="AM1373" s="139"/>
      <c r="AN1373" s="139"/>
      <c r="AO1373" s="139"/>
      <c r="AP1373" s="139"/>
      <c r="AQ1373" s="139"/>
      <c r="AR1373" s="139"/>
      <c r="AS1373" s="139"/>
      <c r="AT1373" s="139"/>
      <c r="AU1373" s="139"/>
      <c r="AV1373" s="139"/>
      <c r="AW1373" s="139"/>
      <c r="AX1373" s="139"/>
      <c r="AY1373" s="139"/>
      <c r="AZ1373" s="139"/>
      <c r="BA1373" s="139"/>
      <c r="BB1373" s="139"/>
    </row>
    <row r="1374" spans="1:54" ht="14.25" x14ac:dyDescent="0.2">
      <c r="A1374" s="139"/>
      <c r="B1374" s="139"/>
      <c r="C1374" s="139"/>
      <c r="D1374" s="139"/>
      <c r="E1374" s="139"/>
      <c r="F1374" s="139"/>
      <c r="G1374" s="139"/>
      <c r="H1374" s="139"/>
      <c r="I1374" s="139"/>
      <c r="J1374" s="139"/>
      <c r="K1374" s="139"/>
      <c r="L1374" s="139"/>
      <c r="M1374" s="139"/>
      <c r="N1374" s="139"/>
      <c r="O1374" s="139"/>
      <c r="P1374" s="139"/>
      <c r="Q1374" s="139"/>
      <c r="R1374" s="139"/>
      <c r="S1374" s="139"/>
      <c r="T1374" s="139"/>
      <c r="U1374" s="139"/>
      <c r="V1374" s="139"/>
      <c r="W1374" s="139"/>
      <c r="X1374" s="139"/>
      <c r="Y1374" s="139"/>
      <c r="Z1374" s="139"/>
      <c r="AA1374" s="139"/>
      <c r="AB1374" s="139"/>
      <c r="AC1374" s="139"/>
      <c r="AD1374" s="139"/>
      <c r="AE1374" s="139"/>
      <c r="AF1374" s="139"/>
      <c r="AG1374" s="139"/>
      <c r="AH1374" s="139"/>
      <c r="AI1374" s="139"/>
      <c r="AJ1374" s="139"/>
      <c r="AK1374" s="139"/>
      <c r="AL1374" s="139"/>
      <c r="AM1374" s="139"/>
      <c r="AN1374" s="139"/>
      <c r="AO1374" s="139"/>
      <c r="AP1374" s="139"/>
      <c r="AQ1374" s="139"/>
      <c r="AR1374" s="139"/>
      <c r="AS1374" s="139"/>
      <c r="AT1374" s="139"/>
      <c r="AU1374" s="139"/>
      <c r="AV1374" s="139"/>
      <c r="AW1374" s="139"/>
      <c r="AX1374" s="139"/>
      <c r="AY1374" s="139"/>
      <c r="AZ1374" s="139"/>
      <c r="BA1374" s="139"/>
      <c r="BB1374" s="139"/>
    </row>
    <row r="1375" spans="1:54" ht="14.25" x14ac:dyDescent="0.2">
      <c r="A1375" s="139"/>
      <c r="B1375" s="139"/>
      <c r="C1375" s="139"/>
      <c r="D1375" s="139"/>
      <c r="E1375" s="139"/>
      <c r="F1375" s="139"/>
      <c r="G1375" s="139"/>
      <c r="H1375" s="139"/>
      <c r="I1375" s="139"/>
      <c r="J1375" s="139"/>
      <c r="K1375" s="139"/>
      <c r="L1375" s="139"/>
      <c r="M1375" s="139"/>
      <c r="N1375" s="139"/>
      <c r="O1375" s="139"/>
      <c r="P1375" s="139"/>
      <c r="Q1375" s="139"/>
      <c r="R1375" s="139"/>
      <c r="S1375" s="139"/>
      <c r="T1375" s="139"/>
      <c r="U1375" s="139"/>
      <c r="V1375" s="139"/>
      <c r="W1375" s="139"/>
      <c r="X1375" s="139"/>
      <c r="Y1375" s="139"/>
      <c r="Z1375" s="139"/>
      <c r="AA1375" s="139"/>
      <c r="AB1375" s="139"/>
      <c r="AC1375" s="139"/>
      <c r="AD1375" s="139"/>
      <c r="AE1375" s="139"/>
      <c r="AF1375" s="139"/>
      <c r="AG1375" s="139"/>
      <c r="AH1375" s="139"/>
      <c r="AI1375" s="139"/>
      <c r="AJ1375" s="139"/>
      <c r="AK1375" s="139"/>
      <c r="AL1375" s="139"/>
      <c r="AM1375" s="139"/>
      <c r="AN1375" s="139"/>
      <c r="AO1375" s="139"/>
      <c r="AP1375" s="139"/>
      <c r="AQ1375" s="139"/>
      <c r="AR1375" s="139"/>
      <c r="AS1375" s="139"/>
      <c r="AT1375" s="139"/>
      <c r="AU1375" s="139"/>
      <c r="AV1375" s="139"/>
      <c r="AW1375" s="139"/>
      <c r="AX1375" s="139"/>
      <c r="AY1375" s="139"/>
      <c r="AZ1375" s="139"/>
      <c r="BA1375" s="139"/>
      <c r="BB1375" s="139"/>
    </row>
    <row r="1376" spans="1:54" ht="14.25" x14ac:dyDescent="0.2">
      <c r="A1376" s="139"/>
      <c r="B1376" s="139"/>
      <c r="C1376" s="139"/>
      <c r="D1376" s="139"/>
      <c r="E1376" s="139"/>
      <c r="F1376" s="139"/>
      <c r="G1376" s="139"/>
      <c r="H1376" s="139"/>
      <c r="I1376" s="139"/>
      <c r="J1376" s="139"/>
      <c r="K1376" s="139"/>
      <c r="L1376" s="139"/>
      <c r="M1376" s="139"/>
      <c r="N1376" s="139"/>
      <c r="O1376" s="139"/>
      <c r="P1376" s="139"/>
      <c r="Q1376" s="139"/>
      <c r="R1376" s="139"/>
      <c r="S1376" s="139"/>
      <c r="T1376" s="139"/>
      <c r="U1376" s="139"/>
      <c r="V1376" s="139"/>
      <c r="W1376" s="139"/>
      <c r="X1376" s="139"/>
      <c r="Y1376" s="139"/>
      <c r="Z1376" s="139"/>
      <c r="AA1376" s="139"/>
      <c r="AB1376" s="139"/>
      <c r="AC1376" s="139"/>
      <c r="AD1376" s="139"/>
      <c r="AE1376" s="139"/>
      <c r="AF1376" s="139"/>
      <c r="AG1376" s="139"/>
      <c r="AH1376" s="139"/>
      <c r="AI1376" s="139"/>
      <c r="AJ1376" s="139"/>
      <c r="AK1376" s="139"/>
      <c r="AL1376" s="139"/>
      <c r="AM1376" s="139"/>
      <c r="AN1376" s="139"/>
      <c r="AO1376" s="139"/>
      <c r="AP1376" s="139"/>
      <c r="AQ1376" s="139"/>
      <c r="AR1376" s="139"/>
      <c r="AS1376" s="139"/>
      <c r="AT1376" s="139"/>
      <c r="AU1376" s="139"/>
      <c r="AV1376" s="139"/>
      <c r="AW1376" s="139"/>
      <c r="AX1376" s="139"/>
      <c r="AY1376" s="139"/>
      <c r="AZ1376" s="139"/>
      <c r="BA1376" s="139"/>
      <c r="BB1376" s="139"/>
    </row>
    <row r="1377" spans="1:54" ht="14.25" x14ac:dyDescent="0.2">
      <c r="A1377" s="139"/>
      <c r="B1377" s="139"/>
      <c r="C1377" s="139"/>
      <c r="D1377" s="139"/>
      <c r="E1377" s="139"/>
      <c r="F1377" s="139"/>
      <c r="G1377" s="139"/>
      <c r="H1377" s="139"/>
      <c r="I1377" s="139"/>
      <c r="J1377" s="139"/>
      <c r="K1377" s="139"/>
      <c r="L1377" s="139"/>
      <c r="M1377" s="139"/>
      <c r="N1377" s="139"/>
      <c r="O1377" s="139"/>
      <c r="P1377" s="139"/>
      <c r="Q1377" s="139"/>
      <c r="R1377" s="139"/>
      <c r="S1377" s="139"/>
      <c r="T1377" s="139"/>
      <c r="U1377" s="139"/>
      <c r="V1377" s="139"/>
      <c r="W1377" s="139"/>
      <c r="X1377" s="139"/>
      <c r="Y1377" s="139"/>
      <c r="Z1377" s="139"/>
      <c r="AA1377" s="139"/>
      <c r="AB1377" s="139"/>
      <c r="AC1377" s="139"/>
      <c r="AD1377" s="139"/>
      <c r="AE1377" s="139"/>
      <c r="AF1377" s="139"/>
      <c r="AG1377" s="139"/>
      <c r="AH1377" s="139"/>
      <c r="AI1377" s="139"/>
      <c r="AJ1377" s="139"/>
      <c r="AK1377" s="139"/>
      <c r="AL1377" s="139"/>
      <c r="AM1377" s="139"/>
      <c r="AN1377" s="139"/>
      <c r="AO1377" s="139"/>
      <c r="AP1377" s="139"/>
      <c r="AQ1377" s="139"/>
      <c r="AR1377" s="139"/>
      <c r="AS1377" s="139"/>
      <c r="AT1377" s="139"/>
      <c r="AU1377" s="139"/>
      <c r="AV1377" s="139"/>
      <c r="AW1377" s="139"/>
      <c r="AX1377" s="139"/>
      <c r="AY1377" s="139"/>
      <c r="AZ1377" s="139"/>
      <c r="BA1377" s="139"/>
      <c r="BB1377" s="139"/>
    </row>
    <row r="1378" spans="1:54" ht="14.25" x14ac:dyDescent="0.2">
      <c r="A1378" s="139"/>
      <c r="B1378" s="139"/>
      <c r="C1378" s="139"/>
      <c r="D1378" s="139"/>
      <c r="E1378" s="139"/>
      <c r="F1378" s="139"/>
      <c r="G1378" s="139"/>
      <c r="H1378" s="139"/>
      <c r="I1378" s="139"/>
      <c r="J1378" s="139"/>
      <c r="K1378" s="139"/>
      <c r="L1378" s="139"/>
      <c r="M1378" s="139"/>
      <c r="N1378" s="139"/>
      <c r="O1378" s="139"/>
      <c r="P1378" s="139"/>
      <c r="Q1378" s="139"/>
      <c r="R1378" s="139"/>
      <c r="S1378" s="139"/>
      <c r="T1378" s="139"/>
      <c r="U1378" s="139"/>
      <c r="V1378" s="139"/>
      <c r="W1378" s="139"/>
      <c r="X1378" s="139"/>
      <c r="Y1378" s="139"/>
      <c r="Z1378" s="139"/>
      <c r="AA1378" s="139"/>
      <c r="AB1378" s="139"/>
      <c r="AC1378" s="139"/>
      <c r="AD1378" s="139"/>
      <c r="AE1378" s="139"/>
      <c r="AF1378" s="139"/>
      <c r="AG1378" s="139"/>
      <c r="AH1378" s="139"/>
      <c r="AI1378" s="139"/>
      <c r="AJ1378" s="139"/>
      <c r="AK1378" s="139"/>
      <c r="AL1378" s="139"/>
      <c r="AM1378" s="139"/>
      <c r="AN1378" s="139"/>
      <c r="AO1378" s="139"/>
      <c r="AP1378" s="139"/>
      <c r="AQ1378" s="139"/>
      <c r="AR1378" s="139"/>
      <c r="AS1378" s="139"/>
      <c r="AT1378" s="139"/>
      <c r="AU1378" s="139"/>
      <c r="AV1378" s="139"/>
      <c r="AW1378" s="139"/>
      <c r="AX1378" s="139"/>
      <c r="AY1378" s="139"/>
      <c r="AZ1378" s="139"/>
      <c r="BA1378" s="139"/>
      <c r="BB1378" s="139"/>
    </row>
    <row r="1379" spans="1:54" ht="14.25" x14ac:dyDescent="0.2">
      <c r="A1379" s="139"/>
      <c r="B1379" s="139"/>
      <c r="C1379" s="139"/>
      <c r="D1379" s="139"/>
      <c r="E1379" s="139"/>
      <c r="F1379" s="139"/>
      <c r="G1379" s="139"/>
      <c r="H1379" s="139"/>
      <c r="I1379" s="139"/>
      <c r="J1379" s="139"/>
      <c r="K1379" s="139"/>
      <c r="L1379" s="139"/>
      <c r="M1379" s="139"/>
      <c r="N1379" s="139"/>
      <c r="O1379" s="139"/>
      <c r="P1379" s="139"/>
      <c r="Q1379" s="139"/>
      <c r="R1379" s="139"/>
      <c r="S1379" s="139"/>
      <c r="T1379" s="139"/>
      <c r="U1379" s="139"/>
      <c r="V1379" s="139"/>
      <c r="W1379" s="139"/>
      <c r="X1379" s="139"/>
      <c r="Y1379" s="139"/>
      <c r="Z1379" s="139"/>
      <c r="AA1379" s="139"/>
      <c r="AB1379" s="139"/>
      <c r="AC1379" s="139"/>
      <c r="AD1379" s="139"/>
      <c r="AE1379" s="139"/>
      <c r="AF1379" s="139"/>
      <c r="AG1379" s="139"/>
      <c r="AH1379" s="139"/>
      <c r="AI1379" s="139"/>
      <c r="AJ1379" s="139"/>
      <c r="AK1379" s="139"/>
      <c r="AL1379" s="139"/>
      <c r="AM1379" s="139"/>
      <c r="AN1379" s="139"/>
      <c r="AO1379" s="139"/>
      <c r="AP1379" s="139"/>
      <c r="AQ1379" s="139"/>
      <c r="AR1379" s="139"/>
      <c r="AS1379" s="139"/>
      <c r="AT1379" s="139"/>
      <c r="AU1379" s="139"/>
      <c r="AV1379" s="139"/>
      <c r="AW1379" s="139"/>
      <c r="AX1379" s="139"/>
      <c r="AY1379" s="139"/>
      <c r="AZ1379" s="139"/>
      <c r="BA1379" s="139"/>
      <c r="BB1379" s="139"/>
    </row>
    <row r="1380" spans="1:54" ht="14.25" x14ac:dyDescent="0.2">
      <c r="A1380" s="139"/>
      <c r="B1380" s="139"/>
      <c r="C1380" s="139"/>
      <c r="D1380" s="139"/>
      <c r="E1380" s="139"/>
      <c r="F1380" s="139"/>
      <c r="G1380" s="139"/>
      <c r="H1380" s="139"/>
      <c r="I1380" s="139"/>
      <c r="J1380" s="139"/>
      <c r="K1380" s="139"/>
      <c r="L1380" s="139"/>
      <c r="M1380" s="139"/>
      <c r="N1380" s="139"/>
      <c r="O1380" s="139"/>
      <c r="P1380" s="139"/>
      <c r="Q1380" s="139"/>
      <c r="R1380" s="139"/>
      <c r="S1380" s="139"/>
      <c r="T1380" s="139"/>
      <c r="U1380" s="139"/>
      <c r="V1380" s="139"/>
      <c r="W1380" s="139"/>
      <c r="X1380" s="139"/>
      <c r="Y1380" s="139"/>
      <c r="Z1380" s="139"/>
      <c r="AA1380" s="139"/>
      <c r="AB1380" s="139"/>
      <c r="AC1380" s="139"/>
      <c r="AD1380" s="139"/>
      <c r="AE1380" s="139"/>
      <c r="AF1380" s="139"/>
      <c r="AG1380" s="139"/>
      <c r="AH1380" s="139"/>
      <c r="AI1380" s="139"/>
      <c r="AJ1380" s="139"/>
      <c r="AK1380" s="139"/>
      <c r="AL1380" s="139"/>
      <c r="AM1380" s="139"/>
      <c r="AN1380" s="139"/>
      <c r="AO1380" s="139"/>
      <c r="AP1380" s="139"/>
      <c r="AQ1380" s="139"/>
      <c r="AR1380" s="139"/>
      <c r="AS1380" s="139"/>
      <c r="AT1380" s="139"/>
      <c r="AU1380" s="139"/>
      <c r="AV1380" s="139"/>
      <c r="AW1380" s="139"/>
      <c r="AX1380" s="139"/>
      <c r="AY1380" s="139"/>
      <c r="AZ1380" s="139"/>
      <c r="BA1380" s="139"/>
      <c r="BB1380" s="139"/>
    </row>
    <row r="1381" spans="1:54" ht="14.25" x14ac:dyDescent="0.2">
      <c r="A1381" s="139"/>
      <c r="B1381" s="139"/>
      <c r="C1381" s="139"/>
      <c r="D1381" s="139"/>
      <c r="E1381" s="139"/>
      <c r="F1381" s="139"/>
      <c r="G1381" s="139"/>
      <c r="H1381" s="139"/>
      <c r="I1381" s="139"/>
      <c r="J1381" s="139"/>
      <c r="K1381" s="139"/>
      <c r="L1381" s="139"/>
      <c r="M1381" s="139"/>
      <c r="N1381" s="139"/>
      <c r="O1381" s="139"/>
      <c r="P1381" s="139"/>
      <c r="Q1381" s="139"/>
      <c r="R1381" s="139"/>
      <c r="S1381" s="139"/>
      <c r="T1381" s="139"/>
      <c r="U1381" s="139"/>
      <c r="V1381" s="139"/>
      <c r="W1381" s="139"/>
      <c r="X1381" s="139"/>
      <c r="Y1381" s="139"/>
      <c r="Z1381" s="139"/>
      <c r="AA1381" s="139"/>
      <c r="AB1381" s="139"/>
      <c r="AC1381" s="139"/>
      <c r="AD1381" s="139"/>
      <c r="AE1381" s="139"/>
      <c r="AF1381" s="139"/>
      <c r="AG1381" s="139"/>
      <c r="AH1381" s="139"/>
      <c r="AI1381" s="139"/>
      <c r="AJ1381" s="139"/>
      <c r="AK1381" s="139"/>
      <c r="AL1381" s="139"/>
      <c r="AM1381" s="139"/>
      <c r="AN1381" s="139"/>
      <c r="AO1381" s="139"/>
      <c r="AP1381" s="139"/>
      <c r="AQ1381" s="139"/>
      <c r="AR1381" s="139"/>
      <c r="AS1381" s="139"/>
      <c r="AT1381" s="139"/>
      <c r="AU1381" s="139"/>
      <c r="AV1381" s="139"/>
      <c r="AW1381" s="139"/>
      <c r="AX1381" s="139"/>
      <c r="AY1381" s="139"/>
      <c r="AZ1381" s="139"/>
      <c r="BA1381" s="139"/>
      <c r="BB1381" s="139"/>
    </row>
    <row r="1382" spans="1:54" ht="14.25" x14ac:dyDescent="0.2">
      <c r="A1382" s="139"/>
      <c r="B1382" s="139"/>
      <c r="C1382" s="139"/>
      <c r="D1382" s="139"/>
      <c r="E1382" s="139"/>
      <c r="F1382" s="139"/>
      <c r="G1382" s="139"/>
      <c r="H1382" s="139"/>
      <c r="I1382" s="139"/>
      <c r="J1382" s="139"/>
      <c r="K1382" s="139"/>
      <c r="L1382" s="139"/>
      <c r="M1382" s="139"/>
      <c r="N1382" s="139"/>
      <c r="O1382" s="139"/>
      <c r="P1382" s="139"/>
      <c r="Q1382" s="139"/>
      <c r="R1382" s="139"/>
      <c r="S1382" s="139"/>
      <c r="T1382" s="139"/>
      <c r="U1382" s="139"/>
      <c r="V1382" s="139"/>
      <c r="W1382" s="139"/>
      <c r="X1382" s="139"/>
      <c r="Y1382" s="139"/>
      <c r="Z1382" s="139"/>
      <c r="AA1382" s="139"/>
      <c r="AB1382" s="139"/>
      <c r="AC1382" s="139"/>
      <c r="AD1382" s="139"/>
      <c r="AE1382" s="139"/>
      <c r="AF1382" s="139"/>
      <c r="AG1382" s="139"/>
      <c r="AH1382" s="139"/>
      <c r="AI1382" s="139"/>
      <c r="AJ1382" s="139"/>
      <c r="AK1382" s="139"/>
      <c r="AL1382" s="139"/>
      <c r="AM1382" s="139"/>
      <c r="AN1382" s="139"/>
      <c r="AO1382" s="139"/>
      <c r="AP1382" s="139"/>
      <c r="AQ1382" s="139"/>
      <c r="AR1382" s="139"/>
      <c r="AS1382" s="139"/>
      <c r="AT1382" s="139"/>
      <c r="AU1382" s="139"/>
      <c r="AV1382" s="139"/>
      <c r="AW1382" s="139"/>
      <c r="AX1382" s="139"/>
      <c r="AY1382" s="139"/>
      <c r="AZ1382" s="139"/>
      <c r="BA1382" s="139"/>
      <c r="BB1382" s="139"/>
    </row>
    <row r="1383" spans="1:54" ht="14.25" x14ac:dyDescent="0.2">
      <c r="A1383" s="139"/>
      <c r="B1383" s="139"/>
      <c r="C1383" s="139"/>
      <c r="D1383" s="139"/>
      <c r="E1383" s="139"/>
      <c r="F1383" s="139"/>
      <c r="G1383" s="139"/>
      <c r="H1383" s="139"/>
      <c r="I1383" s="139"/>
      <c r="J1383" s="139"/>
      <c r="K1383" s="139"/>
      <c r="L1383" s="139"/>
      <c r="M1383" s="139"/>
      <c r="N1383" s="139"/>
      <c r="O1383" s="139"/>
      <c r="P1383" s="139"/>
      <c r="Q1383" s="139"/>
      <c r="R1383" s="139"/>
      <c r="S1383" s="139"/>
      <c r="T1383" s="139"/>
      <c r="U1383" s="139"/>
      <c r="V1383" s="139"/>
      <c r="W1383" s="139"/>
      <c r="X1383" s="139"/>
      <c r="Y1383" s="139"/>
      <c r="Z1383" s="139"/>
      <c r="AA1383" s="139"/>
      <c r="AB1383" s="139"/>
      <c r="AC1383" s="139"/>
      <c r="AD1383" s="139"/>
      <c r="AE1383" s="139"/>
      <c r="AF1383" s="139"/>
      <c r="AG1383" s="139"/>
      <c r="AH1383" s="139"/>
      <c r="AI1383" s="139"/>
      <c r="AJ1383" s="139"/>
      <c r="AK1383" s="139"/>
      <c r="AL1383" s="139"/>
      <c r="AM1383" s="139"/>
      <c r="AN1383" s="139"/>
      <c r="AO1383" s="139"/>
      <c r="AP1383" s="139"/>
      <c r="AQ1383" s="139"/>
      <c r="AR1383" s="139"/>
      <c r="AS1383" s="139"/>
      <c r="AT1383" s="139"/>
      <c r="AU1383" s="139"/>
      <c r="AV1383" s="139"/>
      <c r="AW1383" s="139"/>
      <c r="AX1383" s="139"/>
      <c r="AY1383" s="139"/>
      <c r="AZ1383" s="139"/>
      <c r="BA1383" s="139"/>
      <c r="BB1383" s="139"/>
    </row>
    <row r="1384" spans="1:54" ht="14.25" x14ac:dyDescent="0.2">
      <c r="A1384" s="139"/>
      <c r="B1384" s="139"/>
      <c r="C1384" s="139"/>
      <c r="D1384" s="139"/>
      <c r="E1384" s="139"/>
      <c r="F1384" s="139"/>
      <c r="G1384" s="139"/>
      <c r="H1384" s="139"/>
      <c r="I1384" s="139"/>
      <c r="J1384" s="139"/>
      <c r="K1384" s="139"/>
      <c r="L1384" s="139"/>
      <c r="M1384" s="139"/>
      <c r="N1384" s="139"/>
      <c r="O1384" s="139"/>
      <c r="P1384" s="139"/>
      <c r="Q1384" s="139"/>
      <c r="R1384" s="139"/>
      <c r="S1384" s="139"/>
      <c r="T1384" s="139"/>
      <c r="U1384" s="139"/>
      <c r="V1384" s="139"/>
      <c r="W1384" s="139"/>
      <c r="X1384" s="139"/>
      <c r="Y1384" s="139"/>
      <c r="Z1384" s="139"/>
      <c r="AA1384" s="139"/>
      <c r="AB1384" s="139"/>
      <c r="AC1384" s="139"/>
      <c r="AD1384" s="139"/>
      <c r="AE1384" s="139"/>
      <c r="AF1384" s="139"/>
      <c r="AG1384" s="139"/>
      <c r="AH1384" s="139"/>
      <c r="AI1384" s="139"/>
      <c r="AJ1384" s="139"/>
      <c r="AK1384" s="139"/>
      <c r="AL1384" s="139"/>
      <c r="AM1384" s="139"/>
      <c r="AN1384" s="139"/>
      <c r="AO1384" s="139"/>
      <c r="AP1384" s="139"/>
      <c r="AQ1384" s="139"/>
      <c r="AR1384" s="139"/>
      <c r="AS1384" s="139"/>
      <c r="AT1384" s="139"/>
      <c r="AU1384" s="139"/>
      <c r="AV1384" s="139"/>
      <c r="AW1384" s="139"/>
      <c r="AX1384" s="139"/>
      <c r="AY1384" s="139"/>
      <c r="AZ1384" s="139"/>
      <c r="BA1384" s="139"/>
      <c r="BB1384" s="139"/>
    </row>
    <row r="1385" spans="1:54" ht="14.25" x14ac:dyDescent="0.2">
      <c r="A1385" s="139"/>
      <c r="B1385" s="139"/>
      <c r="C1385" s="139"/>
      <c r="D1385" s="139"/>
      <c r="E1385" s="139"/>
      <c r="F1385" s="139"/>
      <c r="G1385" s="139"/>
      <c r="H1385" s="139"/>
      <c r="I1385" s="139"/>
      <c r="J1385" s="139"/>
      <c r="K1385" s="139"/>
      <c r="L1385" s="139"/>
      <c r="M1385" s="139"/>
      <c r="N1385" s="139"/>
      <c r="O1385" s="139"/>
      <c r="P1385" s="139"/>
      <c r="Q1385" s="139"/>
      <c r="R1385" s="139"/>
      <c r="S1385" s="139"/>
      <c r="T1385" s="139"/>
      <c r="U1385" s="139"/>
      <c r="V1385" s="139"/>
      <c r="W1385" s="139"/>
      <c r="X1385" s="139"/>
      <c r="Y1385" s="139"/>
      <c r="Z1385" s="139"/>
      <c r="AA1385" s="139"/>
      <c r="AB1385" s="139"/>
      <c r="AC1385" s="139"/>
      <c r="AD1385" s="139"/>
      <c r="AE1385" s="139"/>
      <c r="AF1385" s="139"/>
      <c r="AG1385" s="139"/>
      <c r="AH1385" s="139"/>
      <c r="AI1385" s="139"/>
      <c r="AJ1385" s="139"/>
      <c r="AK1385" s="139"/>
      <c r="AL1385" s="139"/>
      <c r="AM1385" s="139"/>
      <c r="AN1385" s="139"/>
      <c r="AO1385" s="139"/>
      <c r="AP1385" s="139"/>
      <c r="AQ1385" s="139"/>
      <c r="AR1385" s="139"/>
      <c r="AS1385" s="139"/>
      <c r="AT1385" s="139"/>
      <c r="AU1385" s="139"/>
      <c r="AV1385" s="139"/>
      <c r="AW1385" s="139"/>
      <c r="AX1385" s="139"/>
      <c r="AY1385" s="139"/>
      <c r="AZ1385" s="139"/>
      <c r="BA1385" s="139"/>
      <c r="BB1385" s="139"/>
    </row>
    <row r="1386" spans="1:54" ht="14.25" x14ac:dyDescent="0.2">
      <c r="A1386" s="139"/>
      <c r="B1386" s="139"/>
      <c r="C1386" s="139"/>
      <c r="D1386" s="139"/>
      <c r="E1386" s="139"/>
      <c r="F1386" s="139"/>
      <c r="G1386" s="139"/>
      <c r="H1386" s="139"/>
      <c r="I1386" s="139"/>
      <c r="J1386" s="139"/>
      <c r="K1386" s="139"/>
      <c r="L1386" s="139"/>
      <c r="M1386" s="139"/>
      <c r="N1386" s="139"/>
      <c r="O1386" s="139"/>
      <c r="P1386" s="139"/>
      <c r="Q1386" s="139"/>
      <c r="R1386" s="139"/>
      <c r="S1386" s="139"/>
      <c r="T1386" s="139"/>
      <c r="U1386" s="139"/>
      <c r="V1386" s="139"/>
      <c r="W1386" s="139"/>
      <c r="X1386" s="139"/>
      <c r="Y1386" s="139"/>
      <c r="Z1386" s="139"/>
      <c r="AA1386" s="139"/>
      <c r="AB1386" s="139"/>
      <c r="AC1386" s="139"/>
      <c r="AD1386" s="139"/>
      <c r="AE1386" s="139"/>
      <c r="AF1386" s="139"/>
      <c r="AG1386" s="139"/>
      <c r="AH1386" s="139"/>
      <c r="AI1386" s="139"/>
      <c r="AJ1386" s="139"/>
      <c r="AK1386" s="139"/>
      <c r="AL1386" s="139"/>
      <c r="AM1386" s="139"/>
      <c r="AN1386" s="139"/>
      <c r="AO1386" s="139"/>
      <c r="AP1386" s="139"/>
      <c r="AQ1386" s="139"/>
      <c r="AR1386" s="139"/>
      <c r="AS1386" s="139"/>
      <c r="AT1386" s="139"/>
      <c r="AU1386" s="139"/>
      <c r="AV1386" s="139"/>
      <c r="AW1386" s="139"/>
      <c r="AX1386" s="139"/>
      <c r="AY1386" s="139"/>
      <c r="AZ1386" s="139"/>
      <c r="BA1386" s="139"/>
      <c r="BB1386" s="139"/>
    </row>
    <row r="1387" spans="1:54" ht="14.25" x14ac:dyDescent="0.2">
      <c r="A1387" s="139"/>
      <c r="B1387" s="139"/>
      <c r="C1387" s="139"/>
      <c r="D1387" s="139"/>
      <c r="E1387" s="139"/>
      <c r="F1387" s="139"/>
      <c r="G1387" s="139"/>
      <c r="H1387" s="139"/>
      <c r="I1387" s="139"/>
      <c r="J1387" s="139"/>
      <c r="K1387" s="139"/>
      <c r="L1387" s="139"/>
      <c r="M1387" s="139"/>
      <c r="N1387" s="139"/>
      <c r="O1387" s="139"/>
      <c r="P1387" s="139"/>
      <c r="Q1387" s="139"/>
      <c r="R1387" s="139"/>
      <c r="S1387" s="139"/>
      <c r="T1387" s="139"/>
      <c r="U1387" s="139"/>
      <c r="V1387" s="139"/>
      <c r="W1387" s="139"/>
      <c r="X1387" s="139"/>
      <c r="Y1387" s="139"/>
      <c r="Z1387" s="139"/>
      <c r="AA1387" s="139"/>
      <c r="AB1387" s="139"/>
      <c r="AC1387" s="139"/>
      <c r="AD1387" s="139"/>
      <c r="AE1387" s="139"/>
      <c r="AF1387" s="139"/>
      <c r="AG1387" s="139"/>
      <c r="AH1387" s="139"/>
      <c r="AI1387" s="139"/>
      <c r="AJ1387" s="139"/>
      <c r="AK1387" s="139"/>
      <c r="AL1387" s="139"/>
      <c r="AM1387" s="139"/>
      <c r="AN1387" s="139"/>
      <c r="AO1387" s="139"/>
      <c r="AP1387" s="139"/>
      <c r="AQ1387" s="139"/>
      <c r="AR1387" s="139"/>
      <c r="AS1387" s="139"/>
      <c r="AT1387" s="139"/>
      <c r="AU1387" s="139"/>
      <c r="AV1387" s="139"/>
      <c r="AW1387" s="139"/>
      <c r="AX1387" s="139"/>
      <c r="AY1387" s="139"/>
      <c r="AZ1387" s="139"/>
      <c r="BA1387" s="139"/>
      <c r="BB1387" s="139"/>
    </row>
    <row r="1388" spans="1:54" ht="14.25" x14ac:dyDescent="0.2">
      <c r="A1388" s="139"/>
      <c r="B1388" s="139"/>
      <c r="C1388" s="139"/>
      <c r="D1388" s="139"/>
      <c r="E1388" s="139"/>
      <c r="F1388" s="139"/>
      <c r="G1388" s="139"/>
      <c r="H1388" s="139"/>
      <c r="I1388" s="139"/>
      <c r="J1388" s="139"/>
      <c r="K1388" s="139"/>
      <c r="L1388" s="139"/>
      <c r="M1388" s="139"/>
      <c r="N1388" s="139"/>
      <c r="O1388" s="139"/>
      <c r="P1388" s="139"/>
      <c r="Q1388" s="139"/>
      <c r="R1388" s="139"/>
      <c r="S1388" s="139"/>
      <c r="T1388" s="139"/>
      <c r="U1388" s="139"/>
      <c r="V1388" s="139"/>
      <c r="W1388" s="139"/>
      <c r="X1388" s="139"/>
      <c r="Y1388" s="139"/>
      <c r="Z1388" s="139"/>
      <c r="AA1388" s="139"/>
      <c r="AB1388" s="139"/>
      <c r="AC1388" s="139"/>
      <c r="AD1388" s="139"/>
      <c r="AE1388" s="139"/>
      <c r="AF1388" s="139"/>
      <c r="AG1388" s="139"/>
      <c r="AH1388" s="139"/>
      <c r="AI1388" s="139"/>
      <c r="AJ1388" s="139"/>
      <c r="AK1388" s="139"/>
      <c r="AL1388" s="139"/>
      <c r="AM1388" s="139"/>
      <c r="AN1388" s="139"/>
      <c r="AO1388" s="139"/>
      <c r="AP1388" s="139"/>
      <c r="AQ1388" s="139"/>
      <c r="AR1388" s="139"/>
      <c r="AS1388" s="139"/>
      <c r="AT1388" s="139"/>
      <c r="AU1388" s="139"/>
      <c r="AV1388" s="139"/>
      <c r="AW1388" s="139"/>
      <c r="AX1388" s="139"/>
      <c r="AY1388" s="139"/>
      <c r="AZ1388" s="139"/>
      <c r="BA1388" s="139"/>
      <c r="BB1388" s="139"/>
    </row>
    <row r="1389" spans="1:54" ht="14.25" x14ac:dyDescent="0.2">
      <c r="A1389" s="139"/>
      <c r="B1389" s="139"/>
      <c r="C1389" s="139"/>
      <c r="D1389" s="139"/>
      <c r="E1389" s="139"/>
      <c r="F1389" s="139"/>
      <c r="G1389" s="139"/>
      <c r="H1389" s="139"/>
      <c r="I1389" s="139"/>
      <c r="J1389" s="139"/>
      <c r="K1389" s="139"/>
      <c r="L1389" s="139"/>
      <c r="M1389" s="139"/>
      <c r="N1389" s="139"/>
      <c r="O1389" s="139"/>
      <c r="P1389" s="139"/>
      <c r="Q1389" s="139"/>
      <c r="R1389" s="139"/>
      <c r="S1389" s="139"/>
      <c r="T1389" s="139"/>
      <c r="U1389" s="139"/>
      <c r="V1389" s="139"/>
      <c r="W1389" s="139"/>
      <c r="X1389" s="139"/>
      <c r="Y1389" s="139"/>
      <c r="Z1389" s="139"/>
      <c r="AA1389" s="139"/>
      <c r="AB1389" s="139"/>
      <c r="AC1389" s="139"/>
      <c r="AD1389" s="139"/>
      <c r="AE1389" s="139"/>
      <c r="AF1389" s="139"/>
      <c r="AG1389" s="139"/>
      <c r="AH1389" s="139"/>
      <c r="AI1389" s="139"/>
      <c r="AJ1389" s="139"/>
      <c r="AK1389" s="139"/>
      <c r="AL1389" s="139"/>
      <c r="AM1389" s="139"/>
      <c r="AN1389" s="139"/>
      <c r="AO1389" s="139"/>
      <c r="AP1389" s="139"/>
      <c r="AQ1389" s="139"/>
      <c r="AR1389" s="139"/>
      <c r="AS1389" s="139"/>
      <c r="AT1389" s="139"/>
      <c r="AU1389" s="139"/>
      <c r="AV1389" s="139"/>
      <c r="AW1389" s="139"/>
      <c r="AX1389" s="139"/>
      <c r="AY1389" s="139"/>
      <c r="AZ1389" s="139"/>
      <c r="BA1389" s="139"/>
      <c r="BB1389" s="139"/>
    </row>
    <row r="1390" spans="1:54" ht="14.25" x14ac:dyDescent="0.2">
      <c r="A1390" s="139"/>
      <c r="B1390" s="139"/>
      <c r="C1390" s="139"/>
      <c r="D1390" s="139"/>
      <c r="E1390" s="139"/>
      <c r="F1390" s="139"/>
      <c r="G1390" s="139"/>
      <c r="H1390" s="139"/>
      <c r="I1390" s="139"/>
      <c r="J1390" s="139"/>
      <c r="K1390" s="139"/>
      <c r="L1390" s="139"/>
      <c r="M1390" s="139"/>
      <c r="N1390" s="139"/>
      <c r="O1390" s="139"/>
      <c r="P1390" s="139"/>
      <c r="Q1390" s="139"/>
      <c r="R1390" s="139"/>
      <c r="S1390" s="139"/>
      <c r="T1390" s="139"/>
      <c r="U1390" s="139"/>
      <c r="V1390" s="139"/>
      <c r="W1390" s="139"/>
      <c r="X1390" s="139"/>
      <c r="Y1390" s="139"/>
      <c r="Z1390" s="139"/>
      <c r="AA1390" s="139"/>
      <c r="AB1390" s="139"/>
      <c r="AC1390" s="139"/>
      <c r="AD1390" s="139"/>
      <c r="AE1390" s="139"/>
      <c r="AF1390" s="139"/>
      <c r="AG1390" s="139"/>
      <c r="AH1390" s="139"/>
      <c r="AI1390" s="139"/>
      <c r="AJ1390" s="139"/>
      <c r="AK1390" s="139"/>
      <c r="AL1390" s="139"/>
      <c r="AM1390" s="139"/>
      <c r="AN1390" s="139"/>
      <c r="AO1390" s="139"/>
      <c r="AP1390" s="139"/>
      <c r="AQ1390" s="139"/>
      <c r="AR1390" s="139"/>
      <c r="AS1390" s="139"/>
      <c r="AT1390" s="139"/>
      <c r="AU1390" s="139"/>
      <c r="AV1390" s="139"/>
      <c r="AW1390" s="139"/>
      <c r="AX1390" s="139"/>
      <c r="AY1390" s="139"/>
      <c r="AZ1390" s="139"/>
      <c r="BA1390" s="139"/>
      <c r="BB1390" s="139"/>
    </row>
    <row r="1391" spans="1:54" ht="14.25" x14ac:dyDescent="0.2">
      <c r="A1391" s="139"/>
      <c r="B1391" s="139"/>
      <c r="C1391" s="139"/>
      <c r="D1391" s="139"/>
      <c r="E1391" s="139"/>
      <c r="F1391" s="139"/>
      <c r="G1391" s="139"/>
      <c r="H1391" s="139"/>
      <c r="I1391" s="139"/>
      <c r="J1391" s="139"/>
      <c r="K1391" s="139"/>
      <c r="L1391" s="139"/>
      <c r="M1391" s="139"/>
      <c r="N1391" s="139"/>
      <c r="O1391" s="139"/>
      <c r="P1391" s="139"/>
      <c r="Q1391" s="139"/>
      <c r="R1391" s="139"/>
      <c r="S1391" s="139"/>
      <c r="T1391" s="139"/>
      <c r="U1391" s="139"/>
      <c r="V1391" s="139"/>
      <c r="W1391" s="139"/>
      <c r="X1391" s="139"/>
      <c r="Y1391" s="139"/>
      <c r="Z1391" s="139"/>
      <c r="AA1391" s="139"/>
      <c r="AB1391" s="139"/>
      <c r="AC1391" s="139"/>
      <c r="AD1391" s="139"/>
      <c r="AE1391" s="139"/>
      <c r="AF1391" s="139"/>
      <c r="AG1391" s="139"/>
      <c r="AH1391" s="139"/>
      <c r="AI1391" s="139"/>
      <c r="AJ1391" s="139"/>
      <c r="AK1391" s="139"/>
      <c r="AL1391" s="139"/>
      <c r="AM1391" s="139"/>
      <c r="AN1391" s="139"/>
      <c r="AO1391" s="139"/>
      <c r="AP1391" s="139"/>
      <c r="AQ1391" s="139"/>
      <c r="AR1391" s="139"/>
      <c r="AS1391" s="139"/>
      <c r="AT1391" s="139"/>
      <c r="AU1391" s="139"/>
      <c r="AV1391" s="139"/>
      <c r="AW1391" s="139"/>
      <c r="AX1391" s="139"/>
      <c r="AY1391" s="139"/>
      <c r="AZ1391" s="139"/>
      <c r="BA1391" s="139"/>
      <c r="BB1391" s="139"/>
    </row>
    <row r="1392" spans="1:54" ht="14.25" x14ac:dyDescent="0.2">
      <c r="A1392" s="139"/>
      <c r="B1392" s="139"/>
      <c r="C1392" s="139"/>
      <c r="D1392" s="139"/>
      <c r="E1392" s="139"/>
      <c r="F1392" s="139"/>
      <c r="G1392" s="139"/>
      <c r="H1392" s="139"/>
      <c r="I1392" s="139"/>
      <c r="J1392" s="139"/>
      <c r="K1392" s="139"/>
      <c r="L1392" s="139"/>
      <c r="M1392" s="139"/>
      <c r="N1392" s="139"/>
      <c r="O1392" s="139"/>
      <c r="P1392" s="139"/>
      <c r="Q1392" s="139"/>
      <c r="R1392" s="139"/>
      <c r="S1392" s="139"/>
      <c r="T1392" s="139"/>
      <c r="U1392" s="139"/>
      <c r="V1392" s="139"/>
      <c r="W1392" s="139"/>
      <c r="X1392" s="139"/>
      <c r="Y1392" s="139"/>
      <c r="Z1392" s="139"/>
      <c r="AA1392" s="139"/>
      <c r="AB1392" s="139"/>
      <c r="AC1392" s="139"/>
      <c r="AD1392" s="139"/>
      <c r="AE1392" s="139"/>
      <c r="AF1392" s="139"/>
      <c r="AG1392" s="139"/>
      <c r="AH1392" s="139"/>
      <c r="AI1392" s="139"/>
      <c r="AJ1392" s="139"/>
      <c r="AK1392" s="139"/>
      <c r="AL1392" s="139"/>
      <c r="AM1392" s="139"/>
      <c r="AN1392" s="139"/>
      <c r="AO1392" s="139"/>
      <c r="AP1392" s="139"/>
      <c r="AQ1392" s="139"/>
      <c r="AR1392" s="139"/>
      <c r="AS1392" s="139"/>
      <c r="AT1392" s="139"/>
      <c r="AU1392" s="139"/>
      <c r="AV1392" s="139"/>
      <c r="AW1392" s="139"/>
      <c r="AX1392" s="139"/>
      <c r="AY1392" s="139"/>
      <c r="AZ1392" s="139"/>
      <c r="BA1392" s="139"/>
      <c r="BB1392" s="139"/>
    </row>
    <row r="1393" spans="1:54" ht="14.25" x14ac:dyDescent="0.2">
      <c r="A1393" s="139"/>
      <c r="B1393" s="139"/>
      <c r="C1393" s="139"/>
      <c r="D1393" s="139"/>
      <c r="E1393" s="139"/>
      <c r="F1393" s="139"/>
      <c r="G1393" s="139"/>
      <c r="H1393" s="139"/>
      <c r="I1393" s="139"/>
      <c r="J1393" s="139"/>
      <c r="K1393" s="139"/>
      <c r="L1393" s="139"/>
      <c r="M1393" s="139"/>
      <c r="N1393" s="139"/>
      <c r="O1393" s="139"/>
      <c r="P1393" s="139"/>
      <c r="Q1393" s="139"/>
      <c r="R1393" s="139"/>
      <c r="S1393" s="139"/>
      <c r="T1393" s="139"/>
      <c r="U1393" s="139"/>
      <c r="V1393" s="139"/>
      <c r="W1393" s="139"/>
      <c r="X1393" s="139"/>
      <c r="Y1393" s="139"/>
      <c r="Z1393" s="139"/>
      <c r="AA1393" s="139"/>
      <c r="AB1393" s="139"/>
      <c r="AC1393" s="139"/>
      <c r="AD1393" s="139"/>
      <c r="AE1393" s="139"/>
      <c r="AF1393" s="139"/>
      <c r="AG1393" s="139"/>
      <c r="AH1393" s="139"/>
      <c r="AI1393" s="139"/>
      <c r="AJ1393" s="139"/>
      <c r="AK1393" s="139"/>
      <c r="AL1393" s="139"/>
      <c r="AM1393" s="139"/>
      <c r="AN1393" s="139"/>
      <c r="AO1393" s="139"/>
      <c r="AP1393" s="139"/>
      <c r="AQ1393" s="139"/>
      <c r="AR1393" s="139"/>
      <c r="AS1393" s="139"/>
      <c r="AT1393" s="139"/>
      <c r="AU1393" s="139"/>
      <c r="AV1393" s="139"/>
      <c r="AW1393" s="139"/>
      <c r="AX1393" s="139"/>
      <c r="AY1393" s="139"/>
      <c r="AZ1393" s="139"/>
      <c r="BA1393" s="139"/>
      <c r="BB1393" s="139"/>
    </row>
    <row r="1394" spans="1:54" ht="14.25" x14ac:dyDescent="0.2">
      <c r="A1394" s="139"/>
      <c r="B1394" s="139"/>
      <c r="C1394" s="139"/>
      <c r="D1394" s="139"/>
      <c r="E1394" s="139"/>
      <c r="F1394" s="139"/>
      <c r="G1394" s="139"/>
      <c r="H1394" s="139"/>
      <c r="I1394" s="139"/>
      <c r="J1394" s="139"/>
      <c r="K1394" s="139"/>
      <c r="L1394" s="139"/>
      <c r="M1394" s="139"/>
      <c r="N1394" s="139"/>
      <c r="O1394" s="139"/>
      <c r="P1394" s="139"/>
      <c r="Q1394" s="139"/>
      <c r="R1394" s="139"/>
      <c r="S1394" s="139"/>
      <c r="T1394" s="139"/>
      <c r="U1394" s="139"/>
      <c r="V1394" s="139"/>
      <c r="W1394" s="139"/>
      <c r="X1394" s="139"/>
      <c r="Y1394" s="139"/>
      <c r="Z1394" s="139"/>
      <c r="AA1394" s="139"/>
      <c r="AB1394" s="139"/>
      <c r="AC1394" s="139"/>
      <c r="AD1394" s="139"/>
      <c r="AE1394" s="139"/>
      <c r="AF1394" s="139"/>
      <c r="AG1394" s="139"/>
      <c r="AH1394" s="139"/>
      <c r="AI1394" s="139"/>
      <c r="AJ1394" s="139"/>
      <c r="AK1394" s="139"/>
      <c r="AL1394" s="139"/>
      <c r="AM1394" s="139"/>
      <c r="AN1394" s="139"/>
      <c r="AO1394" s="139"/>
      <c r="AP1394" s="139"/>
      <c r="AQ1394" s="139"/>
      <c r="AR1394" s="139"/>
      <c r="AS1394" s="139"/>
      <c r="AT1394" s="139"/>
      <c r="AU1394" s="139"/>
      <c r="AV1394" s="139"/>
      <c r="AW1394" s="139"/>
      <c r="AX1394" s="139"/>
      <c r="AY1394" s="139"/>
      <c r="AZ1394" s="139"/>
      <c r="BA1394" s="139"/>
      <c r="BB1394" s="139"/>
    </row>
    <row r="1395" spans="1:54" ht="14.25" x14ac:dyDescent="0.2">
      <c r="A1395" s="139"/>
      <c r="B1395" s="139"/>
      <c r="C1395" s="139"/>
      <c r="D1395" s="139"/>
      <c r="E1395" s="139"/>
      <c r="F1395" s="139"/>
      <c r="G1395" s="139"/>
      <c r="H1395" s="139"/>
      <c r="I1395" s="139"/>
      <c r="J1395" s="139"/>
      <c r="K1395" s="139"/>
      <c r="L1395" s="139"/>
      <c r="M1395" s="139"/>
      <c r="N1395" s="139"/>
      <c r="O1395" s="139"/>
      <c r="P1395" s="139"/>
      <c r="Q1395" s="139"/>
      <c r="R1395" s="139"/>
      <c r="S1395" s="139"/>
      <c r="T1395" s="139"/>
      <c r="U1395" s="139"/>
      <c r="V1395" s="139"/>
      <c r="W1395" s="139"/>
      <c r="X1395" s="139"/>
      <c r="Y1395" s="139"/>
      <c r="Z1395" s="139"/>
      <c r="AA1395" s="139"/>
      <c r="AB1395" s="139"/>
      <c r="AC1395" s="139"/>
      <c r="AD1395" s="139"/>
      <c r="AE1395" s="139"/>
      <c r="AF1395" s="139"/>
      <c r="AG1395" s="139"/>
      <c r="AH1395" s="139"/>
      <c r="AI1395" s="139"/>
      <c r="AJ1395" s="139"/>
      <c r="AK1395" s="139"/>
      <c r="AL1395" s="139"/>
      <c r="AM1395" s="139"/>
      <c r="AN1395" s="139"/>
      <c r="AO1395" s="139"/>
      <c r="AP1395" s="139"/>
      <c r="AQ1395" s="139"/>
      <c r="AR1395" s="139"/>
      <c r="AS1395" s="139"/>
      <c r="AT1395" s="139"/>
      <c r="AU1395" s="139"/>
      <c r="AV1395" s="139"/>
      <c r="AW1395" s="139"/>
      <c r="AX1395" s="139"/>
      <c r="AY1395" s="139"/>
      <c r="AZ1395" s="139"/>
      <c r="BA1395" s="139"/>
      <c r="BB1395" s="139"/>
    </row>
    <row r="1396" spans="1:54" ht="14.25" x14ac:dyDescent="0.2">
      <c r="A1396" s="139"/>
      <c r="B1396" s="139"/>
      <c r="C1396" s="139"/>
      <c r="D1396" s="139"/>
      <c r="E1396" s="139"/>
      <c r="F1396" s="139"/>
      <c r="G1396" s="139"/>
      <c r="H1396" s="139"/>
      <c r="I1396" s="139"/>
      <c r="J1396" s="139"/>
      <c r="K1396" s="139"/>
      <c r="L1396" s="139"/>
      <c r="M1396" s="139"/>
      <c r="N1396" s="139"/>
      <c r="O1396" s="139"/>
      <c r="P1396" s="139"/>
      <c r="Q1396" s="139"/>
      <c r="R1396" s="139"/>
      <c r="S1396" s="139"/>
      <c r="T1396" s="139"/>
      <c r="U1396" s="139"/>
      <c r="V1396" s="139"/>
      <c r="W1396" s="139"/>
      <c r="X1396" s="139"/>
      <c r="Y1396" s="139"/>
      <c r="Z1396" s="139"/>
      <c r="AA1396" s="139"/>
      <c r="AB1396" s="139"/>
      <c r="AC1396" s="139"/>
      <c r="AD1396" s="139"/>
      <c r="AE1396" s="139"/>
      <c r="AF1396" s="139"/>
      <c r="AG1396" s="139"/>
      <c r="AH1396" s="139"/>
      <c r="AI1396" s="139"/>
      <c r="AJ1396" s="139"/>
      <c r="AK1396" s="139"/>
      <c r="AL1396" s="139"/>
      <c r="AM1396" s="139"/>
      <c r="AN1396" s="139"/>
      <c r="AO1396" s="139"/>
      <c r="AP1396" s="139"/>
      <c r="AQ1396" s="139"/>
      <c r="AR1396" s="139"/>
      <c r="AS1396" s="139"/>
      <c r="AT1396" s="139"/>
      <c r="AU1396" s="139"/>
      <c r="AV1396" s="139"/>
      <c r="AW1396" s="139"/>
      <c r="AX1396" s="139"/>
      <c r="AY1396" s="139"/>
      <c r="AZ1396" s="139"/>
      <c r="BA1396" s="139"/>
      <c r="BB1396" s="139"/>
    </row>
    <row r="1397" spans="1:54" ht="14.25" x14ac:dyDescent="0.2">
      <c r="A1397" s="139"/>
      <c r="B1397" s="139"/>
      <c r="C1397" s="139"/>
      <c r="D1397" s="139"/>
      <c r="E1397" s="139"/>
      <c r="F1397" s="139"/>
      <c r="G1397" s="139"/>
      <c r="H1397" s="139"/>
      <c r="I1397" s="139"/>
      <c r="J1397" s="139"/>
      <c r="K1397" s="139"/>
      <c r="L1397" s="139"/>
      <c r="M1397" s="139"/>
      <c r="N1397" s="139"/>
      <c r="O1397" s="139"/>
      <c r="P1397" s="139"/>
      <c r="Q1397" s="139"/>
      <c r="R1397" s="139"/>
      <c r="S1397" s="139"/>
      <c r="T1397" s="139"/>
      <c r="U1397" s="139"/>
      <c r="V1397" s="139"/>
      <c r="W1397" s="139"/>
      <c r="X1397" s="139"/>
      <c r="Y1397" s="139"/>
      <c r="Z1397" s="139"/>
      <c r="AA1397" s="139"/>
      <c r="AB1397" s="139"/>
      <c r="AC1397" s="139"/>
      <c r="AD1397" s="139"/>
      <c r="AE1397" s="139"/>
      <c r="AF1397" s="139"/>
      <c r="AG1397" s="139"/>
      <c r="AH1397" s="139"/>
      <c r="AI1397" s="139"/>
      <c r="AJ1397" s="139"/>
      <c r="AK1397" s="139"/>
      <c r="AL1397" s="139"/>
      <c r="AM1397" s="139"/>
      <c r="AN1397" s="139"/>
      <c r="AO1397" s="139"/>
      <c r="AP1397" s="139"/>
      <c r="AQ1397" s="139"/>
      <c r="AR1397" s="139"/>
      <c r="AS1397" s="139"/>
      <c r="AT1397" s="139"/>
      <c r="AU1397" s="139"/>
      <c r="AV1397" s="139"/>
      <c r="AW1397" s="139"/>
      <c r="AX1397" s="139"/>
      <c r="AY1397" s="139"/>
      <c r="AZ1397" s="139"/>
      <c r="BA1397" s="139"/>
      <c r="BB1397" s="139"/>
    </row>
    <row r="1398" spans="1:54" ht="14.25" x14ac:dyDescent="0.2">
      <c r="A1398" s="139"/>
      <c r="B1398" s="139"/>
      <c r="C1398" s="139"/>
      <c r="D1398" s="139"/>
      <c r="E1398" s="139"/>
      <c r="F1398" s="139"/>
      <c r="G1398" s="139"/>
      <c r="H1398" s="139"/>
      <c r="I1398" s="139"/>
      <c r="J1398" s="139"/>
      <c r="K1398" s="139"/>
      <c r="L1398" s="139"/>
      <c r="M1398" s="139"/>
      <c r="N1398" s="139"/>
      <c r="O1398" s="139"/>
      <c r="P1398" s="139"/>
      <c r="Q1398" s="139"/>
      <c r="R1398" s="139"/>
      <c r="S1398" s="139"/>
      <c r="T1398" s="139"/>
      <c r="U1398" s="139"/>
      <c r="V1398" s="139"/>
      <c r="W1398" s="139"/>
      <c r="X1398" s="139"/>
      <c r="Y1398" s="139"/>
      <c r="Z1398" s="139"/>
      <c r="AA1398" s="139"/>
      <c r="AB1398" s="139"/>
      <c r="AC1398" s="139"/>
      <c r="AD1398" s="139"/>
      <c r="AE1398" s="139"/>
      <c r="AF1398" s="139"/>
      <c r="AG1398" s="139"/>
      <c r="AH1398" s="139"/>
      <c r="AI1398" s="139"/>
      <c r="AJ1398" s="139"/>
      <c r="AK1398" s="139"/>
      <c r="AL1398" s="139"/>
      <c r="AM1398" s="139"/>
      <c r="AN1398" s="139"/>
      <c r="AO1398" s="139"/>
      <c r="AP1398" s="139"/>
      <c r="AQ1398" s="139"/>
      <c r="AR1398" s="139"/>
      <c r="AS1398" s="139"/>
      <c r="AT1398" s="139"/>
      <c r="AU1398" s="139"/>
      <c r="AV1398" s="139"/>
      <c r="AW1398" s="139"/>
      <c r="AX1398" s="139"/>
      <c r="AY1398" s="139"/>
      <c r="AZ1398" s="139"/>
      <c r="BA1398" s="139"/>
      <c r="BB1398" s="139"/>
    </row>
    <row r="1399" spans="1:54" ht="14.25" x14ac:dyDescent="0.2">
      <c r="A1399" s="139"/>
      <c r="B1399" s="139"/>
      <c r="C1399" s="139"/>
      <c r="D1399" s="139"/>
      <c r="E1399" s="139"/>
      <c r="F1399" s="139"/>
      <c r="G1399" s="139"/>
      <c r="H1399" s="139"/>
      <c r="I1399" s="139"/>
      <c r="J1399" s="139"/>
      <c r="K1399" s="139"/>
      <c r="L1399" s="139"/>
      <c r="M1399" s="139"/>
      <c r="N1399" s="139"/>
      <c r="O1399" s="139"/>
      <c r="P1399" s="139"/>
      <c r="Q1399" s="139"/>
      <c r="R1399" s="139"/>
      <c r="S1399" s="139"/>
      <c r="T1399" s="139"/>
      <c r="U1399" s="139"/>
      <c r="V1399" s="139"/>
      <c r="W1399" s="139"/>
      <c r="X1399" s="139"/>
      <c r="Y1399" s="139"/>
      <c r="Z1399" s="139"/>
      <c r="AA1399" s="139"/>
      <c r="AB1399" s="139"/>
      <c r="AC1399" s="139"/>
      <c r="AD1399" s="139"/>
      <c r="AE1399" s="139"/>
      <c r="AF1399" s="139"/>
      <c r="AG1399" s="139"/>
      <c r="AH1399" s="139"/>
      <c r="AI1399" s="139"/>
      <c r="AJ1399" s="139"/>
      <c r="AK1399" s="139"/>
      <c r="AL1399" s="139"/>
      <c r="AM1399" s="139"/>
      <c r="AN1399" s="139"/>
      <c r="AO1399" s="139"/>
      <c r="AP1399" s="139"/>
      <c r="AQ1399" s="139"/>
      <c r="AR1399" s="139"/>
      <c r="AS1399" s="139"/>
      <c r="AT1399" s="139"/>
      <c r="AU1399" s="139"/>
      <c r="AV1399" s="139"/>
      <c r="AW1399" s="139"/>
      <c r="AX1399" s="139"/>
      <c r="AY1399" s="139"/>
      <c r="AZ1399" s="139"/>
      <c r="BA1399" s="139"/>
      <c r="BB1399" s="139"/>
    </row>
    <row r="1400" spans="1:54" ht="14.25" x14ac:dyDescent="0.2">
      <c r="A1400" s="139"/>
      <c r="B1400" s="139"/>
      <c r="C1400" s="139"/>
      <c r="D1400" s="139"/>
      <c r="E1400" s="139"/>
      <c r="F1400" s="139"/>
      <c r="G1400" s="139"/>
      <c r="H1400" s="139"/>
      <c r="I1400" s="139"/>
      <c r="J1400" s="139"/>
      <c r="K1400" s="139"/>
      <c r="L1400" s="139"/>
      <c r="M1400" s="139"/>
      <c r="N1400" s="139"/>
      <c r="O1400" s="139"/>
      <c r="P1400" s="139"/>
      <c r="Q1400" s="139"/>
      <c r="R1400" s="139"/>
      <c r="S1400" s="139"/>
      <c r="T1400" s="139"/>
      <c r="U1400" s="139"/>
      <c r="V1400" s="139"/>
      <c r="W1400" s="139"/>
      <c r="X1400" s="139"/>
      <c r="Y1400" s="139"/>
      <c r="Z1400" s="139"/>
      <c r="AA1400" s="139"/>
      <c r="AB1400" s="139"/>
      <c r="AC1400" s="139"/>
      <c r="AD1400" s="139"/>
      <c r="AE1400" s="139"/>
      <c r="AF1400" s="139"/>
      <c r="AG1400" s="139"/>
      <c r="AH1400" s="139"/>
      <c r="AI1400" s="139"/>
      <c r="AJ1400" s="139"/>
      <c r="AK1400" s="139"/>
      <c r="AL1400" s="139"/>
      <c r="AM1400" s="139"/>
      <c r="AN1400" s="139"/>
      <c r="AO1400" s="139"/>
      <c r="AP1400" s="139"/>
      <c r="AQ1400" s="139"/>
      <c r="AR1400" s="139"/>
      <c r="AS1400" s="139"/>
      <c r="AT1400" s="139"/>
      <c r="AU1400" s="139"/>
      <c r="AV1400" s="139"/>
      <c r="AW1400" s="139"/>
      <c r="AX1400" s="139"/>
      <c r="AY1400" s="139"/>
      <c r="AZ1400" s="139"/>
      <c r="BA1400" s="139"/>
      <c r="BB1400" s="139"/>
    </row>
    <row r="1401" spans="1:54" ht="14.25" x14ac:dyDescent="0.2">
      <c r="A1401" s="139"/>
      <c r="B1401" s="139"/>
      <c r="C1401" s="139"/>
      <c r="D1401" s="139"/>
      <c r="E1401" s="139"/>
      <c r="F1401" s="139"/>
      <c r="G1401" s="139"/>
      <c r="H1401" s="139"/>
      <c r="I1401" s="139"/>
      <c r="J1401" s="139"/>
      <c r="K1401" s="139"/>
      <c r="L1401" s="139"/>
      <c r="M1401" s="139"/>
      <c r="N1401" s="139"/>
      <c r="O1401" s="139"/>
      <c r="P1401" s="139"/>
      <c r="Q1401" s="139"/>
      <c r="R1401" s="139"/>
      <c r="S1401" s="139"/>
      <c r="T1401" s="139"/>
      <c r="U1401" s="139"/>
      <c r="V1401" s="139"/>
      <c r="W1401" s="139"/>
      <c r="X1401" s="139"/>
      <c r="Y1401" s="139"/>
      <c r="Z1401" s="139"/>
      <c r="AA1401" s="139"/>
      <c r="AB1401" s="139"/>
      <c r="AC1401" s="139"/>
      <c r="AD1401" s="139"/>
      <c r="AE1401" s="139"/>
      <c r="AF1401" s="139"/>
      <c r="AG1401" s="139"/>
      <c r="AH1401" s="139"/>
      <c r="AI1401" s="139"/>
      <c r="AJ1401" s="139"/>
      <c r="AK1401" s="139"/>
      <c r="AL1401" s="139"/>
      <c r="AM1401" s="139"/>
      <c r="AN1401" s="139"/>
      <c r="AO1401" s="139"/>
      <c r="AP1401" s="139"/>
      <c r="AQ1401" s="139"/>
      <c r="AR1401" s="139"/>
      <c r="AS1401" s="139"/>
      <c r="AT1401" s="139"/>
      <c r="AU1401" s="139"/>
      <c r="AV1401" s="139"/>
      <c r="AW1401" s="139"/>
      <c r="AX1401" s="139"/>
      <c r="AY1401" s="139"/>
      <c r="AZ1401" s="139"/>
      <c r="BA1401" s="139"/>
      <c r="BB1401" s="139"/>
    </row>
    <row r="1402" spans="1:54" ht="14.25" x14ac:dyDescent="0.2">
      <c r="A1402" s="139"/>
      <c r="B1402" s="139"/>
      <c r="C1402" s="139"/>
      <c r="D1402" s="139"/>
      <c r="E1402" s="139"/>
      <c r="F1402" s="139"/>
      <c r="G1402" s="139"/>
      <c r="H1402" s="139"/>
      <c r="I1402" s="139"/>
      <c r="J1402" s="139"/>
      <c r="K1402" s="139"/>
      <c r="L1402" s="139"/>
      <c r="M1402" s="139"/>
      <c r="N1402" s="139"/>
      <c r="O1402" s="139"/>
      <c r="P1402" s="139"/>
      <c r="Q1402" s="139"/>
      <c r="R1402" s="139"/>
      <c r="S1402" s="139"/>
      <c r="T1402" s="139"/>
      <c r="U1402" s="139"/>
      <c r="V1402" s="139"/>
      <c r="W1402" s="139"/>
      <c r="X1402" s="139"/>
      <c r="Y1402" s="139"/>
      <c r="Z1402" s="139"/>
      <c r="AA1402" s="139"/>
      <c r="AB1402" s="139"/>
      <c r="AC1402" s="139"/>
      <c r="AD1402" s="139"/>
      <c r="AE1402" s="139"/>
      <c r="AF1402" s="139"/>
      <c r="AG1402" s="139"/>
      <c r="AH1402" s="139"/>
      <c r="AI1402" s="139"/>
      <c r="AJ1402" s="139"/>
      <c r="AK1402" s="139"/>
      <c r="AL1402" s="139"/>
      <c r="AM1402" s="139"/>
      <c r="AN1402" s="139"/>
      <c r="AO1402" s="139"/>
      <c r="AP1402" s="139"/>
      <c r="AQ1402" s="139"/>
      <c r="AR1402" s="139"/>
      <c r="AS1402" s="139"/>
      <c r="AT1402" s="139"/>
      <c r="AU1402" s="139"/>
      <c r="AV1402" s="139"/>
      <c r="AW1402" s="139"/>
      <c r="AX1402" s="139"/>
      <c r="AY1402" s="139"/>
      <c r="AZ1402" s="139"/>
      <c r="BA1402" s="139"/>
      <c r="BB1402" s="139"/>
    </row>
    <row r="1403" spans="1:54" ht="14.25" x14ac:dyDescent="0.2">
      <c r="A1403" s="139"/>
      <c r="B1403" s="139"/>
      <c r="C1403" s="139"/>
      <c r="D1403" s="139"/>
      <c r="E1403" s="139"/>
      <c r="F1403" s="139"/>
      <c r="G1403" s="139"/>
      <c r="H1403" s="139"/>
      <c r="I1403" s="139"/>
      <c r="J1403" s="139"/>
      <c r="K1403" s="139"/>
      <c r="L1403" s="139"/>
      <c r="M1403" s="139"/>
      <c r="N1403" s="139"/>
      <c r="O1403" s="139"/>
      <c r="P1403" s="139"/>
      <c r="Q1403" s="139"/>
      <c r="R1403" s="139"/>
      <c r="S1403" s="139"/>
      <c r="T1403" s="139"/>
      <c r="U1403" s="139"/>
      <c r="V1403" s="139"/>
      <c r="W1403" s="139"/>
      <c r="X1403" s="139"/>
      <c r="Y1403" s="139"/>
      <c r="Z1403" s="139"/>
      <c r="AA1403" s="139"/>
      <c r="AB1403" s="139"/>
      <c r="AC1403" s="139"/>
      <c r="AD1403" s="139"/>
      <c r="AE1403" s="139"/>
      <c r="AF1403" s="139"/>
      <c r="AG1403" s="139"/>
      <c r="AH1403" s="139"/>
      <c r="AI1403" s="139"/>
      <c r="AJ1403" s="139"/>
      <c r="AK1403" s="139"/>
      <c r="AL1403" s="139"/>
      <c r="AM1403" s="139"/>
      <c r="AN1403" s="139"/>
      <c r="AO1403" s="139"/>
      <c r="AP1403" s="139"/>
      <c r="AQ1403" s="139"/>
      <c r="AR1403" s="139"/>
      <c r="AS1403" s="139"/>
      <c r="AT1403" s="139"/>
      <c r="AU1403" s="139"/>
      <c r="AV1403" s="139"/>
      <c r="AW1403" s="139"/>
      <c r="AX1403" s="139"/>
      <c r="AY1403" s="139"/>
      <c r="AZ1403" s="139"/>
      <c r="BA1403" s="139"/>
      <c r="BB1403" s="139"/>
    </row>
    <row r="1404" spans="1:54" ht="14.25" x14ac:dyDescent="0.2">
      <c r="A1404" s="139"/>
      <c r="B1404" s="139"/>
      <c r="C1404" s="139"/>
      <c r="D1404" s="139"/>
      <c r="E1404" s="139"/>
      <c r="F1404" s="139"/>
      <c r="G1404" s="139"/>
      <c r="H1404" s="139"/>
      <c r="I1404" s="139"/>
      <c r="J1404" s="139"/>
      <c r="K1404" s="139"/>
      <c r="L1404" s="139"/>
      <c r="M1404" s="139"/>
      <c r="N1404" s="139"/>
      <c r="O1404" s="139"/>
      <c r="P1404" s="139"/>
      <c r="Q1404" s="139"/>
      <c r="R1404" s="139"/>
      <c r="S1404" s="139"/>
      <c r="T1404" s="139"/>
      <c r="U1404" s="139"/>
      <c r="V1404" s="139"/>
      <c r="W1404" s="139"/>
      <c r="X1404" s="139"/>
      <c r="Y1404" s="139"/>
      <c r="Z1404" s="139"/>
      <c r="AA1404" s="139"/>
      <c r="AB1404" s="139"/>
      <c r="AC1404" s="139"/>
      <c r="AD1404" s="139"/>
      <c r="AE1404" s="139"/>
      <c r="AF1404" s="139"/>
      <c r="AG1404" s="139"/>
      <c r="AH1404" s="139"/>
      <c r="AI1404" s="139"/>
      <c r="AJ1404" s="139"/>
      <c r="AK1404" s="139"/>
      <c r="AL1404" s="139"/>
      <c r="AM1404" s="139"/>
      <c r="AN1404" s="139"/>
      <c r="AO1404" s="139"/>
      <c r="AP1404" s="139"/>
      <c r="AQ1404" s="139"/>
      <c r="AR1404" s="139"/>
      <c r="AS1404" s="139"/>
      <c r="AT1404" s="139"/>
      <c r="AU1404" s="139"/>
      <c r="AV1404" s="139"/>
      <c r="AW1404" s="139"/>
      <c r="AX1404" s="139"/>
      <c r="AY1404" s="139"/>
      <c r="AZ1404" s="139"/>
      <c r="BA1404" s="139"/>
      <c r="BB1404" s="139"/>
    </row>
    <row r="1405" spans="1:54" ht="14.25" x14ac:dyDescent="0.2">
      <c r="A1405" s="139"/>
      <c r="B1405" s="139"/>
      <c r="C1405" s="139"/>
      <c r="D1405" s="139"/>
      <c r="E1405" s="139"/>
      <c r="F1405" s="139"/>
      <c r="G1405" s="139"/>
      <c r="H1405" s="139"/>
      <c r="I1405" s="139"/>
      <c r="J1405" s="139"/>
      <c r="K1405" s="139"/>
      <c r="L1405" s="139"/>
      <c r="M1405" s="139"/>
      <c r="N1405" s="139"/>
      <c r="O1405" s="139"/>
      <c r="P1405" s="139"/>
      <c r="Q1405" s="139"/>
      <c r="R1405" s="139"/>
      <c r="S1405" s="139"/>
      <c r="T1405" s="139"/>
      <c r="U1405" s="139"/>
      <c r="V1405" s="139"/>
      <c r="W1405" s="139"/>
      <c r="X1405" s="139"/>
      <c r="Y1405" s="139"/>
      <c r="Z1405" s="139"/>
      <c r="AA1405" s="139"/>
      <c r="AB1405" s="139"/>
      <c r="AC1405" s="139"/>
      <c r="AD1405" s="139"/>
      <c r="AE1405" s="139"/>
      <c r="AF1405" s="139"/>
      <c r="AG1405" s="139"/>
      <c r="AH1405" s="139"/>
      <c r="AI1405" s="139"/>
      <c r="AJ1405" s="139"/>
      <c r="AK1405" s="139"/>
      <c r="AL1405" s="139"/>
      <c r="AM1405" s="139"/>
      <c r="AN1405" s="139"/>
      <c r="AO1405" s="139"/>
      <c r="AP1405" s="139"/>
      <c r="AQ1405" s="139"/>
      <c r="AR1405" s="139"/>
      <c r="AS1405" s="139"/>
      <c r="AT1405" s="139"/>
      <c r="AU1405" s="139"/>
      <c r="AV1405" s="139"/>
      <c r="AW1405" s="139"/>
      <c r="AX1405" s="139"/>
      <c r="AY1405" s="139"/>
      <c r="AZ1405" s="139"/>
      <c r="BA1405" s="139"/>
      <c r="BB1405" s="139"/>
    </row>
    <row r="1406" spans="1:54" ht="14.25" x14ac:dyDescent="0.2">
      <c r="A1406" s="139"/>
      <c r="B1406" s="139"/>
      <c r="C1406" s="139"/>
      <c r="D1406" s="139"/>
      <c r="E1406" s="139"/>
      <c r="F1406" s="139"/>
      <c r="G1406" s="139"/>
      <c r="H1406" s="139"/>
      <c r="I1406" s="139"/>
      <c r="J1406" s="139"/>
      <c r="K1406" s="139"/>
      <c r="L1406" s="139"/>
      <c r="M1406" s="139"/>
      <c r="N1406" s="139"/>
      <c r="O1406" s="139"/>
      <c r="P1406" s="139"/>
      <c r="Q1406" s="139"/>
      <c r="R1406" s="139"/>
      <c r="S1406" s="139"/>
      <c r="T1406" s="139"/>
      <c r="U1406" s="139"/>
      <c r="V1406" s="139"/>
      <c r="W1406" s="139"/>
      <c r="X1406" s="139"/>
      <c r="Y1406" s="139"/>
      <c r="Z1406" s="139"/>
      <c r="AA1406" s="139"/>
      <c r="AB1406" s="139"/>
      <c r="AC1406" s="139"/>
      <c r="AD1406" s="139"/>
      <c r="AE1406" s="139"/>
      <c r="AF1406" s="139"/>
      <c r="AG1406" s="139"/>
      <c r="AH1406" s="139"/>
      <c r="AI1406" s="139"/>
      <c r="AJ1406" s="139"/>
      <c r="AK1406" s="139"/>
      <c r="AL1406" s="139"/>
      <c r="AM1406" s="139"/>
      <c r="AN1406" s="139"/>
      <c r="AO1406" s="139"/>
      <c r="AP1406" s="139"/>
      <c r="AQ1406" s="139"/>
      <c r="AR1406" s="139"/>
      <c r="AS1406" s="139"/>
      <c r="AT1406" s="139"/>
      <c r="AU1406" s="139"/>
      <c r="AV1406" s="139"/>
      <c r="AW1406" s="139"/>
      <c r="AX1406" s="139"/>
      <c r="AY1406" s="139"/>
      <c r="AZ1406" s="139"/>
      <c r="BA1406" s="139"/>
      <c r="BB1406" s="139"/>
    </row>
    <row r="1407" spans="1:54" ht="14.25" x14ac:dyDescent="0.2">
      <c r="A1407" s="139"/>
      <c r="B1407" s="139"/>
      <c r="C1407" s="139"/>
      <c r="D1407" s="139"/>
      <c r="E1407" s="139"/>
      <c r="F1407" s="139"/>
      <c r="G1407" s="139"/>
      <c r="H1407" s="139"/>
      <c r="I1407" s="139"/>
      <c r="J1407" s="139"/>
      <c r="K1407" s="139"/>
      <c r="L1407" s="139"/>
      <c r="M1407" s="139"/>
      <c r="N1407" s="139"/>
      <c r="O1407" s="139"/>
      <c r="P1407" s="139"/>
      <c r="Q1407" s="139"/>
      <c r="R1407" s="139"/>
      <c r="S1407" s="139"/>
      <c r="T1407" s="139"/>
      <c r="U1407" s="139"/>
      <c r="V1407" s="139"/>
      <c r="W1407" s="139"/>
      <c r="X1407" s="139"/>
      <c r="Y1407" s="139"/>
      <c r="Z1407" s="139"/>
      <c r="AA1407" s="139"/>
      <c r="AB1407" s="139"/>
      <c r="AC1407" s="139"/>
      <c r="AD1407" s="139"/>
      <c r="AE1407" s="139"/>
      <c r="AF1407" s="139"/>
      <c r="AG1407" s="139"/>
      <c r="AH1407" s="139"/>
      <c r="AI1407" s="139"/>
      <c r="AJ1407" s="139"/>
      <c r="AK1407" s="139"/>
      <c r="AL1407" s="139"/>
      <c r="AM1407" s="139"/>
      <c r="AN1407" s="139"/>
      <c r="AO1407" s="139"/>
      <c r="AP1407" s="139"/>
      <c r="AQ1407" s="139"/>
      <c r="AR1407" s="139"/>
      <c r="AS1407" s="139"/>
      <c r="AT1407" s="139"/>
      <c r="AU1407" s="139"/>
      <c r="AV1407" s="139"/>
      <c r="AW1407" s="139"/>
      <c r="AX1407" s="139"/>
      <c r="AY1407" s="139"/>
      <c r="AZ1407" s="139"/>
      <c r="BA1407" s="139"/>
      <c r="BB1407" s="139"/>
    </row>
    <row r="1408" spans="1:54" ht="14.25" x14ac:dyDescent="0.2">
      <c r="A1408" s="139"/>
      <c r="B1408" s="139"/>
      <c r="C1408" s="139"/>
      <c r="D1408" s="139"/>
      <c r="E1408" s="139"/>
      <c r="F1408" s="139"/>
      <c r="G1408" s="139"/>
      <c r="H1408" s="139"/>
      <c r="I1408" s="139"/>
      <c r="J1408" s="139"/>
      <c r="K1408" s="139"/>
      <c r="L1408" s="139"/>
      <c r="M1408" s="139"/>
      <c r="N1408" s="139"/>
      <c r="O1408" s="139"/>
      <c r="P1408" s="139"/>
      <c r="Q1408" s="139"/>
      <c r="R1408" s="139"/>
      <c r="S1408" s="139"/>
      <c r="T1408" s="139"/>
      <c r="U1408" s="139"/>
      <c r="V1408" s="139"/>
      <c r="W1408" s="139"/>
      <c r="X1408" s="139"/>
      <c r="Y1408" s="139"/>
      <c r="Z1408" s="139"/>
      <c r="AA1408" s="139"/>
      <c r="AB1408" s="139"/>
      <c r="AC1408" s="139"/>
      <c r="AD1408" s="139"/>
      <c r="AE1408" s="139"/>
      <c r="AF1408" s="139"/>
      <c r="AG1408" s="139"/>
      <c r="AH1408" s="139"/>
      <c r="AI1408" s="139"/>
      <c r="AJ1408" s="139"/>
      <c r="AK1408" s="139"/>
      <c r="AL1408" s="139"/>
      <c r="AM1408" s="139"/>
      <c r="AN1408" s="139"/>
      <c r="AO1408" s="139"/>
      <c r="AP1408" s="139"/>
      <c r="AQ1408" s="139"/>
      <c r="AR1408" s="139"/>
      <c r="AS1408" s="139"/>
      <c r="AT1408" s="139"/>
      <c r="AU1408" s="139"/>
      <c r="AV1408" s="139"/>
      <c r="AW1408" s="139"/>
      <c r="AX1408" s="139"/>
      <c r="AY1408" s="139"/>
      <c r="AZ1408" s="139"/>
      <c r="BA1408" s="139"/>
      <c r="BB1408" s="139"/>
    </row>
    <row r="1409" spans="1:54" ht="14.25" x14ac:dyDescent="0.2">
      <c r="A1409" s="139"/>
      <c r="B1409" s="139"/>
      <c r="C1409" s="139"/>
      <c r="D1409" s="139"/>
      <c r="E1409" s="139"/>
      <c r="F1409" s="139"/>
      <c r="G1409" s="139"/>
      <c r="H1409" s="139"/>
      <c r="I1409" s="139"/>
      <c r="J1409" s="139"/>
      <c r="K1409" s="139"/>
      <c r="L1409" s="139"/>
      <c r="M1409" s="139"/>
      <c r="N1409" s="139"/>
      <c r="O1409" s="139"/>
      <c r="P1409" s="139"/>
      <c r="Q1409" s="139"/>
      <c r="R1409" s="139"/>
      <c r="S1409" s="139"/>
      <c r="T1409" s="139"/>
      <c r="U1409" s="139"/>
      <c r="V1409" s="139"/>
      <c r="W1409" s="139"/>
      <c r="X1409" s="139"/>
      <c r="Y1409" s="139"/>
      <c r="Z1409" s="139"/>
      <c r="AA1409" s="139"/>
      <c r="AB1409" s="139"/>
      <c r="AC1409" s="139"/>
      <c r="AD1409" s="139"/>
      <c r="AE1409" s="139"/>
      <c r="AF1409" s="139"/>
      <c r="AG1409" s="139"/>
      <c r="AH1409" s="139"/>
      <c r="AI1409" s="139"/>
      <c r="AJ1409" s="139"/>
      <c r="AK1409" s="139"/>
      <c r="AL1409" s="139"/>
      <c r="AM1409" s="139"/>
      <c r="AN1409" s="139"/>
      <c r="AO1409" s="139"/>
      <c r="AP1409" s="139"/>
      <c r="AQ1409" s="139"/>
      <c r="AR1409" s="139"/>
      <c r="AS1409" s="139"/>
      <c r="AT1409" s="139"/>
      <c r="AU1409" s="139"/>
      <c r="AV1409" s="139"/>
      <c r="AW1409" s="139"/>
      <c r="AX1409" s="139"/>
      <c r="AY1409" s="139"/>
      <c r="AZ1409" s="139"/>
      <c r="BA1409" s="139"/>
      <c r="BB1409" s="139"/>
    </row>
    <row r="1410" spans="1:54" ht="14.25" x14ac:dyDescent="0.2">
      <c r="A1410" s="139"/>
      <c r="B1410" s="139"/>
      <c r="C1410" s="139"/>
      <c r="D1410" s="139"/>
      <c r="E1410" s="139"/>
      <c r="F1410" s="139"/>
      <c r="G1410" s="139"/>
      <c r="H1410" s="139"/>
      <c r="I1410" s="139"/>
      <c r="J1410" s="139"/>
      <c r="K1410" s="139"/>
      <c r="L1410" s="139"/>
      <c r="M1410" s="139"/>
      <c r="N1410" s="139"/>
      <c r="O1410" s="139"/>
      <c r="P1410" s="139"/>
      <c r="Q1410" s="139"/>
      <c r="R1410" s="139"/>
      <c r="S1410" s="139"/>
      <c r="T1410" s="139"/>
      <c r="U1410" s="139"/>
      <c r="V1410" s="139"/>
      <c r="W1410" s="139"/>
      <c r="X1410" s="139"/>
      <c r="Y1410" s="139"/>
      <c r="Z1410" s="139"/>
      <c r="AA1410" s="139"/>
      <c r="AB1410" s="139"/>
      <c r="AC1410" s="139"/>
      <c r="AD1410" s="139"/>
      <c r="AE1410" s="139"/>
      <c r="AF1410" s="139"/>
      <c r="AG1410" s="139"/>
      <c r="AH1410" s="139"/>
      <c r="AI1410" s="139"/>
      <c r="AJ1410" s="139"/>
      <c r="AK1410" s="139"/>
      <c r="AL1410" s="139"/>
      <c r="AM1410" s="139"/>
      <c r="AN1410" s="139"/>
      <c r="AO1410" s="139"/>
      <c r="AP1410" s="139"/>
      <c r="AQ1410" s="139"/>
      <c r="AR1410" s="139"/>
      <c r="AS1410" s="139"/>
      <c r="AT1410" s="139"/>
      <c r="AU1410" s="139"/>
      <c r="AV1410" s="139"/>
      <c r="AW1410" s="139"/>
      <c r="AX1410" s="139"/>
      <c r="AY1410" s="139"/>
      <c r="AZ1410" s="139"/>
      <c r="BA1410" s="139"/>
      <c r="BB1410" s="139"/>
    </row>
    <row r="1411" spans="1:54" ht="14.25" x14ac:dyDescent="0.2">
      <c r="A1411" s="139"/>
      <c r="B1411" s="139"/>
      <c r="C1411" s="139"/>
      <c r="D1411" s="139"/>
      <c r="E1411" s="139"/>
      <c r="F1411" s="139"/>
      <c r="G1411" s="139"/>
      <c r="H1411" s="139"/>
      <c r="I1411" s="139"/>
      <c r="J1411" s="139"/>
      <c r="K1411" s="139"/>
      <c r="L1411" s="139"/>
      <c r="M1411" s="139"/>
      <c r="N1411" s="139"/>
      <c r="O1411" s="139"/>
      <c r="P1411" s="139"/>
      <c r="Q1411" s="139"/>
      <c r="R1411" s="139"/>
      <c r="S1411" s="139"/>
      <c r="T1411" s="139"/>
      <c r="U1411" s="139"/>
      <c r="V1411" s="139"/>
      <c r="W1411" s="139"/>
      <c r="X1411" s="139"/>
      <c r="Y1411" s="139"/>
      <c r="Z1411" s="139"/>
      <c r="AA1411" s="139"/>
      <c r="AB1411" s="139"/>
      <c r="AC1411" s="139"/>
      <c r="AD1411" s="139"/>
      <c r="AE1411" s="139"/>
      <c r="AF1411" s="139"/>
      <c r="AG1411" s="139"/>
      <c r="AH1411" s="139"/>
      <c r="AI1411" s="139"/>
      <c r="AJ1411" s="139"/>
      <c r="AK1411" s="139"/>
      <c r="AL1411" s="139"/>
      <c r="AM1411" s="139"/>
      <c r="AN1411" s="139"/>
      <c r="AO1411" s="139"/>
      <c r="AP1411" s="139"/>
      <c r="AQ1411" s="139"/>
      <c r="AR1411" s="139"/>
      <c r="AS1411" s="139"/>
      <c r="AT1411" s="139"/>
      <c r="AU1411" s="139"/>
      <c r="AV1411" s="139"/>
      <c r="AW1411" s="139"/>
      <c r="AX1411" s="139"/>
      <c r="AY1411" s="139"/>
      <c r="AZ1411" s="139"/>
      <c r="BA1411" s="139"/>
      <c r="BB1411" s="139"/>
    </row>
    <row r="1412" spans="1:54" ht="14.25" x14ac:dyDescent="0.2">
      <c r="A1412" s="139"/>
      <c r="B1412" s="139"/>
      <c r="C1412" s="139"/>
      <c r="D1412" s="139"/>
      <c r="E1412" s="139"/>
      <c r="F1412" s="139"/>
      <c r="G1412" s="139"/>
      <c r="H1412" s="139"/>
      <c r="I1412" s="139"/>
      <c r="J1412" s="139"/>
      <c r="K1412" s="139"/>
      <c r="L1412" s="139"/>
      <c r="M1412" s="139"/>
      <c r="N1412" s="139"/>
      <c r="O1412" s="139"/>
      <c r="P1412" s="139"/>
      <c r="Q1412" s="139"/>
      <c r="R1412" s="139"/>
      <c r="S1412" s="139"/>
      <c r="T1412" s="139"/>
      <c r="U1412" s="139"/>
      <c r="V1412" s="139"/>
      <c r="W1412" s="139"/>
      <c r="X1412" s="139"/>
      <c r="Y1412" s="139"/>
      <c r="Z1412" s="139"/>
      <c r="AA1412" s="139"/>
      <c r="AB1412" s="139"/>
      <c r="AC1412" s="139"/>
      <c r="AD1412" s="139"/>
      <c r="AE1412" s="139"/>
      <c r="AF1412" s="139"/>
      <c r="AG1412" s="139"/>
      <c r="AH1412" s="139"/>
      <c r="AI1412" s="139"/>
      <c r="AJ1412" s="139"/>
      <c r="AK1412" s="139"/>
      <c r="AL1412" s="139"/>
      <c r="AM1412" s="139"/>
      <c r="AN1412" s="139"/>
      <c r="AO1412" s="139"/>
      <c r="AP1412" s="139"/>
      <c r="AQ1412" s="139"/>
      <c r="AR1412" s="139"/>
      <c r="AS1412" s="139"/>
      <c r="AT1412" s="139"/>
      <c r="AU1412" s="139"/>
      <c r="AV1412" s="139"/>
      <c r="AW1412" s="139"/>
      <c r="AX1412" s="139"/>
      <c r="AY1412" s="139"/>
      <c r="AZ1412" s="139"/>
      <c r="BA1412" s="139"/>
      <c r="BB1412" s="139"/>
    </row>
    <row r="1413" spans="1:54" ht="14.25" x14ac:dyDescent="0.2">
      <c r="A1413" s="139"/>
      <c r="B1413" s="139"/>
      <c r="C1413" s="139"/>
      <c r="D1413" s="139"/>
      <c r="E1413" s="139"/>
      <c r="F1413" s="139"/>
      <c r="G1413" s="139"/>
      <c r="H1413" s="139"/>
      <c r="I1413" s="139"/>
      <c r="J1413" s="139"/>
      <c r="K1413" s="139"/>
      <c r="L1413" s="139"/>
      <c r="M1413" s="139"/>
      <c r="N1413" s="139"/>
      <c r="O1413" s="139"/>
      <c r="P1413" s="139"/>
      <c r="Q1413" s="139"/>
      <c r="R1413" s="139"/>
      <c r="S1413" s="139"/>
      <c r="T1413" s="139"/>
      <c r="U1413" s="139"/>
      <c r="V1413" s="139"/>
      <c r="W1413" s="139"/>
      <c r="X1413" s="139"/>
      <c r="Y1413" s="139"/>
      <c r="Z1413" s="139"/>
      <c r="AA1413" s="139"/>
      <c r="AB1413" s="139"/>
      <c r="AC1413" s="139"/>
      <c r="AD1413" s="139"/>
      <c r="AE1413" s="139"/>
      <c r="AF1413" s="139"/>
      <c r="AG1413" s="139"/>
      <c r="AH1413" s="139"/>
      <c r="AI1413" s="139"/>
      <c r="AJ1413" s="139"/>
      <c r="AK1413" s="139"/>
      <c r="AL1413" s="139"/>
      <c r="AM1413" s="139"/>
      <c r="AN1413" s="139"/>
      <c r="AO1413" s="139"/>
      <c r="AP1413" s="139"/>
      <c r="AQ1413" s="139"/>
      <c r="AR1413" s="139"/>
      <c r="AS1413" s="139"/>
      <c r="AT1413" s="139"/>
      <c r="AU1413" s="139"/>
      <c r="AV1413" s="139"/>
      <c r="AW1413" s="139"/>
      <c r="AX1413" s="139"/>
      <c r="AY1413" s="139"/>
      <c r="AZ1413" s="139"/>
      <c r="BA1413" s="139"/>
      <c r="BB1413" s="139"/>
    </row>
    <row r="1414" spans="1:54" ht="14.25" x14ac:dyDescent="0.2">
      <c r="A1414" s="139"/>
      <c r="B1414" s="139"/>
      <c r="C1414" s="139"/>
      <c r="D1414" s="139"/>
      <c r="E1414" s="139"/>
      <c r="F1414" s="139"/>
      <c r="G1414" s="139"/>
      <c r="H1414" s="139"/>
      <c r="I1414" s="139"/>
      <c r="J1414" s="139"/>
      <c r="K1414" s="139"/>
      <c r="L1414" s="139"/>
      <c r="M1414" s="139"/>
      <c r="N1414" s="139"/>
      <c r="O1414" s="139"/>
      <c r="P1414" s="139"/>
      <c r="Q1414" s="139"/>
      <c r="R1414" s="139"/>
      <c r="S1414" s="139"/>
      <c r="T1414" s="139"/>
      <c r="U1414" s="139"/>
      <c r="V1414" s="139"/>
      <c r="W1414" s="139"/>
      <c r="X1414" s="139"/>
      <c r="Y1414" s="139"/>
      <c r="Z1414" s="139"/>
      <c r="AA1414" s="139"/>
      <c r="AB1414" s="139"/>
      <c r="AC1414" s="139"/>
      <c r="AD1414" s="139"/>
      <c r="AE1414" s="139"/>
      <c r="AF1414" s="139"/>
      <c r="AG1414" s="139"/>
      <c r="AH1414" s="139"/>
      <c r="AI1414" s="139"/>
      <c r="AJ1414" s="139"/>
      <c r="AK1414" s="139"/>
      <c r="AL1414" s="139"/>
      <c r="AM1414" s="139"/>
      <c r="AN1414" s="139"/>
      <c r="AO1414" s="139"/>
      <c r="AP1414" s="139"/>
      <c r="AQ1414" s="139"/>
      <c r="AR1414" s="139"/>
      <c r="AS1414" s="139"/>
      <c r="AT1414" s="139"/>
      <c r="AU1414" s="139"/>
      <c r="AV1414" s="139"/>
      <c r="AW1414" s="139"/>
      <c r="AX1414" s="139"/>
      <c r="AY1414" s="139"/>
      <c r="AZ1414" s="139"/>
      <c r="BA1414" s="139"/>
      <c r="BB1414" s="139"/>
    </row>
    <row r="1415" spans="1:54" ht="14.25" x14ac:dyDescent="0.2">
      <c r="A1415" s="139"/>
      <c r="B1415" s="139"/>
      <c r="C1415" s="139"/>
      <c r="D1415" s="139"/>
      <c r="E1415" s="139"/>
      <c r="F1415" s="139"/>
      <c r="G1415" s="139"/>
      <c r="H1415" s="139"/>
      <c r="I1415" s="139"/>
      <c r="J1415" s="139"/>
      <c r="K1415" s="139"/>
      <c r="L1415" s="139"/>
      <c r="M1415" s="139"/>
      <c r="N1415" s="139"/>
      <c r="O1415" s="139"/>
      <c r="P1415" s="139"/>
      <c r="Q1415" s="139"/>
      <c r="R1415" s="139"/>
      <c r="S1415" s="139"/>
      <c r="T1415" s="139"/>
      <c r="U1415" s="139"/>
      <c r="V1415" s="139"/>
      <c r="W1415" s="139"/>
      <c r="X1415" s="139"/>
      <c r="Y1415" s="139"/>
      <c r="Z1415" s="139"/>
      <c r="AA1415" s="139"/>
      <c r="AB1415" s="139"/>
      <c r="AC1415" s="139"/>
      <c r="AD1415" s="139"/>
      <c r="AE1415" s="139"/>
      <c r="AF1415" s="139"/>
      <c r="AG1415" s="139"/>
      <c r="AH1415" s="139"/>
      <c r="AI1415" s="139"/>
      <c r="AJ1415" s="139"/>
      <c r="AK1415" s="139"/>
      <c r="AL1415" s="139"/>
      <c r="AM1415" s="139"/>
      <c r="AN1415" s="139"/>
      <c r="AO1415" s="139"/>
      <c r="AP1415" s="139"/>
      <c r="AQ1415" s="139"/>
      <c r="AR1415" s="139"/>
      <c r="AS1415" s="139"/>
      <c r="AT1415" s="139"/>
      <c r="AU1415" s="139"/>
      <c r="AV1415" s="139"/>
      <c r="AW1415" s="139"/>
      <c r="AX1415" s="139"/>
      <c r="AY1415" s="139"/>
      <c r="AZ1415" s="139"/>
      <c r="BA1415" s="139"/>
      <c r="BB1415" s="139"/>
    </row>
    <row r="1416" spans="1:54" ht="14.25" x14ac:dyDescent="0.2">
      <c r="A1416" s="139"/>
      <c r="B1416" s="139"/>
      <c r="C1416" s="139"/>
      <c r="D1416" s="139"/>
      <c r="E1416" s="139"/>
      <c r="F1416" s="139"/>
      <c r="G1416" s="139"/>
      <c r="H1416" s="139"/>
      <c r="I1416" s="139"/>
      <c r="J1416" s="139"/>
      <c r="K1416" s="139"/>
      <c r="L1416" s="139"/>
      <c r="M1416" s="139"/>
      <c r="N1416" s="139"/>
      <c r="O1416" s="139"/>
      <c r="P1416" s="139"/>
      <c r="Q1416" s="139"/>
      <c r="R1416" s="139"/>
      <c r="S1416" s="139"/>
      <c r="T1416" s="139"/>
      <c r="U1416" s="139"/>
      <c r="V1416" s="139"/>
      <c r="W1416" s="139"/>
      <c r="X1416" s="139"/>
      <c r="Y1416" s="139"/>
      <c r="Z1416" s="139"/>
      <c r="AA1416" s="139"/>
      <c r="AB1416" s="139"/>
      <c r="AC1416" s="139"/>
      <c r="AD1416" s="139"/>
      <c r="AE1416" s="139"/>
      <c r="AF1416" s="139"/>
      <c r="AG1416" s="139"/>
      <c r="AH1416" s="139"/>
      <c r="AI1416" s="139"/>
      <c r="AJ1416" s="139"/>
      <c r="AK1416" s="139"/>
      <c r="AL1416" s="139"/>
      <c r="AM1416" s="139"/>
      <c r="AN1416" s="139"/>
      <c r="AO1416" s="139"/>
      <c r="AP1416" s="139"/>
      <c r="AQ1416" s="139"/>
      <c r="AR1416" s="139"/>
      <c r="AS1416" s="139"/>
      <c r="AT1416" s="139"/>
      <c r="AU1416" s="139"/>
      <c r="AV1416" s="139"/>
      <c r="AW1416" s="139"/>
      <c r="AX1416" s="139"/>
      <c r="AY1416" s="139"/>
      <c r="AZ1416" s="139"/>
      <c r="BA1416" s="139"/>
      <c r="BB1416" s="139"/>
    </row>
    <row r="1417" spans="1:54" ht="14.25" x14ac:dyDescent="0.2">
      <c r="A1417" s="139"/>
      <c r="B1417" s="139"/>
      <c r="C1417" s="139"/>
      <c r="D1417" s="139"/>
      <c r="E1417" s="139"/>
      <c r="F1417" s="139"/>
      <c r="G1417" s="139"/>
      <c r="H1417" s="139"/>
      <c r="I1417" s="139"/>
      <c r="J1417" s="139"/>
      <c r="K1417" s="139"/>
      <c r="L1417" s="139"/>
      <c r="M1417" s="139"/>
      <c r="N1417" s="139"/>
      <c r="O1417" s="139"/>
      <c r="P1417" s="139"/>
      <c r="Q1417" s="139"/>
      <c r="R1417" s="139"/>
      <c r="S1417" s="139"/>
      <c r="T1417" s="139"/>
      <c r="U1417" s="139"/>
      <c r="V1417" s="139"/>
      <c r="W1417" s="139"/>
      <c r="X1417" s="139"/>
      <c r="Y1417" s="139"/>
      <c r="Z1417" s="139"/>
      <c r="AA1417" s="139"/>
      <c r="AB1417" s="139"/>
      <c r="AC1417" s="139"/>
      <c r="AD1417" s="139"/>
      <c r="AE1417" s="139"/>
      <c r="AF1417" s="139"/>
      <c r="AG1417" s="139"/>
      <c r="AH1417" s="139"/>
      <c r="AI1417" s="139"/>
      <c r="AJ1417" s="139"/>
      <c r="AK1417" s="139"/>
      <c r="AL1417" s="139"/>
      <c r="AM1417" s="139"/>
      <c r="AN1417" s="139"/>
      <c r="AO1417" s="139"/>
      <c r="AP1417" s="139"/>
      <c r="AQ1417" s="139"/>
      <c r="AR1417" s="139"/>
      <c r="AS1417" s="139"/>
      <c r="AT1417" s="139"/>
      <c r="AU1417" s="139"/>
      <c r="AV1417" s="139"/>
      <c r="AW1417" s="139"/>
      <c r="AX1417" s="139"/>
      <c r="AY1417" s="139"/>
      <c r="AZ1417" s="139"/>
      <c r="BA1417" s="139"/>
      <c r="BB1417" s="139"/>
    </row>
    <row r="1418" spans="1:54" ht="14.25" x14ac:dyDescent="0.2">
      <c r="A1418" s="139"/>
      <c r="B1418" s="139"/>
      <c r="C1418" s="139"/>
      <c r="D1418" s="139"/>
      <c r="E1418" s="139"/>
      <c r="F1418" s="139"/>
      <c r="G1418" s="139"/>
      <c r="H1418" s="139"/>
      <c r="I1418" s="139"/>
      <c r="J1418" s="139"/>
      <c r="K1418" s="139"/>
      <c r="L1418" s="139"/>
      <c r="M1418" s="139"/>
      <c r="N1418" s="139"/>
      <c r="O1418" s="139"/>
      <c r="P1418" s="139"/>
      <c r="Q1418" s="139"/>
      <c r="R1418" s="139"/>
      <c r="S1418" s="139"/>
      <c r="T1418" s="139"/>
      <c r="U1418" s="139"/>
      <c r="V1418" s="139"/>
      <c r="W1418" s="139"/>
      <c r="X1418" s="139"/>
      <c r="Y1418" s="139"/>
      <c r="Z1418" s="139"/>
      <c r="AA1418" s="139"/>
      <c r="AB1418" s="139"/>
      <c r="AC1418" s="139"/>
      <c r="AD1418" s="139"/>
      <c r="AE1418" s="139"/>
      <c r="AF1418" s="139"/>
      <c r="AG1418" s="139"/>
      <c r="AH1418" s="139"/>
      <c r="AI1418" s="139"/>
      <c r="AJ1418" s="139"/>
      <c r="AK1418" s="139"/>
      <c r="AL1418" s="139"/>
      <c r="AM1418" s="139"/>
      <c r="AN1418" s="139"/>
      <c r="AO1418" s="139"/>
      <c r="AP1418" s="139"/>
      <c r="AQ1418" s="139"/>
      <c r="AR1418" s="139"/>
      <c r="AS1418" s="139"/>
      <c r="AT1418" s="139"/>
      <c r="AU1418" s="139"/>
      <c r="AV1418" s="139"/>
      <c r="AW1418" s="139"/>
      <c r="AX1418" s="139"/>
      <c r="AY1418" s="139"/>
      <c r="AZ1418" s="139"/>
      <c r="BA1418" s="139"/>
      <c r="BB1418" s="139"/>
    </row>
    <row r="1419" spans="1:54" ht="14.25" x14ac:dyDescent="0.2">
      <c r="A1419" s="139"/>
      <c r="B1419" s="139"/>
      <c r="C1419" s="139"/>
      <c r="D1419" s="139"/>
      <c r="E1419" s="139"/>
      <c r="F1419" s="139"/>
      <c r="G1419" s="139"/>
      <c r="H1419" s="139"/>
      <c r="I1419" s="139"/>
      <c r="J1419" s="139"/>
      <c r="K1419" s="139"/>
      <c r="L1419" s="139"/>
      <c r="M1419" s="139"/>
      <c r="N1419" s="139"/>
      <c r="O1419" s="139"/>
      <c r="P1419" s="139"/>
      <c r="Q1419" s="139"/>
      <c r="R1419" s="139"/>
      <c r="S1419" s="139"/>
      <c r="T1419" s="139"/>
      <c r="U1419" s="139"/>
      <c r="V1419" s="139"/>
      <c r="W1419" s="139"/>
      <c r="X1419" s="139"/>
      <c r="Y1419" s="139"/>
      <c r="Z1419" s="139"/>
      <c r="AA1419" s="139"/>
      <c r="AB1419" s="139"/>
      <c r="AC1419" s="139"/>
      <c r="AD1419" s="139"/>
      <c r="AE1419" s="139"/>
      <c r="AF1419" s="139"/>
      <c r="AG1419" s="139"/>
      <c r="AH1419" s="139"/>
      <c r="AI1419" s="139"/>
      <c r="AJ1419" s="139"/>
      <c r="AK1419" s="139"/>
      <c r="AL1419" s="139"/>
      <c r="AM1419" s="139"/>
      <c r="AN1419" s="139"/>
      <c r="AO1419" s="139"/>
      <c r="AP1419" s="139"/>
      <c r="AQ1419" s="139"/>
      <c r="AR1419" s="139"/>
      <c r="AS1419" s="139"/>
      <c r="AT1419" s="139"/>
      <c r="AU1419" s="139"/>
      <c r="AV1419" s="139"/>
      <c r="AW1419" s="139"/>
      <c r="AX1419" s="139"/>
      <c r="AY1419" s="139"/>
      <c r="AZ1419" s="139"/>
      <c r="BA1419" s="139"/>
      <c r="BB1419" s="139"/>
    </row>
    <row r="1420" spans="1:54" ht="14.25" x14ac:dyDescent="0.2">
      <c r="A1420" s="139"/>
      <c r="B1420" s="139"/>
      <c r="C1420" s="139"/>
      <c r="D1420" s="139"/>
      <c r="E1420" s="139"/>
      <c r="F1420" s="139"/>
      <c r="G1420" s="139"/>
      <c r="H1420" s="139"/>
      <c r="I1420" s="139"/>
      <c r="J1420" s="139"/>
      <c r="K1420" s="139"/>
      <c r="L1420" s="139"/>
      <c r="M1420" s="139"/>
      <c r="N1420" s="139"/>
      <c r="O1420" s="139"/>
      <c r="P1420" s="139"/>
      <c r="Q1420" s="139"/>
      <c r="R1420" s="139"/>
      <c r="S1420" s="139"/>
      <c r="T1420" s="139"/>
      <c r="U1420" s="139"/>
      <c r="V1420" s="139"/>
      <c r="W1420" s="139"/>
      <c r="X1420" s="139"/>
      <c r="Y1420" s="139"/>
      <c r="Z1420" s="139"/>
      <c r="AA1420" s="139"/>
      <c r="AB1420" s="139"/>
      <c r="AC1420" s="139"/>
      <c r="AD1420" s="139"/>
      <c r="AE1420" s="139"/>
      <c r="AF1420" s="139"/>
      <c r="AG1420" s="139"/>
      <c r="AH1420" s="139"/>
      <c r="AI1420" s="139"/>
      <c r="AJ1420" s="139"/>
      <c r="AK1420" s="139"/>
      <c r="AL1420" s="139"/>
      <c r="AM1420" s="139"/>
      <c r="AN1420" s="139"/>
      <c r="AO1420" s="139"/>
      <c r="AP1420" s="139"/>
      <c r="AQ1420" s="139"/>
      <c r="AR1420" s="139"/>
      <c r="AS1420" s="139"/>
      <c r="AT1420" s="139"/>
      <c r="AU1420" s="139"/>
      <c r="AV1420" s="139"/>
      <c r="AW1420" s="139"/>
      <c r="AX1420" s="139"/>
      <c r="AY1420" s="139"/>
      <c r="AZ1420" s="139"/>
      <c r="BA1420" s="139"/>
      <c r="BB1420" s="139"/>
    </row>
    <row r="1421" spans="1:54" ht="14.25" x14ac:dyDescent="0.2">
      <c r="A1421" s="139"/>
      <c r="B1421" s="139"/>
      <c r="C1421" s="139"/>
      <c r="D1421" s="139"/>
      <c r="E1421" s="139"/>
      <c r="F1421" s="139"/>
      <c r="G1421" s="139"/>
      <c r="H1421" s="139"/>
      <c r="I1421" s="139"/>
      <c r="J1421" s="139"/>
      <c r="K1421" s="139"/>
      <c r="L1421" s="139"/>
      <c r="M1421" s="139"/>
      <c r="N1421" s="139"/>
      <c r="O1421" s="139"/>
      <c r="P1421" s="139"/>
      <c r="Q1421" s="139"/>
      <c r="R1421" s="139"/>
      <c r="S1421" s="139"/>
      <c r="T1421" s="139"/>
      <c r="U1421" s="139"/>
      <c r="V1421" s="139"/>
      <c r="W1421" s="139"/>
      <c r="X1421" s="139"/>
      <c r="Y1421" s="139"/>
      <c r="Z1421" s="139"/>
      <c r="AA1421" s="139"/>
      <c r="AB1421" s="139"/>
      <c r="AC1421" s="139"/>
      <c r="AD1421" s="139"/>
      <c r="AE1421" s="139"/>
      <c r="AF1421" s="139"/>
      <c r="AG1421" s="139"/>
      <c r="AH1421" s="139"/>
      <c r="AI1421" s="139"/>
      <c r="AJ1421" s="139"/>
      <c r="AK1421" s="139"/>
      <c r="AL1421" s="139"/>
      <c r="AM1421" s="139"/>
      <c r="AN1421" s="139"/>
      <c r="AO1421" s="139"/>
      <c r="AP1421" s="139"/>
      <c r="AQ1421" s="139"/>
      <c r="AR1421" s="139"/>
      <c r="AS1421" s="139"/>
      <c r="AT1421" s="139"/>
      <c r="AU1421" s="139"/>
      <c r="AV1421" s="139"/>
      <c r="AW1421" s="139"/>
      <c r="AX1421" s="139"/>
      <c r="AY1421" s="139"/>
      <c r="AZ1421" s="139"/>
      <c r="BA1421" s="139"/>
      <c r="BB1421" s="139"/>
    </row>
    <row r="1422" spans="1:54" ht="14.25" x14ac:dyDescent="0.2">
      <c r="A1422" s="139"/>
      <c r="B1422" s="139"/>
      <c r="C1422" s="139"/>
      <c r="D1422" s="139"/>
      <c r="E1422" s="139"/>
      <c r="F1422" s="139"/>
      <c r="G1422" s="139"/>
      <c r="H1422" s="139"/>
      <c r="I1422" s="139"/>
      <c r="J1422" s="139"/>
      <c r="K1422" s="139"/>
      <c r="L1422" s="139"/>
      <c r="M1422" s="139"/>
      <c r="N1422" s="139"/>
      <c r="O1422" s="139"/>
      <c r="P1422" s="139"/>
      <c r="Q1422" s="139"/>
      <c r="R1422" s="139"/>
      <c r="S1422" s="139"/>
      <c r="T1422" s="139"/>
      <c r="U1422" s="139"/>
      <c r="V1422" s="139"/>
      <c r="W1422" s="139"/>
      <c r="X1422" s="139"/>
      <c r="Y1422" s="139"/>
      <c r="Z1422" s="139"/>
      <c r="AA1422" s="139"/>
      <c r="AB1422" s="139"/>
      <c r="AC1422" s="139"/>
      <c r="AD1422" s="139"/>
      <c r="AE1422" s="139"/>
      <c r="AF1422" s="139"/>
      <c r="AG1422" s="139"/>
      <c r="AH1422" s="139"/>
      <c r="AI1422" s="139"/>
      <c r="AJ1422" s="139"/>
      <c r="AK1422" s="139"/>
      <c r="AL1422" s="139"/>
      <c r="AM1422" s="139"/>
      <c r="AN1422" s="139"/>
      <c r="AO1422" s="139"/>
      <c r="AP1422" s="139"/>
      <c r="AQ1422" s="139"/>
      <c r="AR1422" s="139"/>
      <c r="AS1422" s="139"/>
      <c r="AT1422" s="139"/>
      <c r="AU1422" s="139"/>
      <c r="AV1422" s="139"/>
      <c r="AW1422" s="139"/>
      <c r="AX1422" s="139"/>
      <c r="AY1422" s="139"/>
      <c r="AZ1422" s="139"/>
      <c r="BA1422" s="139"/>
      <c r="BB1422" s="139"/>
    </row>
    <row r="1423" spans="1:54" ht="14.25" x14ac:dyDescent="0.2">
      <c r="A1423" s="139"/>
      <c r="B1423" s="139"/>
      <c r="C1423" s="139"/>
      <c r="D1423" s="139"/>
      <c r="E1423" s="139"/>
      <c r="F1423" s="139"/>
      <c r="G1423" s="139"/>
      <c r="H1423" s="139"/>
      <c r="I1423" s="139"/>
      <c r="J1423" s="139"/>
      <c r="K1423" s="139"/>
      <c r="L1423" s="139"/>
      <c r="M1423" s="139"/>
      <c r="N1423" s="139"/>
      <c r="O1423" s="139"/>
      <c r="P1423" s="139"/>
      <c r="Q1423" s="139"/>
      <c r="R1423" s="139"/>
      <c r="S1423" s="139"/>
      <c r="T1423" s="139"/>
      <c r="U1423" s="139"/>
      <c r="V1423" s="139"/>
      <c r="W1423" s="139"/>
      <c r="X1423" s="139"/>
      <c r="Y1423" s="139"/>
      <c r="Z1423" s="139"/>
      <c r="AA1423" s="139"/>
      <c r="AB1423" s="139"/>
      <c r="AC1423" s="139"/>
      <c r="AD1423" s="139"/>
      <c r="AE1423" s="139"/>
      <c r="AF1423" s="139"/>
      <c r="AG1423" s="139"/>
      <c r="AH1423" s="139"/>
      <c r="AI1423" s="139"/>
      <c r="AJ1423" s="139"/>
      <c r="AK1423" s="139"/>
      <c r="AL1423" s="139"/>
      <c r="AM1423" s="139"/>
      <c r="AN1423" s="139"/>
      <c r="AO1423" s="139"/>
      <c r="AP1423" s="139"/>
      <c r="AQ1423" s="139"/>
      <c r="AR1423" s="139"/>
      <c r="AS1423" s="139"/>
      <c r="AT1423" s="139"/>
      <c r="AU1423" s="139"/>
      <c r="AV1423" s="139"/>
      <c r="AW1423" s="139"/>
      <c r="AX1423" s="139"/>
      <c r="AY1423" s="139"/>
      <c r="AZ1423" s="139"/>
      <c r="BA1423" s="139"/>
      <c r="BB1423" s="139"/>
    </row>
    <row r="1424" spans="1:54" ht="14.25" x14ac:dyDescent="0.2">
      <c r="A1424" s="139"/>
      <c r="B1424" s="139"/>
      <c r="C1424" s="139"/>
      <c r="D1424" s="139"/>
      <c r="E1424" s="139"/>
      <c r="F1424" s="139"/>
      <c r="G1424" s="139"/>
      <c r="H1424" s="139"/>
      <c r="I1424" s="139"/>
      <c r="J1424" s="139"/>
      <c r="K1424" s="139"/>
      <c r="L1424" s="139"/>
      <c r="M1424" s="139"/>
      <c r="N1424" s="139"/>
      <c r="O1424" s="139"/>
      <c r="P1424" s="139"/>
      <c r="Q1424" s="139"/>
      <c r="R1424" s="139"/>
      <c r="S1424" s="139"/>
      <c r="T1424" s="139"/>
      <c r="U1424" s="139"/>
      <c r="V1424" s="139"/>
      <c r="W1424" s="139"/>
      <c r="X1424" s="139"/>
      <c r="Y1424" s="139"/>
      <c r="Z1424" s="139"/>
      <c r="AA1424" s="139"/>
      <c r="AB1424" s="139"/>
      <c r="AC1424" s="139"/>
      <c r="AD1424" s="139"/>
      <c r="AE1424" s="139"/>
      <c r="AF1424" s="139"/>
      <c r="AG1424" s="139"/>
      <c r="AH1424" s="139"/>
      <c r="AI1424" s="139"/>
      <c r="AJ1424" s="139"/>
      <c r="AK1424" s="139"/>
      <c r="AL1424" s="139"/>
      <c r="AM1424" s="139"/>
      <c r="AN1424" s="139"/>
      <c r="AO1424" s="139"/>
      <c r="AP1424" s="139"/>
      <c r="AQ1424" s="139"/>
      <c r="AR1424" s="139"/>
      <c r="AS1424" s="139"/>
      <c r="AT1424" s="139"/>
      <c r="AU1424" s="139"/>
      <c r="AV1424" s="139"/>
      <c r="AW1424" s="139"/>
      <c r="AX1424" s="139"/>
      <c r="AY1424" s="139"/>
      <c r="AZ1424" s="139"/>
      <c r="BA1424" s="139"/>
      <c r="BB1424" s="139"/>
    </row>
    <row r="1425" spans="1:54" ht="14.25" x14ac:dyDescent="0.2">
      <c r="A1425" s="139"/>
      <c r="B1425" s="139"/>
      <c r="C1425" s="139"/>
      <c r="D1425" s="139"/>
      <c r="E1425" s="139"/>
      <c r="F1425" s="139"/>
      <c r="G1425" s="139"/>
      <c r="H1425" s="139"/>
      <c r="I1425" s="139"/>
      <c r="J1425" s="139"/>
      <c r="K1425" s="139"/>
      <c r="L1425" s="139"/>
      <c r="M1425" s="139"/>
      <c r="N1425" s="139"/>
      <c r="O1425" s="139"/>
      <c r="P1425" s="139"/>
      <c r="Q1425" s="139"/>
      <c r="R1425" s="139"/>
      <c r="S1425" s="139"/>
      <c r="T1425" s="139"/>
      <c r="U1425" s="139"/>
      <c r="V1425" s="139"/>
      <c r="W1425" s="139"/>
      <c r="X1425" s="139"/>
      <c r="Y1425" s="139"/>
      <c r="Z1425" s="139"/>
      <c r="AA1425" s="139"/>
      <c r="AB1425" s="139"/>
      <c r="AC1425" s="139"/>
      <c r="AD1425" s="139"/>
      <c r="AE1425" s="139"/>
      <c r="AF1425" s="139"/>
      <c r="AG1425" s="139"/>
      <c r="AH1425" s="139"/>
      <c r="AI1425" s="139"/>
      <c r="AJ1425" s="139"/>
      <c r="AK1425" s="139"/>
      <c r="AL1425" s="139"/>
      <c r="AM1425" s="139"/>
      <c r="AN1425" s="139"/>
      <c r="AO1425" s="139"/>
      <c r="AP1425" s="139"/>
      <c r="AQ1425" s="139"/>
      <c r="AR1425" s="139"/>
      <c r="AS1425" s="139"/>
      <c r="AT1425" s="139"/>
      <c r="AU1425" s="139"/>
      <c r="AV1425" s="139"/>
      <c r="AW1425" s="139"/>
      <c r="AX1425" s="139"/>
      <c r="AY1425" s="139"/>
      <c r="AZ1425" s="139"/>
      <c r="BA1425" s="139"/>
      <c r="BB1425" s="139"/>
    </row>
    <row r="1426" spans="1:54" ht="14.25" x14ac:dyDescent="0.2">
      <c r="A1426" s="139"/>
      <c r="B1426" s="139"/>
      <c r="C1426" s="139"/>
      <c r="D1426" s="139"/>
      <c r="E1426" s="139"/>
      <c r="F1426" s="139"/>
      <c r="G1426" s="139"/>
      <c r="H1426" s="139"/>
      <c r="I1426" s="139"/>
      <c r="J1426" s="139"/>
      <c r="K1426" s="139"/>
      <c r="L1426" s="139"/>
      <c r="M1426" s="139"/>
      <c r="N1426" s="139"/>
      <c r="O1426" s="139"/>
      <c r="P1426" s="139"/>
      <c r="Q1426" s="139"/>
      <c r="R1426" s="139"/>
      <c r="S1426" s="139"/>
      <c r="T1426" s="139"/>
      <c r="U1426" s="139"/>
      <c r="V1426" s="139"/>
      <c r="W1426" s="139"/>
      <c r="X1426" s="139"/>
      <c r="Y1426" s="139"/>
      <c r="Z1426" s="139"/>
      <c r="AA1426" s="139"/>
      <c r="AB1426" s="139"/>
      <c r="AC1426" s="139"/>
      <c r="AD1426" s="139"/>
      <c r="AE1426" s="139"/>
      <c r="AF1426" s="139"/>
      <c r="AG1426" s="139"/>
      <c r="AH1426" s="139"/>
      <c r="AI1426" s="139"/>
      <c r="AJ1426" s="139"/>
      <c r="AK1426" s="139"/>
      <c r="AL1426" s="139"/>
      <c r="AM1426" s="139"/>
      <c r="AN1426" s="139"/>
      <c r="AO1426" s="139"/>
      <c r="AP1426" s="139"/>
      <c r="AQ1426" s="139"/>
      <c r="AR1426" s="139"/>
      <c r="AS1426" s="139"/>
      <c r="AT1426" s="139"/>
      <c r="AU1426" s="139"/>
      <c r="AV1426" s="139"/>
      <c r="AW1426" s="139"/>
      <c r="AX1426" s="139"/>
      <c r="AY1426" s="139"/>
      <c r="AZ1426" s="139"/>
      <c r="BA1426" s="139"/>
      <c r="BB1426" s="139"/>
    </row>
    <row r="1427" spans="1:54" ht="14.25" x14ac:dyDescent="0.2">
      <c r="A1427" s="139"/>
      <c r="B1427" s="139"/>
      <c r="C1427" s="139"/>
      <c r="D1427" s="139"/>
      <c r="E1427" s="139"/>
      <c r="F1427" s="139"/>
      <c r="G1427" s="139"/>
      <c r="H1427" s="139"/>
      <c r="I1427" s="139"/>
      <c r="J1427" s="139"/>
      <c r="K1427" s="139"/>
      <c r="L1427" s="139"/>
      <c r="M1427" s="139"/>
      <c r="N1427" s="139"/>
      <c r="O1427" s="139"/>
      <c r="P1427" s="139"/>
      <c r="Q1427" s="139"/>
      <c r="R1427" s="139"/>
      <c r="S1427" s="139"/>
      <c r="T1427" s="139"/>
      <c r="U1427" s="139"/>
      <c r="V1427" s="139"/>
      <c r="W1427" s="139"/>
      <c r="X1427" s="139"/>
      <c r="Y1427" s="139"/>
      <c r="Z1427" s="139"/>
      <c r="AA1427" s="139"/>
      <c r="AB1427" s="139"/>
      <c r="AC1427" s="139"/>
      <c r="AD1427" s="139"/>
      <c r="AE1427" s="139"/>
      <c r="AF1427" s="139"/>
      <c r="AG1427" s="139"/>
      <c r="AH1427" s="139"/>
      <c r="AI1427" s="139"/>
      <c r="AJ1427" s="139"/>
      <c r="AK1427" s="139"/>
      <c r="AL1427" s="139"/>
      <c r="AM1427" s="139"/>
      <c r="AN1427" s="139"/>
      <c r="AO1427" s="139"/>
      <c r="AP1427" s="139"/>
      <c r="AQ1427" s="139"/>
      <c r="AR1427" s="139"/>
      <c r="AS1427" s="139"/>
      <c r="AT1427" s="139"/>
      <c r="AU1427" s="139"/>
      <c r="AV1427" s="139"/>
      <c r="AW1427" s="139"/>
      <c r="AX1427" s="139"/>
      <c r="AY1427" s="139"/>
      <c r="AZ1427" s="139"/>
      <c r="BA1427" s="139"/>
      <c r="BB1427" s="139"/>
    </row>
    <row r="1428" spans="1:54" ht="14.25" x14ac:dyDescent="0.2">
      <c r="A1428" s="139"/>
      <c r="B1428" s="139"/>
      <c r="C1428" s="139"/>
      <c r="D1428" s="139"/>
      <c r="E1428" s="139"/>
      <c r="F1428" s="139"/>
      <c r="G1428" s="139"/>
      <c r="H1428" s="139"/>
      <c r="I1428" s="139"/>
      <c r="J1428" s="139"/>
      <c r="K1428" s="139"/>
      <c r="L1428" s="139"/>
      <c r="M1428" s="139"/>
      <c r="N1428" s="139"/>
      <c r="O1428" s="139"/>
      <c r="P1428" s="139"/>
      <c r="Q1428" s="139"/>
      <c r="R1428" s="139"/>
      <c r="S1428" s="139"/>
      <c r="T1428" s="139"/>
      <c r="U1428" s="139"/>
      <c r="V1428" s="139"/>
      <c r="W1428" s="139"/>
      <c r="X1428" s="139"/>
      <c r="Y1428" s="139"/>
      <c r="Z1428" s="139"/>
      <c r="AA1428" s="139"/>
      <c r="AB1428" s="139"/>
      <c r="AC1428" s="139"/>
      <c r="AD1428" s="139"/>
      <c r="AE1428" s="139"/>
      <c r="AF1428" s="139"/>
      <c r="AG1428" s="139"/>
      <c r="AH1428" s="139"/>
      <c r="AI1428" s="139"/>
      <c r="AJ1428" s="139"/>
      <c r="AK1428" s="139"/>
      <c r="AL1428" s="139"/>
      <c r="AM1428" s="139"/>
      <c r="AN1428" s="139"/>
      <c r="AO1428" s="139"/>
      <c r="AP1428" s="139"/>
      <c r="AQ1428" s="139"/>
      <c r="AR1428" s="139"/>
      <c r="AS1428" s="139"/>
      <c r="AT1428" s="139"/>
      <c r="AU1428" s="139"/>
      <c r="AV1428" s="139"/>
      <c r="AW1428" s="139"/>
      <c r="AX1428" s="139"/>
      <c r="AY1428" s="139"/>
      <c r="AZ1428" s="139"/>
      <c r="BA1428" s="139"/>
      <c r="BB1428" s="139"/>
    </row>
    <row r="1429" spans="1:54" ht="14.25" x14ac:dyDescent="0.2">
      <c r="A1429" s="139"/>
      <c r="B1429" s="139"/>
      <c r="C1429" s="139"/>
      <c r="D1429" s="139"/>
      <c r="E1429" s="139"/>
      <c r="F1429" s="139"/>
      <c r="G1429" s="139"/>
      <c r="H1429" s="139"/>
      <c r="I1429" s="139"/>
      <c r="J1429" s="139"/>
      <c r="K1429" s="139"/>
      <c r="L1429" s="139"/>
      <c r="M1429" s="139"/>
      <c r="N1429" s="139"/>
      <c r="O1429" s="139"/>
      <c r="P1429" s="139"/>
      <c r="Q1429" s="139"/>
      <c r="R1429" s="139"/>
      <c r="S1429" s="139"/>
      <c r="T1429" s="139"/>
      <c r="U1429" s="139"/>
      <c r="V1429" s="139"/>
      <c r="W1429" s="139"/>
      <c r="X1429" s="139"/>
      <c r="Y1429" s="139"/>
      <c r="Z1429" s="139"/>
      <c r="AA1429" s="139"/>
      <c r="AB1429" s="139"/>
      <c r="AC1429" s="139"/>
      <c r="AD1429" s="139"/>
      <c r="AE1429" s="139"/>
      <c r="AF1429" s="139"/>
      <c r="AG1429" s="139"/>
      <c r="AH1429" s="139"/>
      <c r="AI1429" s="139"/>
      <c r="AJ1429" s="139"/>
      <c r="AK1429" s="139"/>
      <c r="AL1429" s="139"/>
      <c r="AM1429" s="139"/>
      <c r="AN1429" s="139"/>
      <c r="AO1429" s="139"/>
      <c r="AP1429" s="139"/>
      <c r="AQ1429" s="139"/>
      <c r="AR1429" s="139"/>
      <c r="AS1429" s="139"/>
      <c r="AT1429" s="139"/>
      <c r="AU1429" s="139"/>
      <c r="AV1429" s="139"/>
      <c r="AW1429" s="139"/>
      <c r="AX1429" s="139"/>
      <c r="AY1429" s="139"/>
      <c r="AZ1429" s="139"/>
      <c r="BA1429" s="139"/>
      <c r="BB1429" s="139"/>
    </row>
    <row r="1430" spans="1:54" ht="14.25" x14ac:dyDescent="0.2">
      <c r="A1430" s="139"/>
      <c r="B1430" s="139"/>
      <c r="C1430" s="139"/>
      <c r="D1430" s="139"/>
      <c r="E1430" s="139"/>
      <c r="F1430" s="139"/>
      <c r="G1430" s="139"/>
      <c r="H1430" s="139"/>
      <c r="I1430" s="139"/>
      <c r="J1430" s="139"/>
      <c r="K1430" s="139"/>
      <c r="L1430" s="139"/>
      <c r="M1430" s="139"/>
      <c r="N1430" s="139"/>
      <c r="O1430" s="139"/>
      <c r="P1430" s="139"/>
      <c r="Q1430" s="139"/>
      <c r="R1430" s="139"/>
      <c r="S1430" s="139"/>
      <c r="T1430" s="139"/>
      <c r="U1430" s="139"/>
      <c r="V1430" s="139"/>
      <c r="W1430" s="139"/>
      <c r="X1430" s="139"/>
      <c r="Y1430" s="139"/>
      <c r="Z1430" s="139"/>
      <c r="AA1430" s="139"/>
      <c r="AB1430" s="139"/>
      <c r="AC1430" s="139"/>
      <c r="AD1430" s="139"/>
      <c r="AE1430" s="139"/>
      <c r="AF1430" s="139"/>
      <c r="AG1430" s="139"/>
      <c r="AH1430" s="139"/>
      <c r="AI1430" s="139"/>
      <c r="AJ1430" s="139"/>
      <c r="AK1430" s="139"/>
      <c r="AL1430" s="139"/>
      <c r="AM1430" s="139"/>
      <c r="AN1430" s="139"/>
      <c r="AO1430" s="139"/>
      <c r="AP1430" s="139"/>
      <c r="AQ1430" s="139"/>
      <c r="AR1430" s="139"/>
      <c r="AS1430" s="139"/>
      <c r="AT1430" s="139"/>
      <c r="AU1430" s="139"/>
      <c r="AV1430" s="139"/>
      <c r="AW1430" s="139"/>
      <c r="AX1430" s="139"/>
      <c r="AY1430" s="139"/>
      <c r="AZ1430" s="139"/>
      <c r="BA1430" s="139"/>
      <c r="BB1430" s="139"/>
    </row>
    <row r="1431" spans="1:54" ht="14.25" x14ac:dyDescent="0.2">
      <c r="A1431" s="139"/>
      <c r="B1431" s="139"/>
      <c r="C1431" s="139"/>
      <c r="D1431" s="139"/>
      <c r="E1431" s="139"/>
      <c r="F1431" s="139"/>
      <c r="G1431" s="139"/>
      <c r="H1431" s="139"/>
      <c r="I1431" s="139"/>
      <c r="J1431" s="139"/>
      <c r="K1431" s="139"/>
      <c r="L1431" s="139"/>
      <c r="M1431" s="139"/>
      <c r="N1431" s="139"/>
      <c r="O1431" s="139"/>
      <c r="P1431" s="139"/>
      <c r="Q1431" s="139"/>
      <c r="R1431" s="139"/>
      <c r="S1431" s="139"/>
      <c r="T1431" s="139"/>
      <c r="U1431" s="139"/>
      <c r="V1431" s="139"/>
      <c r="W1431" s="139"/>
      <c r="X1431" s="139"/>
      <c r="Y1431" s="139"/>
      <c r="Z1431" s="139"/>
      <c r="AA1431" s="139"/>
      <c r="AB1431" s="139"/>
      <c r="AC1431" s="139"/>
      <c r="AD1431" s="139"/>
      <c r="AE1431" s="139"/>
      <c r="AF1431" s="139"/>
      <c r="AG1431" s="139"/>
      <c r="AH1431" s="139"/>
      <c r="AI1431" s="139"/>
      <c r="AJ1431" s="139"/>
      <c r="AK1431" s="139"/>
      <c r="AL1431" s="139"/>
      <c r="AM1431" s="139"/>
      <c r="AN1431" s="139"/>
      <c r="AO1431" s="139"/>
      <c r="AP1431" s="139"/>
      <c r="AQ1431" s="139"/>
      <c r="AR1431" s="139"/>
      <c r="AS1431" s="139"/>
      <c r="AT1431" s="139"/>
      <c r="AU1431" s="139"/>
      <c r="AV1431" s="139"/>
      <c r="AW1431" s="139"/>
      <c r="AX1431" s="139"/>
      <c r="AY1431" s="139"/>
      <c r="AZ1431" s="139"/>
      <c r="BA1431" s="139"/>
      <c r="BB1431" s="139"/>
    </row>
    <row r="1432" spans="1:54" ht="14.25" x14ac:dyDescent="0.2">
      <c r="A1432" s="139"/>
      <c r="B1432" s="139"/>
      <c r="C1432" s="139"/>
      <c r="D1432" s="139"/>
      <c r="E1432" s="139"/>
      <c r="F1432" s="139"/>
      <c r="G1432" s="139"/>
      <c r="H1432" s="139"/>
      <c r="I1432" s="139"/>
      <c r="J1432" s="139"/>
      <c r="K1432" s="139"/>
      <c r="L1432" s="139"/>
      <c r="M1432" s="139"/>
      <c r="N1432" s="139"/>
      <c r="O1432" s="139"/>
      <c r="P1432" s="139"/>
      <c r="Q1432" s="139"/>
      <c r="R1432" s="139"/>
      <c r="S1432" s="139"/>
      <c r="T1432" s="139"/>
      <c r="U1432" s="139"/>
      <c r="V1432" s="139"/>
      <c r="W1432" s="139"/>
      <c r="X1432" s="139"/>
      <c r="Y1432" s="139"/>
      <c r="Z1432" s="139"/>
      <c r="AA1432" s="139"/>
      <c r="AB1432" s="139"/>
      <c r="AC1432" s="139"/>
      <c r="AD1432" s="139"/>
      <c r="AE1432" s="139"/>
      <c r="AF1432" s="139"/>
      <c r="AG1432" s="139"/>
      <c r="AH1432" s="139"/>
      <c r="AI1432" s="139"/>
      <c r="AJ1432" s="139"/>
      <c r="AK1432" s="139"/>
      <c r="AL1432" s="139"/>
      <c r="AM1432" s="139"/>
      <c r="AN1432" s="139"/>
      <c r="AO1432" s="139"/>
      <c r="AP1432" s="139"/>
      <c r="AQ1432" s="139"/>
      <c r="AR1432" s="139"/>
      <c r="AS1432" s="139"/>
      <c r="AT1432" s="139"/>
      <c r="AU1432" s="139"/>
      <c r="AV1432" s="139"/>
      <c r="AW1432" s="139"/>
      <c r="AX1432" s="139"/>
      <c r="AY1432" s="139"/>
      <c r="AZ1432" s="139"/>
      <c r="BA1432" s="139"/>
      <c r="BB1432" s="139"/>
    </row>
    <row r="1433" spans="1:54" ht="14.25" x14ac:dyDescent="0.2">
      <c r="A1433" s="139"/>
      <c r="B1433" s="139"/>
      <c r="C1433" s="139"/>
      <c r="D1433" s="139"/>
      <c r="E1433" s="139"/>
      <c r="F1433" s="139"/>
      <c r="G1433" s="139"/>
      <c r="H1433" s="139"/>
      <c r="I1433" s="139"/>
      <c r="J1433" s="139"/>
      <c r="K1433" s="139"/>
      <c r="L1433" s="139"/>
      <c r="M1433" s="139"/>
      <c r="N1433" s="139"/>
      <c r="O1433" s="139"/>
      <c r="P1433" s="139"/>
      <c r="Q1433" s="139"/>
      <c r="R1433" s="139"/>
      <c r="S1433" s="139"/>
      <c r="T1433" s="139"/>
      <c r="U1433" s="139"/>
      <c r="V1433" s="139"/>
      <c r="W1433" s="139"/>
      <c r="X1433" s="139"/>
      <c r="Y1433" s="139"/>
      <c r="Z1433" s="139"/>
      <c r="AA1433" s="139"/>
      <c r="AB1433" s="139"/>
      <c r="AC1433" s="139"/>
      <c r="AD1433" s="139"/>
      <c r="AE1433" s="139"/>
      <c r="AF1433" s="139"/>
      <c r="AG1433" s="139"/>
      <c r="AH1433" s="139"/>
      <c r="AI1433" s="139"/>
      <c r="AJ1433" s="139"/>
      <c r="AK1433" s="139"/>
      <c r="AL1433" s="139"/>
      <c r="AM1433" s="139"/>
      <c r="AN1433" s="139"/>
      <c r="AO1433" s="139"/>
      <c r="AP1433" s="139"/>
      <c r="AQ1433" s="139"/>
      <c r="AR1433" s="139"/>
      <c r="AS1433" s="139"/>
      <c r="AT1433" s="139"/>
      <c r="AU1433" s="139"/>
      <c r="AV1433" s="139"/>
      <c r="AW1433" s="139"/>
      <c r="AX1433" s="139"/>
      <c r="AY1433" s="139"/>
      <c r="AZ1433" s="139"/>
      <c r="BA1433" s="139"/>
      <c r="BB1433" s="139"/>
    </row>
    <row r="1434" spans="1:54" ht="14.25" x14ac:dyDescent="0.2">
      <c r="A1434" s="139"/>
      <c r="B1434" s="139"/>
      <c r="C1434" s="139"/>
      <c r="D1434" s="139"/>
      <c r="E1434" s="139"/>
      <c r="F1434" s="139"/>
      <c r="G1434" s="139"/>
      <c r="H1434" s="139"/>
      <c r="I1434" s="139"/>
      <c r="J1434" s="139"/>
      <c r="K1434" s="139"/>
      <c r="L1434" s="139"/>
      <c r="M1434" s="139"/>
      <c r="N1434" s="139"/>
      <c r="O1434" s="139"/>
      <c r="P1434" s="139"/>
      <c r="Q1434" s="139"/>
      <c r="R1434" s="139"/>
      <c r="S1434" s="139"/>
      <c r="T1434" s="139"/>
      <c r="U1434" s="139"/>
      <c r="V1434" s="139"/>
      <c r="W1434" s="139"/>
      <c r="X1434" s="139"/>
      <c r="Y1434" s="139"/>
      <c r="Z1434" s="139"/>
      <c r="AA1434" s="139"/>
      <c r="AB1434" s="139"/>
      <c r="AC1434" s="139"/>
      <c r="AD1434" s="139"/>
      <c r="AE1434" s="139"/>
      <c r="AF1434" s="139"/>
      <c r="AG1434" s="139"/>
      <c r="AH1434" s="139"/>
      <c r="AI1434" s="139"/>
      <c r="AJ1434" s="139"/>
      <c r="AK1434" s="139"/>
      <c r="AL1434" s="139"/>
      <c r="AM1434" s="139"/>
      <c r="AN1434" s="139"/>
      <c r="AO1434" s="139"/>
      <c r="AP1434" s="139"/>
      <c r="AQ1434" s="139"/>
      <c r="AR1434" s="139"/>
      <c r="AS1434" s="139"/>
      <c r="AT1434" s="139"/>
      <c r="AU1434" s="139"/>
      <c r="AV1434" s="139"/>
      <c r="AW1434" s="139"/>
      <c r="AX1434" s="139"/>
      <c r="AY1434" s="139"/>
      <c r="AZ1434" s="139"/>
      <c r="BA1434" s="139"/>
      <c r="BB1434" s="139"/>
    </row>
    <row r="1435" spans="1:54" ht="14.25" x14ac:dyDescent="0.2">
      <c r="A1435" s="139"/>
      <c r="B1435" s="139"/>
      <c r="C1435" s="139"/>
      <c r="D1435" s="139"/>
      <c r="E1435" s="139"/>
      <c r="F1435" s="139"/>
      <c r="G1435" s="139"/>
      <c r="H1435" s="139"/>
      <c r="I1435" s="139"/>
      <c r="J1435" s="139"/>
      <c r="K1435" s="139"/>
      <c r="L1435" s="139"/>
      <c r="M1435" s="139"/>
      <c r="N1435" s="139"/>
      <c r="O1435" s="139"/>
      <c r="P1435" s="139"/>
      <c r="Q1435" s="139"/>
      <c r="R1435" s="139"/>
      <c r="S1435" s="139"/>
      <c r="T1435" s="139"/>
      <c r="U1435" s="139"/>
      <c r="V1435" s="139"/>
      <c r="W1435" s="139"/>
      <c r="X1435" s="139"/>
      <c r="Y1435" s="139"/>
      <c r="Z1435" s="139"/>
      <c r="AA1435" s="139"/>
      <c r="AB1435" s="139"/>
      <c r="AC1435" s="139"/>
      <c r="AD1435" s="139"/>
      <c r="AE1435" s="139"/>
      <c r="AF1435" s="139"/>
      <c r="AG1435" s="139"/>
      <c r="AH1435" s="139"/>
      <c r="AI1435" s="139"/>
      <c r="AJ1435" s="139"/>
      <c r="AK1435" s="139"/>
      <c r="AL1435" s="139"/>
      <c r="AM1435" s="139"/>
      <c r="AN1435" s="139"/>
      <c r="AO1435" s="139"/>
      <c r="AP1435" s="139"/>
      <c r="AQ1435" s="139"/>
      <c r="AR1435" s="139"/>
      <c r="AS1435" s="139"/>
      <c r="AT1435" s="139"/>
      <c r="AU1435" s="139"/>
      <c r="AV1435" s="139"/>
      <c r="AW1435" s="139"/>
      <c r="AX1435" s="139"/>
      <c r="AY1435" s="139"/>
      <c r="AZ1435" s="139"/>
      <c r="BA1435" s="139"/>
      <c r="BB1435" s="139"/>
    </row>
    <row r="1436" spans="1:54" ht="14.25" x14ac:dyDescent="0.2">
      <c r="A1436" s="139"/>
      <c r="B1436" s="139"/>
      <c r="C1436" s="139"/>
      <c r="D1436" s="139"/>
      <c r="E1436" s="139"/>
      <c r="F1436" s="139"/>
      <c r="G1436" s="139"/>
      <c r="H1436" s="139"/>
      <c r="I1436" s="139"/>
      <c r="J1436" s="139"/>
      <c r="K1436" s="139"/>
      <c r="L1436" s="139"/>
      <c r="M1436" s="139"/>
      <c r="N1436" s="139"/>
      <c r="O1436" s="139"/>
      <c r="P1436" s="139"/>
      <c r="Q1436" s="139"/>
      <c r="R1436" s="139"/>
      <c r="S1436" s="139"/>
      <c r="T1436" s="139"/>
      <c r="U1436" s="139"/>
      <c r="V1436" s="139"/>
      <c r="W1436" s="139"/>
      <c r="X1436" s="139"/>
      <c r="Y1436" s="139"/>
      <c r="Z1436" s="139"/>
      <c r="AA1436" s="139"/>
      <c r="AB1436" s="139"/>
      <c r="AC1436" s="139"/>
      <c r="AD1436" s="139"/>
      <c r="AE1436" s="139"/>
      <c r="AF1436" s="139"/>
      <c r="AG1436" s="139"/>
      <c r="AH1436" s="139"/>
      <c r="AI1436" s="139"/>
      <c r="AJ1436" s="139"/>
      <c r="AK1436" s="139"/>
      <c r="AL1436" s="139"/>
      <c r="AM1436" s="139"/>
      <c r="AN1436" s="139"/>
      <c r="AO1436" s="139"/>
      <c r="AP1436" s="139"/>
      <c r="AQ1436" s="139"/>
      <c r="AR1436" s="139"/>
      <c r="AS1436" s="139"/>
      <c r="AT1436" s="139"/>
      <c r="AU1436" s="139"/>
      <c r="AV1436" s="139"/>
      <c r="AW1436" s="139"/>
      <c r="AX1436" s="139"/>
      <c r="AY1436" s="139"/>
      <c r="AZ1436" s="139"/>
      <c r="BA1436" s="139"/>
      <c r="BB1436" s="139"/>
    </row>
    <row r="1437" spans="1:54" ht="14.25" x14ac:dyDescent="0.2">
      <c r="A1437" s="139"/>
      <c r="B1437" s="139"/>
      <c r="C1437" s="139"/>
      <c r="D1437" s="139"/>
      <c r="E1437" s="139"/>
      <c r="F1437" s="139"/>
      <c r="G1437" s="139"/>
      <c r="H1437" s="139"/>
      <c r="I1437" s="139"/>
      <c r="J1437" s="139"/>
      <c r="K1437" s="139"/>
      <c r="L1437" s="139"/>
      <c r="M1437" s="139"/>
      <c r="N1437" s="139"/>
      <c r="O1437" s="139"/>
      <c r="P1437" s="139"/>
      <c r="Q1437" s="139"/>
      <c r="R1437" s="139"/>
      <c r="S1437" s="139"/>
      <c r="T1437" s="139"/>
      <c r="U1437" s="139"/>
      <c r="V1437" s="139"/>
      <c r="W1437" s="139"/>
      <c r="X1437" s="139"/>
      <c r="Y1437" s="139"/>
      <c r="Z1437" s="139"/>
      <c r="AA1437" s="139"/>
      <c r="AB1437" s="139"/>
      <c r="AC1437" s="139"/>
      <c r="AD1437" s="139"/>
      <c r="AE1437" s="139"/>
      <c r="AF1437" s="139"/>
      <c r="AG1437" s="139"/>
      <c r="AH1437" s="139"/>
      <c r="AI1437" s="139"/>
      <c r="AJ1437" s="139"/>
      <c r="AK1437" s="139"/>
      <c r="AL1437" s="139"/>
      <c r="AM1437" s="139"/>
      <c r="AN1437" s="139"/>
      <c r="AO1437" s="139"/>
      <c r="AP1437" s="139"/>
      <c r="AQ1437" s="139"/>
      <c r="AR1437" s="139"/>
      <c r="AS1437" s="139"/>
      <c r="AT1437" s="139"/>
      <c r="AU1437" s="139"/>
      <c r="AV1437" s="139"/>
      <c r="AW1437" s="139"/>
      <c r="AX1437" s="139"/>
      <c r="AY1437" s="139"/>
      <c r="AZ1437" s="139"/>
      <c r="BA1437" s="139"/>
      <c r="BB1437" s="139"/>
    </row>
    <row r="1438" spans="1:54" ht="14.25" x14ac:dyDescent="0.2">
      <c r="A1438" s="139"/>
      <c r="B1438" s="139"/>
      <c r="C1438" s="139"/>
      <c r="D1438" s="139"/>
      <c r="E1438" s="139"/>
      <c r="F1438" s="139"/>
      <c r="G1438" s="139"/>
      <c r="H1438" s="139"/>
      <c r="I1438" s="139"/>
      <c r="J1438" s="139"/>
      <c r="K1438" s="139"/>
      <c r="L1438" s="139"/>
      <c r="M1438" s="139"/>
      <c r="N1438" s="139"/>
      <c r="O1438" s="139"/>
      <c r="P1438" s="139"/>
      <c r="Q1438" s="139"/>
      <c r="R1438" s="139"/>
      <c r="S1438" s="139"/>
      <c r="T1438" s="139"/>
      <c r="U1438" s="139"/>
      <c r="V1438" s="139"/>
      <c r="W1438" s="139"/>
      <c r="X1438" s="139"/>
      <c r="Y1438" s="139"/>
      <c r="Z1438" s="139"/>
      <c r="AA1438" s="139"/>
      <c r="AB1438" s="139"/>
      <c r="AC1438" s="139"/>
      <c r="AD1438" s="139"/>
      <c r="AE1438" s="139"/>
      <c r="AF1438" s="139"/>
      <c r="AG1438" s="139"/>
      <c r="AH1438" s="139"/>
      <c r="AI1438" s="139"/>
      <c r="AJ1438" s="139"/>
      <c r="AK1438" s="139"/>
      <c r="AL1438" s="139"/>
      <c r="AM1438" s="139"/>
      <c r="AN1438" s="139"/>
      <c r="AO1438" s="139"/>
      <c r="AP1438" s="139"/>
      <c r="AQ1438" s="139"/>
      <c r="AR1438" s="139"/>
      <c r="AS1438" s="139"/>
      <c r="AT1438" s="139"/>
      <c r="AU1438" s="139"/>
      <c r="AV1438" s="139"/>
      <c r="AW1438" s="139"/>
      <c r="AX1438" s="139"/>
      <c r="AY1438" s="139"/>
      <c r="AZ1438" s="139"/>
      <c r="BA1438" s="139"/>
      <c r="BB1438" s="139"/>
    </row>
    <row r="1439" spans="1:54" ht="14.25" x14ac:dyDescent="0.2">
      <c r="A1439" s="139"/>
      <c r="B1439" s="139"/>
      <c r="C1439" s="139"/>
      <c r="D1439" s="139"/>
      <c r="E1439" s="139"/>
      <c r="F1439" s="139"/>
      <c r="G1439" s="139"/>
      <c r="H1439" s="139"/>
      <c r="I1439" s="139"/>
      <c r="J1439" s="139"/>
      <c r="K1439" s="139"/>
      <c r="L1439" s="139"/>
      <c r="M1439" s="139"/>
      <c r="N1439" s="139"/>
      <c r="O1439" s="139"/>
      <c r="P1439" s="139"/>
      <c r="Q1439" s="139"/>
      <c r="R1439" s="139"/>
      <c r="S1439" s="139"/>
      <c r="T1439" s="139"/>
      <c r="U1439" s="139"/>
      <c r="V1439" s="139"/>
      <c r="W1439" s="139"/>
      <c r="X1439" s="139"/>
      <c r="Y1439" s="139"/>
      <c r="Z1439" s="139"/>
      <c r="AA1439" s="139"/>
      <c r="AB1439" s="139"/>
      <c r="AC1439" s="139"/>
      <c r="AD1439" s="139"/>
      <c r="AE1439" s="139"/>
      <c r="AF1439" s="139"/>
      <c r="AG1439" s="139"/>
      <c r="AH1439" s="139"/>
      <c r="AI1439" s="139"/>
      <c r="AJ1439" s="139"/>
      <c r="AK1439" s="139"/>
      <c r="AL1439" s="139"/>
      <c r="AM1439" s="139"/>
      <c r="AN1439" s="139"/>
      <c r="AO1439" s="139"/>
      <c r="AP1439" s="139"/>
      <c r="AQ1439" s="139"/>
      <c r="AR1439" s="139"/>
      <c r="AS1439" s="139"/>
      <c r="AT1439" s="139"/>
      <c r="AU1439" s="139"/>
      <c r="AV1439" s="139"/>
      <c r="AW1439" s="139"/>
      <c r="AX1439" s="139"/>
      <c r="AY1439" s="139"/>
      <c r="AZ1439" s="139"/>
      <c r="BA1439" s="139"/>
      <c r="BB1439" s="139"/>
    </row>
    <row r="1440" spans="1:54" ht="14.25" x14ac:dyDescent="0.2">
      <c r="A1440" s="139"/>
      <c r="B1440" s="139"/>
      <c r="C1440" s="139"/>
      <c r="D1440" s="139"/>
      <c r="E1440" s="139"/>
      <c r="F1440" s="139"/>
      <c r="G1440" s="139"/>
      <c r="H1440" s="139"/>
      <c r="I1440" s="139"/>
      <c r="J1440" s="139"/>
      <c r="K1440" s="139"/>
      <c r="L1440" s="139"/>
      <c r="M1440" s="139"/>
      <c r="N1440" s="139"/>
      <c r="O1440" s="139"/>
      <c r="P1440" s="139"/>
      <c r="Q1440" s="139"/>
      <c r="R1440" s="139"/>
      <c r="S1440" s="139"/>
      <c r="T1440" s="139"/>
      <c r="U1440" s="139"/>
      <c r="V1440" s="139"/>
      <c r="W1440" s="139"/>
      <c r="X1440" s="139"/>
      <c r="Y1440" s="139"/>
      <c r="Z1440" s="139"/>
      <c r="AA1440" s="139"/>
      <c r="AB1440" s="139"/>
      <c r="AC1440" s="139"/>
      <c r="AD1440" s="139"/>
      <c r="AE1440" s="139"/>
      <c r="AF1440" s="139"/>
      <c r="AG1440" s="139"/>
      <c r="AH1440" s="139"/>
      <c r="AI1440" s="139"/>
      <c r="AJ1440" s="139"/>
      <c r="AK1440" s="139"/>
      <c r="AL1440" s="139"/>
      <c r="AM1440" s="139"/>
      <c r="AN1440" s="139"/>
      <c r="AO1440" s="139"/>
      <c r="AP1440" s="139"/>
      <c r="AQ1440" s="139"/>
      <c r="AR1440" s="139"/>
      <c r="AS1440" s="139"/>
      <c r="AT1440" s="139"/>
      <c r="AU1440" s="139"/>
      <c r="AV1440" s="139"/>
      <c r="AW1440" s="139"/>
      <c r="AX1440" s="139"/>
      <c r="AY1440" s="139"/>
      <c r="AZ1440" s="139"/>
      <c r="BA1440" s="139"/>
      <c r="BB1440" s="139"/>
    </row>
    <row r="1441" spans="1:54" ht="14.25" x14ac:dyDescent="0.2">
      <c r="A1441" s="139"/>
      <c r="B1441" s="139"/>
      <c r="C1441" s="139"/>
      <c r="D1441" s="139"/>
      <c r="E1441" s="139"/>
      <c r="F1441" s="139"/>
      <c r="G1441" s="139"/>
      <c r="H1441" s="139"/>
      <c r="I1441" s="139"/>
      <c r="J1441" s="139"/>
      <c r="K1441" s="139"/>
      <c r="L1441" s="139"/>
      <c r="M1441" s="139"/>
      <c r="N1441" s="139"/>
      <c r="O1441" s="139"/>
      <c r="P1441" s="139"/>
      <c r="Q1441" s="139"/>
      <c r="R1441" s="139"/>
      <c r="S1441" s="139"/>
      <c r="T1441" s="139"/>
      <c r="U1441" s="139"/>
      <c r="V1441" s="139"/>
      <c r="W1441" s="139"/>
      <c r="X1441" s="139"/>
      <c r="Y1441" s="139"/>
      <c r="Z1441" s="139"/>
      <c r="AA1441" s="139"/>
      <c r="AB1441" s="139"/>
      <c r="AC1441" s="139"/>
      <c r="AD1441" s="139"/>
      <c r="AE1441" s="139"/>
      <c r="AF1441" s="139"/>
      <c r="AG1441" s="139"/>
      <c r="AH1441" s="139"/>
      <c r="AI1441" s="139"/>
      <c r="AJ1441" s="139"/>
      <c r="AK1441" s="139"/>
      <c r="AL1441" s="139"/>
      <c r="AM1441" s="139"/>
      <c r="AN1441" s="139"/>
      <c r="AO1441" s="139"/>
      <c r="AP1441" s="139"/>
      <c r="AQ1441" s="139"/>
      <c r="AR1441" s="139"/>
      <c r="AS1441" s="139"/>
      <c r="AT1441" s="139"/>
      <c r="AU1441" s="139"/>
      <c r="AV1441" s="139"/>
      <c r="AW1441" s="139"/>
      <c r="AX1441" s="139"/>
      <c r="AY1441" s="139"/>
      <c r="AZ1441" s="139"/>
      <c r="BA1441" s="139"/>
      <c r="BB1441" s="139"/>
    </row>
    <row r="1442" spans="1:54" ht="14.25" x14ac:dyDescent="0.2">
      <c r="A1442" s="139"/>
      <c r="B1442" s="139"/>
      <c r="C1442" s="139"/>
      <c r="D1442" s="139"/>
      <c r="E1442" s="139"/>
      <c r="F1442" s="139"/>
      <c r="G1442" s="139"/>
      <c r="H1442" s="139"/>
      <c r="I1442" s="139"/>
      <c r="J1442" s="139"/>
      <c r="K1442" s="139"/>
      <c r="L1442" s="139"/>
      <c r="M1442" s="139"/>
      <c r="N1442" s="139"/>
      <c r="O1442" s="139"/>
      <c r="P1442" s="139"/>
      <c r="Q1442" s="139"/>
      <c r="R1442" s="139"/>
      <c r="S1442" s="139"/>
      <c r="T1442" s="139"/>
      <c r="U1442" s="139"/>
      <c r="V1442" s="139"/>
      <c r="W1442" s="139"/>
      <c r="X1442" s="139"/>
      <c r="Y1442" s="139"/>
      <c r="Z1442" s="139"/>
      <c r="AA1442" s="139"/>
      <c r="AB1442" s="139"/>
      <c r="AC1442" s="139"/>
      <c r="AD1442" s="139"/>
      <c r="AE1442" s="139"/>
      <c r="AF1442" s="139"/>
      <c r="AG1442" s="139"/>
      <c r="AH1442" s="139"/>
      <c r="AI1442" s="139"/>
      <c r="AJ1442" s="139"/>
      <c r="AK1442" s="139"/>
      <c r="AL1442" s="139"/>
      <c r="AM1442" s="139"/>
      <c r="AN1442" s="139"/>
      <c r="AO1442" s="139"/>
      <c r="AP1442" s="139"/>
      <c r="AQ1442" s="139"/>
      <c r="AR1442" s="139"/>
      <c r="AS1442" s="139"/>
      <c r="AT1442" s="139"/>
      <c r="AU1442" s="139"/>
      <c r="AV1442" s="139"/>
      <c r="AW1442" s="139"/>
      <c r="AX1442" s="139"/>
      <c r="AY1442" s="139"/>
      <c r="AZ1442" s="139"/>
      <c r="BA1442" s="139"/>
      <c r="BB1442" s="139"/>
    </row>
    <row r="1443" spans="1:54" ht="14.25" x14ac:dyDescent="0.2">
      <c r="A1443" s="139"/>
      <c r="B1443" s="139"/>
      <c r="C1443" s="139"/>
      <c r="D1443" s="139"/>
      <c r="E1443" s="139"/>
      <c r="F1443" s="139"/>
      <c r="G1443" s="139"/>
      <c r="H1443" s="139"/>
      <c r="I1443" s="139"/>
      <c r="J1443" s="139"/>
      <c r="K1443" s="139"/>
      <c r="L1443" s="139"/>
      <c r="M1443" s="139"/>
      <c r="N1443" s="139"/>
      <c r="O1443" s="139"/>
      <c r="P1443" s="139"/>
      <c r="Q1443" s="139"/>
      <c r="R1443" s="139"/>
      <c r="S1443" s="139"/>
      <c r="T1443" s="139"/>
      <c r="U1443" s="139"/>
      <c r="V1443" s="139"/>
      <c r="W1443" s="139"/>
      <c r="X1443" s="139"/>
      <c r="Y1443" s="139"/>
      <c r="Z1443" s="139"/>
      <c r="AA1443" s="139"/>
      <c r="AB1443" s="139"/>
      <c r="AC1443" s="139"/>
      <c r="AD1443" s="139"/>
      <c r="AE1443" s="139"/>
      <c r="AF1443" s="139"/>
      <c r="AG1443" s="139"/>
      <c r="AH1443" s="139"/>
      <c r="AI1443" s="139"/>
      <c r="AJ1443" s="139"/>
      <c r="AK1443" s="139"/>
      <c r="AL1443" s="139"/>
      <c r="AM1443" s="139"/>
      <c r="AN1443" s="139"/>
      <c r="AO1443" s="139"/>
      <c r="AP1443" s="139"/>
      <c r="AQ1443" s="139"/>
      <c r="AR1443" s="139"/>
      <c r="AS1443" s="139"/>
      <c r="AT1443" s="139"/>
      <c r="AU1443" s="139"/>
      <c r="AV1443" s="139"/>
      <c r="AW1443" s="139"/>
      <c r="AX1443" s="139"/>
      <c r="AY1443" s="139"/>
      <c r="AZ1443" s="139"/>
      <c r="BA1443" s="139"/>
      <c r="BB1443" s="139"/>
    </row>
    <row r="1444" spans="1:54" ht="14.25" x14ac:dyDescent="0.2">
      <c r="A1444" s="139"/>
      <c r="B1444" s="139"/>
      <c r="C1444" s="139"/>
      <c r="D1444" s="139"/>
      <c r="E1444" s="139"/>
      <c r="F1444" s="139"/>
      <c r="G1444" s="139"/>
      <c r="H1444" s="139"/>
      <c r="I1444" s="139"/>
      <c r="J1444" s="139"/>
      <c r="K1444" s="139"/>
      <c r="L1444" s="139"/>
      <c r="M1444" s="139"/>
      <c r="N1444" s="139"/>
      <c r="O1444" s="139"/>
      <c r="P1444" s="139"/>
      <c r="Q1444" s="139"/>
      <c r="R1444" s="139"/>
      <c r="S1444" s="139"/>
      <c r="T1444" s="139"/>
      <c r="U1444" s="139"/>
      <c r="V1444" s="139"/>
      <c r="W1444" s="139"/>
      <c r="X1444" s="139"/>
      <c r="Y1444" s="139"/>
      <c r="Z1444" s="139"/>
      <c r="AA1444" s="139"/>
      <c r="AB1444" s="139"/>
      <c r="AC1444" s="139"/>
      <c r="AD1444" s="139"/>
      <c r="AE1444" s="139"/>
      <c r="AF1444" s="139"/>
      <c r="AG1444" s="139"/>
      <c r="AH1444" s="139"/>
      <c r="AI1444" s="139"/>
      <c r="AJ1444" s="139"/>
      <c r="AK1444" s="139"/>
      <c r="AL1444" s="139"/>
      <c r="AM1444" s="139"/>
      <c r="AN1444" s="139"/>
      <c r="AO1444" s="139"/>
      <c r="AP1444" s="139"/>
      <c r="AQ1444" s="139"/>
      <c r="AR1444" s="139"/>
      <c r="AS1444" s="139"/>
      <c r="AT1444" s="139"/>
      <c r="AU1444" s="139"/>
      <c r="AV1444" s="139"/>
      <c r="AW1444" s="139"/>
      <c r="AX1444" s="139"/>
      <c r="AY1444" s="139"/>
      <c r="AZ1444" s="139"/>
      <c r="BA1444" s="139"/>
      <c r="BB1444" s="139"/>
    </row>
    <row r="1445" spans="1:54" ht="14.25" x14ac:dyDescent="0.2">
      <c r="A1445" s="139"/>
      <c r="B1445" s="139"/>
      <c r="C1445" s="139"/>
      <c r="D1445" s="139"/>
      <c r="E1445" s="139"/>
      <c r="F1445" s="139"/>
      <c r="G1445" s="139"/>
      <c r="H1445" s="139"/>
      <c r="I1445" s="139"/>
      <c r="J1445" s="139"/>
      <c r="K1445" s="139"/>
      <c r="L1445" s="139"/>
      <c r="M1445" s="139"/>
      <c r="N1445" s="139"/>
      <c r="O1445" s="139"/>
      <c r="P1445" s="139"/>
      <c r="Q1445" s="139"/>
      <c r="R1445" s="139"/>
      <c r="S1445" s="139"/>
      <c r="T1445" s="139"/>
      <c r="U1445" s="139"/>
      <c r="V1445" s="139"/>
      <c r="W1445" s="139"/>
      <c r="X1445" s="139"/>
      <c r="Y1445" s="139"/>
      <c r="Z1445" s="139"/>
      <c r="AA1445" s="139"/>
      <c r="AB1445" s="139"/>
      <c r="AC1445" s="139"/>
      <c r="AD1445" s="139"/>
      <c r="AE1445" s="139"/>
      <c r="AF1445" s="139"/>
      <c r="AG1445" s="139"/>
      <c r="AH1445" s="139"/>
      <c r="AI1445" s="139"/>
      <c r="AJ1445" s="139"/>
      <c r="AK1445" s="139"/>
      <c r="AL1445" s="139"/>
      <c r="AM1445" s="139"/>
      <c r="AN1445" s="139"/>
      <c r="AO1445" s="139"/>
      <c r="AP1445" s="139"/>
      <c r="AQ1445" s="139"/>
      <c r="AR1445" s="139"/>
      <c r="AS1445" s="139"/>
      <c r="AT1445" s="139"/>
      <c r="AU1445" s="139"/>
      <c r="AV1445" s="139"/>
      <c r="AW1445" s="139"/>
      <c r="AX1445" s="139"/>
      <c r="AY1445" s="139"/>
      <c r="AZ1445" s="139"/>
      <c r="BA1445" s="139"/>
      <c r="BB1445" s="139"/>
    </row>
    <row r="1446" spans="1:54" ht="14.25" x14ac:dyDescent="0.2">
      <c r="A1446" s="139"/>
      <c r="B1446" s="139"/>
      <c r="C1446" s="139"/>
      <c r="D1446" s="139"/>
      <c r="E1446" s="139"/>
      <c r="F1446" s="139"/>
      <c r="G1446" s="139"/>
      <c r="H1446" s="139"/>
      <c r="I1446" s="139"/>
      <c r="J1446" s="139"/>
      <c r="K1446" s="139"/>
      <c r="L1446" s="139"/>
      <c r="M1446" s="139"/>
      <c r="N1446" s="139"/>
      <c r="O1446" s="139"/>
      <c r="P1446" s="139"/>
      <c r="Q1446" s="139"/>
      <c r="R1446" s="139"/>
      <c r="S1446" s="139"/>
      <c r="T1446" s="139"/>
      <c r="U1446" s="139"/>
      <c r="V1446" s="139"/>
      <c r="W1446" s="139"/>
      <c r="X1446" s="139"/>
      <c r="Y1446" s="139"/>
      <c r="Z1446" s="139"/>
      <c r="AA1446" s="139"/>
      <c r="AB1446" s="139"/>
      <c r="AC1446" s="139"/>
      <c r="AD1446" s="139"/>
      <c r="AE1446" s="139"/>
      <c r="AF1446" s="139"/>
      <c r="AG1446" s="139"/>
      <c r="AH1446" s="139"/>
      <c r="AI1446" s="139"/>
      <c r="AJ1446" s="139"/>
      <c r="AK1446" s="139"/>
      <c r="AL1446" s="139"/>
      <c r="AM1446" s="139"/>
      <c r="AN1446" s="139"/>
      <c r="AO1446" s="139"/>
      <c r="AP1446" s="139"/>
      <c r="AQ1446" s="139"/>
      <c r="AR1446" s="139"/>
      <c r="AS1446" s="139"/>
      <c r="AT1446" s="139"/>
      <c r="AU1446" s="139"/>
      <c r="AV1446" s="139"/>
      <c r="AW1446" s="139"/>
      <c r="AX1446" s="139"/>
      <c r="AY1446" s="139"/>
      <c r="AZ1446" s="139"/>
      <c r="BA1446" s="139"/>
      <c r="BB1446" s="139"/>
    </row>
    <row r="1447" spans="1:54" ht="14.25" x14ac:dyDescent="0.2">
      <c r="A1447" s="139"/>
      <c r="B1447" s="139"/>
      <c r="C1447" s="139"/>
      <c r="D1447" s="139"/>
      <c r="E1447" s="139"/>
      <c r="F1447" s="139"/>
      <c r="G1447" s="139"/>
      <c r="H1447" s="139"/>
      <c r="I1447" s="139"/>
      <c r="J1447" s="139"/>
      <c r="K1447" s="139"/>
      <c r="L1447" s="139"/>
      <c r="M1447" s="139"/>
      <c r="N1447" s="139"/>
      <c r="O1447" s="139"/>
      <c r="P1447" s="139"/>
      <c r="Q1447" s="139"/>
      <c r="R1447" s="139"/>
      <c r="S1447" s="139"/>
      <c r="T1447" s="139"/>
      <c r="U1447" s="139"/>
      <c r="V1447" s="139"/>
      <c r="W1447" s="139"/>
      <c r="X1447" s="139"/>
      <c r="Y1447" s="139"/>
      <c r="Z1447" s="139"/>
      <c r="AA1447" s="139"/>
      <c r="AB1447" s="139"/>
      <c r="AC1447" s="139"/>
      <c r="AD1447" s="139"/>
      <c r="AE1447" s="139"/>
      <c r="AF1447" s="139"/>
      <c r="AG1447" s="139"/>
      <c r="AH1447" s="139"/>
      <c r="AI1447" s="139"/>
      <c r="AJ1447" s="139"/>
      <c r="AK1447" s="139"/>
      <c r="AL1447" s="139"/>
      <c r="AM1447" s="139"/>
      <c r="AN1447" s="139"/>
      <c r="AO1447" s="139"/>
      <c r="AP1447" s="139"/>
      <c r="AQ1447" s="139"/>
      <c r="AR1447" s="139"/>
      <c r="AS1447" s="139"/>
      <c r="AT1447" s="139"/>
      <c r="AU1447" s="139"/>
      <c r="AV1447" s="139"/>
      <c r="AW1447" s="139"/>
      <c r="AX1447" s="139"/>
      <c r="AY1447" s="139"/>
      <c r="AZ1447" s="139"/>
      <c r="BA1447" s="139"/>
      <c r="BB1447" s="139"/>
    </row>
    <row r="1448" spans="1:54" ht="14.25" x14ac:dyDescent="0.2">
      <c r="A1448" s="139"/>
      <c r="B1448" s="139"/>
      <c r="C1448" s="139"/>
      <c r="D1448" s="139"/>
      <c r="E1448" s="139"/>
      <c r="F1448" s="139"/>
      <c r="G1448" s="139"/>
      <c r="H1448" s="139"/>
      <c r="I1448" s="139"/>
      <c r="J1448" s="139"/>
      <c r="K1448" s="139"/>
      <c r="L1448" s="139"/>
      <c r="M1448" s="139"/>
      <c r="N1448" s="139"/>
      <c r="O1448" s="139"/>
      <c r="P1448" s="139"/>
      <c r="Q1448" s="139"/>
      <c r="R1448" s="139"/>
      <c r="S1448" s="139"/>
      <c r="T1448" s="139"/>
      <c r="U1448" s="139"/>
      <c r="V1448" s="139"/>
      <c r="W1448" s="139"/>
      <c r="X1448" s="139"/>
      <c r="Y1448" s="139"/>
      <c r="Z1448" s="139"/>
      <c r="AA1448" s="139"/>
      <c r="AB1448" s="139"/>
      <c r="AC1448" s="139"/>
      <c r="AD1448" s="139"/>
      <c r="AE1448" s="139"/>
      <c r="AF1448" s="139"/>
      <c r="AG1448" s="139"/>
      <c r="AH1448" s="139"/>
      <c r="AI1448" s="139"/>
      <c r="AJ1448" s="139"/>
      <c r="AK1448" s="139"/>
      <c r="AL1448" s="139"/>
      <c r="AM1448" s="139"/>
      <c r="AN1448" s="139"/>
      <c r="AO1448" s="139"/>
      <c r="AP1448" s="139"/>
      <c r="AQ1448" s="139"/>
      <c r="AR1448" s="139"/>
      <c r="AS1448" s="139"/>
      <c r="AT1448" s="139"/>
      <c r="AU1448" s="139"/>
      <c r="AV1448" s="139"/>
      <c r="AW1448" s="139"/>
      <c r="AX1448" s="139"/>
      <c r="AY1448" s="139"/>
      <c r="AZ1448" s="139"/>
      <c r="BA1448" s="139"/>
      <c r="BB1448" s="139"/>
    </row>
    <row r="1449" spans="1:54" ht="14.25" x14ac:dyDescent="0.2">
      <c r="A1449" s="139"/>
      <c r="B1449" s="139"/>
      <c r="C1449" s="139"/>
      <c r="D1449" s="139"/>
      <c r="E1449" s="139"/>
      <c r="F1449" s="139"/>
      <c r="G1449" s="139"/>
      <c r="H1449" s="139"/>
      <c r="I1449" s="139"/>
      <c r="J1449" s="139"/>
      <c r="K1449" s="139"/>
      <c r="L1449" s="139"/>
      <c r="M1449" s="139"/>
      <c r="N1449" s="139"/>
      <c r="O1449" s="139"/>
      <c r="P1449" s="139"/>
      <c r="Q1449" s="139"/>
      <c r="R1449" s="139"/>
      <c r="S1449" s="139"/>
      <c r="T1449" s="139"/>
      <c r="U1449" s="139"/>
      <c r="V1449" s="139"/>
      <c r="W1449" s="139"/>
      <c r="X1449" s="139"/>
      <c r="Y1449" s="139"/>
      <c r="Z1449" s="139"/>
      <c r="AA1449" s="139"/>
      <c r="AB1449" s="139"/>
      <c r="AC1449" s="139"/>
      <c r="AD1449" s="139"/>
      <c r="AE1449" s="139"/>
      <c r="AF1449" s="139"/>
      <c r="AG1449" s="139"/>
      <c r="AH1449" s="139"/>
      <c r="AI1449" s="139"/>
      <c r="AJ1449" s="139"/>
      <c r="AK1449" s="139"/>
      <c r="AL1449" s="139"/>
      <c r="AM1449" s="139"/>
      <c r="AN1449" s="139"/>
      <c r="AO1449" s="139"/>
      <c r="AP1449" s="139"/>
      <c r="AQ1449" s="139"/>
      <c r="AR1449" s="139"/>
      <c r="AS1449" s="139"/>
      <c r="AT1449" s="139"/>
      <c r="AU1449" s="139"/>
      <c r="AV1449" s="139"/>
      <c r="AW1449" s="139"/>
      <c r="AX1449" s="139"/>
      <c r="AY1449" s="139"/>
      <c r="AZ1449" s="139"/>
      <c r="BA1449" s="139"/>
      <c r="BB1449" s="139"/>
    </row>
    <row r="1450" spans="1:54" ht="14.25" x14ac:dyDescent="0.2">
      <c r="A1450" s="139"/>
      <c r="B1450" s="139"/>
      <c r="C1450" s="139"/>
      <c r="D1450" s="139"/>
      <c r="E1450" s="139"/>
      <c r="F1450" s="139"/>
      <c r="G1450" s="139"/>
      <c r="H1450" s="139"/>
      <c r="I1450" s="139"/>
      <c r="J1450" s="139"/>
      <c r="K1450" s="139"/>
      <c r="L1450" s="139"/>
      <c r="M1450" s="139"/>
      <c r="N1450" s="139"/>
      <c r="O1450" s="139"/>
      <c r="P1450" s="139"/>
      <c r="Q1450" s="139"/>
      <c r="R1450" s="139"/>
      <c r="S1450" s="139"/>
      <c r="T1450" s="139"/>
      <c r="U1450" s="139"/>
      <c r="V1450" s="139"/>
      <c r="W1450" s="139"/>
      <c r="X1450" s="139"/>
      <c r="Y1450" s="139"/>
      <c r="Z1450" s="139"/>
      <c r="AA1450" s="139"/>
      <c r="AB1450" s="139"/>
      <c r="AC1450" s="139"/>
      <c r="AD1450" s="139"/>
      <c r="AE1450" s="139"/>
      <c r="AF1450" s="139"/>
      <c r="AG1450" s="139"/>
      <c r="AH1450" s="139"/>
      <c r="AI1450" s="139"/>
      <c r="AJ1450" s="139"/>
      <c r="AK1450" s="139"/>
      <c r="AL1450" s="139"/>
      <c r="AM1450" s="139"/>
      <c r="AN1450" s="139"/>
      <c r="AO1450" s="139"/>
      <c r="AP1450" s="139"/>
      <c r="AQ1450" s="139"/>
      <c r="AR1450" s="139"/>
      <c r="AS1450" s="139"/>
      <c r="AT1450" s="139"/>
      <c r="AU1450" s="139"/>
      <c r="AV1450" s="139"/>
      <c r="AW1450" s="139"/>
      <c r="AX1450" s="139"/>
      <c r="AY1450" s="139"/>
      <c r="AZ1450" s="139"/>
      <c r="BA1450" s="139"/>
      <c r="BB1450" s="139"/>
    </row>
    <row r="1451" spans="1:54" ht="14.25" x14ac:dyDescent="0.2">
      <c r="A1451" s="139"/>
      <c r="B1451" s="139"/>
      <c r="C1451" s="139"/>
      <c r="D1451" s="139"/>
      <c r="E1451" s="139"/>
      <c r="F1451" s="139"/>
      <c r="G1451" s="139"/>
      <c r="H1451" s="139"/>
      <c r="I1451" s="139"/>
      <c r="J1451" s="139"/>
      <c r="K1451" s="139"/>
      <c r="L1451" s="139"/>
      <c r="M1451" s="139"/>
      <c r="N1451" s="139"/>
      <c r="O1451" s="139"/>
      <c r="P1451" s="139"/>
      <c r="Q1451" s="139"/>
      <c r="R1451" s="139"/>
      <c r="S1451" s="139"/>
      <c r="T1451" s="139"/>
      <c r="U1451" s="139"/>
      <c r="V1451" s="139"/>
      <c r="W1451" s="139"/>
      <c r="X1451" s="139"/>
      <c r="Y1451" s="139"/>
      <c r="Z1451" s="139"/>
      <c r="AA1451" s="139"/>
      <c r="AB1451" s="139"/>
      <c r="AC1451" s="139"/>
      <c r="AD1451" s="139"/>
      <c r="AE1451" s="139"/>
      <c r="AF1451" s="139"/>
      <c r="AG1451" s="139"/>
      <c r="AH1451" s="139"/>
      <c r="AI1451" s="139"/>
      <c r="AJ1451" s="139"/>
      <c r="AK1451" s="139"/>
      <c r="AL1451" s="139"/>
      <c r="AM1451" s="139"/>
      <c r="AN1451" s="139"/>
      <c r="AO1451" s="139"/>
      <c r="AP1451" s="139"/>
      <c r="AQ1451" s="139"/>
      <c r="AR1451" s="139"/>
      <c r="AS1451" s="139"/>
      <c r="AT1451" s="139"/>
      <c r="AU1451" s="139"/>
      <c r="AV1451" s="139"/>
      <c r="AW1451" s="139"/>
      <c r="AX1451" s="139"/>
      <c r="AY1451" s="139"/>
      <c r="AZ1451" s="139"/>
      <c r="BA1451" s="139"/>
      <c r="BB1451" s="139"/>
    </row>
    <row r="1452" spans="1:54" ht="14.25" x14ac:dyDescent="0.2">
      <c r="A1452" s="139"/>
      <c r="B1452" s="139"/>
      <c r="C1452" s="139"/>
      <c r="D1452" s="139"/>
      <c r="E1452" s="139"/>
      <c r="F1452" s="139"/>
      <c r="G1452" s="139"/>
      <c r="H1452" s="139"/>
      <c r="I1452" s="139"/>
      <c r="J1452" s="139"/>
      <c r="K1452" s="139"/>
      <c r="L1452" s="139"/>
      <c r="M1452" s="139"/>
      <c r="N1452" s="139"/>
      <c r="O1452" s="139"/>
      <c r="P1452" s="139"/>
      <c r="Q1452" s="139"/>
      <c r="R1452" s="139"/>
      <c r="S1452" s="139"/>
      <c r="T1452" s="139"/>
      <c r="U1452" s="139"/>
      <c r="V1452" s="139"/>
      <c r="W1452" s="139"/>
      <c r="X1452" s="139"/>
      <c r="Y1452" s="139"/>
      <c r="Z1452" s="139"/>
      <c r="AA1452" s="139"/>
      <c r="AB1452" s="139"/>
      <c r="AC1452" s="139"/>
      <c r="AD1452" s="139"/>
      <c r="AE1452" s="139"/>
      <c r="AF1452" s="139"/>
      <c r="AG1452" s="139"/>
      <c r="AH1452" s="139"/>
      <c r="AI1452" s="139"/>
      <c r="AJ1452" s="139"/>
      <c r="AK1452" s="139"/>
      <c r="AL1452" s="139"/>
      <c r="AM1452" s="139"/>
      <c r="AN1452" s="139"/>
      <c r="AO1452" s="139"/>
      <c r="AP1452" s="139"/>
      <c r="AQ1452" s="139"/>
      <c r="AR1452" s="139"/>
      <c r="AS1452" s="139"/>
      <c r="AT1452" s="139"/>
      <c r="AU1452" s="139"/>
      <c r="AV1452" s="139"/>
      <c r="AW1452" s="139"/>
      <c r="AX1452" s="139"/>
      <c r="AY1452" s="139"/>
      <c r="AZ1452" s="139"/>
      <c r="BA1452" s="139"/>
      <c r="BB1452" s="139"/>
    </row>
    <row r="1453" spans="1:54" ht="14.25" x14ac:dyDescent="0.2">
      <c r="A1453" s="139"/>
      <c r="B1453" s="139"/>
      <c r="C1453" s="139"/>
      <c r="D1453" s="139"/>
      <c r="E1453" s="139"/>
      <c r="F1453" s="139"/>
      <c r="G1453" s="139"/>
      <c r="H1453" s="139"/>
      <c r="I1453" s="139"/>
      <c r="J1453" s="139"/>
      <c r="K1453" s="139"/>
      <c r="L1453" s="139"/>
      <c r="M1453" s="139"/>
      <c r="N1453" s="139"/>
      <c r="O1453" s="139"/>
      <c r="P1453" s="139"/>
      <c r="Q1453" s="139"/>
      <c r="R1453" s="139"/>
      <c r="S1453" s="139"/>
      <c r="T1453" s="139"/>
      <c r="U1453" s="139"/>
      <c r="V1453" s="139"/>
      <c r="W1453" s="139"/>
      <c r="X1453" s="139"/>
      <c r="Y1453" s="139"/>
      <c r="Z1453" s="139"/>
      <c r="AA1453" s="139"/>
      <c r="AB1453" s="139"/>
      <c r="AC1453" s="139"/>
      <c r="AD1453" s="139"/>
      <c r="AE1453" s="139"/>
      <c r="AF1453" s="139"/>
      <c r="AG1453" s="139"/>
      <c r="AH1453" s="139"/>
      <c r="AI1453" s="139"/>
      <c r="AJ1453" s="139"/>
      <c r="AK1453" s="139"/>
      <c r="AL1453" s="139"/>
      <c r="AM1453" s="139"/>
      <c r="AN1453" s="139"/>
      <c r="AO1453" s="139"/>
      <c r="AP1453" s="139"/>
      <c r="AQ1453" s="139"/>
      <c r="AR1453" s="139"/>
      <c r="AS1453" s="139"/>
      <c r="AT1453" s="139"/>
      <c r="AU1453" s="139"/>
      <c r="AV1453" s="139"/>
      <c r="AW1453" s="139"/>
      <c r="AX1453" s="139"/>
      <c r="AY1453" s="139"/>
      <c r="AZ1453" s="139"/>
      <c r="BA1453" s="139"/>
      <c r="BB1453" s="139"/>
    </row>
    <row r="1454" spans="1:54" ht="14.25" x14ac:dyDescent="0.2">
      <c r="A1454" s="139"/>
      <c r="B1454" s="139"/>
      <c r="C1454" s="139"/>
      <c r="D1454" s="139"/>
      <c r="E1454" s="139"/>
      <c r="F1454" s="139"/>
      <c r="G1454" s="139"/>
      <c r="H1454" s="139"/>
      <c r="I1454" s="139"/>
      <c r="J1454" s="139"/>
      <c r="K1454" s="139"/>
      <c r="L1454" s="139"/>
      <c r="M1454" s="139"/>
      <c r="N1454" s="139"/>
      <c r="O1454" s="139"/>
      <c r="P1454" s="139"/>
      <c r="Q1454" s="139"/>
      <c r="R1454" s="139"/>
      <c r="S1454" s="139"/>
      <c r="T1454" s="139"/>
      <c r="U1454" s="139"/>
      <c r="V1454" s="139"/>
      <c r="W1454" s="139"/>
      <c r="X1454" s="139"/>
      <c r="Y1454" s="139"/>
      <c r="Z1454" s="139"/>
      <c r="AA1454" s="139"/>
      <c r="AB1454" s="139"/>
      <c r="AC1454" s="139"/>
      <c r="AD1454" s="139"/>
      <c r="AE1454" s="139"/>
      <c r="AF1454" s="139"/>
      <c r="AG1454" s="139"/>
      <c r="AH1454" s="139"/>
      <c r="AI1454" s="139"/>
      <c r="AJ1454" s="139"/>
      <c r="AK1454" s="139"/>
      <c r="AL1454" s="139"/>
      <c r="AM1454" s="139"/>
      <c r="AN1454" s="139"/>
      <c r="AO1454" s="139"/>
      <c r="AP1454" s="139"/>
      <c r="AQ1454" s="139"/>
      <c r="AR1454" s="139"/>
      <c r="AS1454" s="139"/>
      <c r="AT1454" s="139"/>
      <c r="AU1454" s="139"/>
      <c r="AV1454" s="139"/>
      <c r="AW1454" s="139"/>
      <c r="AX1454" s="139"/>
      <c r="AY1454" s="139"/>
      <c r="AZ1454" s="139"/>
      <c r="BA1454" s="139"/>
      <c r="BB1454" s="139"/>
    </row>
    <row r="1455" spans="1:54" ht="14.25" x14ac:dyDescent="0.2">
      <c r="A1455" s="139"/>
      <c r="B1455" s="139"/>
      <c r="C1455" s="139"/>
      <c r="D1455" s="139"/>
      <c r="E1455" s="139"/>
      <c r="F1455" s="139"/>
      <c r="G1455" s="139"/>
      <c r="H1455" s="139"/>
      <c r="I1455" s="139"/>
      <c r="J1455" s="139"/>
      <c r="K1455" s="139"/>
      <c r="L1455" s="139"/>
      <c r="M1455" s="139"/>
      <c r="N1455" s="139"/>
      <c r="O1455" s="139"/>
      <c r="P1455" s="139"/>
      <c r="Q1455" s="139"/>
      <c r="R1455" s="139"/>
      <c r="S1455" s="139"/>
      <c r="T1455" s="139"/>
      <c r="U1455" s="139"/>
      <c r="V1455" s="139"/>
      <c r="W1455" s="139"/>
      <c r="X1455" s="139"/>
      <c r="Y1455" s="139"/>
      <c r="Z1455" s="139"/>
      <c r="AA1455" s="139"/>
      <c r="AB1455" s="139"/>
      <c r="AC1455" s="139"/>
      <c r="AD1455" s="139"/>
      <c r="AE1455" s="139"/>
      <c r="AF1455" s="139"/>
      <c r="AG1455" s="139"/>
      <c r="AH1455" s="139"/>
      <c r="AI1455" s="139"/>
      <c r="AJ1455" s="139"/>
      <c r="AK1455" s="139"/>
      <c r="AL1455" s="139"/>
      <c r="AM1455" s="139"/>
      <c r="AN1455" s="139"/>
      <c r="AO1455" s="139"/>
      <c r="AP1455" s="139"/>
      <c r="AQ1455" s="139"/>
      <c r="AR1455" s="139"/>
      <c r="AS1455" s="139"/>
      <c r="AT1455" s="139"/>
      <c r="AU1455" s="139"/>
      <c r="AV1455" s="139"/>
      <c r="AW1455" s="139"/>
      <c r="AX1455" s="139"/>
      <c r="AY1455" s="139"/>
      <c r="AZ1455" s="139"/>
      <c r="BA1455" s="139"/>
      <c r="BB1455" s="139"/>
    </row>
    <row r="1456" spans="1:54" ht="14.25" x14ac:dyDescent="0.2">
      <c r="A1456" s="139"/>
      <c r="B1456" s="139"/>
      <c r="C1456" s="139"/>
      <c r="D1456" s="139"/>
      <c r="E1456" s="139"/>
      <c r="F1456" s="139"/>
      <c r="G1456" s="139"/>
      <c r="H1456" s="139"/>
      <c r="I1456" s="139"/>
      <c r="J1456" s="139"/>
      <c r="K1456" s="139"/>
      <c r="L1456" s="139"/>
      <c r="M1456" s="139"/>
      <c r="N1456" s="139"/>
      <c r="O1456" s="139"/>
      <c r="P1456" s="139"/>
      <c r="Q1456" s="139"/>
      <c r="R1456" s="139"/>
      <c r="S1456" s="139"/>
      <c r="T1456" s="139"/>
      <c r="U1456" s="139"/>
      <c r="V1456" s="139"/>
      <c r="W1456" s="139"/>
      <c r="X1456" s="139"/>
      <c r="Y1456" s="139"/>
      <c r="Z1456" s="139"/>
      <c r="AA1456" s="139"/>
      <c r="AB1456" s="139"/>
      <c r="AC1456" s="139"/>
      <c r="AD1456" s="139"/>
      <c r="AE1456" s="139"/>
      <c r="AF1456" s="139"/>
      <c r="AG1456" s="139"/>
      <c r="AH1456" s="139"/>
      <c r="AI1456" s="139"/>
      <c r="AJ1456" s="139"/>
      <c r="AK1456" s="139"/>
      <c r="AL1456" s="139"/>
      <c r="AM1456" s="139"/>
      <c r="AN1456" s="139"/>
      <c r="AO1456" s="139"/>
      <c r="AP1456" s="139"/>
      <c r="AQ1456" s="139"/>
      <c r="AR1456" s="139"/>
      <c r="AS1456" s="139"/>
      <c r="AT1456" s="139"/>
      <c r="AU1456" s="139"/>
      <c r="AV1456" s="139"/>
      <c r="AW1456" s="139"/>
      <c r="AX1456" s="139"/>
      <c r="AY1456" s="139"/>
      <c r="AZ1456" s="139"/>
      <c r="BA1456" s="139"/>
      <c r="BB1456" s="139"/>
    </row>
    <row r="1457" spans="1:54" ht="14.25" x14ac:dyDescent="0.2">
      <c r="A1457" s="139"/>
      <c r="B1457" s="139"/>
      <c r="C1457" s="139"/>
      <c r="D1457" s="139"/>
      <c r="E1457" s="139"/>
      <c r="F1457" s="139"/>
      <c r="G1457" s="139"/>
      <c r="H1457" s="139"/>
      <c r="I1457" s="139"/>
      <c r="J1457" s="139"/>
      <c r="K1457" s="139"/>
      <c r="L1457" s="139"/>
      <c r="M1457" s="139"/>
      <c r="N1457" s="139"/>
      <c r="O1457" s="139"/>
      <c r="P1457" s="139"/>
      <c r="Q1457" s="139"/>
      <c r="R1457" s="139"/>
      <c r="S1457" s="139"/>
      <c r="T1457" s="139"/>
      <c r="U1457" s="139"/>
      <c r="V1457" s="139"/>
      <c r="W1457" s="139"/>
      <c r="X1457" s="139"/>
      <c r="Y1457" s="139"/>
      <c r="Z1457" s="139"/>
      <c r="AA1457" s="139"/>
      <c r="AB1457" s="139"/>
      <c r="AC1457" s="139"/>
      <c r="AD1457" s="139"/>
      <c r="AE1457" s="139"/>
      <c r="AF1457" s="139"/>
      <c r="AG1457" s="139"/>
      <c r="AH1457" s="139"/>
      <c r="AI1457" s="139"/>
      <c r="AJ1457" s="139"/>
      <c r="AK1457" s="139"/>
      <c r="AL1457" s="139"/>
      <c r="AM1457" s="139"/>
      <c r="AN1457" s="139"/>
      <c r="AO1457" s="139"/>
      <c r="AP1457" s="139"/>
      <c r="AQ1457" s="139"/>
      <c r="AR1457" s="139"/>
      <c r="AS1457" s="139"/>
      <c r="AT1457" s="139"/>
      <c r="AU1457" s="139"/>
      <c r="AV1457" s="139"/>
      <c r="AW1457" s="139"/>
      <c r="AX1457" s="139"/>
      <c r="AY1457" s="139"/>
      <c r="AZ1457" s="139"/>
      <c r="BA1457" s="139"/>
      <c r="BB1457" s="139"/>
    </row>
    <row r="1458" spans="1:54" ht="14.25" x14ac:dyDescent="0.2">
      <c r="A1458" s="139"/>
      <c r="B1458" s="139"/>
      <c r="C1458" s="139"/>
      <c r="D1458" s="139"/>
      <c r="E1458" s="139"/>
      <c r="F1458" s="139"/>
      <c r="G1458" s="139"/>
      <c r="H1458" s="139"/>
      <c r="I1458" s="139"/>
      <c r="J1458" s="139"/>
      <c r="K1458" s="139"/>
      <c r="L1458" s="139"/>
      <c r="M1458" s="139"/>
      <c r="N1458" s="139"/>
      <c r="O1458" s="139"/>
      <c r="P1458" s="139"/>
      <c r="Q1458" s="139"/>
      <c r="R1458" s="139"/>
      <c r="S1458" s="139"/>
      <c r="T1458" s="139"/>
      <c r="U1458" s="139"/>
      <c r="V1458" s="139"/>
      <c r="W1458" s="139"/>
      <c r="X1458" s="139"/>
      <c r="Y1458" s="139"/>
      <c r="Z1458" s="139"/>
      <c r="AA1458" s="139"/>
      <c r="AB1458" s="139"/>
      <c r="AC1458" s="139"/>
      <c r="AD1458" s="139"/>
      <c r="AE1458" s="139"/>
      <c r="AF1458" s="139"/>
      <c r="AG1458" s="139"/>
      <c r="AH1458" s="139"/>
      <c r="AI1458" s="139"/>
      <c r="AJ1458" s="139"/>
      <c r="AK1458" s="139"/>
      <c r="AL1458" s="139"/>
      <c r="AM1458" s="139"/>
      <c r="AN1458" s="139"/>
      <c r="AO1458" s="139"/>
      <c r="AP1458" s="139"/>
      <c r="AQ1458" s="139"/>
      <c r="AR1458" s="139"/>
      <c r="AS1458" s="139"/>
      <c r="AT1458" s="139"/>
      <c r="AU1458" s="139"/>
      <c r="AV1458" s="139"/>
      <c r="AW1458" s="139"/>
      <c r="AX1458" s="139"/>
      <c r="AY1458" s="139"/>
      <c r="AZ1458" s="139"/>
      <c r="BA1458" s="139"/>
      <c r="BB1458" s="139"/>
    </row>
    <row r="1459" spans="1:54" ht="14.25" x14ac:dyDescent="0.2">
      <c r="A1459" s="139"/>
      <c r="B1459" s="139"/>
      <c r="C1459" s="139"/>
      <c r="D1459" s="139"/>
      <c r="E1459" s="139"/>
      <c r="F1459" s="139"/>
      <c r="G1459" s="139"/>
      <c r="H1459" s="139"/>
      <c r="I1459" s="139"/>
      <c r="J1459" s="139"/>
      <c r="K1459" s="139"/>
      <c r="L1459" s="139"/>
      <c r="M1459" s="139"/>
      <c r="N1459" s="139"/>
      <c r="O1459" s="139"/>
      <c r="P1459" s="139"/>
      <c r="Q1459" s="139"/>
      <c r="R1459" s="139"/>
      <c r="S1459" s="139"/>
      <c r="T1459" s="139"/>
      <c r="U1459" s="139"/>
      <c r="V1459" s="139"/>
      <c r="W1459" s="139"/>
      <c r="X1459" s="139"/>
      <c r="Y1459" s="139"/>
      <c r="Z1459" s="139"/>
      <c r="AA1459" s="139"/>
      <c r="AB1459" s="139"/>
      <c r="AC1459" s="139"/>
      <c r="AD1459" s="139"/>
      <c r="AE1459" s="139"/>
      <c r="AF1459" s="139"/>
      <c r="AG1459" s="139"/>
      <c r="AH1459" s="139"/>
      <c r="AI1459" s="139"/>
      <c r="AJ1459" s="139"/>
      <c r="AK1459" s="139"/>
      <c r="AL1459" s="139"/>
      <c r="AM1459" s="139"/>
      <c r="AN1459" s="139"/>
      <c r="AO1459" s="139"/>
      <c r="AP1459" s="139"/>
      <c r="AQ1459" s="139"/>
      <c r="AR1459" s="139"/>
      <c r="AS1459" s="139"/>
      <c r="AT1459" s="139"/>
      <c r="AU1459" s="139"/>
      <c r="AV1459" s="139"/>
      <c r="AW1459" s="139"/>
      <c r="AX1459" s="139"/>
      <c r="AY1459" s="139"/>
      <c r="AZ1459" s="139"/>
      <c r="BA1459" s="139"/>
      <c r="BB1459" s="139"/>
    </row>
    <row r="1460" spans="1:54" ht="14.25" x14ac:dyDescent="0.2">
      <c r="A1460" s="139"/>
      <c r="B1460" s="139"/>
      <c r="C1460" s="139"/>
      <c r="D1460" s="139"/>
      <c r="E1460" s="139"/>
      <c r="F1460" s="139"/>
      <c r="G1460" s="139"/>
      <c r="H1460" s="139"/>
      <c r="I1460" s="139"/>
      <c r="J1460" s="139"/>
      <c r="K1460" s="139"/>
      <c r="L1460" s="139"/>
      <c r="M1460" s="139"/>
      <c r="N1460" s="139"/>
      <c r="O1460" s="139"/>
      <c r="P1460" s="139"/>
      <c r="Q1460" s="139"/>
      <c r="R1460" s="139"/>
      <c r="S1460" s="139"/>
      <c r="T1460" s="139"/>
      <c r="U1460" s="139"/>
      <c r="V1460" s="139"/>
      <c r="W1460" s="139"/>
      <c r="X1460" s="139"/>
      <c r="Y1460" s="139"/>
      <c r="Z1460" s="139"/>
      <c r="AA1460" s="139"/>
      <c r="AB1460" s="139"/>
      <c r="AC1460" s="139"/>
      <c r="AD1460" s="139"/>
      <c r="AE1460" s="139"/>
      <c r="AF1460" s="139"/>
      <c r="AG1460" s="139"/>
      <c r="AH1460" s="139"/>
      <c r="AI1460" s="139"/>
      <c r="AJ1460" s="139"/>
      <c r="AK1460" s="139"/>
      <c r="AL1460" s="139"/>
      <c r="AM1460" s="139"/>
      <c r="AN1460" s="139"/>
      <c r="AO1460" s="139"/>
      <c r="AP1460" s="139"/>
      <c r="AQ1460" s="139"/>
      <c r="AR1460" s="139"/>
      <c r="AS1460" s="139"/>
      <c r="AT1460" s="139"/>
      <c r="AU1460" s="139"/>
      <c r="AV1460" s="139"/>
      <c r="AW1460" s="139"/>
      <c r="AX1460" s="139"/>
      <c r="AY1460" s="139"/>
      <c r="AZ1460" s="139"/>
      <c r="BA1460" s="139"/>
      <c r="BB1460" s="139"/>
    </row>
    <row r="1461" spans="1:54" ht="14.25" x14ac:dyDescent="0.2">
      <c r="A1461" s="139"/>
      <c r="B1461" s="139"/>
      <c r="C1461" s="139"/>
      <c r="D1461" s="139"/>
      <c r="E1461" s="139"/>
      <c r="F1461" s="139"/>
      <c r="G1461" s="139"/>
      <c r="H1461" s="139"/>
      <c r="I1461" s="139"/>
      <c r="J1461" s="139"/>
      <c r="K1461" s="139"/>
      <c r="L1461" s="139"/>
      <c r="M1461" s="139"/>
      <c r="N1461" s="139"/>
      <c r="O1461" s="139"/>
      <c r="P1461" s="139"/>
      <c r="Q1461" s="139"/>
      <c r="R1461" s="139"/>
      <c r="S1461" s="139"/>
      <c r="T1461" s="139"/>
      <c r="U1461" s="139"/>
      <c r="V1461" s="139"/>
      <c r="W1461" s="139"/>
      <c r="X1461" s="139"/>
      <c r="Y1461" s="139"/>
      <c r="Z1461" s="139"/>
      <c r="AA1461" s="139"/>
      <c r="AB1461" s="139"/>
      <c r="AC1461" s="139"/>
      <c r="AD1461" s="139"/>
      <c r="AE1461" s="139"/>
      <c r="AF1461" s="139"/>
      <c r="AG1461" s="139"/>
      <c r="AH1461" s="139"/>
      <c r="AI1461" s="139"/>
      <c r="AJ1461" s="139"/>
      <c r="AK1461" s="139"/>
      <c r="AL1461" s="139"/>
      <c r="AM1461" s="139"/>
      <c r="AN1461" s="139"/>
      <c r="AO1461" s="139"/>
      <c r="AP1461" s="139"/>
      <c r="AQ1461" s="139"/>
      <c r="AR1461" s="139"/>
      <c r="AS1461" s="139"/>
      <c r="AT1461" s="139"/>
      <c r="AU1461" s="139"/>
      <c r="AV1461" s="139"/>
      <c r="AW1461" s="139"/>
      <c r="AX1461" s="139"/>
      <c r="AY1461" s="139"/>
      <c r="AZ1461" s="139"/>
      <c r="BA1461" s="139"/>
      <c r="BB1461" s="139"/>
    </row>
    <row r="1462" spans="1:54" ht="14.25" x14ac:dyDescent="0.2">
      <c r="A1462" s="139"/>
      <c r="B1462" s="139"/>
      <c r="C1462" s="139"/>
      <c r="D1462" s="139"/>
      <c r="E1462" s="139"/>
      <c r="F1462" s="139"/>
      <c r="G1462" s="139"/>
      <c r="H1462" s="139"/>
      <c r="I1462" s="139"/>
      <c r="J1462" s="139"/>
      <c r="K1462" s="139"/>
      <c r="L1462" s="139"/>
      <c r="M1462" s="139"/>
      <c r="N1462" s="139"/>
      <c r="O1462" s="139"/>
      <c r="P1462" s="139"/>
      <c r="Q1462" s="139"/>
      <c r="R1462" s="139"/>
      <c r="S1462" s="139"/>
      <c r="T1462" s="139"/>
      <c r="U1462" s="139"/>
      <c r="V1462" s="139"/>
      <c r="W1462" s="139"/>
      <c r="X1462" s="139"/>
      <c r="Y1462" s="139"/>
      <c r="Z1462" s="139"/>
      <c r="AA1462" s="139"/>
      <c r="AB1462" s="139"/>
      <c r="AC1462" s="139"/>
      <c r="AD1462" s="139"/>
      <c r="AE1462" s="139"/>
      <c r="AF1462" s="139"/>
      <c r="AG1462" s="139"/>
      <c r="AH1462" s="139"/>
      <c r="AI1462" s="139"/>
      <c r="AJ1462" s="139"/>
      <c r="AK1462" s="139"/>
      <c r="AL1462" s="139"/>
      <c r="AM1462" s="139"/>
      <c r="AN1462" s="139"/>
      <c r="AO1462" s="139"/>
      <c r="AP1462" s="139"/>
      <c r="AQ1462" s="139"/>
      <c r="AR1462" s="139"/>
      <c r="AS1462" s="139"/>
      <c r="AT1462" s="139"/>
      <c r="AU1462" s="139"/>
      <c r="AV1462" s="139"/>
      <c r="AW1462" s="139"/>
      <c r="AX1462" s="139"/>
      <c r="AY1462" s="139"/>
      <c r="AZ1462" s="139"/>
      <c r="BA1462" s="139"/>
      <c r="BB1462" s="139"/>
    </row>
    <row r="1463" spans="1:54" ht="14.25" x14ac:dyDescent="0.2">
      <c r="A1463" s="139"/>
      <c r="B1463" s="139"/>
      <c r="C1463" s="139"/>
      <c r="D1463" s="139"/>
      <c r="E1463" s="139"/>
      <c r="F1463" s="139"/>
      <c r="G1463" s="139"/>
      <c r="H1463" s="139"/>
      <c r="I1463" s="139"/>
      <c r="J1463" s="139"/>
      <c r="K1463" s="139"/>
      <c r="L1463" s="139"/>
      <c r="M1463" s="139"/>
      <c r="N1463" s="139"/>
      <c r="O1463" s="139"/>
      <c r="P1463" s="139"/>
      <c r="Q1463" s="139"/>
      <c r="R1463" s="139"/>
      <c r="S1463" s="139"/>
      <c r="T1463" s="139"/>
      <c r="U1463" s="139"/>
      <c r="V1463" s="139"/>
      <c r="W1463" s="139"/>
      <c r="X1463" s="139"/>
      <c r="Y1463" s="139"/>
      <c r="Z1463" s="139"/>
      <c r="AA1463" s="139"/>
      <c r="AB1463" s="139"/>
      <c r="AC1463" s="139"/>
      <c r="AD1463" s="139"/>
      <c r="AE1463" s="139"/>
      <c r="AF1463" s="139"/>
      <c r="AG1463" s="139"/>
      <c r="AH1463" s="139"/>
      <c r="AI1463" s="139"/>
      <c r="AJ1463" s="139"/>
      <c r="AK1463" s="139"/>
      <c r="AL1463" s="139"/>
      <c r="AM1463" s="139"/>
      <c r="AN1463" s="139"/>
      <c r="AO1463" s="139"/>
      <c r="AP1463" s="139"/>
      <c r="AQ1463" s="139"/>
      <c r="AR1463" s="139"/>
      <c r="AS1463" s="139"/>
      <c r="AT1463" s="139"/>
      <c r="AU1463" s="139"/>
      <c r="AV1463" s="139"/>
      <c r="AW1463" s="139"/>
      <c r="AX1463" s="139"/>
      <c r="AY1463" s="139"/>
      <c r="AZ1463" s="139"/>
      <c r="BA1463" s="139"/>
      <c r="BB1463" s="139"/>
    </row>
    <row r="1464" spans="1:54" ht="14.25" x14ac:dyDescent="0.2">
      <c r="A1464" s="139"/>
      <c r="B1464" s="139"/>
      <c r="C1464" s="139"/>
      <c r="D1464" s="139"/>
      <c r="E1464" s="139"/>
      <c r="F1464" s="139"/>
      <c r="G1464" s="139"/>
      <c r="H1464" s="139"/>
      <c r="I1464" s="139"/>
      <c r="J1464" s="139"/>
      <c r="K1464" s="139"/>
      <c r="L1464" s="139"/>
      <c r="M1464" s="139"/>
      <c r="N1464" s="139"/>
      <c r="O1464" s="139"/>
      <c r="P1464" s="139"/>
      <c r="Q1464" s="139"/>
      <c r="R1464" s="139"/>
      <c r="S1464" s="139"/>
      <c r="T1464" s="139"/>
      <c r="U1464" s="139"/>
      <c r="V1464" s="139"/>
      <c r="W1464" s="139"/>
      <c r="X1464" s="139"/>
      <c r="Y1464" s="139"/>
      <c r="Z1464" s="139"/>
      <c r="AA1464" s="139"/>
      <c r="AB1464" s="139"/>
      <c r="AC1464" s="139"/>
      <c r="AD1464" s="139"/>
      <c r="AE1464" s="139"/>
      <c r="AF1464" s="139"/>
      <c r="AG1464" s="139"/>
      <c r="AH1464" s="139"/>
      <c r="AI1464" s="139"/>
      <c r="AJ1464" s="139"/>
      <c r="AK1464" s="139"/>
      <c r="AL1464" s="139"/>
      <c r="AM1464" s="139"/>
      <c r="AN1464" s="139"/>
      <c r="AO1464" s="139"/>
      <c r="AP1464" s="139"/>
      <c r="AQ1464" s="139"/>
      <c r="AR1464" s="139"/>
      <c r="AS1464" s="139"/>
      <c r="AT1464" s="139"/>
      <c r="AU1464" s="139"/>
      <c r="AV1464" s="139"/>
      <c r="AW1464" s="139"/>
      <c r="AX1464" s="139"/>
      <c r="AY1464" s="139"/>
      <c r="AZ1464" s="139"/>
      <c r="BA1464" s="139"/>
      <c r="BB1464" s="139"/>
    </row>
    <row r="1465" spans="1:54" ht="14.25" x14ac:dyDescent="0.2">
      <c r="A1465" s="139"/>
      <c r="B1465" s="139"/>
      <c r="C1465" s="139"/>
      <c r="D1465" s="139"/>
      <c r="E1465" s="139"/>
      <c r="F1465" s="139"/>
      <c r="G1465" s="139"/>
      <c r="H1465" s="139"/>
      <c r="I1465" s="139"/>
      <c r="J1465" s="139"/>
      <c r="K1465" s="139"/>
      <c r="L1465" s="139"/>
      <c r="M1465" s="139"/>
      <c r="N1465" s="139"/>
      <c r="O1465" s="139"/>
      <c r="P1465" s="139"/>
      <c r="Q1465" s="139"/>
      <c r="R1465" s="139"/>
      <c r="S1465" s="139"/>
      <c r="T1465" s="139"/>
      <c r="U1465" s="139"/>
      <c r="V1465" s="139"/>
      <c r="W1465" s="139"/>
      <c r="X1465" s="139"/>
      <c r="Y1465" s="139"/>
      <c r="Z1465" s="139"/>
      <c r="AA1465" s="139"/>
      <c r="AB1465" s="139"/>
      <c r="AC1465" s="139"/>
      <c r="AD1465" s="139"/>
      <c r="AE1465" s="139"/>
      <c r="AF1465" s="139"/>
      <c r="AG1465" s="139"/>
      <c r="AH1465" s="139"/>
      <c r="AI1465" s="139"/>
      <c r="AJ1465" s="139"/>
      <c r="AK1465" s="139"/>
      <c r="AL1465" s="139"/>
      <c r="AM1465" s="139"/>
      <c r="AN1465" s="139"/>
      <c r="AO1465" s="139"/>
      <c r="AP1465" s="139"/>
      <c r="AQ1465" s="139"/>
      <c r="AR1465" s="139"/>
      <c r="AS1465" s="139"/>
      <c r="AT1465" s="139"/>
      <c r="AU1465" s="139"/>
      <c r="AV1465" s="139"/>
      <c r="AW1465" s="139"/>
      <c r="AX1465" s="139"/>
      <c r="AY1465" s="139"/>
      <c r="AZ1465" s="139"/>
      <c r="BA1465" s="139"/>
      <c r="BB1465" s="139"/>
    </row>
    <row r="1466" spans="1:54" ht="14.25" x14ac:dyDescent="0.2">
      <c r="A1466" s="139"/>
      <c r="B1466" s="139"/>
      <c r="C1466" s="139"/>
      <c r="D1466" s="139"/>
      <c r="E1466" s="139"/>
      <c r="F1466" s="139"/>
      <c r="G1466" s="139"/>
      <c r="H1466" s="139"/>
      <c r="I1466" s="139"/>
      <c r="J1466" s="139"/>
      <c r="K1466" s="139"/>
      <c r="L1466" s="139"/>
      <c r="M1466" s="139"/>
      <c r="N1466" s="139"/>
      <c r="O1466" s="139"/>
      <c r="P1466" s="139"/>
      <c r="Q1466" s="139"/>
      <c r="R1466" s="139"/>
      <c r="S1466" s="139"/>
      <c r="T1466" s="139"/>
      <c r="U1466" s="139"/>
      <c r="V1466" s="139"/>
      <c r="W1466" s="139"/>
      <c r="X1466" s="139"/>
      <c r="Y1466" s="139"/>
      <c r="Z1466" s="139"/>
      <c r="AA1466" s="139"/>
      <c r="AB1466" s="139"/>
      <c r="AC1466" s="139"/>
      <c r="AD1466" s="139"/>
      <c r="AE1466" s="139"/>
      <c r="AF1466" s="139"/>
      <c r="AG1466" s="139"/>
      <c r="AH1466" s="139"/>
      <c r="AI1466" s="139"/>
      <c r="AJ1466" s="139"/>
      <c r="AK1466" s="139"/>
      <c r="AL1466" s="139"/>
      <c r="AM1466" s="139"/>
      <c r="AN1466" s="139"/>
      <c r="AO1466" s="139"/>
      <c r="AP1466" s="139"/>
      <c r="AQ1466" s="139"/>
      <c r="AR1466" s="139"/>
      <c r="AS1466" s="139"/>
      <c r="AT1466" s="139"/>
      <c r="AU1466" s="139"/>
      <c r="AV1466" s="139"/>
      <c r="AW1466" s="139"/>
      <c r="AX1466" s="139"/>
      <c r="AY1466" s="139"/>
      <c r="AZ1466" s="139"/>
      <c r="BA1466" s="139"/>
      <c r="BB1466" s="139"/>
    </row>
    <row r="1467" spans="1:54" ht="14.25" x14ac:dyDescent="0.2">
      <c r="A1467" s="139"/>
      <c r="B1467" s="139"/>
      <c r="C1467" s="139"/>
      <c r="D1467" s="139"/>
      <c r="E1467" s="139"/>
      <c r="F1467" s="139"/>
      <c r="G1467" s="139"/>
      <c r="H1467" s="139"/>
      <c r="I1467" s="139"/>
      <c r="J1467" s="139"/>
      <c r="K1467" s="139"/>
      <c r="L1467" s="139"/>
      <c r="M1467" s="139"/>
      <c r="N1467" s="139"/>
      <c r="O1467" s="139"/>
      <c r="P1467" s="139"/>
      <c r="Q1467" s="139"/>
      <c r="R1467" s="139"/>
      <c r="S1467" s="139"/>
      <c r="T1467" s="139"/>
      <c r="U1467" s="139"/>
      <c r="V1467" s="139"/>
      <c r="W1467" s="139"/>
      <c r="X1467" s="139"/>
      <c r="Y1467" s="139"/>
      <c r="Z1467" s="139"/>
      <c r="AA1467" s="139"/>
      <c r="AB1467" s="139"/>
      <c r="AC1467" s="139"/>
      <c r="AD1467" s="139"/>
      <c r="AE1467" s="139"/>
      <c r="AF1467" s="139"/>
      <c r="AG1467" s="139"/>
      <c r="AH1467" s="139"/>
      <c r="AI1467" s="139"/>
      <c r="AJ1467" s="139"/>
      <c r="AK1467" s="139"/>
      <c r="AL1467" s="139"/>
      <c r="AM1467" s="139"/>
      <c r="AN1467" s="139"/>
      <c r="AO1467" s="139"/>
      <c r="AP1467" s="139"/>
      <c r="AQ1467" s="139"/>
      <c r="AR1467" s="139"/>
      <c r="AS1467" s="139"/>
      <c r="AT1467" s="139"/>
      <c r="AU1467" s="139"/>
      <c r="AV1467" s="139"/>
      <c r="AW1467" s="139"/>
      <c r="AX1467" s="139"/>
      <c r="AY1467" s="139"/>
      <c r="AZ1467" s="139"/>
      <c r="BA1467" s="139"/>
      <c r="BB1467" s="139"/>
    </row>
    <row r="1468" spans="1:54" ht="14.25" x14ac:dyDescent="0.2">
      <c r="A1468" s="139"/>
      <c r="B1468" s="139"/>
      <c r="C1468" s="139"/>
      <c r="D1468" s="139"/>
      <c r="E1468" s="139"/>
      <c r="F1468" s="139"/>
      <c r="G1468" s="139"/>
      <c r="H1468" s="139"/>
      <c r="I1468" s="139"/>
      <c r="J1468" s="139"/>
      <c r="K1468" s="139"/>
      <c r="L1468" s="139"/>
      <c r="M1468" s="139"/>
      <c r="N1468" s="139"/>
      <c r="O1468" s="139"/>
      <c r="P1468" s="139"/>
      <c r="Q1468" s="139"/>
      <c r="R1468" s="139"/>
      <c r="S1468" s="139"/>
      <c r="T1468" s="139"/>
      <c r="U1468" s="139"/>
      <c r="V1468" s="139"/>
      <c r="W1468" s="139"/>
      <c r="X1468" s="139"/>
      <c r="Y1468" s="139"/>
      <c r="Z1468" s="139"/>
      <c r="AA1468" s="139"/>
      <c r="AB1468" s="139"/>
      <c r="AC1468" s="139"/>
      <c r="AD1468" s="139"/>
      <c r="AE1468" s="139"/>
      <c r="AF1468" s="139"/>
      <c r="AG1468" s="139"/>
      <c r="AH1468" s="139"/>
      <c r="AI1468" s="139"/>
      <c r="AJ1468" s="139"/>
      <c r="AK1468" s="139"/>
      <c r="AL1468" s="139"/>
      <c r="AM1468" s="139"/>
      <c r="AN1468" s="139"/>
      <c r="AO1468" s="139"/>
      <c r="AP1468" s="139"/>
      <c r="AQ1468" s="139"/>
      <c r="AR1468" s="139"/>
      <c r="AS1468" s="139"/>
      <c r="AT1468" s="139"/>
      <c r="AU1468" s="139"/>
      <c r="AV1468" s="139"/>
      <c r="AW1468" s="139"/>
      <c r="AX1468" s="139"/>
      <c r="AY1468" s="139"/>
      <c r="AZ1468" s="139"/>
      <c r="BA1468" s="139"/>
      <c r="BB1468" s="139"/>
    </row>
    <row r="1469" spans="1:54" ht="14.25" x14ac:dyDescent="0.2">
      <c r="A1469" s="139"/>
      <c r="B1469" s="139"/>
      <c r="C1469" s="139"/>
      <c r="D1469" s="139"/>
      <c r="E1469" s="139"/>
      <c r="F1469" s="139"/>
      <c r="G1469" s="139"/>
      <c r="H1469" s="139"/>
      <c r="I1469" s="139"/>
      <c r="J1469" s="139"/>
      <c r="K1469" s="139"/>
      <c r="L1469" s="139"/>
      <c r="M1469" s="139"/>
      <c r="N1469" s="139"/>
      <c r="O1469" s="139"/>
      <c r="P1469" s="139"/>
      <c r="Q1469" s="139"/>
      <c r="R1469" s="139"/>
      <c r="S1469" s="139"/>
      <c r="T1469" s="139"/>
      <c r="U1469" s="139"/>
      <c r="V1469" s="139"/>
      <c r="W1469" s="139"/>
      <c r="X1469" s="139"/>
      <c r="Y1469" s="139"/>
      <c r="Z1469" s="139"/>
      <c r="AA1469" s="139"/>
      <c r="AB1469" s="139"/>
      <c r="AC1469" s="139"/>
      <c r="AD1469" s="139"/>
      <c r="AE1469" s="139"/>
      <c r="AF1469" s="139"/>
      <c r="AG1469" s="139"/>
      <c r="AH1469" s="139"/>
      <c r="AI1469" s="139"/>
      <c r="AJ1469" s="139"/>
      <c r="AK1469" s="139"/>
      <c r="AL1469" s="139"/>
      <c r="AM1469" s="139"/>
      <c r="AN1469" s="139"/>
      <c r="AO1469" s="139"/>
      <c r="AP1469" s="139"/>
      <c r="AQ1469" s="139"/>
      <c r="AR1469" s="139"/>
      <c r="AS1469" s="139"/>
      <c r="AT1469" s="139"/>
      <c r="AU1469" s="139"/>
      <c r="AV1469" s="139"/>
      <c r="AW1469" s="139"/>
      <c r="AX1469" s="139"/>
      <c r="AY1469" s="139"/>
      <c r="AZ1469" s="139"/>
      <c r="BA1469" s="139"/>
      <c r="BB1469" s="139"/>
    </row>
    <row r="1470" spans="1:54" ht="14.25" x14ac:dyDescent="0.2">
      <c r="A1470" s="139"/>
      <c r="B1470" s="139"/>
      <c r="C1470" s="139"/>
      <c r="D1470" s="139"/>
      <c r="E1470" s="139"/>
      <c r="F1470" s="139"/>
      <c r="G1470" s="139"/>
      <c r="H1470" s="139"/>
      <c r="I1470" s="139"/>
      <c r="J1470" s="139"/>
      <c r="K1470" s="139"/>
      <c r="L1470" s="139"/>
      <c r="M1470" s="139"/>
      <c r="N1470" s="139"/>
      <c r="O1470" s="139"/>
      <c r="P1470" s="139"/>
      <c r="Q1470" s="139"/>
      <c r="R1470" s="139"/>
      <c r="S1470" s="139"/>
      <c r="T1470" s="139"/>
      <c r="U1470" s="139"/>
      <c r="V1470" s="139"/>
      <c r="W1470" s="139"/>
      <c r="X1470" s="139"/>
      <c r="Y1470" s="139"/>
      <c r="Z1470" s="139"/>
      <c r="AA1470" s="139"/>
      <c r="AB1470" s="139"/>
      <c r="AC1470" s="139"/>
      <c r="AD1470" s="139"/>
      <c r="AE1470" s="139"/>
      <c r="AF1470" s="139"/>
      <c r="AG1470" s="139"/>
      <c r="AH1470" s="139"/>
      <c r="AI1470" s="139"/>
      <c r="AJ1470" s="139"/>
      <c r="AK1470" s="139"/>
      <c r="AL1470" s="139"/>
      <c r="AM1470" s="139"/>
      <c r="AN1470" s="139"/>
      <c r="AO1470" s="139"/>
      <c r="AP1470" s="139"/>
      <c r="AQ1470" s="139"/>
      <c r="AR1470" s="139"/>
      <c r="AS1470" s="139"/>
      <c r="AT1470" s="139"/>
      <c r="AU1470" s="139"/>
      <c r="AV1470" s="139"/>
      <c r="AW1470" s="139"/>
      <c r="AX1470" s="139"/>
      <c r="AY1470" s="139"/>
      <c r="AZ1470" s="139"/>
      <c r="BA1470" s="139"/>
      <c r="BB1470" s="139"/>
    </row>
    <row r="1471" spans="1:54" ht="14.25" x14ac:dyDescent="0.2">
      <c r="A1471" s="139"/>
      <c r="B1471" s="139"/>
      <c r="C1471" s="139"/>
      <c r="D1471" s="139"/>
      <c r="E1471" s="139"/>
      <c r="F1471" s="139"/>
      <c r="G1471" s="139"/>
      <c r="H1471" s="139"/>
      <c r="I1471" s="139"/>
      <c r="J1471" s="139"/>
      <c r="K1471" s="139"/>
      <c r="L1471" s="139"/>
      <c r="M1471" s="139"/>
      <c r="N1471" s="139"/>
      <c r="O1471" s="139"/>
      <c r="P1471" s="139"/>
      <c r="Q1471" s="139"/>
      <c r="R1471" s="139"/>
      <c r="S1471" s="139"/>
      <c r="T1471" s="139"/>
      <c r="U1471" s="139"/>
      <c r="V1471" s="139"/>
      <c r="W1471" s="139"/>
      <c r="X1471" s="139"/>
      <c r="Y1471" s="139"/>
      <c r="Z1471" s="139"/>
      <c r="AA1471" s="139"/>
      <c r="AB1471" s="139"/>
      <c r="AC1471" s="139"/>
      <c r="AD1471" s="139"/>
      <c r="AE1471" s="139"/>
      <c r="AF1471" s="139"/>
      <c r="AG1471" s="139"/>
      <c r="AH1471" s="139"/>
      <c r="AI1471" s="139"/>
      <c r="AJ1471" s="139"/>
      <c r="AK1471" s="139"/>
      <c r="AL1471" s="139"/>
      <c r="AM1471" s="139"/>
      <c r="AN1471" s="139"/>
      <c r="AO1471" s="139"/>
      <c r="AP1471" s="139"/>
      <c r="AQ1471" s="139"/>
      <c r="AR1471" s="139"/>
      <c r="AS1471" s="139"/>
      <c r="AT1471" s="139"/>
      <c r="AU1471" s="139"/>
      <c r="AV1471" s="139"/>
      <c r="AW1471" s="139"/>
      <c r="AX1471" s="139"/>
      <c r="AY1471" s="139"/>
      <c r="AZ1471" s="139"/>
      <c r="BA1471" s="139"/>
      <c r="BB1471" s="139"/>
    </row>
    <row r="1472" spans="1:54" ht="14.25" x14ac:dyDescent="0.2">
      <c r="A1472" s="139"/>
      <c r="B1472" s="139"/>
      <c r="C1472" s="139"/>
      <c r="D1472" s="139"/>
      <c r="E1472" s="139"/>
      <c r="F1472" s="139"/>
      <c r="G1472" s="139"/>
      <c r="H1472" s="139"/>
      <c r="I1472" s="139"/>
      <c r="J1472" s="139"/>
      <c r="K1472" s="139"/>
      <c r="L1472" s="139"/>
      <c r="M1472" s="139"/>
      <c r="N1472" s="139"/>
      <c r="O1472" s="139"/>
      <c r="P1472" s="139"/>
      <c r="Q1472" s="139"/>
      <c r="R1472" s="139"/>
      <c r="S1472" s="139"/>
      <c r="T1472" s="139"/>
      <c r="U1472" s="139"/>
      <c r="V1472" s="139"/>
      <c r="W1472" s="139"/>
      <c r="X1472" s="139"/>
      <c r="Y1472" s="139"/>
      <c r="Z1472" s="139"/>
      <c r="AA1472" s="139"/>
      <c r="AB1472" s="139"/>
      <c r="AC1472" s="139"/>
      <c r="AD1472" s="139"/>
      <c r="AE1472" s="139"/>
      <c r="AF1472" s="139"/>
      <c r="AG1472" s="139"/>
      <c r="AH1472" s="139"/>
      <c r="AI1472" s="139"/>
      <c r="AJ1472" s="139"/>
      <c r="AK1472" s="139"/>
      <c r="AL1472" s="139"/>
      <c r="AM1472" s="139"/>
      <c r="AN1472" s="139"/>
      <c r="AO1472" s="139"/>
      <c r="AP1472" s="139"/>
      <c r="AQ1472" s="139"/>
      <c r="AR1472" s="139"/>
      <c r="AS1472" s="139"/>
      <c r="AT1472" s="139"/>
      <c r="AU1472" s="139"/>
      <c r="AV1472" s="139"/>
      <c r="AW1472" s="139"/>
      <c r="AX1472" s="139"/>
      <c r="AY1472" s="139"/>
      <c r="AZ1472" s="139"/>
      <c r="BA1472" s="139"/>
      <c r="BB1472" s="139"/>
    </row>
    <row r="1473" spans="1:54" ht="14.25" x14ac:dyDescent="0.2">
      <c r="A1473" s="139"/>
      <c r="B1473" s="139"/>
      <c r="C1473" s="139"/>
      <c r="D1473" s="139"/>
      <c r="E1473" s="139"/>
      <c r="F1473" s="139"/>
      <c r="G1473" s="139"/>
      <c r="H1473" s="139"/>
      <c r="I1473" s="139"/>
      <c r="J1473" s="139"/>
      <c r="K1473" s="139"/>
      <c r="L1473" s="139"/>
      <c r="M1473" s="139"/>
      <c r="N1473" s="139"/>
      <c r="O1473" s="139"/>
      <c r="P1473" s="139"/>
      <c r="Q1473" s="139"/>
      <c r="R1473" s="139"/>
      <c r="S1473" s="139"/>
      <c r="T1473" s="139"/>
      <c r="U1473" s="139"/>
      <c r="V1473" s="139"/>
      <c r="W1473" s="139"/>
      <c r="X1473" s="139"/>
      <c r="Y1473" s="139"/>
      <c r="Z1473" s="139"/>
      <c r="AA1473" s="139"/>
      <c r="AB1473" s="139"/>
      <c r="AC1473" s="139"/>
      <c r="AD1473" s="139"/>
      <c r="AE1473" s="139"/>
      <c r="AF1473" s="139"/>
      <c r="AG1473" s="139"/>
      <c r="AH1473" s="139"/>
      <c r="AI1473" s="139"/>
      <c r="AJ1473" s="139"/>
      <c r="AK1473" s="139"/>
      <c r="AL1473" s="139"/>
      <c r="AM1473" s="139"/>
      <c r="AN1473" s="139"/>
      <c r="AO1473" s="139"/>
      <c r="AP1473" s="139"/>
      <c r="AQ1473" s="139"/>
      <c r="AR1473" s="139"/>
      <c r="AS1473" s="139"/>
      <c r="AT1473" s="139"/>
      <c r="AU1473" s="139"/>
      <c r="AV1473" s="139"/>
      <c r="AW1473" s="139"/>
      <c r="AX1473" s="139"/>
      <c r="AY1473" s="139"/>
      <c r="AZ1473" s="139"/>
      <c r="BA1473" s="139"/>
      <c r="BB1473" s="139"/>
    </row>
    <row r="1474" spans="1:54" ht="14.25" x14ac:dyDescent="0.2">
      <c r="A1474" s="139"/>
      <c r="B1474" s="139"/>
      <c r="C1474" s="139"/>
      <c r="D1474" s="139"/>
      <c r="E1474" s="139"/>
      <c r="F1474" s="139"/>
      <c r="G1474" s="139"/>
      <c r="H1474" s="139"/>
      <c r="I1474" s="139"/>
      <c r="J1474" s="139"/>
      <c r="K1474" s="139"/>
      <c r="L1474" s="139"/>
      <c r="M1474" s="139"/>
      <c r="N1474" s="139"/>
      <c r="O1474" s="139"/>
      <c r="P1474" s="139"/>
      <c r="Q1474" s="139"/>
      <c r="R1474" s="139"/>
      <c r="S1474" s="139"/>
      <c r="T1474" s="139"/>
      <c r="U1474" s="139"/>
      <c r="V1474" s="139"/>
      <c r="W1474" s="139"/>
      <c r="X1474" s="139"/>
      <c r="Y1474" s="139"/>
      <c r="Z1474" s="139"/>
      <c r="AA1474" s="139"/>
      <c r="AB1474" s="139"/>
      <c r="AC1474" s="139"/>
      <c r="AD1474" s="139"/>
      <c r="AE1474" s="139"/>
      <c r="AF1474" s="139"/>
      <c r="AG1474" s="139"/>
      <c r="AH1474" s="139"/>
      <c r="AI1474" s="139"/>
      <c r="AJ1474" s="139"/>
      <c r="AK1474" s="139"/>
      <c r="AL1474" s="139"/>
      <c r="AM1474" s="139"/>
      <c r="AN1474" s="139"/>
      <c r="AO1474" s="139"/>
      <c r="AP1474" s="139"/>
      <c r="AQ1474" s="139"/>
      <c r="AR1474" s="139"/>
      <c r="AS1474" s="139"/>
      <c r="AT1474" s="139"/>
      <c r="AU1474" s="139"/>
      <c r="AV1474" s="139"/>
      <c r="AW1474" s="139"/>
      <c r="AX1474" s="139"/>
      <c r="AY1474" s="139"/>
      <c r="AZ1474" s="139"/>
      <c r="BA1474" s="139"/>
      <c r="BB1474" s="139"/>
    </row>
    <row r="1475" spans="1:54" ht="14.25" x14ac:dyDescent="0.2">
      <c r="A1475" s="139"/>
      <c r="B1475" s="139"/>
      <c r="C1475" s="139"/>
      <c r="D1475" s="139"/>
      <c r="E1475" s="139"/>
      <c r="F1475" s="139"/>
      <c r="G1475" s="139"/>
      <c r="H1475" s="139"/>
      <c r="I1475" s="139"/>
      <c r="J1475" s="139"/>
      <c r="K1475" s="139"/>
      <c r="L1475" s="139"/>
      <c r="M1475" s="139"/>
      <c r="N1475" s="139"/>
      <c r="O1475" s="139"/>
      <c r="P1475" s="139"/>
      <c r="Q1475" s="139"/>
      <c r="R1475" s="139"/>
      <c r="S1475" s="139"/>
      <c r="T1475" s="139"/>
      <c r="U1475" s="139"/>
      <c r="V1475" s="139"/>
      <c r="W1475" s="139"/>
      <c r="X1475" s="139"/>
      <c r="Y1475" s="139"/>
      <c r="Z1475" s="139"/>
      <c r="AA1475" s="139"/>
      <c r="AB1475" s="139"/>
      <c r="AC1475" s="139"/>
      <c r="AD1475" s="139"/>
      <c r="AE1475" s="139"/>
      <c r="AF1475" s="139"/>
      <c r="AG1475" s="139"/>
      <c r="AH1475" s="139"/>
      <c r="AI1475" s="139"/>
      <c r="AJ1475" s="139"/>
      <c r="AK1475" s="139"/>
      <c r="AL1475" s="139"/>
      <c r="AM1475" s="139"/>
      <c r="AN1475" s="139"/>
      <c r="AO1475" s="139"/>
      <c r="AP1475" s="139"/>
      <c r="AQ1475" s="139"/>
      <c r="AR1475" s="139"/>
      <c r="AS1475" s="139"/>
      <c r="AT1475" s="139"/>
      <c r="AU1475" s="139"/>
      <c r="AV1475" s="139"/>
      <c r="AW1475" s="139"/>
      <c r="AX1475" s="139"/>
      <c r="AY1475" s="139"/>
      <c r="AZ1475" s="139"/>
      <c r="BA1475" s="139"/>
      <c r="BB1475" s="139"/>
    </row>
    <row r="1476" spans="1:54" ht="14.25" x14ac:dyDescent="0.2">
      <c r="A1476" s="139"/>
      <c r="B1476" s="139"/>
      <c r="C1476" s="139"/>
      <c r="D1476" s="139"/>
      <c r="E1476" s="139"/>
      <c r="F1476" s="139"/>
      <c r="G1476" s="139"/>
      <c r="H1476" s="139"/>
      <c r="I1476" s="139"/>
      <c r="J1476" s="139"/>
      <c r="K1476" s="139"/>
      <c r="L1476" s="139"/>
      <c r="M1476" s="139"/>
      <c r="N1476" s="139"/>
      <c r="O1476" s="139"/>
      <c r="P1476" s="139"/>
      <c r="Q1476" s="139"/>
      <c r="R1476" s="139"/>
      <c r="S1476" s="139"/>
      <c r="T1476" s="139"/>
      <c r="U1476" s="139"/>
      <c r="V1476" s="139"/>
      <c r="W1476" s="139"/>
      <c r="X1476" s="139"/>
      <c r="Y1476" s="139"/>
      <c r="Z1476" s="139"/>
      <c r="AA1476" s="139"/>
      <c r="AB1476" s="139"/>
      <c r="AC1476" s="139"/>
      <c r="AD1476" s="139"/>
      <c r="AE1476" s="139"/>
      <c r="AF1476" s="139"/>
      <c r="AG1476" s="139"/>
      <c r="AH1476" s="139"/>
      <c r="AI1476" s="139"/>
      <c r="AJ1476" s="139"/>
      <c r="AK1476" s="139"/>
      <c r="AL1476" s="139"/>
      <c r="AM1476" s="139"/>
      <c r="AN1476" s="139"/>
      <c r="AO1476" s="139"/>
      <c r="AP1476" s="139"/>
      <c r="AQ1476" s="139"/>
      <c r="AR1476" s="139"/>
      <c r="AS1476" s="139"/>
      <c r="AT1476" s="139"/>
      <c r="AU1476" s="139"/>
      <c r="AV1476" s="139"/>
      <c r="AW1476" s="139"/>
      <c r="AX1476" s="139"/>
      <c r="AY1476" s="139"/>
      <c r="AZ1476" s="139"/>
      <c r="BA1476" s="139"/>
      <c r="BB1476" s="139"/>
    </row>
    <row r="1477" spans="1:54" ht="14.25" x14ac:dyDescent="0.2">
      <c r="A1477" s="139"/>
      <c r="B1477" s="139"/>
      <c r="C1477" s="139"/>
      <c r="D1477" s="139"/>
      <c r="E1477" s="139"/>
      <c r="F1477" s="139"/>
      <c r="G1477" s="139"/>
      <c r="H1477" s="139"/>
      <c r="I1477" s="139"/>
      <c r="J1477" s="139"/>
      <c r="K1477" s="139"/>
      <c r="L1477" s="139"/>
      <c r="M1477" s="139"/>
      <c r="N1477" s="139"/>
      <c r="O1477" s="139"/>
      <c r="P1477" s="139"/>
      <c r="Q1477" s="139"/>
      <c r="R1477" s="139"/>
      <c r="S1477" s="139"/>
      <c r="T1477" s="139"/>
      <c r="U1477" s="139"/>
      <c r="V1477" s="139"/>
      <c r="W1477" s="139"/>
      <c r="X1477" s="139"/>
      <c r="Y1477" s="139"/>
      <c r="Z1477" s="139"/>
      <c r="AA1477" s="139"/>
      <c r="AB1477" s="139"/>
      <c r="AC1477" s="139"/>
      <c r="AD1477" s="139"/>
      <c r="AE1477" s="139"/>
      <c r="AF1477" s="139"/>
      <c r="AG1477" s="139"/>
      <c r="AH1477" s="139"/>
      <c r="AI1477" s="139"/>
      <c r="AJ1477" s="139"/>
      <c r="AK1477" s="139"/>
      <c r="AL1477" s="139"/>
      <c r="AM1477" s="139"/>
      <c r="AN1477" s="139"/>
      <c r="AO1477" s="139"/>
      <c r="AP1477" s="139"/>
      <c r="AQ1477" s="139"/>
      <c r="AR1477" s="139"/>
      <c r="AS1477" s="139"/>
      <c r="AT1477" s="139"/>
      <c r="AU1477" s="139"/>
      <c r="AV1477" s="139"/>
      <c r="AW1477" s="139"/>
      <c r="AX1477" s="139"/>
      <c r="AY1477" s="139"/>
      <c r="AZ1477" s="139"/>
      <c r="BA1477" s="139"/>
      <c r="BB1477" s="139"/>
    </row>
    <row r="1478" spans="1:54" ht="14.25" x14ac:dyDescent="0.2">
      <c r="A1478" s="139"/>
      <c r="B1478" s="139"/>
      <c r="C1478" s="139"/>
      <c r="D1478" s="139"/>
      <c r="E1478" s="139"/>
      <c r="F1478" s="139"/>
      <c r="G1478" s="139"/>
      <c r="H1478" s="139"/>
      <c r="I1478" s="139"/>
      <c r="J1478" s="139"/>
      <c r="K1478" s="139"/>
      <c r="L1478" s="139"/>
      <c r="M1478" s="139"/>
      <c r="N1478" s="139"/>
      <c r="O1478" s="139"/>
      <c r="P1478" s="139"/>
      <c r="Q1478" s="139"/>
      <c r="R1478" s="139"/>
      <c r="S1478" s="139"/>
      <c r="T1478" s="139"/>
      <c r="U1478" s="139"/>
      <c r="V1478" s="139"/>
      <c r="W1478" s="139"/>
      <c r="X1478" s="139"/>
      <c r="Y1478" s="139"/>
      <c r="Z1478" s="139"/>
      <c r="AA1478" s="139"/>
      <c r="AB1478" s="139"/>
      <c r="AC1478" s="139"/>
      <c r="AD1478" s="139"/>
      <c r="AE1478" s="139"/>
      <c r="AF1478" s="139"/>
      <c r="AG1478" s="139"/>
      <c r="AH1478" s="139"/>
      <c r="AI1478" s="139"/>
      <c r="AJ1478" s="139"/>
      <c r="AK1478" s="139"/>
      <c r="AL1478" s="139"/>
      <c r="AM1478" s="139"/>
      <c r="AN1478" s="139"/>
      <c r="AO1478" s="139"/>
      <c r="AP1478" s="139"/>
      <c r="AQ1478" s="139"/>
      <c r="AR1478" s="139"/>
      <c r="AS1478" s="139"/>
      <c r="AT1478" s="139"/>
      <c r="AU1478" s="139"/>
      <c r="AV1478" s="139"/>
      <c r="AW1478" s="139"/>
      <c r="AX1478" s="139"/>
      <c r="AY1478" s="139"/>
      <c r="AZ1478" s="139"/>
      <c r="BA1478" s="139"/>
      <c r="BB1478" s="139"/>
    </row>
    <row r="1479" spans="1:54" ht="14.25" x14ac:dyDescent="0.2">
      <c r="A1479" s="139"/>
      <c r="B1479" s="139"/>
      <c r="C1479" s="139"/>
      <c r="D1479" s="139"/>
      <c r="E1479" s="139"/>
      <c r="F1479" s="139"/>
      <c r="G1479" s="139"/>
      <c r="H1479" s="139"/>
      <c r="I1479" s="139"/>
      <c r="J1479" s="139"/>
      <c r="K1479" s="139"/>
      <c r="L1479" s="139"/>
      <c r="M1479" s="139"/>
      <c r="N1479" s="139"/>
      <c r="O1479" s="139"/>
      <c r="P1479" s="139"/>
      <c r="Q1479" s="139"/>
      <c r="R1479" s="139"/>
      <c r="S1479" s="139"/>
      <c r="T1479" s="139"/>
      <c r="U1479" s="139"/>
      <c r="V1479" s="139"/>
      <c r="W1479" s="139"/>
      <c r="X1479" s="139"/>
      <c r="Y1479" s="139"/>
      <c r="Z1479" s="139"/>
      <c r="AA1479" s="139"/>
      <c r="AB1479" s="139"/>
      <c r="AC1479" s="139"/>
      <c r="AD1479" s="139"/>
      <c r="AE1479" s="139"/>
      <c r="AF1479" s="139"/>
      <c r="AG1479" s="139"/>
      <c r="AH1479" s="139"/>
      <c r="AI1479" s="139"/>
      <c r="AJ1479" s="139"/>
      <c r="AK1479" s="139"/>
      <c r="AL1479" s="139"/>
      <c r="AM1479" s="139"/>
      <c r="AN1479" s="139"/>
      <c r="AO1479" s="139"/>
      <c r="AP1479" s="139"/>
      <c r="AQ1479" s="139"/>
      <c r="AR1479" s="139"/>
      <c r="AS1479" s="139"/>
      <c r="AT1479" s="139"/>
      <c r="AU1479" s="139"/>
      <c r="AV1479" s="139"/>
      <c r="AW1479" s="139"/>
      <c r="AX1479" s="139"/>
      <c r="AY1479" s="139"/>
      <c r="AZ1479" s="139"/>
      <c r="BA1479" s="139"/>
      <c r="BB1479" s="139"/>
    </row>
    <row r="1480" spans="1:54" ht="14.25" x14ac:dyDescent="0.2">
      <c r="A1480" s="139"/>
      <c r="B1480" s="139"/>
      <c r="C1480" s="139"/>
      <c r="D1480" s="139"/>
      <c r="E1480" s="139"/>
      <c r="F1480" s="139"/>
      <c r="G1480" s="139"/>
      <c r="H1480" s="139"/>
      <c r="I1480" s="139"/>
      <c r="J1480" s="139"/>
      <c r="K1480" s="139"/>
      <c r="L1480" s="139"/>
      <c r="M1480" s="139"/>
      <c r="N1480" s="139"/>
      <c r="O1480" s="139"/>
      <c r="P1480" s="139"/>
      <c r="Q1480" s="139"/>
      <c r="R1480" s="139"/>
      <c r="S1480" s="139"/>
      <c r="T1480" s="139"/>
      <c r="U1480" s="139"/>
      <c r="V1480" s="139"/>
      <c r="W1480" s="139"/>
      <c r="X1480" s="139"/>
      <c r="Y1480" s="139"/>
      <c r="Z1480" s="139"/>
      <c r="AA1480" s="139"/>
      <c r="AB1480" s="139"/>
      <c r="AC1480" s="139"/>
      <c r="AD1480" s="139"/>
      <c r="AE1480" s="139"/>
      <c r="AF1480" s="139"/>
      <c r="AG1480" s="139"/>
      <c r="AH1480" s="139"/>
      <c r="AI1480" s="139"/>
      <c r="AJ1480" s="139"/>
      <c r="AK1480" s="139"/>
      <c r="AL1480" s="139"/>
      <c r="AM1480" s="139"/>
      <c r="AN1480" s="139"/>
      <c r="AO1480" s="139"/>
      <c r="AP1480" s="139"/>
      <c r="AQ1480" s="139"/>
      <c r="AR1480" s="139"/>
      <c r="AS1480" s="139"/>
      <c r="AT1480" s="139"/>
      <c r="AU1480" s="139"/>
      <c r="AV1480" s="139"/>
      <c r="AW1480" s="139"/>
      <c r="AX1480" s="139"/>
      <c r="AY1480" s="139"/>
      <c r="AZ1480" s="139"/>
      <c r="BA1480" s="139"/>
      <c r="BB1480" s="139"/>
    </row>
    <row r="1481" spans="1:54" ht="14.25" x14ac:dyDescent="0.2">
      <c r="A1481" s="139"/>
      <c r="B1481" s="139"/>
      <c r="C1481" s="139"/>
      <c r="D1481" s="139"/>
      <c r="E1481" s="139"/>
      <c r="F1481" s="139"/>
      <c r="G1481" s="139"/>
      <c r="H1481" s="139"/>
      <c r="I1481" s="139"/>
      <c r="J1481" s="139"/>
      <c r="K1481" s="139"/>
      <c r="L1481" s="139"/>
      <c r="M1481" s="139"/>
      <c r="N1481" s="139"/>
      <c r="O1481" s="139"/>
      <c r="P1481" s="139"/>
      <c r="Q1481" s="139"/>
      <c r="R1481" s="139"/>
      <c r="S1481" s="139"/>
      <c r="T1481" s="139"/>
      <c r="U1481" s="139"/>
      <c r="V1481" s="139"/>
      <c r="W1481" s="139"/>
      <c r="X1481" s="139"/>
      <c r="Y1481" s="139"/>
      <c r="Z1481" s="139"/>
      <c r="AA1481" s="139"/>
      <c r="AB1481" s="139"/>
      <c r="AC1481" s="139"/>
      <c r="AD1481" s="139"/>
      <c r="AE1481" s="139"/>
      <c r="AF1481" s="139"/>
      <c r="AG1481" s="139"/>
      <c r="AH1481" s="139"/>
      <c r="AI1481" s="139"/>
      <c r="AJ1481" s="139"/>
      <c r="AK1481" s="139"/>
      <c r="AL1481" s="139"/>
      <c r="AM1481" s="139"/>
      <c r="AN1481" s="139"/>
      <c r="AO1481" s="139"/>
      <c r="AP1481" s="139"/>
      <c r="AQ1481" s="139"/>
      <c r="AR1481" s="139"/>
      <c r="AS1481" s="139"/>
      <c r="AT1481" s="139"/>
      <c r="AU1481" s="139"/>
      <c r="AV1481" s="139"/>
      <c r="AW1481" s="139"/>
      <c r="AX1481" s="139"/>
      <c r="AY1481" s="139"/>
      <c r="AZ1481" s="139"/>
      <c r="BA1481" s="139"/>
      <c r="BB1481" s="139"/>
    </row>
    <row r="1482" spans="1:54" ht="14.25" x14ac:dyDescent="0.2">
      <c r="A1482" s="139"/>
      <c r="B1482" s="139"/>
      <c r="C1482" s="139"/>
      <c r="D1482" s="139"/>
      <c r="E1482" s="139"/>
      <c r="F1482" s="139"/>
      <c r="G1482" s="139"/>
      <c r="H1482" s="139"/>
      <c r="I1482" s="139"/>
      <c r="J1482" s="139"/>
      <c r="K1482" s="139"/>
      <c r="L1482" s="139"/>
      <c r="M1482" s="139"/>
      <c r="N1482" s="139"/>
      <c r="O1482" s="139"/>
      <c r="P1482" s="139"/>
      <c r="Q1482" s="139"/>
      <c r="R1482" s="139"/>
      <c r="S1482" s="139"/>
      <c r="T1482" s="139"/>
      <c r="U1482" s="139"/>
      <c r="V1482" s="139"/>
      <c r="W1482" s="139"/>
      <c r="X1482" s="139"/>
      <c r="Y1482" s="139"/>
      <c r="Z1482" s="139"/>
      <c r="AA1482" s="139"/>
      <c r="AB1482" s="139"/>
      <c r="AC1482" s="139"/>
      <c r="AD1482" s="139"/>
      <c r="AE1482" s="139"/>
      <c r="AF1482" s="139"/>
      <c r="AG1482" s="139"/>
      <c r="AH1482" s="139"/>
      <c r="AI1482" s="139"/>
      <c r="AJ1482" s="139"/>
      <c r="AK1482" s="139"/>
      <c r="AL1482" s="139"/>
      <c r="AM1482" s="139"/>
      <c r="AN1482" s="139"/>
      <c r="AO1482" s="139"/>
      <c r="AP1482" s="139"/>
      <c r="AQ1482" s="139"/>
      <c r="AR1482" s="139"/>
      <c r="AS1482" s="139"/>
      <c r="AT1482" s="139"/>
      <c r="AU1482" s="139"/>
      <c r="AV1482" s="139"/>
      <c r="AW1482" s="139"/>
      <c r="AX1482" s="139"/>
      <c r="AY1482" s="139"/>
      <c r="AZ1482" s="139"/>
      <c r="BA1482" s="139"/>
      <c r="BB1482" s="139"/>
    </row>
    <row r="1483" spans="1:54" ht="14.25" x14ac:dyDescent="0.2">
      <c r="A1483" s="139"/>
      <c r="B1483" s="139"/>
      <c r="C1483" s="139"/>
      <c r="D1483" s="139"/>
      <c r="E1483" s="139"/>
      <c r="F1483" s="139"/>
      <c r="G1483" s="139"/>
      <c r="H1483" s="139"/>
      <c r="I1483" s="139"/>
      <c r="J1483" s="139"/>
      <c r="K1483" s="139"/>
      <c r="L1483" s="139"/>
      <c r="M1483" s="139"/>
      <c r="N1483" s="139"/>
      <c r="O1483" s="139"/>
      <c r="P1483" s="139"/>
      <c r="Q1483" s="139"/>
      <c r="R1483" s="139"/>
      <c r="S1483" s="139"/>
      <c r="T1483" s="139"/>
      <c r="U1483" s="139"/>
      <c r="V1483" s="139"/>
      <c r="W1483" s="139"/>
      <c r="X1483" s="139"/>
      <c r="Y1483" s="139"/>
      <c r="Z1483" s="139"/>
      <c r="AA1483" s="139"/>
      <c r="AB1483" s="139"/>
      <c r="AC1483" s="139"/>
      <c r="AD1483" s="139"/>
      <c r="AE1483" s="139"/>
      <c r="AF1483" s="139"/>
      <c r="AG1483" s="139"/>
      <c r="AH1483" s="139"/>
      <c r="AI1483" s="139"/>
      <c r="AJ1483" s="139"/>
      <c r="AK1483" s="139"/>
      <c r="AL1483" s="139"/>
      <c r="AM1483" s="139"/>
      <c r="AN1483" s="139"/>
      <c r="AO1483" s="139"/>
      <c r="AP1483" s="139"/>
      <c r="AQ1483" s="139"/>
      <c r="AR1483" s="139"/>
      <c r="AS1483" s="139"/>
      <c r="AT1483" s="139"/>
      <c r="AU1483" s="139"/>
      <c r="AV1483" s="139"/>
      <c r="AW1483" s="139"/>
      <c r="AX1483" s="139"/>
      <c r="AY1483" s="139"/>
      <c r="AZ1483" s="139"/>
      <c r="BA1483" s="139"/>
      <c r="BB1483" s="139"/>
    </row>
    <row r="1484" spans="1:54" ht="14.25" x14ac:dyDescent="0.2">
      <c r="A1484" s="139"/>
      <c r="B1484" s="139"/>
      <c r="C1484" s="139"/>
      <c r="D1484" s="139"/>
      <c r="E1484" s="139"/>
      <c r="F1484" s="139"/>
      <c r="G1484" s="139"/>
      <c r="H1484" s="139"/>
      <c r="I1484" s="139"/>
      <c r="J1484" s="139"/>
      <c r="K1484" s="139"/>
      <c r="L1484" s="139"/>
      <c r="M1484" s="139"/>
      <c r="N1484" s="139"/>
      <c r="O1484" s="139"/>
      <c r="P1484" s="139"/>
      <c r="Q1484" s="139"/>
      <c r="R1484" s="139"/>
      <c r="S1484" s="139"/>
      <c r="T1484" s="139"/>
      <c r="U1484" s="139"/>
      <c r="V1484" s="139"/>
      <c r="W1484" s="139"/>
      <c r="X1484" s="139"/>
      <c r="Y1484" s="139"/>
      <c r="Z1484" s="139"/>
      <c r="AA1484" s="139"/>
      <c r="AB1484" s="139"/>
      <c r="AC1484" s="139"/>
      <c r="AD1484" s="139"/>
      <c r="AE1484" s="139"/>
      <c r="AF1484" s="139"/>
      <c r="AG1484" s="139"/>
      <c r="AH1484" s="139"/>
      <c r="AI1484" s="139"/>
      <c r="AJ1484" s="139"/>
      <c r="AK1484" s="139"/>
      <c r="AL1484" s="139"/>
      <c r="AM1484" s="139"/>
      <c r="AN1484" s="139"/>
      <c r="AO1484" s="139"/>
      <c r="AP1484" s="139"/>
      <c r="AQ1484" s="139"/>
      <c r="AR1484" s="139"/>
      <c r="AS1484" s="139"/>
      <c r="AT1484" s="139"/>
      <c r="AU1484" s="139"/>
      <c r="AV1484" s="139"/>
      <c r="AW1484" s="139"/>
      <c r="AX1484" s="139"/>
      <c r="AY1484" s="139"/>
      <c r="AZ1484" s="139"/>
      <c r="BA1484" s="139"/>
      <c r="BB1484" s="139"/>
    </row>
    <row r="1485" spans="1:54" ht="14.25" x14ac:dyDescent="0.2">
      <c r="A1485" s="139"/>
      <c r="B1485" s="139"/>
      <c r="C1485" s="139"/>
      <c r="D1485" s="139"/>
      <c r="E1485" s="139"/>
      <c r="F1485" s="139"/>
      <c r="G1485" s="139"/>
      <c r="H1485" s="139"/>
      <c r="I1485" s="139"/>
      <c r="J1485" s="139"/>
      <c r="K1485" s="139"/>
      <c r="L1485" s="139"/>
      <c r="M1485" s="139"/>
      <c r="N1485" s="139"/>
      <c r="O1485" s="139"/>
      <c r="P1485" s="139"/>
      <c r="Q1485" s="139"/>
      <c r="R1485" s="139"/>
      <c r="S1485" s="139"/>
      <c r="T1485" s="139"/>
      <c r="U1485" s="139"/>
      <c r="V1485" s="139"/>
      <c r="W1485" s="139"/>
      <c r="X1485" s="139"/>
      <c r="Y1485" s="139"/>
      <c r="Z1485" s="139"/>
      <c r="AA1485" s="139"/>
      <c r="AB1485" s="139"/>
      <c r="AC1485" s="139"/>
      <c r="AD1485" s="139"/>
      <c r="AE1485" s="139"/>
      <c r="AF1485" s="139"/>
      <c r="AG1485" s="139"/>
      <c r="AH1485" s="139"/>
      <c r="AI1485" s="139"/>
      <c r="AJ1485" s="139"/>
      <c r="AK1485" s="139"/>
      <c r="AL1485" s="139"/>
      <c r="AM1485" s="139"/>
      <c r="AN1485" s="139"/>
      <c r="AO1485" s="139"/>
      <c r="AP1485" s="139"/>
      <c r="AQ1485" s="139"/>
      <c r="AR1485" s="139"/>
      <c r="AS1485" s="139"/>
      <c r="AT1485" s="139"/>
      <c r="AU1485" s="139"/>
      <c r="AV1485" s="139"/>
      <c r="AW1485" s="139"/>
      <c r="AX1485" s="139"/>
      <c r="AY1485" s="139"/>
      <c r="AZ1485" s="139"/>
      <c r="BA1485" s="139"/>
      <c r="BB1485" s="139"/>
    </row>
    <row r="1486" spans="1:54" ht="14.25" x14ac:dyDescent="0.2">
      <c r="A1486" s="139"/>
      <c r="B1486" s="139"/>
      <c r="C1486" s="139"/>
      <c r="D1486" s="139"/>
      <c r="E1486" s="139"/>
      <c r="F1486" s="139"/>
      <c r="G1486" s="139"/>
      <c r="H1486" s="139"/>
      <c r="I1486" s="139"/>
      <c r="J1486" s="139"/>
      <c r="K1486" s="139"/>
      <c r="L1486" s="139"/>
      <c r="M1486" s="139"/>
      <c r="N1486" s="139"/>
      <c r="O1486" s="139"/>
      <c r="P1486" s="139"/>
      <c r="Q1486" s="139"/>
      <c r="R1486" s="139"/>
      <c r="S1486" s="139"/>
      <c r="T1486" s="139"/>
      <c r="U1486" s="139"/>
      <c r="V1486" s="139"/>
      <c r="W1486" s="139"/>
      <c r="X1486" s="139"/>
      <c r="Y1486" s="139"/>
      <c r="Z1486" s="139"/>
      <c r="AA1486" s="139"/>
      <c r="AB1486" s="139"/>
      <c r="AC1486" s="139"/>
      <c r="AD1486" s="139"/>
      <c r="AE1486" s="139"/>
      <c r="AF1486" s="139"/>
      <c r="AG1486" s="139"/>
      <c r="AH1486" s="139"/>
      <c r="AI1486" s="139"/>
      <c r="AJ1486" s="139"/>
      <c r="AK1486" s="139"/>
      <c r="AL1486" s="139"/>
      <c r="AM1486" s="139"/>
      <c r="AN1486" s="139"/>
      <c r="AO1486" s="139"/>
      <c r="AP1486" s="139"/>
      <c r="AQ1486" s="139"/>
      <c r="AR1486" s="139"/>
      <c r="AS1486" s="139"/>
      <c r="AT1486" s="139"/>
      <c r="AU1486" s="139"/>
      <c r="AV1486" s="139"/>
      <c r="AW1486" s="139"/>
      <c r="AX1486" s="139"/>
      <c r="AY1486" s="139"/>
      <c r="AZ1486" s="139"/>
      <c r="BA1486" s="139"/>
      <c r="BB1486" s="139"/>
    </row>
    <row r="1487" spans="1:54" ht="14.25" x14ac:dyDescent="0.2">
      <c r="A1487" s="139"/>
      <c r="B1487" s="139"/>
      <c r="C1487" s="139"/>
      <c r="D1487" s="139"/>
      <c r="E1487" s="139"/>
      <c r="F1487" s="139"/>
      <c r="G1487" s="139"/>
      <c r="H1487" s="139"/>
      <c r="I1487" s="139"/>
      <c r="J1487" s="139"/>
      <c r="K1487" s="139"/>
      <c r="L1487" s="139"/>
      <c r="M1487" s="139"/>
      <c r="N1487" s="139"/>
      <c r="O1487" s="139"/>
      <c r="P1487" s="139"/>
      <c r="Q1487" s="139"/>
      <c r="R1487" s="139"/>
      <c r="S1487" s="139"/>
      <c r="T1487" s="139"/>
      <c r="U1487" s="139"/>
      <c r="V1487" s="139"/>
      <c r="W1487" s="139"/>
      <c r="X1487" s="139"/>
      <c r="Y1487" s="139"/>
      <c r="Z1487" s="139"/>
      <c r="AA1487" s="139"/>
      <c r="AB1487" s="139"/>
      <c r="AC1487" s="139"/>
      <c r="AD1487" s="139"/>
      <c r="AE1487" s="139"/>
      <c r="AF1487" s="139"/>
      <c r="AG1487" s="139"/>
      <c r="AH1487" s="139"/>
      <c r="AI1487" s="139"/>
      <c r="AJ1487" s="139"/>
      <c r="AK1487" s="139"/>
      <c r="AL1487" s="139"/>
      <c r="AM1487" s="139"/>
      <c r="AN1487" s="139"/>
      <c r="AO1487" s="139"/>
      <c r="AP1487" s="139"/>
      <c r="AQ1487" s="139"/>
      <c r="AR1487" s="139"/>
      <c r="AS1487" s="139"/>
      <c r="AT1487" s="139"/>
      <c r="AU1487" s="139"/>
      <c r="AV1487" s="139"/>
      <c r="AW1487" s="139"/>
      <c r="AX1487" s="139"/>
      <c r="AY1487" s="139"/>
      <c r="AZ1487" s="139"/>
      <c r="BA1487" s="139"/>
      <c r="BB1487" s="139"/>
    </row>
    <row r="1488" spans="1:54" ht="14.25" x14ac:dyDescent="0.2">
      <c r="A1488" s="139"/>
      <c r="B1488" s="139"/>
      <c r="C1488" s="139"/>
      <c r="D1488" s="139"/>
      <c r="E1488" s="139"/>
      <c r="F1488" s="139"/>
      <c r="G1488" s="139"/>
      <c r="H1488" s="139"/>
      <c r="I1488" s="139"/>
      <c r="J1488" s="139"/>
      <c r="K1488" s="139"/>
      <c r="L1488" s="139"/>
      <c r="M1488" s="139"/>
      <c r="N1488" s="139"/>
      <c r="O1488" s="139"/>
      <c r="P1488" s="139"/>
      <c r="Q1488" s="139"/>
      <c r="R1488" s="139"/>
      <c r="S1488" s="139"/>
      <c r="T1488" s="139"/>
      <c r="U1488" s="139"/>
      <c r="V1488" s="139"/>
      <c r="W1488" s="139"/>
      <c r="X1488" s="139"/>
      <c r="Y1488" s="139"/>
      <c r="Z1488" s="139"/>
      <c r="AA1488" s="139"/>
      <c r="AB1488" s="139"/>
      <c r="AC1488" s="139"/>
      <c r="AD1488" s="139"/>
      <c r="AE1488" s="139"/>
      <c r="AF1488" s="139"/>
      <c r="AG1488" s="139"/>
      <c r="AH1488" s="139"/>
      <c r="AI1488" s="139"/>
      <c r="AJ1488" s="139"/>
      <c r="AK1488" s="139"/>
      <c r="AL1488" s="139"/>
      <c r="AM1488" s="139"/>
      <c r="AN1488" s="139"/>
      <c r="AO1488" s="139"/>
      <c r="AP1488" s="139"/>
      <c r="AQ1488" s="139"/>
      <c r="AR1488" s="139"/>
      <c r="AS1488" s="139"/>
      <c r="AT1488" s="139"/>
      <c r="AU1488" s="139"/>
      <c r="AV1488" s="139"/>
      <c r="AW1488" s="139"/>
      <c r="AX1488" s="139"/>
      <c r="AY1488" s="139"/>
      <c r="AZ1488" s="139"/>
      <c r="BA1488" s="139"/>
      <c r="BB1488" s="139"/>
    </row>
    <row r="1489" spans="1:54" ht="14.25" x14ac:dyDescent="0.2">
      <c r="A1489" s="139"/>
      <c r="B1489" s="139"/>
      <c r="C1489" s="139"/>
      <c r="D1489" s="139"/>
      <c r="E1489" s="139"/>
      <c r="F1489" s="139"/>
      <c r="G1489" s="139"/>
      <c r="H1489" s="139"/>
      <c r="I1489" s="139"/>
      <c r="J1489" s="139"/>
      <c r="K1489" s="139"/>
      <c r="L1489" s="139"/>
      <c r="M1489" s="139"/>
      <c r="N1489" s="139"/>
      <c r="O1489" s="139"/>
      <c r="P1489" s="139"/>
      <c r="Q1489" s="139"/>
      <c r="R1489" s="139"/>
      <c r="S1489" s="139"/>
      <c r="T1489" s="139"/>
      <c r="U1489" s="139"/>
      <c r="V1489" s="139"/>
      <c r="W1489" s="139"/>
      <c r="X1489" s="139"/>
      <c r="Y1489" s="139"/>
      <c r="Z1489" s="139"/>
      <c r="AA1489" s="139"/>
      <c r="AB1489" s="139"/>
      <c r="AC1489" s="139"/>
      <c r="AD1489" s="139"/>
      <c r="AE1489" s="139"/>
      <c r="AF1489" s="139"/>
      <c r="AG1489" s="139"/>
      <c r="AH1489" s="139"/>
      <c r="AI1489" s="139"/>
      <c r="AJ1489" s="139"/>
      <c r="AK1489" s="139"/>
      <c r="AL1489" s="139"/>
      <c r="AM1489" s="139"/>
      <c r="AN1489" s="139"/>
      <c r="AO1489" s="139"/>
      <c r="AP1489" s="139"/>
      <c r="AQ1489" s="139"/>
      <c r="AR1489" s="139"/>
      <c r="AS1489" s="139"/>
      <c r="AT1489" s="139"/>
      <c r="AU1489" s="139"/>
      <c r="AV1489" s="139"/>
      <c r="AW1489" s="139"/>
      <c r="AX1489" s="139"/>
      <c r="AY1489" s="139"/>
      <c r="AZ1489" s="139"/>
      <c r="BA1489" s="139"/>
      <c r="BB1489" s="139"/>
    </row>
    <row r="1490" spans="1:54" ht="14.25" x14ac:dyDescent="0.2">
      <c r="A1490" s="139"/>
      <c r="B1490" s="139"/>
      <c r="C1490" s="139"/>
      <c r="D1490" s="139"/>
      <c r="E1490" s="139"/>
      <c r="F1490" s="139"/>
      <c r="G1490" s="139"/>
      <c r="H1490" s="139"/>
      <c r="I1490" s="139"/>
      <c r="J1490" s="139"/>
      <c r="K1490" s="139"/>
      <c r="L1490" s="139"/>
      <c r="M1490" s="139"/>
      <c r="N1490" s="139"/>
      <c r="O1490" s="139"/>
      <c r="P1490" s="139"/>
      <c r="Q1490" s="139"/>
      <c r="R1490" s="139"/>
      <c r="S1490" s="139"/>
      <c r="T1490" s="139"/>
      <c r="U1490" s="139"/>
      <c r="V1490" s="139"/>
      <c r="W1490" s="139"/>
      <c r="X1490" s="139"/>
      <c r="Y1490" s="139"/>
      <c r="Z1490" s="139"/>
      <c r="AA1490" s="139"/>
      <c r="AB1490" s="139"/>
      <c r="AC1490" s="139"/>
      <c r="AD1490" s="139"/>
      <c r="AE1490" s="139"/>
      <c r="AF1490" s="139"/>
      <c r="AG1490" s="139"/>
      <c r="AH1490" s="139"/>
      <c r="AI1490" s="139"/>
      <c r="AJ1490" s="139"/>
      <c r="AK1490" s="139"/>
      <c r="AL1490" s="139"/>
      <c r="AM1490" s="139"/>
      <c r="AN1490" s="139"/>
      <c r="AO1490" s="139"/>
      <c r="AP1490" s="139"/>
      <c r="AQ1490" s="139"/>
      <c r="AR1490" s="139"/>
      <c r="AS1490" s="139"/>
      <c r="AT1490" s="139"/>
      <c r="AU1490" s="139"/>
      <c r="AV1490" s="139"/>
      <c r="AW1490" s="139"/>
      <c r="AX1490" s="139"/>
      <c r="AY1490" s="139"/>
      <c r="AZ1490" s="139"/>
      <c r="BA1490" s="139"/>
      <c r="BB1490" s="139"/>
    </row>
    <row r="1491" spans="1:54" ht="14.25" x14ac:dyDescent="0.2">
      <c r="A1491" s="139"/>
      <c r="B1491" s="139"/>
      <c r="C1491" s="139"/>
      <c r="D1491" s="139"/>
      <c r="E1491" s="139"/>
      <c r="F1491" s="139"/>
      <c r="G1491" s="139"/>
      <c r="H1491" s="139"/>
      <c r="I1491" s="139"/>
      <c r="J1491" s="139"/>
      <c r="K1491" s="139"/>
      <c r="L1491" s="139"/>
      <c r="M1491" s="139"/>
      <c r="N1491" s="139"/>
      <c r="O1491" s="139"/>
      <c r="P1491" s="139"/>
      <c r="Q1491" s="139"/>
      <c r="R1491" s="139"/>
      <c r="S1491" s="139"/>
      <c r="T1491" s="139"/>
      <c r="U1491" s="139"/>
      <c r="V1491" s="139"/>
      <c r="W1491" s="139"/>
      <c r="X1491" s="139"/>
      <c r="Y1491" s="139"/>
      <c r="Z1491" s="139"/>
      <c r="AA1491" s="139"/>
      <c r="AB1491" s="139"/>
      <c r="AC1491" s="139"/>
      <c r="AD1491" s="139"/>
      <c r="AE1491" s="139"/>
      <c r="AF1491" s="139"/>
      <c r="AG1491" s="139"/>
      <c r="AH1491" s="139"/>
      <c r="AI1491" s="139"/>
      <c r="AJ1491" s="139"/>
      <c r="AK1491" s="139"/>
      <c r="AL1491" s="139"/>
      <c r="AM1491" s="139"/>
      <c r="AN1491" s="139"/>
      <c r="AO1491" s="139"/>
      <c r="AP1491" s="139"/>
      <c r="AQ1491" s="139"/>
      <c r="AR1491" s="139"/>
      <c r="AS1491" s="139"/>
      <c r="AT1491" s="139"/>
      <c r="AU1491" s="139"/>
      <c r="AV1491" s="139"/>
      <c r="AW1491" s="139"/>
      <c r="AX1491" s="139"/>
      <c r="AY1491" s="139"/>
      <c r="AZ1491" s="139"/>
      <c r="BA1491" s="139"/>
      <c r="BB1491" s="139"/>
    </row>
    <row r="1492" spans="1:54" ht="14.25" x14ac:dyDescent="0.2">
      <c r="A1492" s="139"/>
      <c r="B1492" s="139"/>
      <c r="C1492" s="139"/>
      <c r="D1492" s="139"/>
      <c r="E1492" s="139"/>
      <c r="F1492" s="139"/>
      <c r="G1492" s="139"/>
      <c r="H1492" s="139"/>
      <c r="I1492" s="139"/>
      <c r="J1492" s="139"/>
      <c r="K1492" s="139"/>
      <c r="L1492" s="139"/>
      <c r="M1492" s="139"/>
      <c r="N1492" s="139"/>
      <c r="O1492" s="139"/>
      <c r="P1492" s="139"/>
      <c r="Q1492" s="139"/>
      <c r="R1492" s="139"/>
      <c r="S1492" s="139"/>
      <c r="T1492" s="139"/>
      <c r="U1492" s="139"/>
      <c r="V1492" s="139"/>
      <c r="W1492" s="139"/>
      <c r="X1492" s="139"/>
      <c r="Y1492" s="139"/>
      <c r="Z1492" s="139"/>
      <c r="AA1492" s="139"/>
      <c r="AB1492" s="139"/>
      <c r="AC1492" s="139"/>
      <c r="AD1492" s="139"/>
      <c r="AE1492" s="139"/>
      <c r="AF1492" s="139"/>
      <c r="AG1492" s="139"/>
      <c r="AH1492" s="139"/>
      <c r="AI1492" s="139"/>
      <c r="AJ1492" s="139"/>
      <c r="AK1492" s="139"/>
      <c r="AL1492" s="139"/>
      <c r="AM1492" s="139"/>
      <c r="AN1492" s="139"/>
      <c r="AO1492" s="139"/>
      <c r="AP1492" s="139"/>
      <c r="AQ1492" s="139"/>
      <c r="AR1492" s="139"/>
      <c r="AS1492" s="139"/>
      <c r="AT1492" s="139"/>
      <c r="AU1492" s="139"/>
      <c r="AV1492" s="139"/>
      <c r="AW1492" s="139"/>
      <c r="AX1492" s="139"/>
      <c r="AY1492" s="139"/>
      <c r="AZ1492" s="139"/>
      <c r="BA1492" s="139"/>
      <c r="BB1492" s="139"/>
    </row>
    <row r="1493" spans="1:54" ht="14.25" x14ac:dyDescent="0.2">
      <c r="A1493" s="139"/>
      <c r="B1493" s="139"/>
      <c r="C1493" s="139"/>
      <c r="D1493" s="139"/>
      <c r="E1493" s="139"/>
      <c r="F1493" s="139"/>
      <c r="G1493" s="139"/>
      <c r="H1493" s="139"/>
      <c r="I1493" s="139"/>
      <c r="J1493" s="139"/>
      <c r="K1493" s="139"/>
      <c r="L1493" s="139"/>
      <c r="M1493" s="139"/>
      <c r="N1493" s="139"/>
      <c r="O1493" s="139"/>
      <c r="P1493" s="139"/>
      <c r="Q1493" s="139"/>
      <c r="R1493" s="139"/>
      <c r="S1493" s="139"/>
      <c r="T1493" s="139"/>
      <c r="U1493" s="139"/>
      <c r="V1493" s="139"/>
      <c r="W1493" s="139"/>
      <c r="X1493" s="139"/>
      <c r="Y1493" s="139"/>
      <c r="Z1493" s="139"/>
      <c r="AA1493" s="139"/>
      <c r="AB1493" s="139"/>
      <c r="AC1493" s="139"/>
      <c r="AD1493" s="139"/>
      <c r="AE1493" s="139"/>
      <c r="AF1493" s="139"/>
      <c r="AG1493" s="139"/>
      <c r="AH1493" s="139"/>
      <c r="AI1493" s="139"/>
      <c r="AJ1493" s="139"/>
      <c r="AK1493" s="139"/>
      <c r="AL1493" s="139"/>
      <c r="AM1493" s="139"/>
      <c r="AN1493" s="139"/>
      <c r="AO1493" s="139"/>
      <c r="AP1493" s="139"/>
      <c r="AQ1493" s="139"/>
      <c r="AR1493" s="139"/>
      <c r="AS1493" s="139"/>
      <c r="AT1493" s="139"/>
      <c r="AU1493" s="139"/>
      <c r="AV1493" s="139"/>
      <c r="AW1493" s="139"/>
      <c r="AX1493" s="139"/>
      <c r="AY1493" s="139"/>
      <c r="AZ1493" s="139"/>
      <c r="BA1493" s="139"/>
      <c r="BB1493" s="139"/>
    </row>
    <row r="1494" spans="1:54" ht="14.25" x14ac:dyDescent="0.2">
      <c r="A1494" s="139"/>
      <c r="B1494" s="139"/>
      <c r="C1494" s="139"/>
      <c r="D1494" s="139"/>
      <c r="E1494" s="139"/>
      <c r="F1494" s="139"/>
      <c r="G1494" s="139"/>
      <c r="H1494" s="139"/>
      <c r="I1494" s="139"/>
      <c r="J1494" s="139"/>
      <c r="K1494" s="139"/>
      <c r="L1494" s="139"/>
      <c r="M1494" s="139"/>
      <c r="N1494" s="139"/>
      <c r="O1494" s="139"/>
      <c r="P1494" s="139"/>
      <c r="Q1494" s="139"/>
      <c r="R1494" s="139"/>
      <c r="S1494" s="139"/>
      <c r="T1494" s="139"/>
      <c r="U1494" s="139"/>
      <c r="V1494" s="139"/>
      <c r="W1494" s="139"/>
      <c r="X1494" s="139"/>
      <c r="Y1494" s="139"/>
      <c r="Z1494" s="139"/>
      <c r="AA1494" s="139"/>
      <c r="AB1494" s="139"/>
      <c r="AC1494" s="139"/>
      <c r="AD1494" s="139"/>
      <c r="AE1494" s="139"/>
      <c r="AF1494" s="139"/>
      <c r="AG1494" s="139"/>
      <c r="AH1494" s="139"/>
      <c r="AI1494" s="139"/>
      <c r="AJ1494" s="139"/>
      <c r="AK1494" s="139"/>
      <c r="AL1494" s="139"/>
      <c r="AM1494" s="139"/>
      <c r="AN1494" s="139"/>
      <c r="AO1494" s="139"/>
      <c r="AP1494" s="139"/>
      <c r="AQ1494" s="139"/>
      <c r="AR1494" s="139"/>
      <c r="AS1494" s="139"/>
      <c r="AT1494" s="139"/>
      <c r="AU1494" s="139"/>
      <c r="AV1494" s="139"/>
      <c r="AW1494" s="139"/>
      <c r="AX1494" s="139"/>
      <c r="AY1494" s="139"/>
      <c r="AZ1494" s="139"/>
      <c r="BA1494" s="139"/>
      <c r="BB1494" s="139"/>
    </row>
    <row r="1495" spans="1:54" ht="14.25" x14ac:dyDescent="0.2">
      <c r="A1495" s="139"/>
      <c r="B1495" s="139"/>
      <c r="C1495" s="139"/>
      <c r="D1495" s="139"/>
      <c r="E1495" s="139"/>
      <c r="F1495" s="139"/>
      <c r="G1495" s="139"/>
      <c r="H1495" s="139"/>
      <c r="I1495" s="139"/>
      <c r="J1495" s="139"/>
      <c r="K1495" s="139"/>
      <c r="L1495" s="139"/>
      <c r="M1495" s="139"/>
      <c r="N1495" s="139"/>
      <c r="O1495" s="139"/>
      <c r="P1495" s="139"/>
      <c r="Q1495" s="139"/>
      <c r="R1495" s="139"/>
      <c r="S1495" s="139"/>
      <c r="T1495" s="139"/>
      <c r="U1495" s="139"/>
      <c r="V1495" s="139"/>
      <c r="W1495" s="139"/>
      <c r="X1495" s="139"/>
      <c r="Y1495" s="139"/>
      <c r="Z1495" s="139"/>
      <c r="AA1495" s="139"/>
      <c r="AB1495" s="139"/>
      <c r="AC1495" s="139"/>
      <c r="AD1495" s="139"/>
      <c r="AE1495" s="139"/>
      <c r="AF1495" s="139"/>
      <c r="AG1495" s="139"/>
      <c r="AH1495" s="139"/>
      <c r="AI1495" s="139"/>
      <c r="AJ1495" s="139"/>
      <c r="AK1495" s="139"/>
      <c r="AL1495" s="139"/>
      <c r="AM1495" s="139"/>
      <c r="AN1495" s="139"/>
      <c r="AO1495" s="139"/>
      <c r="AP1495" s="139"/>
      <c r="AQ1495" s="139"/>
      <c r="AR1495" s="139"/>
      <c r="AS1495" s="139"/>
      <c r="AT1495" s="139"/>
      <c r="AU1495" s="139"/>
      <c r="AV1495" s="139"/>
      <c r="AW1495" s="139"/>
      <c r="AX1495" s="139"/>
      <c r="AY1495" s="139"/>
      <c r="AZ1495" s="139"/>
      <c r="BA1495" s="139"/>
      <c r="BB1495" s="139"/>
    </row>
    <row r="1496" spans="1:54" ht="14.25" x14ac:dyDescent="0.2">
      <c r="A1496" s="139"/>
      <c r="B1496" s="139"/>
      <c r="C1496" s="139"/>
      <c r="D1496" s="139"/>
      <c r="E1496" s="139"/>
      <c r="F1496" s="139"/>
      <c r="G1496" s="139"/>
      <c r="H1496" s="139"/>
      <c r="I1496" s="139"/>
      <c r="J1496" s="139"/>
      <c r="K1496" s="139"/>
      <c r="L1496" s="139"/>
      <c r="M1496" s="139"/>
      <c r="N1496" s="139"/>
      <c r="O1496" s="139"/>
      <c r="P1496" s="139"/>
      <c r="Q1496" s="139"/>
      <c r="R1496" s="139"/>
      <c r="S1496" s="139"/>
      <c r="T1496" s="139"/>
      <c r="U1496" s="139"/>
      <c r="V1496" s="139"/>
      <c r="W1496" s="139"/>
      <c r="X1496" s="139"/>
      <c r="Y1496" s="139"/>
      <c r="Z1496" s="139"/>
      <c r="AA1496" s="139"/>
      <c r="AB1496" s="139"/>
      <c r="AC1496" s="139"/>
      <c r="AD1496" s="139"/>
      <c r="AE1496" s="139"/>
      <c r="AF1496" s="139"/>
      <c r="AG1496" s="139"/>
      <c r="AH1496" s="139"/>
      <c r="AI1496" s="139"/>
      <c r="AJ1496" s="139"/>
      <c r="AK1496" s="139"/>
      <c r="AL1496" s="139"/>
      <c r="AM1496" s="139"/>
      <c r="AN1496" s="139"/>
      <c r="AO1496" s="139"/>
      <c r="AP1496" s="139"/>
      <c r="AQ1496" s="139"/>
      <c r="AR1496" s="139"/>
      <c r="AS1496" s="139"/>
      <c r="AT1496" s="139"/>
      <c r="AU1496" s="139"/>
      <c r="AV1496" s="139"/>
      <c r="AW1496" s="139"/>
      <c r="AX1496" s="139"/>
      <c r="AY1496" s="139"/>
      <c r="AZ1496" s="139"/>
      <c r="BA1496" s="139"/>
      <c r="BB1496" s="139"/>
    </row>
    <row r="1497" spans="1:54" ht="14.25" x14ac:dyDescent="0.2">
      <c r="A1497" s="139"/>
      <c r="B1497" s="139"/>
      <c r="C1497" s="139"/>
      <c r="D1497" s="139"/>
      <c r="E1497" s="139"/>
      <c r="F1497" s="139"/>
      <c r="G1497" s="139"/>
      <c r="H1497" s="139"/>
      <c r="I1497" s="139"/>
      <c r="J1497" s="139"/>
      <c r="K1497" s="139"/>
      <c r="L1497" s="139"/>
      <c r="M1497" s="139"/>
      <c r="N1497" s="139"/>
      <c r="O1497" s="139"/>
      <c r="P1497" s="139"/>
      <c r="Q1497" s="139"/>
      <c r="R1497" s="139"/>
      <c r="S1497" s="139"/>
      <c r="T1497" s="139"/>
      <c r="U1497" s="139"/>
      <c r="V1497" s="139"/>
      <c r="W1497" s="139"/>
      <c r="X1497" s="139"/>
      <c r="Y1497" s="139"/>
      <c r="Z1497" s="139"/>
      <c r="AA1497" s="139"/>
      <c r="AB1497" s="139"/>
      <c r="AC1497" s="139"/>
      <c r="AD1497" s="139"/>
      <c r="AE1497" s="139"/>
      <c r="AF1497" s="139"/>
      <c r="AG1497" s="139"/>
      <c r="AH1497" s="139"/>
      <c r="AI1497" s="139"/>
      <c r="AJ1497" s="139"/>
      <c r="AK1497" s="139"/>
      <c r="AL1497" s="139"/>
      <c r="AM1497" s="139"/>
      <c r="AN1497" s="139"/>
      <c r="AO1497" s="139"/>
      <c r="AP1497" s="139"/>
      <c r="AQ1497" s="139"/>
      <c r="AR1497" s="139"/>
      <c r="AS1497" s="139"/>
      <c r="AT1497" s="139"/>
      <c r="AU1497" s="139"/>
      <c r="AV1497" s="139"/>
      <c r="AW1497" s="139"/>
      <c r="AX1497" s="139"/>
      <c r="AY1497" s="139"/>
      <c r="AZ1497" s="139"/>
      <c r="BA1497" s="139"/>
      <c r="BB1497" s="139"/>
    </row>
    <row r="1498" spans="1:54" ht="14.25" x14ac:dyDescent="0.2">
      <c r="A1498" s="139"/>
      <c r="B1498" s="139"/>
      <c r="C1498" s="139"/>
      <c r="D1498" s="139"/>
      <c r="E1498" s="139"/>
      <c r="F1498" s="139"/>
      <c r="G1498" s="139"/>
      <c r="H1498" s="139"/>
      <c r="I1498" s="139"/>
      <c r="J1498" s="139"/>
      <c r="K1498" s="139"/>
      <c r="L1498" s="139"/>
      <c r="M1498" s="139"/>
      <c r="N1498" s="139"/>
      <c r="O1498" s="139"/>
      <c r="P1498" s="139"/>
      <c r="Q1498" s="139"/>
      <c r="R1498" s="139"/>
      <c r="S1498" s="139"/>
      <c r="T1498" s="139"/>
      <c r="U1498" s="139"/>
      <c r="V1498" s="139"/>
      <c r="W1498" s="139"/>
      <c r="X1498" s="139"/>
      <c r="Y1498" s="139"/>
      <c r="Z1498" s="139"/>
      <c r="AA1498" s="139"/>
      <c r="AB1498" s="139"/>
      <c r="AC1498" s="139"/>
      <c r="AD1498" s="139"/>
      <c r="AE1498" s="139"/>
      <c r="AF1498" s="139"/>
      <c r="AG1498" s="139"/>
      <c r="AH1498" s="139"/>
      <c r="AI1498" s="139"/>
      <c r="AJ1498" s="139"/>
      <c r="AK1498" s="139"/>
      <c r="AL1498" s="139"/>
      <c r="AM1498" s="139"/>
      <c r="AN1498" s="139"/>
      <c r="AO1498" s="139"/>
      <c r="AP1498" s="139"/>
      <c r="AQ1498" s="139"/>
      <c r="AR1498" s="139"/>
      <c r="AS1498" s="139"/>
      <c r="AT1498" s="139"/>
      <c r="AU1498" s="139"/>
      <c r="AV1498" s="139"/>
      <c r="AW1498" s="139"/>
      <c r="AX1498" s="139"/>
      <c r="AY1498" s="139"/>
      <c r="AZ1498" s="139"/>
      <c r="BA1498" s="139"/>
      <c r="BB1498" s="139"/>
    </row>
    <row r="1499" spans="1:54" ht="14.25" x14ac:dyDescent="0.2">
      <c r="A1499" s="139"/>
      <c r="B1499" s="139"/>
      <c r="C1499" s="139"/>
      <c r="D1499" s="139"/>
      <c r="E1499" s="139"/>
      <c r="F1499" s="139"/>
      <c r="G1499" s="139"/>
      <c r="H1499" s="139"/>
      <c r="I1499" s="139"/>
      <c r="J1499" s="139"/>
      <c r="K1499" s="139"/>
      <c r="L1499" s="139"/>
      <c r="M1499" s="139"/>
      <c r="N1499" s="139"/>
      <c r="O1499" s="139"/>
      <c r="P1499" s="139"/>
      <c r="Q1499" s="139"/>
      <c r="R1499" s="139"/>
      <c r="S1499" s="139"/>
      <c r="T1499" s="139"/>
      <c r="U1499" s="139"/>
      <c r="V1499" s="139"/>
      <c r="W1499" s="139"/>
      <c r="X1499" s="139"/>
      <c r="Y1499" s="139"/>
      <c r="Z1499" s="139"/>
      <c r="AA1499" s="139"/>
      <c r="AB1499" s="139"/>
      <c r="AC1499" s="139"/>
      <c r="AD1499" s="139"/>
      <c r="AE1499" s="139"/>
      <c r="AF1499" s="139"/>
      <c r="AG1499" s="139"/>
      <c r="AH1499" s="139"/>
      <c r="AI1499" s="139"/>
      <c r="AJ1499" s="139"/>
      <c r="AK1499" s="139"/>
      <c r="AL1499" s="139"/>
      <c r="AM1499" s="139"/>
      <c r="AN1499" s="139"/>
      <c r="AO1499" s="139"/>
      <c r="AP1499" s="139"/>
      <c r="AQ1499" s="139"/>
      <c r="AR1499" s="139"/>
      <c r="AS1499" s="139"/>
      <c r="AT1499" s="139"/>
      <c r="AU1499" s="139"/>
      <c r="AV1499" s="139"/>
      <c r="AW1499" s="139"/>
      <c r="AX1499" s="139"/>
      <c r="AY1499" s="139"/>
      <c r="AZ1499" s="139"/>
      <c r="BA1499" s="139"/>
      <c r="BB1499" s="139"/>
    </row>
    <row r="1500" spans="1:54" ht="14.25" x14ac:dyDescent="0.2">
      <c r="A1500" s="139"/>
      <c r="B1500" s="139"/>
      <c r="C1500" s="139"/>
      <c r="D1500" s="139"/>
      <c r="E1500" s="139"/>
      <c r="F1500" s="139"/>
      <c r="G1500" s="139"/>
      <c r="H1500" s="139"/>
      <c r="I1500" s="139"/>
      <c r="J1500" s="139"/>
      <c r="K1500" s="139"/>
      <c r="L1500" s="139"/>
      <c r="M1500" s="139"/>
      <c r="N1500" s="139"/>
      <c r="O1500" s="139"/>
      <c r="P1500" s="139"/>
      <c r="Q1500" s="139"/>
      <c r="R1500" s="139"/>
      <c r="S1500" s="139"/>
      <c r="T1500" s="139"/>
      <c r="U1500" s="139"/>
      <c r="V1500" s="139"/>
      <c r="W1500" s="139"/>
      <c r="X1500" s="139"/>
      <c r="Y1500" s="139"/>
      <c r="Z1500" s="139"/>
      <c r="AA1500" s="139"/>
      <c r="AB1500" s="139"/>
      <c r="AC1500" s="139"/>
      <c r="AD1500" s="139"/>
      <c r="AE1500" s="139"/>
      <c r="AF1500" s="139"/>
      <c r="AG1500" s="139"/>
      <c r="AH1500" s="139"/>
      <c r="AI1500" s="139"/>
      <c r="AJ1500" s="139"/>
      <c r="AK1500" s="139"/>
      <c r="AL1500" s="139"/>
      <c r="AM1500" s="139"/>
      <c r="AN1500" s="139"/>
      <c r="AO1500" s="139"/>
      <c r="AP1500" s="139"/>
      <c r="AQ1500" s="139"/>
      <c r="AR1500" s="139"/>
      <c r="AS1500" s="139"/>
      <c r="AT1500" s="139"/>
      <c r="AU1500" s="139"/>
      <c r="AV1500" s="139"/>
      <c r="AW1500" s="139"/>
      <c r="AX1500" s="139"/>
      <c r="AY1500" s="139"/>
      <c r="AZ1500" s="139"/>
      <c r="BA1500" s="139"/>
      <c r="BB1500" s="139"/>
    </row>
    <row r="1501" spans="1:54" ht="14.25" x14ac:dyDescent="0.2">
      <c r="A1501" s="139"/>
      <c r="B1501" s="139"/>
      <c r="C1501" s="139"/>
      <c r="D1501" s="139"/>
      <c r="E1501" s="139"/>
      <c r="F1501" s="139"/>
      <c r="G1501" s="139"/>
      <c r="H1501" s="139"/>
      <c r="I1501" s="139"/>
      <c r="J1501" s="139"/>
      <c r="K1501" s="139"/>
      <c r="L1501" s="139"/>
      <c r="M1501" s="139"/>
      <c r="N1501" s="139"/>
      <c r="O1501" s="139"/>
      <c r="P1501" s="139"/>
      <c r="Q1501" s="139"/>
      <c r="R1501" s="139"/>
      <c r="S1501" s="139"/>
      <c r="T1501" s="139"/>
      <c r="U1501" s="139"/>
      <c r="V1501" s="139"/>
      <c r="W1501" s="139"/>
      <c r="X1501" s="139"/>
      <c r="Y1501" s="139"/>
      <c r="Z1501" s="139"/>
      <c r="AA1501" s="139"/>
      <c r="AB1501" s="139"/>
      <c r="AC1501" s="139"/>
      <c r="AD1501" s="139"/>
      <c r="AE1501" s="139"/>
      <c r="AF1501" s="139"/>
      <c r="AG1501" s="139"/>
      <c r="AH1501" s="139"/>
      <c r="AI1501" s="139"/>
      <c r="AJ1501" s="139"/>
      <c r="AK1501" s="139"/>
      <c r="AL1501" s="139"/>
      <c r="AM1501" s="139"/>
      <c r="AN1501" s="139"/>
      <c r="AO1501" s="139"/>
      <c r="AP1501" s="139"/>
      <c r="AQ1501" s="139"/>
      <c r="AR1501" s="139"/>
      <c r="AS1501" s="139"/>
      <c r="AT1501" s="139"/>
      <c r="AU1501" s="139"/>
      <c r="AV1501" s="139"/>
      <c r="AW1501" s="139"/>
      <c r="AX1501" s="139"/>
      <c r="AY1501" s="139"/>
      <c r="AZ1501" s="139"/>
      <c r="BA1501" s="139"/>
      <c r="BB1501" s="139"/>
    </row>
    <row r="1502" spans="1:54" ht="14.25" x14ac:dyDescent="0.2">
      <c r="A1502" s="139"/>
      <c r="B1502" s="139"/>
      <c r="C1502" s="139"/>
      <c r="D1502" s="139"/>
      <c r="E1502" s="139"/>
      <c r="F1502" s="139"/>
      <c r="G1502" s="139"/>
      <c r="H1502" s="139"/>
      <c r="I1502" s="139"/>
      <c r="J1502" s="139"/>
      <c r="K1502" s="139"/>
      <c r="L1502" s="139"/>
      <c r="M1502" s="139"/>
      <c r="N1502" s="139"/>
      <c r="O1502" s="139"/>
      <c r="P1502" s="139"/>
      <c r="Q1502" s="139"/>
      <c r="R1502" s="139"/>
      <c r="S1502" s="139"/>
      <c r="T1502" s="139"/>
      <c r="U1502" s="139"/>
      <c r="V1502" s="139"/>
      <c r="W1502" s="139"/>
      <c r="X1502" s="139"/>
      <c r="Y1502" s="139"/>
      <c r="Z1502" s="139"/>
      <c r="AA1502" s="139"/>
      <c r="AB1502" s="139"/>
      <c r="AC1502" s="139"/>
      <c r="AD1502" s="139"/>
      <c r="AE1502" s="139"/>
      <c r="AF1502" s="139"/>
      <c r="AG1502" s="139"/>
      <c r="AH1502" s="139"/>
      <c r="AI1502" s="139"/>
      <c r="AJ1502" s="139"/>
      <c r="AK1502" s="139"/>
      <c r="AL1502" s="139"/>
      <c r="AM1502" s="139"/>
      <c r="AN1502" s="139"/>
      <c r="AO1502" s="139"/>
      <c r="AP1502" s="139"/>
      <c r="AQ1502" s="139"/>
      <c r="AR1502" s="139"/>
      <c r="AS1502" s="139"/>
      <c r="AT1502" s="139"/>
      <c r="AU1502" s="139"/>
      <c r="AV1502" s="139"/>
      <c r="AW1502" s="139"/>
      <c r="AX1502" s="139"/>
      <c r="AY1502" s="139"/>
      <c r="AZ1502" s="139"/>
      <c r="BA1502" s="139"/>
      <c r="BB1502" s="139"/>
    </row>
    <row r="1503" spans="1:54" ht="14.25" x14ac:dyDescent="0.2">
      <c r="A1503" s="139"/>
      <c r="B1503" s="139"/>
      <c r="C1503" s="139"/>
      <c r="D1503" s="139"/>
      <c r="E1503" s="139"/>
      <c r="F1503" s="139"/>
      <c r="G1503" s="139"/>
      <c r="H1503" s="139"/>
      <c r="I1503" s="139"/>
      <c r="J1503" s="139"/>
      <c r="K1503" s="139"/>
      <c r="L1503" s="139"/>
      <c r="M1503" s="139"/>
      <c r="N1503" s="139"/>
      <c r="O1503" s="139"/>
      <c r="P1503" s="139"/>
      <c r="Q1503" s="139"/>
      <c r="R1503" s="139"/>
      <c r="S1503" s="139"/>
      <c r="T1503" s="139"/>
      <c r="U1503" s="139"/>
      <c r="V1503" s="139"/>
      <c r="W1503" s="139"/>
      <c r="X1503" s="139"/>
      <c r="Y1503" s="139"/>
      <c r="Z1503" s="139"/>
      <c r="AA1503" s="139"/>
      <c r="AB1503" s="139"/>
      <c r="AC1503" s="139"/>
      <c r="AD1503" s="139"/>
      <c r="AE1503" s="139"/>
      <c r="AF1503" s="139"/>
      <c r="AG1503" s="139"/>
      <c r="AH1503" s="139"/>
      <c r="AI1503" s="139"/>
      <c r="AJ1503" s="139"/>
      <c r="AK1503" s="139"/>
      <c r="AL1503" s="139"/>
      <c r="AM1503" s="139"/>
      <c r="AN1503" s="139"/>
      <c r="AO1503" s="139"/>
      <c r="AP1503" s="139"/>
      <c r="AQ1503" s="139"/>
      <c r="AR1503" s="139"/>
      <c r="AS1503" s="139"/>
      <c r="AT1503" s="139"/>
      <c r="AU1503" s="139"/>
      <c r="AV1503" s="139"/>
      <c r="AW1503" s="139"/>
      <c r="AX1503" s="139"/>
      <c r="AY1503" s="139"/>
      <c r="AZ1503" s="139"/>
      <c r="BA1503" s="139"/>
      <c r="BB1503" s="139"/>
    </row>
    <row r="1504" spans="1:54" ht="14.25" x14ac:dyDescent="0.2">
      <c r="A1504" s="139"/>
      <c r="B1504" s="139"/>
      <c r="C1504" s="139"/>
      <c r="D1504" s="139"/>
      <c r="E1504" s="139"/>
      <c r="F1504" s="139"/>
      <c r="G1504" s="139"/>
      <c r="H1504" s="139"/>
      <c r="I1504" s="139"/>
      <c r="J1504" s="139"/>
      <c r="K1504" s="139"/>
      <c r="L1504" s="139"/>
      <c r="M1504" s="139"/>
      <c r="N1504" s="139"/>
      <c r="O1504" s="139"/>
      <c r="P1504" s="139"/>
      <c r="Q1504" s="139"/>
      <c r="R1504" s="139"/>
      <c r="S1504" s="139"/>
      <c r="T1504" s="139"/>
      <c r="U1504" s="139"/>
      <c r="V1504" s="139"/>
      <c r="W1504" s="139"/>
      <c r="X1504" s="139"/>
      <c r="Y1504" s="139"/>
      <c r="Z1504" s="139"/>
      <c r="AA1504" s="139"/>
      <c r="AB1504" s="139"/>
      <c r="AC1504" s="139"/>
      <c r="AD1504" s="139"/>
      <c r="AE1504" s="139"/>
      <c r="AF1504" s="139"/>
      <c r="AG1504" s="139"/>
      <c r="AH1504" s="139"/>
      <c r="AI1504" s="139"/>
      <c r="AJ1504" s="139"/>
      <c r="AK1504" s="139"/>
      <c r="AL1504" s="139"/>
      <c r="AM1504" s="139"/>
      <c r="AN1504" s="139"/>
      <c r="AO1504" s="139"/>
      <c r="AP1504" s="139"/>
      <c r="AQ1504" s="139"/>
      <c r="AR1504" s="139"/>
      <c r="AS1504" s="139"/>
      <c r="AT1504" s="139"/>
      <c r="AU1504" s="139"/>
      <c r="AV1504" s="139"/>
      <c r="AW1504" s="139"/>
      <c r="AX1504" s="139"/>
      <c r="AY1504" s="139"/>
      <c r="AZ1504" s="139"/>
      <c r="BA1504" s="139"/>
      <c r="BB1504" s="139"/>
    </row>
    <row r="1505" spans="1:54" ht="14.25" x14ac:dyDescent="0.2">
      <c r="A1505" s="139"/>
      <c r="B1505" s="139"/>
      <c r="C1505" s="139"/>
      <c r="D1505" s="139"/>
      <c r="E1505" s="139"/>
      <c r="F1505" s="139"/>
      <c r="G1505" s="139"/>
      <c r="H1505" s="139"/>
      <c r="I1505" s="139"/>
      <c r="J1505" s="139"/>
      <c r="K1505" s="139"/>
      <c r="L1505" s="139"/>
      <c r="M1505" s="139"/>
      <c r="N1505" s="139"/>
      <c r="O1505" s="139"/>
      <c r="P1505" s="139"/>
      <c r="Q1505" s="139"/>
      <c r="R1505" s="139"/>
      <c r="S1505" s="139"/>
      <c r="T1505" s="139"/>
      <c r="U1505" s="139"/>
      <c r="V1505" s="139"/>
      <c r="W1505" s="139"/>
      <c r="X1505" s="139"/>
      <c r="Y1505" s="139"/>
      <c r="Z1505" s="139"/>
      <c r="AA1505" s="139"/>
      <c r="AB1505" s="139"/>
      <c r="AC1505" s="139"/>
      <c r="AD1505" s="139"/>
      <c r="AE1505" s="139"/>
      <c r="AF1505" s="139"/>
      <c r="AG1505" s="139"/>
      <c r="AH1505" s="139"/>
      <c r="AI1505" s="139"/>
      <c r="AJ1505" s="139"/>
      <c r="AK1505" s="139"/>
      <c r="AL1505" s="139"/>
      <c r="AM1505" s="139"/>
      <c r="AN1505" s="139"/>
      <c r="AO1505" s="139"/>
      <c r="AP1505" s="139"/>
      <c r="AQ1505" s="139"/>
      <c r="AR1505" s="139"/>
      <c r="AS1505" s="139"/>
      <c r="AT1505" s="139"/>
      <c r="AU1505" s="139"/>
      <c r="AV1505" s="139"/>
      <c r="AW1505" s="139"/>
      <c r="AX1505" s="139"/>
      <c r="AY1505" s="139"/>
      <c r="AZ1505" s="139"/>
      <c r="BA1505" s="139"/>
      <c r="BB1505" s="139"/>
    </row>
    <row r="1506" spans="1:54" ht="14.25" x14ac:dyDescent="0.2">
      <c r="A1506" s="139"/>
      <c r="B1506" s="139"/>
      <c r="C1506" s="139"/>
      <c r="D1506" s="139"/>
      <c r="E1506" s="139"/>
      <c r="F1506" s="139"/>
      <c r="G1506" s="139"/>
      <c r="H1506" s="139"/>
      <c r="I1506" s="139"/>
      <c r="J1506" s="139"/>
      <c r="K1506" s="139"/>
      <c r="L1506" s="139"/>
      <c r="M1506" s="139"/>
      <c r="N1506" s="139"/>
      <c r="O1506" s="139"/>
      <c r="P1506" s="139"/>
      <c r="Q1506" s="139"/>
      <c r="R1506" s="139"/>
      <c r="S1506" s="139"/>
      <c r="T1506" s="139"/>
      <c r="U1506" s="139"/>
      <c r="V1506" s="139"/>
      <c r="W1506" s="139"/>
      <c r="X1506" s="139"/>
      <c r="Y1506" s="139"/>
      <c r="Z1506" s="139"/>
      <c r="AA1506" s="139"/>
      <c r="AB1506" s="139"/>
      <c r="AC1506" s="139"/>
      <c r="AD1506" s="139"/>
      <c r="AE1506" s="139"/>
      <c r="AF1506" s="139"/>
      <c r="AG1506" s="139"/>
      <c r="AH1506" s="139"/>
      <c r="AI1506" s="139"/>
      <c r="AJ1506" s="139"/>
      <c r="AK1506" s="139"/>
      <c r="AL1506" s="139"/>
      <c r="AM1506" s="139"/>
      <c r="AN1506" s="139"/>
      <c r="AO1506" s="139"/>
      <c r="AP1506" s="139"/>
      <c r="AQ1506" s="139"/>
      <c r="AR1506" s="139"/>
      <c r="AS1506" s="139"/>
      <c r="AT1506" s="139"/>
      <c r="AU1506" s="139"/>
      <c r="AV1506" s="139"/>
      <c r="AW1506" s="139"/>
      <c r="AX1506" s="139"/>
      <c r="AY1506" s="139"/>
      <c r="AZ1506" s="139"/>
      <c r="BA1506" s="139"/>
      <c r="BB1506" s="139"/>
    </row>
    <row r="1507" spans="1:54" ht="14.25" x14ac:dyDescent="0.2">
      <c r="A1507" s="139"/>
      <c r="B1507" s="139"/>
      <c r="C1507" s="139"/>
      <c r="D1507" s="139"/>
      <c r="E1507" s="139"/>
      <c r="F1507" s="139"/>
      <c r="G1507" s="139"/>
      <c r="H1507" s="139"/>
      <c r="I1507" s="139"/>
      <c r="J1507" s="139"/>
      <c r="K1507" s="139"/>
      <c r="L1507" s="139"/>
      <c r="M1507" s="139"/>
      <c r="N1507" s="139"/>
      <c r="O1507" s="139"/>
      <c r="P1507" s="139"/>
      <c r="Q1507" s="139"/>
      <c r="R1507" s="139"/>
      <c r="S1507" s="139"/>
      <c r="T1507" s="139"/>
      <c r="U1507" s="139"/>
      <c r="V1507" s="139"/>
      <c r="W1507" s="139"/>
      <c r="X1507" s="139"/>
      <c r="Y1507" s="139"/>
      <c r="Z1507" s="139"/>
      <c r="AA1507" s="139"/>
      <c r="AB1507" s="139"/>
      <c r="AC1507" s="139"/>
      <c r="AD1507" s="139"/>
      <c r="AE1507" s="139"/>
      <c r="AF1507" s="139"/>
      <c r="AG1507" s="139"/>
      <c r="AH1507" s="139"/>
      <c r="AI1507" s="139"/>
      <c r="AJ1507" s="139"/>
      <c r="AK1507" s="139"/>
      <c r="AL1507" s="139"/>
      <c r="AM1507" s="139"/>
      <c r="AN1507" s="139"/>
      <c r="AO1507" s="139"/>
      <c r="AP1507" s="139"/>
      <c r="AQ1507" s="139"/>
      <c r="AR1507" s="139"/>
      <c r="AS1507" s="139"/>
      <c r="AT1507" s="139"/>
      <c r="AU1507" s="139"/>
      <c r="AV1507" s="139"/>
      <c r="AW1507" s="139"/>
      <c r="AX1507" s="139"/>
      <c r="AY1507" s="139"/>
      <c r="AZ1507" s="139"/>
      <c r="BA1507" s="139"/>
      <c r="BB1507" s="139"/>
    </row>
    <row r="1508" spans="1:54" ht="14.25" x14ac:dyDescent="0.2">
      <c r="A1508" s="139"/>
      <c r="B1508" s="139"/>
      <c r="C1508" s="139"/>
      <c r="D1508" s="139"/>
      <c r="E1508" s="139"/>
      <c r="F1508" s="139"/>
      <c r="G1508" s="139"/>
      <c r="H1508" s="139"/>
      <c r="I1508" s="139"/>
      <c r="J1508" s="139"/>
      <c r="K1508" s="139"/>
      <c r="L1508" s="139"/>
      <c r="M1508" s="139"/>
      <c r="N1508" s="139"/>
      <c r="O1508" s="139"/>
      <c r="P1508" s="139"/>
      <c r="Q1508" s="139"/>
      <c r="R1508" s="139"/>
      <c r="S1508" s="139"/>
      <c r="T1508" s="139"/>
      <c r="U1508" s="139"/>
      <c r="V1508" s="139"/>
      <c r="W1508" s="139"/>
      <c r="X1508" s="139"/>
      <c r="Y1508" s="139"/>
      <c r="Z1508" s="139"/>
      <c r="AA1508" s="139"/>
      <c r="AB1508" s="139"/>
      <c r="AC1508" s="139"/>
      <c r="AD1508" s="139"/>
      <c r="AE1508" s="139"/>
      <c r="AF1508" s="139"/>
      <c r="AG1508" s="139"/>
      <c r="AH1508" s="139"/>
      <c r="AI1508" s="139"/>
      <c r="AJ1508" s="139"/>
      <c r="AK1508" s="139"/>
      <c r="AL1508" s="139"/>
      <c r="AM1508" s="139"/>
      <c r="AN1508" s="139"/>
      <c r="AO1508" s="139"/>
      <c r="AP1508" s="139"/>
      <c r="AQ1508" s="139"/>
      <c r="AR1508" s="139"/>
      <c r="AS1508" s="139"/>
      <c r="AT1508" s="139"/>
      <c r="AU1508" s="139"/>
      <c r="AV1508" s="139"/>
      <c r="AW1508" s="139"/>
      <c r="AX1508" s="139"/>
      <c r="AY1508" s="139"/>
      <c r="AZ1508" s="139"/>
      <c r="BA1508" s="139"/>
      <c r="BB1508" s="139"/>
    </row>
    <row r="1509" spans="1:54" ht="14.25" x14ac:dyDescent="0.2">
      <c r="A1509" s="139"/>
      <c r="B1509" s="139"/>
      <c r="C1509" s="139"/>
      <c r="D1509" s="139"/>
      <c r="E1509" s="139"/>
      <c r="F1509" s="139"/>
      <c r="G1509" s="139"/>
      <c r="H1509" s="139"/>
      <c r="I1509" s="139"/>
      <c r="J1509" s="139"/>
      <c r="K1509" s="139"/>
      <c r="L1509" s="139"/>
      <c r="M1509" s="139"/>
      <c r="N1509" s="139"/>
      <c r="O1509" s="139"/>
      <c r="P1509" s="139"/>
      <c r="Q1509" s="139"/>
      <c r="R1509" s="139"/>
      <c r="S1509" s="139"/>
      <c r="T1509" s="139"/>
      <c r="U1509" s="139"/>
      <c r="V1509" s="139"/>
      <c r="W1509" s="139"/>
      <c r="X1509" s="139"/>
      <c r="Y1509" s="139"/>
      <c r="Z1509" s="139"/>
      <c r="AA1509" s="139"/>
      <c r="AB1509" s="139"/>
      <c r="AC1509" s="139"/>
      <c r="AD1509" s="139"/>
      <c r="AE1509" s="139"/>
      <c r="AF1509" s="139"/>
      <c r="AG1509" s="139"/>
      <c r="AH1509" s="139"/>
      <c r="AI1509" s="139"/>
      <c r="AJ1509" s="139"/>
      <c r="AK1509" s="139"/>
      <c r="AL1509" s="139"/>
      <c r="AM1509" s="139"/>
      <c r="AN1509" s="139"/>
      <c r="AO1509" s="139"/>
      <c r="AP1509" s="139"/>
      <c r="AQ1509" s="139"/>
      <c r="AR1509" s="139"/>
      <c r="AS1509" s="139"/>
      <c r="AT1509" s="139"/>
      <c r="AU1509" s="139"/>
      <c r="AV1509" s="139"/>
      <c r="AW1509" s="139"/>
      <c r="AX1509" s="139"/>
      <c r="AY1509" s="139"/>
      <c r="AZ1509" s="139"/>
      <c r="BA1509" s="139"/>
      <c r="BB1509" s="139"/>
    </row>
    <row r="1510" spans="1:54" ht="14.25" x14ac:dyDescent="0.2">
      <c r="A1510" s="139"/>
      <c r="B1510" s="139"/>
      <c r="C1510" s="139"/>
      <c r="D1510" s="139"/>
      <c r="E1510" s="139"/>
      <c r="F1510" s="139"/>
      <c r="G1510" s="139"/>
      <c r="H1510" s="139"/>
      <c r="I1510" s="139"/>
      <c r="J1510" s="139"/>
      <c r="K1510" s="139"/>
      <c r="L1510" s="139"/>
      <c r="M1510" s="139"/>
      <c r="N1510" s="139"/>
      <c r="O1510" s="139"/>
      <c r="P1510" s="139"/>
      <c r="Q1510" s="139"/>
      <c r="R1510" s="139"/>
      <c r="S1510" s="139"/>
      <c r="T1510" s="139"/>
      <c r="U1510" s="139"/>
      <c r="V1510" s="139"/>
      <c r="W1510" s="139"/>
      <c r="X1510" s="139"/>
      <c r="Y1510" s="139"/>
      <c r="Z1510" s="139"/>
      <c r="AA1510" s="139"/>
      <c r="AB1510" s="139"/>
      <c r="AC1510" s="139"/>
      <c r="AD1510" s="139"/>
      <c r="AE1510" s="139"/>
      <c r="AF1510" s="139"/>
      <c r="AG1510" s="139"/>
      <c r="AH1510" s="139"/>
      <c r="AI1510" s="139"/>
      <c r="AJ1510" s="139"/>
      <c r="AK1510" s="139"/>
      <c r="AL1510" s="139"/>
      <c r="AM1510" s="139"/>
      <c r="AN1510" s="139"/>
      <c r="AO1510" s="139"/>
      <c r="AP1510" s="139"/>
      <c r="AQ1510" s="139"/>
      <c r="AR1510" s="139"/>
      <c r="AS1510" s="139"/>
      <c r="AT1510" s="139"/>
      <c r="AU1510" s="139"/>
      <c r="AV1510" s="139"/>
      <c r="AW1510" s="139"/>
      <c r="AX1510" s="139"/>
      <c r="AY1510" s="139"/>
      <c r="AZ1510" s="139"/>
      <c r="BA1510" s="139"/>
      <c r="BB1510" s="139"/>
    </row>
    <row r="1511" spans="1:54" ht="14.25" x14ac:dyDescent="0.2">
      <c r="A1511" s="139"/>
      <c r="B1511" s="139"/>
      <c r="C1511" s="139"/>
      <c r="D1511" s="139"/>
      <c r="E1511" s="139"/>
      <c r="F1511" s="139"/>
      <c r="G1511" s="139"/>
      <c r="H1511" s="139"/>
      <c r="I1511" s="139"/>
      <c r="J1511" s="139"/>
      <c r="K1511" s="139"/>
      <c r="L1511" s="139"/>
      <c r="M1511" s="139"/>
      <c r="N1511" s="139"/>
      <c r="O1511" s="139"/>
      <c r="P1511" s="139"/>
      <c r="Q1511" s="139"/>
      <c r="R1511" s="139"/>
      <c r="S1511" s="139"/>
      <c r="T1511" s="139"/>
      <c r="U1511" s="139"/>
      <c r="V1511" s="139"/>
      <c r="W1511" s="139"/>
      <c r="X1511" s="139"/>
      <c r="Y1511" s="139"/>
      <c r="Z1511" s="139"/>
      <c r="AA1511" s="139"/>
      <c r="AB1511" s="139"/>
      <c r="AC1511" s="139"/>
      <c r="AD1511" s="139"/>
      <c r="AE1511" s="139"/>
      <c r="AF1511" s="139"/>
      <c r="AG1511" s="139"/>
      <c r="AH1511" s="139"/>
      <c r="AI1511" s="139"/>
      <c r="AJ1511" s="139"/>
      <c r="AK1511" s="139"/>
      <c r="AL1511" s="139"/>
      <c r="AM1511" s="139"/>
      <c r="AN1511" s="139"/>
      <c r="AO1511" s="139"/>
      <c r="AP1511" s="139"/>
      <c r="AQ1511" s="139"/>
      <c r="AR1511" s="139"/>
      <c r="AS1511" s="139"/>
      <c r="AT1511" s="139"/>
      <c r="AU1511" s="139"/>
      <c r="AV1511" s="139"/>
      <c r="AW1511" s="139"/>
      <c r="AX1511" s="139"/>
      <c r="AY1511" s="139"/>
      <c r="AZ1511" s="139"/>
      <c r="BA1511" s="139"/>
      <c r="BB1511" s="139"/>
    </row>
    <row r="1512" spans="1:54" ht="14.25" x14ac:dyDescent="0.2">
      <c r="A1512" s="139"/>
      <c r="B1512" s="139"/>
      <c r="C1512" s="139"/>
      <c r="D1512" s="139"/>
      <c r="E1512" s="139"/>
      <c r="F1512" s="139"/>
      <c r="G1512" s="139"/>
      <c r="H1512" s="139"/>
      <c r="I1512" s="139"/>
      <c r="J1512" s="139"/>
      <c r="K1512" s="139"/>
      <c r="L1512" s="139"/>
      <c r="M1512" s="139"/>
      <c r="N1512" s="139"/>
      <c r="O1512" s="139"/>
      <c r="P1512" s="139"/>
      <c r="Q1512" s="139"/>
      <c r="R1512" s="139"/>
      <c r="S1512" s="139"/>
      <c r="T1512" s="139"/>
      <c r="U1512" s="139"/>
      <c r="V1512" s="139"/>
      <c r="W1512" s="139"/>
      <c r="X1512" s="139"/>
      <c r="Y1512" s="139"/>
      <c r="Z1512" s="139"/>
      <c r="AA1512" s="139"/>
      <c r="AB1512" s="139"/>
      <c r="AC1512" s="139"/>
      <c r="AD1512" s="139"/>
      <c r="AE1512" s="139"/>
      <c r="AF1512" s="139"/>
      <c r="AG1512" s="139"/>
      <c r="AH1512" s="139"/>
      <c r="AI1512" s="139"/>
      <c r="AJ1512" s="139"/>
      <c r="AK1512" s="139"/>
      <c r="AL1512" s="139"/>
      <c r="AM1512" s="139"/>
      <c r="AN1512" s="139"/>
      <c r="AO1512" s="139"/>
      <c r="AP1512" s="139"/>
      <c r="AQ1512" s="139"/>
      <c r="AR1512" s="139"/>
      <c r="AS1512" s="139"/>
      <c r="AT1512" s="139"/>
      <c r="AU1512" s="139"/>
      <c r="AV1512" s="139"/>
      <c r="AW1512" s="139"/>
      <c r="AX1512" s="139"/>
      <c r="AY1512" s="139"/>
      <c r="AZ1512" s="139"/>
      <c r="BA1512" s="139"/>
      <c r="BB1512" s="139"/>
    </row>
    <row r="1513" spans="1:54" ht="14.25" x14ac:dyDescent="0.2">
      <c r="A1513" s="139"/>
      <c r="B1513" s="139"/>
      <c r="C1513" s="139"/>
      <c r="D1513" s="139"/>
      <c r="E1513" s="139"/>
      <c r="F1513" s="139"/>
      <c r="G1513" s="139"/>
      <c r="H1513" s="139"/>
      <c r="I1513" s="139"/>
      <c r="J1513" s="139"/>
      <c r="K1513" s="139"/>
      <c r="L1513" s="139"/>
      <c r="M1513" s="139"/>
      <c r="N1513" s="139"/>
      <c r="O1513" s="139"/>
      <c r="P1513" s="139"/>
      <c r="Q1513" s="139"/>
      <c r="R1513" s="139"/>
      <c r="S1513" s="139"/>
      <c r="T1513" s="139"/>
      <c r="U1513" s="139"/>
      <c r="V1513" s="139"/>
      <c r="W1513" s="139"/>
      <c r="X1513" s="139"/>
      <c r="Y1513" s="139"/>
      <c r="Z1513" s="139"/>
      <c r="AA1513" s="139"/>
      <c r="AB1513" s="139"/>
      <c r="AC1513" s="139"/>
      <c r="AD1513" s="139"/>
      <c r="AE1513" s="139"/>
      <c r="AF1513" s="139"/>
      <c r="AG1513" s="139"/>
      <c r="AH1513" s="139"/>
      <c r="AI1513" s="139"/>
      <c r="AJ1513" s="139"/>
      <c r="AK1513" s="139"/>
      <c r="AL1513" s="139"/>
      <c r="AM1513" s="139"/>
      <c r="AN1513" s="139"/>
      <c r="AO1513" s="139"/>
      <c r="AP1513" s="139"/>
      <c r="AQ1513" s="139"/>
      <c r="AR1513" s="139"/>
      <c r="AS1513" s="139"/>
      <c r="AT1513" s="139"/>
      <c r="AU1513" s="139"/>
      <c r="AV1513" s="139"/>
      <c r="AW1513" s="139"/>
      <c r="AX1513" s="139"/>
      <c r="AY1513" s="139"/>
      <c r="AZ1513" s="139"/>
      <c r="BA1513" s="139"/>
      <c r="BB1513" s="139"/>
    </row>
    <row r="1514" spans="1:54" ht="14.25" x14ac:dyDescent="0.2">
      <c r="A1514" s="139"/>
      <c r="B1514" s="139"/>
      <c r="C1514" s="139"/>
      <c r="D1514" s="139"/>
      <c r="E1514" s="139"/>
      <c r="F1514" s="139"/>
      <c r="G1514" s="139"/>
      <c r="H1514" s="139"/>
      <c r="I1514" s="139"/>
      <c r="J1514" s="139"/>
      <c r="K1514" s="139"/>
      <c r="L1514" s="139"/>
      <c r="M1514" s="139"/>
      <c r="N1514" s="139"/>
      <c r="O1514" s="139"/>
      <c r="P1514" s="139"/>
      <c r="Q1514" s="139"/>
      <c r="R1514" s="139"/>
      <c r="S1514" s="139"/>
      <c r="T1514" s="139"/>
      <c r="U1514" s="139"/>
      <c r="V1514" s="139"/>
      <c r="W1514" s="139"/>
      <c r="X1514" s="139"/>
      <c r="Y1514" s="139"/>
      <c r="Z1514" s="139"/>
      <c r="AA1514" s="139"/>
      <c r="AB1514" s="139"/>
      <c r="AC1514" s="139"/>
      <c r="AD1514" s="139"/>
      <c r="AE1514" s="139"/>
      <c r="AF1514" s="139"/>
      <c r="AG1514" s="139"/>
      <c r="AH1514" s="139"/>
      <c r="AI1514" s="139"/>
      <c r="AJ1514" s="139"/>
      <c r="AK1514" s="139"/>
      <c r="AL1514" s="139"/>
      <c r="AM1514" s="139"/>
      <c r="AN1514" s="139"/>
      <c r="AO1514" s="139"/>
      <c r="AP1514" s="139"/>
      <c r="AQ1514" s="139"/>
      <c r="AR1514" s="139"/>
      <c r="AS1514" s="139"/>
      <c r="AT1514" s="139"/>
      <c r="AU1514" s="139"/>
      <c r="AV1514" s="139"/>
      <c r="AW1514" s="139"/>
      <c r="AX1514" s="139"/>
      <c r="AY1514" s="139"/>
      <c r="AZ1514" s="139"/>
      <c r="BA1514" s="139"/>
      <c r="BB1514" s="139"/>
    </row>
    <row r="1515" spans="1:54" ht="14.25" x14ac:dyDescent="0.2">
      <c r="A1515" s="139"/>
      <c r="B1515" s="139"/>
      <c r="C1515" s="139"/>
      <c r="D1515" s="139"/>
      <c r="E1515" s="139"/>
      <c r="F1515" s="139"/>
      <c r="G1515" s="139"/>
      <c r="H1515" s="139"/>
      <c r="I1515" s="139"/>
      <c r="J1515" s="139"/>
      <c r="K1515" s="139"/>
      <c r="L1515" s="139"/>
      <c r="M1515" s="139"/>
      <c r="N1515" s="139"/>
      <c r="O1515" s="139"/>
      <c r="P1515" s="139"/>
      <c r="Q1515" s="139"/>
      <c r="R1515" s="139"/>
      <c r="S1515" s="139"/>
      <c r="T1515" s="139"/>
      <c r="U1515" s="139"/>
      <c r="V1515" s="139"/>
      <c r="W1515" s="139"/>
      <c r="X1515" s="139"/>
      <c r="Y1515" s="139"/>
      <c r="Z1515" s="139"/>
      <c r="AA1515" s="139"/>
      <c r="AB1515" s="139"/>
      <c r="AC1515" s="139"/>
      <c r="AD1515" s="139"/>
      <c r="AE1515" s="139"/>
      <c r="AF1515" s="139"/>
      <c r="AG1515" s="139"/>
      <c r="AH1515" s="139"/>
      <c r="AI1515" s="139"/>
      <c r="AJ1515" s="139"/>
      <c r="AK1515" s="139"/>
      <c r="AL1515" s="139"/>
      <c r="AM1515" s="139"/>
      <c r="AN1515" s="139"/>
      <c r="AO1515" s="139"/>
      <c r="AP1515" s="139"/>
      <c r="AQ1515" s="139"/>
      <c r="AR1515" s="139"/>
      <c r="AS1515" s="139"/>
      <c r="AT1515" s="139"/>
      <c r="AU1515" s="139"/>
      <c r="AV1515" s="139"/>
      <c r="AW1515" s="139"/>
      <c r="AX1515" s="139"/>
      <c r="AY1515" s="139"/>
      <c r="AZ1515" s="139"/>
      <c r="BA1515" s="139"/>
      <c r="BB1515" s="139"/>
    </row>
    <row r="1516" spans="1:54" ht="14.25" x14ac:dyDescent="0.2">
      <c r="A1516" s="139"/>
      <c r="B1516" s="139"/>
      <c r="C1516" s="139"/>
      <c r="D1516" s="139"/>
      <c r="E1516" s="139"/>
      <c r="F1516" s="139"/>
      <c r="G1516" s="139"/>
      <c r="H1516" s="139"/>
      <c r="I1516" s="139"/>
      <c r="J1516" s="139"/>
      <c r="K1516" s="139"/>
      <c r="L1516" s="139"/>
      <c r="M1516" s="139"/>
      <c r="N1516" s="139"/>
      <c r="O1516" s="139"/>
      <c r="P1516" s="139"/>
      <c r="Q1516" s="139"/>
      <c r="R1516" s="139"/>
      <c r="S1516" s="139"/>
      <c r="T1516" s="139"/>
      <c r="U1516" s="139"/>
      <c r="V1516" s="139"/>
      <c r="W1516" s="139"/>
      <c r="X1516" s="139"/>
      <c r="Y1516" s="139"/>
      <c r="Z1516" s="139"/>
      <c r="AA1516" s="139"/>
      <c r="AB1516" s="139"/>
      <c r="AC1516" s="139"/>
      <c r="AD1516" s="139"/>
      <c r="AE1516" s="139"/>
      <c r="AF1516" s="139"/>
      <c r="AG1516" s="139"/>
      <c r="AH1516" s="139"/>
      <c r="AI1516" s="139"/>
      <c r="AJ1516" s="139"/>
      <c r="AK1516" s="139"/>
      <c r="AL1516" s="139"/>
      <c r="AM1516" s="139"/>
      <c r="AN1516" s="139"/>
      <c r="AO1516" s="139"/>
      <c r="AP1516" s="139"/>
      <c r="AQ1516" s="139"/>
      <c r="AR1516" s="139"/>
      <c r="AS1516" s="139"/>
      <c r="AT1516" s="139"/>
      <c r="AU1516" s="139"/>
      <c r="AV1516" s="139"/>
      <c r="AW1516" s="139"/>
      <c r="AX1516" s="139"/>
      <c r="AY1516" s="139"/>
      <c r="AZ1516" s="139"/>
      <c r="BA1516" s="139"/>
      <c r="BB1516" s="139"/>
    </row>
    <row r="1517" spans="1:54" ht="14.25" x14ac:dyDescent="0.2">
      <c r="A1517" s="139"/>
      <c r="B1517" s="139"/>
      <c r="C1517" s="139"/>
      <c r="D1517" s="139"/>
      <c r="E1517" s="139"/>
      <c r="F1517" s="139"/>
      <c r="G1517" s="139"/>
      <c r="H1517" s="139"/>
      <c r="I1517" s="139"/>
      <c r="J1517" s="139"/>
      <c r="K1517" s="139"/>
      <c r="L1517" s="139"/>
      <c r="M1517" s="139"/>
      <c r="N1517" s="139"/>
      <c r="O1517" s="139"/>
      <c r="P1517" s="139"/>
      <c r="Q1517" s="139"/>
      <c r="R1517" s="139"/>
      <c r="S1517" s="139"/>
      <c r="T1517" s="139"/>
      <c r="U1517" s="139"/>
      <c r="V1517" s="139"/>
      <c r="W1517" s="139"/>
      <c r="X1517" s="139"/>
      <c r="Y1517" s="139"/>
      <c r="Z1517" s="139"/>
      <c r="AA1517" s="139"/>
      <c r="AB1517" s="139"/>
      <c r="AC1517" s="139"/>
      <c r="AD1517" s="139"/>
      <c r="AE1517" s="139"/>
      <c r="AF1517" s="139"/>
      <c r="AG1517" s="139"/>
      <c r="AH1517" s="139"/>
      <c r="AI1517" s="139"/>
      <c r="AJ1517" s="139"/>
      <c r="AK1517" s="139"/>
      <c r="AL1517" s="139"/>
      <c r="AM1517" s="139"/>
      <c r="AN1517" s="139"/>
      <c r="AO1517" s="139"/>
      <c r="AP1517" s="139"/>
      <c r="AQ1517" s="139"/>
      <c r="AR1517" s="139"/>
      <c r="AS1517" s="139"/>
      <c r="AT1517" s="139"/>
      <c r="AU1517" s="139"/>
      <c r="AV1517" s="139"/>
      <c r="AW1517" s="139"/>
      <c r="AX1517" s="139"/>
      <c r="AY1517" s="139"/>
      <c r="AZ1517" s="139"/>
      <c r="BA1517" s="139"/>
      <c r="BB1517" s="139"/>
    </row>
    <row r="1518" spans="1:54" ht="14.25" x14ac:dyDescent="0.2">
      <c r="A1518" s="139"/>
      <c r="B1518" s="139"/>
      <c r="C1518" s="139"/>
      <c r="D1518" s="139"/>
      <c r="E1518" s="139"/>
      <c r="F1518" s="139"/>
      <c r="G1518" s="139"/>
      <c r="H1518" s="139"/>
      <c r="I1518" s="139"/>
      <c r="J1518" s="139"/>
      <c r="K1518" s="139"/>
      <c r="L1518" s="139"/>
      <c r="M1518" s="139"/>
      <c r="N1518" s="139"/>
      <c r="O1518" s="139"/>
      <c r="P1518" s="139"/>
      <c r="Q1518" s="139"/>
      <c r="R1518" s="139"/>
      <c r="S1518" s="139"/>
      <c r="T1518" s="139"/>
      <c r="U1518" s="139"/>
      <c r="V1518" s="139"/>
      <c r="W1518" s="139"/>
      <c r="X1518" s="139"/>
      <c r="Y1518" s="139"/>
      <c r="Z1518" s="139"/>
      <c r="AA1518" s="139"/>
      <c r="AB1518" s="139"/>
      <c r="AC1518" s="139"/>
      <c r="AD1518" s="139"/>
      <c r="AE1518" s="139"/>
      <c r="AF1518" s="139"/>
      <c r="AG1518" s="139"/>
      <c r="AH1518" s="139"/>
      <c r="AI1518" s="139"/>
      <c r="AJ1518" s="139"/>
      <c r="AK1518" s="139"/>
      <c r="AL1518" s="139"/>
      <c r="AM1518" s="139"/>
      <c r="AN1518" s="139"/>
      <c r="AO1518" s="139"/>
      <c r="AP1518" s="139"/>
      <c r="AQ1518" s="139"/>
      <c r="AR1518" s="139"/>
      <c r="AS1518" s="139"/>
      <c r="AT1518" s="139"/>
      <c r="AU1518" s="139"/>
      <c r="AV1518" s="139"/>
      <c r="AW1518" s="139"/>
      <c r="AX1518" s="139"/>
      <c r="AY1518" s="139"/>
      <c r="AZ1518" s="139"/>
      <c r="BA1518" s="139"/>
      <c r="BB1518" s="139"/>
    </row>
    <row r="1519" spans="1:54" ht="14.25" x14ac:dyDescent="0.2">
      <c r="A1519" s="139"/>
      <c r="B1519" s="139"/>
      <c r="C1519" s="139"/>
      <c r="D1519" s="139"/>
      <c r="E1519" s="139"/>
      <c r="F1519" s="139"/>
      <c r="G1519" s="139"/>
      <c r="H1519" s="139"/>
      <c r="I1519" s="139"/>
      <c r="J1519" s="139"/>
      <c r="K1519" s="139"/>
      <c r="L1519" s="139"/>
      <c r="M1519" s="139"/>
      <c r="N1519" s="139"/>
      <c r="O1519" s="139"/>
      <c r="P1519" s="139"/>
      <c r="Q1519" s="139"/>
      <c r="R1519" s="139"/>
      <c r="S1519" s="139"/>
      <c r="T1519" s="139"/>
      <c r="U1519" s="139"/>
      <c r="V1519" s="139"/>
      <c r="W1519" s="139"/>
      <c r="X1519" s="139"/>
      <c r="Y1519" s="139"/>
      <c r="Z1519" s="139"/>
      <c r="AA1519" s="139"/>
      <c r="AB1519" s="139"/>
      <c r="AC1519" s="139"/>
      <c r="AD1519" s="139"/>
      <c r="AE1519" s="139"/>
      <c r="AF1519" s="139"/>
      <c r="AG1519" s="139"/>
      <c r="AH1519" s="139"/>
      <c r="AI1519" s="139"/>
      <c r="AJ1519" s="139"/>
      <c r="AK1519" s="139"/>
      <c r="AL1519" s="139"/>
      <c r="AM1519" s="139"/>
      <c r="AN1519" s="139"/>
      <c r="AO1519" s="139"/>
      <c r="AP1519" s="139"/>
      <c r="AQ1519" s="139"/>
      <c r="AR1519" s="139"/>
      <c r="AS1519" s="139"/>
      <c r="AT1519" s="139"/>
      <c r="AU1519" s="139"/>
      <c r="AV1519" s="139"/>
      <c r="AW1519" s="139"/>
      <c r="AX1519" s="139"/>
      <c r="AY1519" s="139"/>
      <c r="AZ1519" s="139"/>
      <c r="BA1519" s="139"/>
      <c r="BB1519" s="139"/>
    </row>
    <row r="1520" spans="1:54" ht="14.25" x14ac:dyDescent="0.2">
      <c r="A1520" s="139"/>
      <c r="B1520" s="139"/>
      <c r="C1520" s="139"/>
      <c r="D1520" s="139"/>
      <c r="E1520" s="139"/>
      <c r="F1520" s="139"/>
      <c r="G1520" s="139"/>
      <c r="H1520" s="139"/>
      <c r="I1520" s="139"/>
      <c r="J1520" s="139"/>
      <c r="K1520" s="139"/>
      <c r="L1520" s="139"/>
      <c r="M1520" s="139"/>
      <c r="N1520" s="139"/>
      <c r="O1520" s="139"/>
      <c r="P1520" s="139"/>
      <c r="Q1520" s="139"/>
      <c r="R1520" s="139"/>
      <c r="S1520" s="139"/>
      <c r="T1520" s="139"/>
      <c r="U1520" s="139"/>
      <c r="V1520" s="139"/>
      <c r="W1520" s="139"/>
      <c r="X1520" s="139"/>
      <c r="Y1520" s="139"/>
      <c r="Z1520" s="139"/>
      <c r="AA1520" s="139"/>
      <c r="AB1520" s="139"/>
      <c r="AC1520" s="139"/>
      <c r="AD1520" s="139"/>
      <c r="AE1520" s="139"/>
      <c r="AF1520" s="139"/>
      <c r="AG1520" s="139"/>
      <c r="AH1520" s="139"/>
      <c r="AI1520" s="139"/>
      <c r="AJ1520" s="139"/>
      <c r="AK1520" s="139"/>
      <c r="AL1520" s="139"/>
      <c r="AM1520" s="139"/>
      <c r="AN1520" s="139"/>
      <c r="AO1520" s="139"/>
      <c r="AP1520" s="139"/>
      <c r="AQ1520" s="139"/>
      <c r="AR1520" s="139"/>
      <c r="AS1520" s="139"/>
      <c r="AT1520" s="139"/>
      <c r="AU1520" s="139"/>
      <c r="AV1520" s="139"/>
      <c r="AW1520" s="139"/>
      <c r="AX1520" s="139"/>
      <c r="AY1520" s="139"/>
      <c r="AZ1520" s="139"/>
      <c r="BA1520" s="139"/>
      <c r="BB1520" s="139"/>
    </row>
    <row r="1521" spans="1:54" ht="14.25" x14ac:dyDescent="0.2">
      <c r="A1521" s="139"/>
      <c r="B1521" s="139"/>
      <c r="C1521" s="139"/>
      <c r="D1521" s="139"/>
      <c r="E1521" s="139"/>
      <c r="F1521" s="139"/>
      <c r="G1521" s="139"/>
      <c r="H1521" s="139"/>
      <c r="I1521" s="139"/>
      <c r="J1521" s="139"/>
      <c r="K1521" s="139"/>
      <c r="L1521" s="139"/>
      <c r="M1521" s="139"/>
      <c r="N1521" s="139"/>
      <c r="O1521" s="139"/>
      <c r="P1521" s="139"/>
      <c r="Q1521" s="139"/>
      <c r="R1521" s="139"/>
      <c r="S1521" s="139"/>
      <c r="T1521" s="139"/>
      <c r="U1521" s="139"/>
      <c r="V1521" s="139"/>
      <c r="W1521" s="139"/>
      <c r="X1521" s="139"/>
      <c r="Y1521" s="139"/>
      <c r="Z1521" s="139"/>
      <c r="AA1521" s="139"/>
      <c r="AB1521" s="139"/>
      <c r="AC1521" s="139"/>
      <c r="AD1521" s="139"/>
      <c r="AE1521" s="139"/>
      <c r="AF1521" s="139"/>
      <c r="AG1521" s="139"/>
      <c r="AH1521" s="139"/>
      <c r="AI1521" s="139"/>
      <c r="AJ1521" s="139"/>
      <c r="AK1521" s="139"/>
      <c r="AL1521" s="139"/>
      <c r="AM1521" s="139"/>
      <c r="AN1521" s="139"/>
      <c r="AO1521" s="139"/>
      <c r="AP1521" s="139"/>
      <c r="AQ1521" s="139"/>
      <c r="AR1521" s="139"/>
      <c r="AS1521" s="139"/>
      <c r="AT1521" s="139"/>
      <c r="AU1521" s="139"/>
      <c r="AV1521" s="139"/>
      <c r="AW1521" s="139"/>
      <c r="AX1521" s="139"/>
      <c r="AY1521" s="139"/>
      <c r="AZ1521" s="139"/>
      <c r="BA1521" s="139"/>
      <c r="BB1521" s="139"/>
    </row>
    <row r="1522" spans="1:54" ht="14.25" x14ac:dyDescent="0.2">
      <c r="A1522" s="139"/>
      <c r="B1522" s="139"/>
      <c r="C1522" s="139"/>
      <c r="D1522" s="139"/>
      <c r="E1522" s="139"/>
      <c r="F1522" s="139"/>
      <c r="G1522" s="139"/>
      <c r="H1522" s="139"/>
      <c r="I1522" s="139"/>
      <c r="J1522" s="139"/>
      <c r="K1522" s="139"/>
      <c r="L1522" s="139"/>
      <c r="M1522" s="139"/>
      <c r="N1522" s="139"/>
      <c r="O1522" s="139"/>
      <c r="P1522" s="139"/>
      <c r="Q1522" s="139"/>
      <c r="R1522" s="139"/>
      <c r="S1522" s="139"/>
      <c r="T1522" s="139"/>
      <c r="U1522" s="139"/>
      <c r="V1522" s="139"/>
      <c r="W1522" s="139"/>
      <c r="X1522" s="139"/>
      <c r="Y1522" s="139"/>
      <c r="Z1522" s="139"/>
      <c r="AA1522" s="139"/>
      <c r="AB1522" s="139"/>
      <c r="AC1522" s="139"/>
      <c r="AD1522" s="139"/>
      <c r="AE1522" s="139"/>
      <c r="AF1522" s="139"/>
      <c r="AG1522" s="139"/>
      <c r="AH1522" s="139"/>
      <c r="AI1522" s="139"/>
      <c r="AJ1522" s="139"/>
      <c r="AK1522" s="139"/>
      <c r="AL1522" s="139"/>
      <c r="AM1522" s="139"/>
      <c r="AN1522" s="139"/>
      <c r="AO1522" s="139"/>
      <c r="AP1522" s="139"/>
      <c r="AQ1522" s="139"/>
      <c r="AR1522" s="139"/>
      <c r="AS1522" s="139"/>
      <c r="AT1522" s="139"/>
      <c r="AU1522" s="139"/>
      <c r="AV1522" s="139"/>
      <c r="AW1522" s="139"/>
      <c r="AX1522" s="139"/>
      <c r="AY1522" s="139"/>
      <c r="AZ1522" s="139"/>
      <c r="BA1522" s="139"/>
      <c r="BB1522" s="139"/>
    </row>
    <row r="1523" spans="1:54" ht="14.25" x14ac:dyDescent="0.2">
      <c r="A1523" s="139"/>
      <c r="B1523" s="139"/>
      <c r="C1523" s="139"/>
      <c r="D1523" s="139"/>
      <c r="E1523" s="139"/>
      <c r="F1523" s="139"/>
      <c r="G1523" s="139"/>
      <c r="H1523" s="139"/>
      <c r="I1523" s="139"/>
      <c r="J1523" s="139"/>
      <c r="K1523" s="139"/>
      <c r="L1523" s="139"/>
      <c r="M1523" s="139"/>
      <c r="N1523" s="139"/>
      <c r="O1523" s="139"/>
      <c r="P1523" s="139"/>
      <c r="Q1523" s="139"/>
      <c r="R1523" s="139"/>
      <c r="S1523" s="139"/>
      <c r="T1523" s="139"/>
      <c r="U1523" s="139"/>
      <c r="V1523" s="139"/>
      <c r="W1523" s="139"/>
      <c r="X1523" s="139"/>
      <c r="Y1523" s="139"/>
      <c r="Z1523" s="139"/>
      <c r="AA1523" s="139"/>
      <c r="AB1523" s="139"/>
      <c r="AC1523" s="139"/>
      <c r="AD1523" s="139"/>
      <c r="AE1523" s="139"/>
      <c r="AF1523" s="139"/>
      <c r="AG1523" s="139"/>
      <c r="AH1523" s="139"/>
      <c r="AI1523" s="139"/>
      <c r="AJ1523" s="139"/>
      <c r="AK1523" s="139"/>
      <c r="AL1523" s="139"/>
      <c r="AM1523" s="139"/>
      <c r="AN1523" s="139"/>
      <c r="AO1523" s="139"/>
      <c r="AP1523" s="139"/>
      <c r="AQ1523" s="139"/>
      <c r="AR1523" s="139"/>
      <c r="AS1523" s="139"/>
      <c r="AT1523" s="139"/>
      <c r="AU1523" s="139"/>
      <c r="AV1523" s="139"/>
      <c r="AW1523" s="139"/>
      <c r="AX1523" s="139"/>
      <c r="AY1523" s="139"/>
      <c r="AZ1523" s="139"/>
      <c r="BA1523" s="139"/>
      <c r="BB1523" s="139"/>
    </row>
    <row r="1524" spans="1:54" ht="14.25" x14ac:dyDescent="0.2">
      <c r="A1524" s="139"/>
      <c r="B1524" s="139"/>
      <c r="C1524" s="139"/>
      <c r="D1524" s="139"/>
      <c r="E1524" s="139"/>
      <c r="F1524" s="139"/>
      <c r="G1524" s="139"/>
      <c r="H1524" s="139"/>
      <c r="I1524" s="139"/>
      <c r="J1524" s="139"/>
      <c r="K1524" s="139"/>
      <c r="L1524" s="139"/>
      <c r="M1524" s="139"/>
      <c r="N1524" s="139"/>
      <c r="O1524" s="139"/>
      <c r="P1524" s="139"/>
      <c r="Q1524" s="139"/>
      <c r="R1524" s="139"/>
      <c r="S1524" s="139"/>
      <c r="T1524" s="139"/>
      <c r="U1524" s="139"/>
      <c r="V1524" s="139"/>
      <c r="W1524" s="139"/>
      <c r="X1524" s="139"/>
      <c r="Y1524" s="139"/>
      <c r="Z1524" s="139"/>
      <c r="AA1524" s="139"/>
      <c r="AB1524" s="139"/>
      <c r="AC1524" s="139"/>
      <c r="AD1524" s="139"/>
      <c r="AE1524" s="139"/>
      <c r="AF1524" s="139"/>
      <c r="AG1524" s="139"/>
      <c r="AH1524" s="139"/>
      <c r="AI1524" s="139"/>
      <c r="AJ1524" s="139"/>
      <c r="AK1524" s="139"/>
      <c r="AL1524" s="139"/>
      <c r="AM1524" s="139"/>
      <c r="AN1524" s="139"/>
      <c r="AO1524" s="139"/>
      <c r="AP1524" s="139"/>
      <c r="AQ1524" s="139"/>
      <c r="AR1524" s="139"/>
      <c r="AS1524" s="139"/>
      <c r="AT1524" s="139"/>
      <c r="AU1524" s="139"/>
      <c r="AV1524" s="139"/>
      <c r="AW1524" s="139"/>
      <c r="AX1524" s="139"/>
      <c r="AY1524" s="139"/>
      <c r="AZ1524" s="139"/>
      <c r="BA1524" s="139"/>
      <c r="BB1524" s="139"/>
    </row>
    <row r="1525" spans="1:54" ht="14.25" x14ac:dyDescent="0.2">
      <c r="A1525" s="139"/>
      <c r="B1525" s="139"/>
      <c r="C1525" s="139"/>
      <c r="D1525" s="139"/>
      <c r="E1525" s="139"/>
      <c r="F1525" s="139"/>
      <c r="G1525" s="139"/>
      <c r="H1525" s="139"/>
      <c r="I1525" s="139"/>
      <c r="J1525" s="139"/>
      <c r="K1525" s="139"/>
      <c r="L1525" s="139"/>
      <c r="M1525" s="139"/>
      <c r="N1525" s="139"/>
      <c r="O1525" s="139"/>
      <c r="P1525" s="139"/>
      <c r="Q1525" s="139"/>
      <c r="R1525" s="139"/>
      <c r="S1525" s="139"/>
      <c r="T1525" s="139"/>
      <c r="U1525" s="139"/>
      <c r="V1525" s="139"/>
      <c r="W1525" s="139"/>
      <c r="X1525" s="139"/>
      <c r="Y1525" s="139"/>
      <c r="Z1525" s="139"/>
      <c r="AA1525" s="139"/>
      <c r="AB1525" s="139"/>
      <c r="AC1525" s="139"/>
      <c r="AD1525" s="139"/>
      <c r="AE1525" s="139"/>
      <c r="AF1525" s="139"/>
      <c r="AG1525" s="139"/>
      <c r="AH1525" s="139"/>
      <c r="AI1525" s="139"/>
      <c r="AJ1525" s="139"/>
      <c r="AK1525" s="139"/>
      <c r="AL1525" s="139"/>
      <c r="AM1525" s="139"/>
      <c r="AN1525" s="139"/>
      <c r="AO1525" s="139"/>
      <c r="AP1525" s="139"/>
      <c r="AQ1525" s="139"/>
      <c r="AR1525" s="139"/>
      <c r="AS1525" s="139"/>
      <c r="AT1525" s="139"/>
      <c r="AU1525" s="139"/>
      <c r="AV1525" s="139"/>
      <c r="AW1525" s="139"/>
      <c r="AX1525" s="139"/>
      <c r="AY1525" s="139"/>
      <c r="AZ1525" s="139"/>
      <c r="BA1525" s="139"/>
      <c r="BB1525" s="139"/>
    </row>
    <row r="1526" spans="1:54" ht="14.25" x14ac:dyDescent="0.2">
      <c r="A1526" s="139"/>
      <c r="B1526" s="139"/>
      <c r="C1526" s="139"/>
      <c r="D1526" s="139"/>
      <c r="E1526" s="139"/>
      <c r="F1526" s="139"/>
      <c r="G1526" s="139"/>
      <c r="H1526" s="139"/>
      <c r="I1526" s="139"/>
      <c r="J1526" s="139"/>
      <c r="K1526" s="139"/>
      <c r="L1526" s="139"/>
      <c r="M1526" s="139"/>
      <c r="N1526" s="139"/>
      <c r="O1526" s="139"/>
      <c r="P1526" s="139"/>
      <c r="Q1526" s="139"/>
      <c r="R1526" s="139"/>
      <c r="S1526" s="139"/>
      <c r="T1526" s="139"/>
      <c r="U1526" s="139"/>
      <c r="V1526" s="139"/>
      <c r="W1526" s="139"/>
      <c r="X1526" s="139"/>
      <c r="Y1526" s="139"/>
      <c r="Z1526" s="139"/>
      <c r="AA1526" s="139"/>
      <c r="AB1526" s="139"/>
      <c r="AC1526" s="139"/>
      <c r="AD1526" s="139"/>
      <c r="AE1526" s="139"/>
      <c r="AF1526" s="139"/>
      <c r="AG1526" s="139"/>
      <c r="AH1526" s="139"/>
      <c r="AI1526" s="139"/>
      <c r="AJ1526" s="139"/>
      <c r="AK1526" s="139"/>
      <c r="AL1526" s="139"/>
      <c r="AM1526" s="139"/>
      <c r="AN1526" s="139"/>
      <c r="AO1526" s="139"/>
      <c r="AP1526" s="139"/>
      <c r="AQ1526" s="139"/>
      <c r="AR1526" s="139"/>
      <c r="AS1526" s="139"/>
      <c r="AT1526" s="139"/>
      <c r="AU1526" s="139"/>
      <c r="AV1526" s="139"/>
      <c r="AW1526" s="139"/>
      <c r="AX1526" s="139"/>
      <c r="AY1526" s="139"/>
      <c r="AZ1526" s="139"/>
      <c r="BA1526" s="139"/>
      <c r="BB1526" s="139"/>
    </row>
    <row r="1527" spans="1:54" ht="14.25" x14ac:dyDescent="0.2">
      <c r="A1527" s="139"/>
      <c r="B1527" s="139"/>
      <c r="C1527" s="139"/>
      <c r="D1527" s="139"/>
      <c r="E1527" s="139"/>
      <c r="F1527" s="139"/>
      <c r="G1527" s="139"/>
      <c r="H1527" s="139"/>
      <c r="I1527" s="139"/>
      <c r="J1527" s="139"/>
      <c r="K1527" s="139"/>
      <c r="L1527" s="139"/>
      <c r="M1527" s="139"/>
      <c r="N1527" s="139"/>
      <c r="O1527" s="139"/>
      <c r="P1527" s="139"/>
      <c r="Q1527" s="139"/>
      <c r="R1527" s="139"/>
      <c r="S1527" s="139"/>
      <c r="T1527" s="139"/>
      <c r="U1527" s="139"/>
      <c r="V1527" s="139"/>
      <c r="W1527" s="139"/>
      <c r="X1527" s="139"/>
      <c r="Y1527" s="139"/>
      <c r="Z1527" s="139"/>
      <c r="AA1527" s="139"/>
      <c r="AB1527" s="139"/>
      <c r="AC1527" s="139"/>
      <c r="AD1527" s="139"/>
      <c r="AE1527" s="139"/>
      <c r="AF1527" s="139"/>
      <c r="AG1527" s="139"/>
      <c r="AH1527" s="139"/>
      <c r="AI1527" s="139"/>
      <c r="AJ1527" s="139"/>
      <c r="AK1527" s="139"/>
      <c r="AL1527" s="139"/>
      <c r="AM1527" s="139"/>
      <c r="AN1527" s="139"/>
      <c r="AO1527" s="139"/>
      <c r="AP1527" s="139"/>
      <c r="AQ1527" s="139"/>
      <c r="AR1527" s="139"/>
      <c r="AS1527" s="139"/>
      <c r="AT1527" s="139"/>
      <c r="AU1527" s="139"/>
      <c r="AV1527" s="139"/>
      <c r="AW1527" s="139"/>
      <c r="AX1527" s="139"/>
      <c r="AY1527" s="139"/>
      <c r="AZ1527" s="139"/>
      <c r="BA1527" s="139"/>
      <c r="BB1527" s="139"/>
    </row>
    <row r="1528" spans="1:54" ht="14.25" x14ac:dyDescent="0.2">
      <c r="A1528" s="139"/>
      <c r="B1528" s="139"/>
      <c r="C1528" s="139"/>
      <c r="D1528" s="139"/>
      <c r="E1528" s="139"/>
      <c r="F1528" s="139"/>
      <c r="G1528" s="139"/>
      <c r="H1528" s="139"/>
      <c r="I1528" s="139"/>
      <c r="J1528" s="139"/>
      <c r="K1528" s="139"/>
      <c r="L1528" s="139"/>
      <c r="M1528" s="139"/>
      <c r="N1528" s="139"/>
      <c r="O1528" s="139"/>
      <c r="P1528" s="139"/>
      <c r="Q1528" s="139"/>
      <c r="R1528" s="139"/>
      <c r="S1528" s="139"/>
      <c r="T1528" s="139"/>
      <c r="U1528" s="139"/>
      <c r="V1528" s="139"/>
      <c r="W1528" s="139"/>
      <c r="X1528" s="139"/>
      <c r="Y1528" s="139"/>
      <c r="Z1528" s="139"/>
      <c r="AA1528" s="139"/>
      <c r="AB1528" s="139"/>
      <c r="AC1528" s="139"/>
      <c r="AD1528" s="139"/>
      <c r="AE1528" s="139"/>
      <c r="AF1528" s="139"/>
      <c r="AG1528" s="139"/>
      <c r="AH1528" s="139"/>
      <c r="AI1528" s="139"/>
      <c r="AJ1528" s="139"/>
      <c r="AK1528" s="139"/>
      <c r="AL1528" s="139"/>
      <c r="AM1528" s="139"/>
      <c r="AN1528" s="139"/>
      <c r="AO1528" s="139"/>
      <c r="AP1528" s="139"/>
      <c r="AQ1528" s="139"/>
      <c r="AR1528" s="139"/>
      <c r="AS1528" s="139"/>
      <c r="AT1528" s="139"/>
      <c r="AU1528" s="139"/>
      <c r="AV1528" s="139"/>
      <c r="AW1528" s="139"/>
      <c r="AX1528" s="139"/>
      <c r="AY1528" s="139"/>
      <c r="AZ1528" s="139"/>
      <c r="BA1528" s="139"/>
      <c r="BB1528" s="139"/>
    </row>
    <row r="1529" spans="1:54" ht="14.25" x14ac:dyDescent="0.2">
      <c r="A1529" s="139"/>
      <c r="B1529" s="139"/>
      <c r="C1529" s="139"/>
      <c r="D1529" s="139"/>
      <c r="E1529" s="139"/>
      <c r="F1529" s="139"/>
      <c r="G1529" s="139"/>
      <c r="H1529" s="139"/>
      <c r="I1529" s="139"/>
      <c r="J1529" s="139"/>
      <c r="K1529" s="139"/>
      <c r="L1529" s="139"/>
      <c r="M1529" s="139"/>
      <c r="N1529" s="139"/>
      <c r="O1529" s="139"/>
      <c r="P1529" s="139"/>
      <c r="Q1529" s="139"/>
      <c r="R1529" s="139"/>
      <c r="S1529" s="139"/>
      <c r="T1529" s="139"/>
      <c r="U1529" s="139"/>
      <c r="V1529" s="139"/>
      <c r="W1529" s="139"/>
      <c r="X1529" s="139"/>
      <c r="Y1529" s="139"/>
      <c r="Z1529" s="139"/>
      <c r="AA1529" s="139"/>
      <c r="AB1529" s="139"/>
      <c r="AC1529" s="139"/>
      <c r="AD1529" s="139"/>
      <c r="AE1529" s="139"/>
      <c r="AF1529" s="139"/>
      <c r="AG1529" s="139"/>
      <c r="AH1529" s="139"/>
      <c r="AI1529" s="139"/>
      <c r="AJ1529" s="139"/>
      <c r="AK1529" s="139"/>
      <c r="AL1529" s="139"/>
      <c r="AM1529" s="139"/>
      <c r="AN1529" s="139"/>
      <c r="AO1529" s="139"/>
      <c r="AP1529" s="139"/>
      <c r="AQ1529" s="139"/>
      <c r="AR1529" s="139"/>
      <c r="AS1529" s="139"/>
      <c r="AT1529" s="139"/>
      <c r="AU1529" s="139"/>
      <c r="AV1529" s="139"/>
      <c r="AW1529" s="139"/>
      <c r="AX1529" s="139"/>
      <c r="AY1529" s="139"/>
      <c r="AZ1529" s="139"/>
      <c r="BA1529" s="139"/>
      <c r="BB1529" s="139"/>
    </row>
    <row r="1530" spans="1:54" ht="14.25" x14ac:dyDescent="0.2">
      <c r="A1530" s="139"/>
      <c r="B1530" s="139"/>
      <c r="C1530" s="139"/>
      <c r="D1530" s="139"/>
      <c r="E1530" s="139"/>
      <c r="F1530" s="139"/>
      <c r="G1530" s="139"/>
      <c r="H1530" s="139"/>
      <c r="I1530" s="139"/>
      <c r="J1530" s="139"/>
      <c r="K1530" s="139"/>
      <c r="L1530" s="139"/>
      <c r="M1530" s="139"/>
      <c r="N1530" s="139"/>
      <c r="O1530" s="139"/>
      <c r="P1530" s="139"/>
      <c r="Q1530" s="139"/>
      <c r="R1530" s="139"/>
      <c r="S1530" s="139"/>
      <c r="T1530" s="139"/>
      <c r="U1530" s="139"/>
      <c r="V1530" s="139"/>
      <c r="W1530" s="139"/>
      <c r="X1530" s="139"/>
      <c r="Y1530" s="139"/>
      <c r="Z1530" s="139"/>
      <c r="AA1530" s="139"/>
      <c r="AB1530" s="139"/>
      <c r="AC1530" s="139"/>
      <c r="AD1530" s="139"/>
      <c r="AE1530" s="139"/>
      <c r="AF1530" s="139"/>
      <c r="AG1530" s="139"/>
      <c r="AH1530" s="139"/>
      <c r="AI1530" s="139"/>
      <c r="AJ1530" s="139"/>
      <c r="AK1530" s="139"/>
      <c r="AL1530" s="139"/>
      <c r="AM1530" s="139"/>
      <c r="AN1530" s="139"/>
      <c r="AO1530" s="139"/>
      <c r="AP1530" s="139"/>
      <c r="AQ1530" s="139"/>
      <c r="AR1530" s="139"/>
      <c r="AS1530" s="139"/>
      <c r="AT1530" s="139"/>
      <c r="AU1530" s="139"/>
      <c r="AV1530" s="139"/>
      <c r="AW1530" s="139"/>
      <c r="AX1530" s="139"/>
      <c r="AY1530" s="139"/>
      <c r="AZ1530" s="139"/>
      <c r="BA1530" s="139"/>
      <c r="BB1530" s="139"/>
    </row>
    <row r="1531" spans="1:54" ht="14.25" x14ac:dyDescent="0.2">
      <c r="A1531" s="139"/>
      <c r="B1531" s="139"/>
      <c r="C1531" s="139"/>
      <c r="D1531" s="139"/>
      <c r="E1531" s="139"/>
      <c r="F1531" s="139"/>
      <c r="G1531" s="139"/>
      <c r="H1531" s="139"/>
      <c r="I1531" s="139"/>
      <c r="J1531" s="139"/>
      <c r="K1531" s="139"/>
      <c r="L1531" s="139"/>
      <c r="M1531" s="139"/>
      <c r="N1531" s="139"/>
      <c r="O1531" s="139"/>
      <c r="P1531" s="139"/>
      <c r="Q1531" s="139"/>
      <c r="R1531" s="139"/>
      <c r="S1531" s="139"/>
      <c r="T1531" s="139"/>
      <c r="U1531" s="139"/>
      <c r="V1531" s="139"/>
      <c r="W1531" s="139"/>
      <c r="X1531" s="139"/>
      <c r="Y1531" s="139"/>
      <c r="Z1531" s="139"/>
      <c r="AA1531" s="139"/>
      <c r="AB1531" s="139"/>
      <c r="AC1531" s="139"/>
      <c r="AD1531" s="139"/>
      <c r="AE1531" s="139"/>
      <c r="AF1531" s="139"/>
      <c r="AG1531" s="139"/>
      <c r="AH1531" s="139"/>
      <c r="AI1531" s="139"/>
      <c r="AJ1531" s="139"/>
      <c r="AK1531" s="139"/>
      <c r="AL1531" s="139"/>
      <c r="AM1531" s="139"/>
      <c r="AN1531" s="139"/>
      <c r="AO1531" s="139"/>
      <c r="AP1531" s="139"/>
      <c r="AQ1531" s="139"/>
      <c r="AR1531" s="139"/>
      <c r="AS1531" s="139"/>
      <c r="AT1531" s="139"/>
      <c r="AU1531" s="139"/>
      <c r="AV1531" s="139"/>
      <c r="AW1531" s="139"/>
      <c r="AX1531" s="139"/>
      <c r="AY1531" s="139"/>
      <c r="AZ1531" s="139"/>
      <c r="BA1531" s="139"/>
      <c r="BB1531" s="139"/>
    </row>
    <row r="1532" spans="1:54" ht="14.25" x14ac:dyDescent="0.2">
      <c r="A1532" s="139"/>
      <c r="B1532" s="139"/>
      <c r="C1532" s="139"/>
      <c r="D1532" s="139"/>
      <c r="E1532" s="139"/>
      <c r="F1532" s="139"/>
      <c r="G1532" s="139"/>
      <c r="H1532" s="139"/>
      <c r="I1532" s="139"/>
      <c r="J1532" s="139"/>
      <c r="K1532" s="139"/>
      <c r="L1532" s="139"/>
      <c r="M1532" s="139"/>
      <c r="N1532" s="139"/>
      <c r="O1532" s="139"/>
      <c r="P1532" s="139"/>
      <c r="Q1532" s="139"/>
      <c r="R1532" s="139"/>
      <c r="S1532" s="139"/>
      <c r="T1532" s="139"/>
      <c r="U1532" s="139"/>
      <c r="V1532" s="139"/>
      <c r="W1532" s="139"/>
      <c r="X1532" s="139"/>
      <c r="Y1532" s="139"/>
      <c r="Z1532" s="139"/>
      <c r="AA1532" s="139"/>
      <c r="AB1532" s="139"/>
      <c r="AC1532" s="139"/>
      <c r="AD1532" s="139"/>
      <c r="AE1532" s="139"/>
      <c r="AF1532" s="139"/>
      <c r="AG1532" s="139"/>
      <c r="AH1532" s="139"/>
      <c r="AI1532" s="139"/>
      <c r="AJ1532" s="139"/>
      <c r="AK1532" s="139"/>
      <c r="AL1532" s="139"/>
      <c r="AM1532" s="139"/>
      <c r="AN1532" s="139"/>
      <c r="AO1532" s="139"/>
      <c r="AP1532" s="139"/>
      <c r="AQ1532" s="139"/>
      <c r="AR1532" s="139"/>
      <c r="AS1532" s="139"/>
      <c r="AT1532" s="139"/>
      <c r="AU1532" s="139"/>
      <c r="AV1532" s="139"/>
      <c r="AW1532" s="139"/>
      <c r="AX1532" s="139"/>
      <c r="AY1532" s="139"/>
      <c r="AZ1532" s="139"/>
      <c r="BA1532" s="139"/>
      <c r="BB1532" s="139"/>
    </row>
    <row r="1533" spans="1:54" ht="14.25" x14ac:dyDescent="0.2">
      <c r="A1533" s="139"/>
      <c r="B1533" s="139"/>
      <c r="C1533" s="139"/>
      <c r="D1533" s="139"/>
      <c r="E1533" s="139"/>
      <c r="F1533" s="139"/>
      <c r="G1533" s="139"/>
      <c r="H1533" s="139"/>
      <c r="I1533" s="139"/>
      <c r="J1533" s="139"/>
      <c r="K1533" s="139"/>
      <c r="L1533" s="139"/>
      <c r="M1533" s="139"/>
      <c r="N1533" s="139"/>
      <c r="O1533" s="139"/>
      <c r="P1533" s="139"/>
      <c r="Q1533" s="139"/>
      <c r="R1533" s="139"/>
      <c r="S1533" s="139"/>
      <c r="T1533" s="139"/>
      <c r="U1533" s="139"/>
      <c r="V1533" s="139"/>
      <c r="W1533" s="139"/>
      <c r="X1533" s="139"/>
      <c r="Y1533" s="139"/>
      <c r="Z1533" s="139"/>
      <c r="AA1533" s="139"/>
      <c r="AB1533" s="139"/>
      <c r="AC1533" s="139"/>
      <c r="AD1533" s="139"/>
      <c r="AE1533" s="139"/>
      <c r="AF1533" s="139"/>
      <c r="AG1533" s="139"/>
      <c r="AH1533" s="139"/>
      <c r="AI1533" s="139"/>
      <c r="AJ1533" s="139"/>
      <c r="AK1533" s="139"/>
      <c r="AL1533" s="139"/>
      <c r="AM1533" s="139"/>
      <c r="AN1533" s="139"/>
      <c r="AO1533" s="139"/>
      <c r="AP1533" s="139"/>
      <c r="AQ1533" s="139"/>
      <c r="AR1533" s="139"/>
      <c r="AS1533" s="139"/>
      <c r="AT1533" s="139"/>
      <c r="AU1533" s="139"/>
      <c r="AV1533" s="139"/>
      <c r="AW1533" s="139"/>
      <c r="AX1533" s="139"/>
      <c r="AY1533" s="139"/>
      <c r="AZ1533" s="139"/>
      <c r="BA1533" s="139"/>
      <c r="BB1533" s="139"/>
    </row>
    <row r="1534" spans="1:54" ht="14.25" x14ac:dyDescent="0.2">
      <c r="A1534" s="139"/>
      <c r="B1534" s="139"/>
      <c r="C1534" s="139"/>
      <c r="D1534" s="139"/>
      <c r="E1534" s="139"/>
      <c r="F1534" s="139"/>
      <c r="G1534" s="139"/>
      <c r="H1534" s="139"/>
      <c r="I1534" s="139"/>
      <c r="J1534" s="139"/>
      <c r="K1534" s="139"/>
      <c r="L1534" s="139"/>
      <c r="M1534" s="139"/>
      <c r="N1534" s="139"/>
      <c r="O1534" s="139"/>
      <c r="P1534" s="139"/>
      <c r="Q1534" s="139"/>
      <c r="R1534" s="139"/>
      <c r="S1534" s="139"/>
      <c r="T1534" s="139"/>
      <c r="U1534" s="139"/>
      <c r="V1534" s="139"/>
      <c r="W1534" s="139"/>
      <c r="X1534" s="139"/>
      <c r="Y1534" s="139"/>
      <c r="Z1534" s="139"/>
      <c r="AA1534" s="139"/>
      <c r="AB1534" s="139"/>
      <c r="AC1534" s="139"/>
      <c r="AD1534" s="139"/>
      <c r="AE1534" s="139"/>
      <c r="AF1534" s="139"/>
      <c r="AG1534" s="139"/>
      <c r="AH1534" s="139"/>
      <c r="AI1534" s="139"/>
      <c r="AJ1534" s="139"/>
      <c r="AK1534" s="139"/>
      <c r="AL1534" s="139"/>
      <c r="AM1534" s="139"/>
      <c r="AN1534" s="139"/>
      <c r="AO1534" s="139"/>
      <c r="AP1534" s="139"/>
      <c r="AQ1534" s="139"/>
      <c r="AR1534" s="139"/>
      <c r="AS1534" s="139"/>
      <c r="AT1534" s="139"/>
      <c r="AU1534" s="139"/>
      <c r="AV1534" s="139"/>
      <c r="AW1534" s="139"/>
      <c r="AX1534" s="139"/>
      <c r="AY1534" s="139"/>
      <c r="AZ1534" s="139"/>
      <c r="BA1534" s="139"/>
      <c r="BB1534" s="139"/>
    </row>
    <row r="1535" spans="1:54" ht="14.25" x14ac:dyDescent="0.2">
      <c r="A1535" s="139"/>
      <c r="B1535" s="139"/>
      <c r="C1535" s="139"/>
      <c r="D1535" s="139"/>
      <c r="E1535" s="139"/>
      <c r="F1535" s="139"/>
      <c r="G1535" s="139"/>
      <c r="H1535" s="139"/>
      <c r="I1535" s="139"/>
      <c r="J1535" s="139"/>
      <c r="K1535" s="139"/>
      <c r="L1535" s="139"/>
      <c r="M1535" s="139"/>
      <c r="N1535" s="139"/>
      <c r="O1535" s="139"/>
      <c r="P1535" s="139"/>
      <c r="Q1535" s="139"/>
      <c r="R1535" s="139"/>
      <c r="S1535" s="139"/>
      <c r="T1535" s="139"/>
      <c r="U1535" s="139"/>
      <c r="V1535" s="139"/>
      <c r="W1535" s="139"/>
      <c r="X1535" s="139"/>
      <c r="Y1535" s="139"/>
      <c r="Z1535" s="139"/>
      <c r="AA1535" s="139"/>
      <c r="AB1535" s="139"/>
      <c r="AC1535" s="139"/>
      <c r="AD1535" s="139"/>
      <c r="AE1535" s="139"/>
      <c r="AF1535" s="139"/>
      <c r="AG1535" s="139"/>
      <c r="AH1535" s="139"/>
      <c r="AI1535" s="139"/>
      <c r="AJ1535" s="139"/>
      <c r="AK1535" s="139"/>
      <c r="AL1535" s="139"/>
      <c r="AM1535" s="139"/>
      <c r="AN1535" s="139"/>
      <c r="AO1535" s="139"/>
      <c r="AP1535" s="139"/>
      <c r="AQ1535" s="139"/>
      <c r="AR1535" s="139"/>
      <c r="AS1535" s="139"/>
      <c r="AT1535" s="139"/>
      <c r="AU1535" s="139"/>
      <c r="AV1535" s="139"/>
      <c r="AW1535" s="139"/>
      <c r="AX1535" s="139"/>
      <c r="AY1535" s="139"/>
      <c r="AZ1535" s="139"/>
      <c r="BA1535" s="139"/>
      <c r="BB1535" s="139"/>
    </row>
    <row r="1536" spans="1:54" ht="14.25" x14ac:dyDescent="0.2">
      <c r="A1536" s="139"/>
      <c r="B1536" s="139"/>
      <c r="C1536" s="139"/>
      <c r="D1536" s="139"/>
      <c r="E1536" s="139"/>
      <c r="F1536" s="139"/>
      <c r="G1536" s="139"/>
      <c r="H1536" s="139"/>
      <c r="I1536" s="139"/>
      <c r="J1536" s="139"/>
      <c r="K1536" s="139"/>
      <c r="L1536" s="139"/>
      <c r="M1536" s="139"/>
      <c r="N1536" s="139"/>
      <c r="O1536" s="139"/>
      <c r="P1536" s="139"/>
      <c r="Q1536" s="139"/>
      <c r="R1536" s="139"/>
      <c r="S1536" s="139"/>
      <c r="T1536" s="139"/>
      <c r="U1536" s="139"/>
      <c r="V1536" s="139"/>
      <c r="W1536" s="139"/>
      <c r="X1536" s="139"/>
      <c r="Y1536" s="139"/>
      <c r="Z1536" s="139"/>
      <c r="AA1536" s="139"/>
      <c r="AB1536" s="139"/>
      <c r="AC1536" s="139"/>
      <c r="AD1536" s="139"/>
      <c r="AE1536" s="139"/>
      <c r="AF1536" s="139"/>
      <c r="AG1536" s="139"/>
      <c r="AH1536" s="139"/>
      <c r="AI1536" s="139"/>
      <c r="AJ1536" s="139"/>
      <c r="AK1536" s="139"/>
      <c r="AL1536" s="139"/>
      <c r="AM1536" s="139"/>
      <c r="AN1536" s="139"/>
      <c r="AO1536" s="139"/>
      <c r="AP1536" s="139"/>
      <c r="AQ1536" s="139"/>
      <c r="AR1536" s="139"/>
      <c r="AS1536" s="139"/>
      <c r="AT1536" s="139"/>
      <c r="AU1536" s="139"/>
      <c r="AV1536" s="139"/>
      <c r="AW1536" s="139"/>
      <c r="AX1536" s="139"/>
      <c r="AY1536" s="139"/>
      <c r="AZ1536" s="139"/>
      <c r="BA1536" s="139"/>
      <c r="BB1536" s="139"/>
    </row>
    <row r="1537" spans="1:54" ht="14.25" x14ac:dyDescent="0.2">
      <c r="A1537" s="139"/>
      <c r="B1537" s="139"/>
      <c r="C1537" s="139"/>
      <c r="D1537" s="139"/>
      <c r="E1537" s="139"/>
      <c r="F1537" s="139"/>
      <c r="G1537" s="139"/>
      <c r="H1537" s="139"/>
      <c r="I1537" s="139"/>
      <c r="J1537" s="139"/>
      <c r="K1537" s="139"/>
      <c r="L1537" s="139"/>
      <c r="M1537" s="139"/>
      <c r="N1537" s="139"/>
      <c r="O1537" s="139"/>
      <c r="P1537" s="139"/>
      <c r="Q1537" s="139"/>
      <c r="R1537" s="139"/>
      <c r="S1537" s="139"/>
      <c r="T1537" s="139"/>
      <c r="U1537" s="139"/>
      <c r="V1537" s="139"/>
      <c r="W1537" s="139"/>
      <c r="X1537" s="139"/>
      <c r="Y1537" s="139"/>
      <c r="Z1537" s="139"/>
      <c r="AA1537" s="139"/>
      <c r="AB1537" s="139"/>
      <c r="AC1537" s="139"/>
      <c r="AD1537" s="139"/>
      <c r="AE1537" s="139"/>
      <c r="AF1537" s="139"/>
      <c r="AG1537" s="139"/>
      <c r="AH1537" s="139"/>
      <c r="AI1537" s="139"/>
      <c r="AJ1537" s="139"/>
      <c r="AK1537" s="139"/>
      <c r="AL1537" s="139"/>
      <c r="AM1537" s="139"/>
      <c r="AN1537" s="139"/>
      <c r="AO1537" s="139"/>
      <c r="AP1537" s="139"/>
      <c r="AQ1537" s="139"/>
      <c r="AR1537" s="139"/>
      <c r="AS1537" s="139"/>
      <c r="AT1537" s="139"/>
      <c r="AU1537" s="139"/>
      <c r="AV1537" s="139"/>
      <c r="AW1537" s="139"/>
      <c r="AX1537" s="139"/>
      <c r="AY1537" s="139"/>
      <c r="AZ1537" s="139"/>
      <c r="BA1537" s="139"/>
      <c r="BB1537" s="139"/>
    </row>
    <row r="1538" spans="1:54" ht="14.25" x14ac:dyDescent="0.2">
      <c r="A1538" s="139"/>
      <c r="B1538" s="139"/>
      <c r="C1538" s="139"/>
      <c r="D1538" s="139"/>
      <c r="E1538" s="139"/>
      <c r="F1538" s="139"/>
      <c r="G1538" s="139"/>
      <c r="H1538" s="139"/>
      <c r="I1538" s="139"/>
      <c r="J1538" s="139"/>
      <c r="K1538" s="139"/>
      <c r="L1538" s="139"/>
      <c r="M1538" s="139"/>
      <c r="N1538" s="139"/>
      <c r="O1538" s="139"/>
      <c r="P1538" s="139"/>
      <c r="Q1538" s="139"/>
      <c r="R1538" s="139"/>
      <c r="S1538" s="139"/>
      <c r="T1538" s="139"/>
      <c r="U1538" s="139"/>
      <c r="V1538" s="139"/>
      <c r="W1538" s="139"/>
      <c r="X1538" s="139"/>
      <c r="Y1538" s="139"/>
      <c r="Z1538" s="139"/>
      <c r="AA1538" s="139"/>
      <c r="AB1538" s="139"/>
      <c r="AC1538" s="139"/>
      <c r="AD1538" s="139"/>
      <c r="AE1538" s="139"/>
      <c r="AF1538" s="139"/>
      <c r="AG1538" s="139"/>
      <c r="AH1538" s="139"/>
      <c r="AI1538" s="139"/>
      <c r="AJ1538" s="139"/>
      <c r="AK1538" s="139"/>
      <c r="AL1538" s="139"/>
      <c r="AM1538" s="139"/>
      <c r="AN1538" s="139"/>
      <c r="AO1538" s="139"/>
      <c r="AP1538" s="139"/>
      <c r="AQ1538" s="139"/>
      <c r="AR1538" s="139"/>
      <c r="AS1538" s="139"/>
      <c r="AT1538" s="139"/>
      <c r="AU1538" s="139"/>
      <c r="AV1538" s="139"/>
      <c r="AW1538" s="139"/>
      <c r="AX1538" s="139"/>
      <c r="AY1538" s="139"/>
      <c r="AZ1538" s="139"/>
      <c r="BA1538" s="139"/>
      <c r="BB1538" s="139"/>
    </row>
    <row r="1539" spans="1:54" ht="14.25" x14ac:dyDescent="0.2">
      <c r="A1539" s="139"/>
      <c r="B1539" s="139"/>
      <c r="C1539" s="139"/>
      <c r="D1539" s="139"/>
      <c r="E1539" s="139"/>
      <c r="F1539" s="139"/>
      <c r="G1539" s="139"/>
      <c r="H1539" s="139"/>
      <c r="I1539" s="139"/>
      <c r="J1539" s="139"/>
      <c r="K1539" s="139"/>
      <c r="L1539" s="139"/>
      <c r="M1539" s="139"/>
      <c r="N1539" s="139"/>
      <c r="O1539" s="139"/>
      <c r="P1539" s="139"/>
      <c r="Q1539" s="139"/>
      <c r="R1539" s="139"/>
      <c r="S1539" s="139"/>
      <c r="T1539" s="139"/>
      <c r="U1539" s="139"/>
      <c r="V1539" s="139"/>
      <c r="W1539" s="139"/>
      <c r="X1539" s="139"/>
      <c r="Y1539" s="139"/>
      <c r="Z1539" s="139"/>
      <c r="AA1539" s="139"/>
      <c r="AB1539" s="139"/>
      <c r="AC1539" s="139"/>
      <c r="AD1539" s="139"/>
      <c r="AE1539" s="139"/>
      <c r="AF1539" s="139"/>
      <c r="AG1539" s="139"/>
      <c r="AH1539" s="139"/>
      <c r="AI1539" s="139"/>
      <c r="AJ1539" s="139"/>
      <c r="AK1539" s="139"/>
      <c r="AL1539" s="139"/>
      <c r="AM1539" s="139"/>
      <c r="AN1539" s="139"/>
      <c r="AO1539" s="139"/>
      <c r="AP1539" s="139"/>
      <c r="AQ1539" s="139"/>
      <c r="AR1539" s="139"/>
      <c r="AS1539" s="139"/>
      <c r="AT1539" s="139"/>
      <c r="AU1539" s="139"/>
      <c r="AV1539" s="139"/>
      <c r="AW1539" s="139"/>
      <c r="AX1539" s="139"/>
      <c r="AY1539" s="139"/>
      <c r="AZ1539" s="139"/>
      <c r="BA1539" s="139"/>
      <c r="BB1539" s="139"/>
    </row>
    <row r="1540" spans="1:54" ht="14.25" x14ac:dyDescent="0.2">
      <c r="A1540" s="139"/>
      <c r="B1540" s="139"/>
      <c r="C1540" s="139"/>
      <c r="D1540" s="139"/>
      <c r="E1540" s="139"/>
      <c r="F1540" s="139"/>
      <c r="G1540" s="139"/>
      <c r="H1540" s="139"/>
      <c r="I1540" s="139"/>
      <c r="J1540" s="139"/>
      <c r="K1540" s="139"/>
      <c r="L1540" s="139"/>
      <c r="M1540" s="139"/>
      <c r="N1540" s="139"/>
      <c r="O1540" s="139"/>
      <c r="P1540" s="139"/>
      <c r="Q1540" s="139"/>
      <c r="R1540" s="139"/>
      <c r="S1540" s="139"/>
      <c r="T1540" s="139"/>
      <c r="U1540" s="139"/>
      <c r="V1540" s="139"/>
      <c r="W1540" s="139"/>
      <c r="X1540" s="139"/>
      <c r="Y1540" s="139"/>
      <c r="Z1540" s="139"/>
      <c r="AA1540" s="139"/>
      <c r="AB1540" s="139"/>
      <c r="AC1540" s="139"/>
      <c r="AD1540" s="139"/>
      <c r="AE1540" s="139"/>
      <c r="AF1540" s="139"/>
      <c r="AG1540" s="139"/>
      <c r="AH1540" s="139"/>
      <c r="AI1540" s="139"/>
      <c r="AJ1540" s="139"/>
      <c r="AK1540" s="139"/>
      <c r="AL1540" s="139"/>
      <c r="AM1540" s="139"/>
      <c r="AN1540" s="139"/>
      <c r="AO1540" s="139"/>
      <c r="AP1540" s="139"/>
      <c r="AQ1540" s="139"/>
      <c r="AR1540" s="139"/>
      <c r="AS1540" s="139"/>
      <c r="AT1540" s="139"/>
      <c r="AU1540" s="139"/>
      <c r="AV1540" s="139"/>
      <c r="AW1540" s="139"/>
      <c r="AX1540" s="139"/>
      <c r="AY1540" s="139"/>
      <c r="AZ1540" s="139"/>
      <c r="BA1540" s="139"/>
      <c r="BB1540" s="139"/>
    </row>
    <row r="1541" spans="1:54" ht="14.25" x14ac:dyDescent="0.2">
      <c r="A1541" s="139"/>
      <c r="B1541" s="139"/>
      <c r="C1541" s="139"/>
      <c r="D1541" s="139"/>
      <c r="E1541" s="139"/>
      <c r="F1541" s="139"/>
      <c r="G1541" s="139"/>
      <c r="H1541" s="139"/>
      <c r="I1541" s="139"/>
      <c r="J1541" s="139"/>
      <c r="K1541" s="139"/>
      <c r="L1541" s="139"/>
      <c r="M1541" s="139"/>
      <c r="N1541" s="139"/>
      <c r="O1541" s="139"/>
      <c r="P1541" s="139"/>
      <c r="Q1541" s="139"/>
      <c r="R1541" s="139"/>
      <c r="S1541" s="139"/>
      <c r="T1541" s="139"/>
      <c r="U1541" s="139"/>
      <c r="V1541" s="139"/>
      <c r="W1541" s="139"/>
      <c r="X1541" s="139"/>
      <c r="Y1541" s="139"/>
      <c r="Z1541" s="139"/>
      <c r="AA1541" s="139"/>
      <c r="AB1541" s="139"/>
      <c r="AC1541" s="139"/>
      <c r="AD1541" s="139"/>
      <c r="AE1541" s="139"/>
      <c r="AF1541" s="139"/>
      <c r="AG1541" s="139"/>
      <c r="AH1541" s="139"/>
      <c r="AI1541" s="139"/>
      <c r="AJ1541" s="139"/>
      <c r="AK1541" s="139"/>
      <c r="AL1541" s="139"/>
      <c r="AM1541" s="139"/>
      <c r="AN1541" s="139"/>
      <c r="AO1541" s="139"/>
      <c r="AP1541" s="139"/>
      <c r="AQ1541" s="139"/>
      <c r="AR1541" s="139"/>
      <c r="AS1541" s="139"/>
      <c r="AT1541" s="139"/>
      <c r="AU1541" s="139"/>
      <c r="AV1541" s="139"/>
      <c r="AW1541" s="139"/>
      <c r="AX1541" s="139"/>
      <c r="AY1541" s="139"/>
      <c r="AZ1541" s="139"/>
      <c r="BA1541" s="139"/>
      <c r="BB1541" s="139"/>
    </row>
    <row r="1542" spans="1:54" ht="14.25" x14ac:dyDescent="0.2">
      <c r="A1542" s="139"/>
      <c r="B1542" s="139"/>
      <c r="C1542" s="139"/>
      <c r="D1542" s="139"/>
      <c r="E1542" s="139"/>
      <c r="F1542" s="139"/>
      <c r="G1542" s="139"/>
      <c r="H1542" s="139"/>
      <c r="I1542" s="139"/>
      <c r="J1542" s="139"/>
      <c r="K1542" s="139"/>
      <c r="L1542" s="139"/>
      <c r="M1542" s="139"/>
      <c r="N1542" s="139"/>
      <c r="O1542" s="139"/>
      <c r="P1542" s="139"/>
      <c r="Q1542" s="139"/>
      <c r="R1542" s="139"/>
      <c r="S1542" s="139"/>
      <c r="T1542" s="139"/>
      <c r="U1542" s="139"/>
      <c r="V1542" s="139"/>
      <c r="W1542" s="139"/>
      <c r="X1542" s="139"/>
      <c r="Y1542" s="139"/>
      <c r="Z1542" s="139"/>
      <c r="AA1542" s="139"/>
      <c r="AB1542" s="139"/>
      <c r="AC1542" s="139"/>
      <c r="AD1542" s="139"/>
      <c r="AE1542" s="139"/>
      <c r="AF1542" s="139"/>
      <c r="AG1542" s="139"/>
      <c r="AH1542" s="139"/>
      <c r="AI1542" s="139"/>
      <c r="AJ1542" s="139"/>
      <c r="AK1542" s="139"/>
      <c r="AL1542" s="139"/>
      <c r="AM1542" s="139"/>
      <c r="AN1542" s="139"/>
      <c r="AO1542" s="139"/>
      <c r="AP1542" s="139"/>
      <c r="AQ1542" s="139"/>
      <c r="AR1542" s="139"/>
      <c r="AS1542" s="139"/>
      <c r="AT1542" s="139"/>
      <c r="AU1542" s="139"/>
      <c r="AV1542" s="139"/>
      <c r="AW1542" s="139"/>
      <c r="AX1542" s="139"/>
      <c r="AY1542" s="139"/>
      <c r="AZ1542" s="139"/>
      <c r="BA1542" s="139"/>
      <c r="BB1542" s="139"/>
    </row>
    <row r="1543" spans="1:54" ht="14.25" x14ac:dyDescent="0.2">
      <c r="A1543" s="139"/>
      <c r="B1543" s="139"/>
      <c r="C1543" s="139"/>
      <c r="D1543" s="139"/>
      <c r="E1543" s="139"/>
      <c r="F1543" s="139"/>
      <c r="G1543" s="139"/>
      <c r="H1543" s="139"/>
      <c r="I1543" s="139"/>
      <c r="J1543" s="139"/>
      <c r="K1543" s="139"/>
      <c r="L1543" s="139"/>
      <c r="M1543" s="139"/>
      <c r="N1543" s="139"/>
      <c r="O1543" s="139"/>
      <c r="P1543" s="139"/>
      <c r="Q1543" s="139"/>
      <c r="R1543" s="139"/>
      <c r="S1543" s="139"/>
      <c r="T1543" s="139"/>
      <c r="U1543" s="139"/>
      <c r="V1543" s="139"/>
      <c r="W1543" s="139"/>
      <c r="X1543" s="139"/>
      <c r="Y1543" s="139"/>
      <c r="Z1543" s="139"/>
      <c r="AA1543" s="139"/>
      <c r="AB1543" s="139"/>
      <c r="AC1543" s="139"/>
      <c r="AD1543" s="139"/>
      <c r="AE1543" s="139"/>
      <c r="AF1543" s="139"/>
      <c r="AG1543" s="139"/>
      <c r="AH1543" s="139"/>
      <c r="AI1543" s="139"/>
      <c r="AJ1543" s="139"/>
      <c r="AK1543" s="139"/>
      <c r="AL1543" s="139"/>
      <c r="AM1543" s="139"/>
      <c r="AN1543" s="139"/>
      <c r="AO1543" s="139"/>
      <c r="AP1543" s="139"/>
      <c r="AQ1543" s="139"/>
      <c r="AR1543" s="139"/>
      <c r="AS1543" s="139"/>
      <c r="AT1543" s="139"/>
      <c r="AU1543" s="139"/>
      <c r="AV1543" s="139"/>
      <c r="AW1543" s="139"/>
      <c r="AX1543" s="139"/>
      <c r="AY1543" s="139"/>
      <c r="AZ1543" s="139"/>
      <c r="BA1543" s="139"/>
      <c r="BB1543" s="139"/>
    </row>
    <row r="1544" spans="1:54" ht="14.25" x14ac:dyDescent="0.2">
      <c r="A1544" s="139"/>
      <c r="B1544" s="139"/>
      <c r="C1544" s="139"/>
      <c r="D1544" s="139"/>
      <c r="E1544" s="139"/>
      <c r="F1544" s="139"/>
      <c r="G1544" s="139"/>
      <c r="H1544" s="139"/>
      <c r="I1544" s="139"/>
      <c r="J1544" s="139"/>
      <c r="K1544" s="139"/>
      <c r="L1544" s="139"/>
      <c r="M1544" s="139"/>
      <c r="N1544" s="139"/>
      <c r="O1544" s="139"/>
      <c r="P1544" s="139"/>
      <c r="Q1544" s="139"/>
      <c r="R1544" s="139"/>
      <c r="S1544" s="139"/>
      <c r="T1544" s="139"/>
      <c r="U1544" s="139"/>
      <c r="V1544" s="139"/>
      <c r="W1544" s="139"/>
      <c r="X1544" s="139"/>
      <c r="Y1544" s="139"/>
      <c r="Z1544" s="139"/>
      <c r="AA1544" s="139"/>
      <c r="AB1544" s="139"/>
      <c r="AC1544" s="139"/>
      <c r="AD1544" s="139"/>
      <c r="AE1544" s="139"/>
      <c r="AF1544" s="139"/>
      <c r="AG1544" s="139"/>
      <c r="AH1544" s="139"/>
      <c r="AI1544" s="139"/>
      <c r="AJ1544" s="139"/>
      <c r="AK1544" s="139"/>
      <c r="AL1544" s="139"/>
      <c r="AM1544" s="139"/>
      <c r="AN1544" s="139"/>
      <c r="AO1544" s="139"/>
      <c r="AP1544" s="139"/>
      <c r="AQ1544" s="139"/>
      <c r="AR1544" s="139"/>
      <c r="AS1544" s="139"/>
      <c r="AT1544" s="139"/>
      <c r="AU1544" s="139"/>
      <c r="AV1544" s="139"/>
      <c r="AW1544" s="139"/>
      <c r="AX1544" s="139"/>
      <c r="AY1544" s="139"/>
      <c r="AZ1544" s="139"/>
      <c r="BA1544" s="139"/>
      <c r="BB1544" s="139"/>
    </row>
    <row r="1545" spans="1:54" ht="14.25" x14ac:dyDescent="0.2">
      <c r="A1545" s="139"/>
      <c r="B1545" s="139"/>
      <c r="C1545" s="139"/>
      <c r="D1545" s="139"/>
      <c r="E1545" s="139"/>
      <c r="F1545" s="139"/>
      <c r="G1545" s="139"/>
      <c r="H1545" s="139"/>
      <c r="I1545" s="139"/>
      <c r="J1545" s="139"/>
      <c r="K1545" s="139"/>
      <c r="L1545" s="139"/>
      <c r="M1545" s="139"/>
      <c r="N1545" s="139"/>
      <c r="O1545" s="139"/>
      <c r="P1545" s="139"/>
      <c r="Q1545" s="139"/>
      <c r="R1545" s="139"/>
      <c r="S1545" s="139"/>
      <c r="T1545" s="139"/>
      <c r="U1545" s="139"/>
      <c r="V1545" s="139"/>
      <c r="W1545" s="139"/>
      <c r="X1545" s="139"/>
      <c r="Y1545" s="139"/>
      <c r="Z1545" s="139"/>
      <c r="AA1545" s="139"/>
      <c r="AB1545" s="139"/>
      <c r="AC1545" s="139"/>
      <c r="AD1545" s="139"/>
      <c r="AE1545" s="139"/>
      <c r="AF1545" s="139"/>
      <c r="AG1545" s="139"/>
      <c r="AH1545" s="139"/>
      <c r="AI1545" s="139"/>
      <c r="AJ1545" s="139"/>
      <c r="AK1545" s="139"/>
      <c r="AL1545" s="139"/>
      <c r="AM1545" s="139"/>
      <c r="AN1545" s="139"/>
      <c r="AO1545" s="139"/>
      <c r="AP1545" s="139"/>
      <c r="AQ1545" s="139"/>
      <c r="AR1545" s="139"/>
      <c r="AS1545" s="139"/>
      <c r="AT1545" s="139"/>
      <c r="AU1545" s="139"/>
      <c r="AV1545" s="139"/>
      <c r="AW1545" s="139"/>
      <c r="AX1545" s="139"/>
      <c r="AY1545" s="139"/>
      <c r="AZ1545" s="139"/>
      <c r="BA1545" s="139"/>
      <c r="BB1545" s="139"/>
    </row>
    <row r="1546" spans="1:54" ht="14.25" x14ac:dyDescent="0.2">
      <c r="A1546" s="139"/>
      <c r="B1546" s="139"/>
      <c r="C1546" s="139"/>
      <c r="D1546" s="139"/>
      <c r="E1546" s="139"/>
      <c r="F1546" s="139"/>
      <c r="G1546" s="139"/>
      <c r="H1546" s="139"/>
      <c r="I1546" s="139"/>
      <c r="J1546" s="139"/>
      <c r="K1546" s="139"/>
      <c r="L1546" s="139"/>
      <c r="M1546" s="139"/>
      <c r="N1546" s="139"/>
      <c r="O1546" s="139"/>
      <c r="P1546" s="139"/>
      <c r="Q1546" s="139"/>
      <c r="R1546" s="139"/>
      <c r="S1546" s="139"/>
      <c r="T1546" s="139"/>
      <c r="U1546" s="139"/>
      <c r="V1546" s="139"/>
      <c r="W1546" s="139"/>
      <c r="X1546" s="139"/>
      <c r="Y1546" s="139"/>
      <c r="Z1546" s="139"/>
      <c r="AA1546" s="139"/>
      <c r="AB1546" s="139"/>
      <c r="AC1546" s="139"/>
      <c r="AD1546" s="139"/>
      <c r="AE1546" s="139"/>
      <c r="AF1546" s="139"/>
      <c r="AG1546" s="139"/>
      <c r="AH1546" s="139"/>
      <c r="AI1546" s="139"/>
      <c r="AJ1546" s="139"/>
      <c r="AK1546" s="139"/>
      <c r="AL1546" s="139"/>
      <c r="AM1546" s="139"/>
      <c r="AN1546" s="139"/>
      <c r="AO1546" s="139"/>
      <c r="AP1546" s="139"/>
      <c r="AQ1546" s="139"/>
      <c r="AR1546" s="139"/>
      <c r="AS1546" s="139"/>
      <c r="AT1546" s="139"/>
      <c r="AU1546" s="139"/>
      <c r="AV1546" s="139"/>
      <c r="AW1546" s="139"/>
      <c r="AX1546" s="139"/>
      <c r="AY1546" s="139"/>
      <c r="AZ1546" s="139"/>
      <c r="BA1546" s="139"/>
      <c r="BB1546" s="139"/>
    </row>
    <row r="1547" spans="1:54" ht="14.25" x14ac:dyDescent="0.2">
      <c r="A1547" s="139"/>
      <c r="B1547" s="139"/>
      <c r="C1547" s="139"/>
      <c r="D1547" s="139"/>
      <c r="E1547" s="139"/>
      <c r="F1547" s="139"/>
      <c r="G1547" s="139"/>
      <c r="H1547" s="139"/>
      <c r="I1547" s="139"/>
      <c r="J1547" s="139"/>
      <c r="K1547" s="139"/>
      <c r="L1547" s="139"/>
      <c r="M1547" s="139"/>
      <c r="N1547" s="139"/>
      <c r="O1547" s="139"/>
      <c r="P1547" s="139"/>
      <c r="Q1547" s="139"/>
      <c r="R1547" s="139"/>
      <c r="S1547" s="139"/>
      <c r="T1547" s="139"/>
      <c r="U1547" s="139"/>
      <c r="V1547" s="139"/>
      <c r="W1547" s="139"/>
      <c r="X1547" s="139"/>
      <c r="Y1547" s="139"/>
      <c r="Z1547" s="139"/>
      <c r="AA1547" s="139"/>
      <c r="AB1547" s="139"/>
      <c r="AC1547" s="139"/>
      <c r="AD1547" s="139"/>
      <c r="AE1547" s="139"/>
      <c r="AF1547" s="139"/>
      <c r="AG1547" s="139"/>
      <c r="AH1547" s="139"/>
      <c r="AI1547" s="139"/>
      <c r="AJ1547" s="139"/>
      <c r="AK1547" s="139"/>
      <c r="AL1547" s="139"/>
      <c r="AM1547" s="139"/>
      <c r="AN1547" s="139"/>
      <c r="AO1547" s="139"/>
      <c r="AP1547" s="139"/>
      <c r="AQ1547" s="139"/>
      <c r="AR1547" s="139"/>
      <c r="AS1547" s="139"/>
      <c r="AT1547" s="139"/>
      <c r="AU1547" s="139"/>
      <c r="AV1547" s="139"/>
      <c r="AW1547" s="139"/>
      <c r="AX1547" s="139"/>
      <c r="AY1547" s="139"/>
      <c r="AZ1547" s="139"/>
      <c r="BA1547" s="139"/>
      <c r="BB1547" s="139"/>
    </row>
    <row r="1548" spans="1:54" ht="14.25" x14ac:dyDescent="0.2">
      <c r="A1548" s="139"/>
      <c r="B1548" s="139"/>
      <c r="C1548" s="139"/>
      <c r="D1548" s="139"/>
      <c r="E1548" s="139"/>
      <c r="F1548" s="139"/>
      <c r="G1548" s="139"/>
      <c r="H1548" s="139"/>
      <c r="I1548" s="139"/>
      <c r="J1548" s="139"/>
      <c r="K1548" s="139"/>
      <c r="L1548" s="139"/>
      <c r="M1548" s="139"/>
      <c r="N1548" s="139"/>
      <c r="O1548" s="139"/>
      <c r="P1548" s="139"/>
      <c r="Q1548" s="139"/>
      <c r="R1548" s="139"/>
      <c r="S1548" s="139"/>
      <c r="T1548" s="139"/>
      <c r="U1548" s="139"/>
      <c r="V1548" s="139"/>
      <c r="W1548" s="139"/>
      <c r="X1548" s="139"/>
      <c r="Y1548" s="139"/>
      <c r="Z1548" s="139"/>
      <c r="AA1548" s="139"/>
      <c r="AB1548" s="139"/>
      <c r="AC1548" s="139"/>
      <c r="AD1548" s="139"/>
      <c r="AE1548" s="139"/>
      <c r="AF1548" s="139"/>
      <c r="AG1548" s="139"/>
      <c r="AH1548" s="139"/>
      <c r="AI1548" s="139"/>
      <c r="AJ1548" s="139"/>
      <c r="AK1548" s="139"/>
      <c r="AL1548" s="139"/>
      <c r="AM1548" s="139"/>
      <c r="AN1548" s="139"/>
      <c r="AO1548" s="139"/>
      <c r="AP1548" s="139"/>
      <c r="AQ1548" s="139"/>
      <c r="AR1548" s="139"/>
      <c r="AS1548" s="139"/>
      <c r="AT1548" s="139"/>
      <c r="AU1548" s="139"/>
      <c r="AV1548" s="139"/>
      <c r="AW1548" s="139"/>
      <c r="AX1548" s="139"/>
      <c r="AY1548" s="139"/>
      <c r="AZ1548" s="139"/>
      <c r="BA1548" s="139"/>
      <c r="BB1548" s="139"/>
    </row>
    <row r="1549" spans="1:54" ht="14.25" x14ac:dyDescent="0.2">
      <c r="A1549" s="139"/>
      <c r="B1549" s="139"/>
      <c r="C1549" s="139"/>
      <c r="D1549" s="139"/>
      <c r="E1549" s="139"/>
      <c r="F1549" s="139"/>
      <c r="G1549" s="139"/>
      <c r="H1549" s="139"/>
      <c r="I1549" s="139"/>
      <c r="J1549" s="139"/>
      <c r="K1549" s="139"/>
      <c r="L1549" s="139"/>
      <c r="M1549" s="139"/>
      <c r="N1549" s="139"/>
      <c r="O1549" s="139"/>
      <c r="P1549" s="139"/>
      <c r="Q1549" s="139"/>
      <c r="R1549" s="139"/>
      <c r="S1549" s="139"/>
      <c r="T1549" s="139"/>
      <c r="U1549" s="139"/>
      <c r="V1549" s="139"/>
      <c r="W1549" s="139"/>
      <c r="X1549" s="139"/>
      <c r="Y1549" s="139"/>
      <c r="Z1549" s="139"/>
      <c r="AA1549" s="139"/>
      <c r="AB1549" s="139"/>
      <c r="AC1549" s="139"/>
      <c r="AD1549" s="139"/>
      <c r="AE1549" s="139"/>
      <c r="AF1549" s="139"/>
      <c r="AG1549" s="139"/>
      <c r="AH1549" s="139"/>
      <c r="AI1549" s="139"/>
      <c r="AJ1549" s="139"/>
      <c r="AK1549" s="139"/>
      <c r="AL1549" s="139"/>
      <c r="AM1549" s="139"/>
      <c r="AN1549" s="139"/>
      <c r="AO1549" s="139"/>
      <c r="AP1549" s="139"/>
      <c r="AQ1549" s="139"/>
      <c r="AR1549" s="139"/>
      <c r="AS1549" s="139"/>
      <c r="AT1549" s="139"/>
      <c r="AU1549" s="139"/>
      <c r="AV1549" s="139"/>
      <c r="AW1549" s="139"/>
      <c r="AX1549" s="139"/>
      <c r="AY1549" s="139"/>
      <c r="AZ1549" s="139"/>
      <c r="BA1549" s="139"/>
      <c r="BB1549" s="139"/>
    </row>
    <row r="1550" spans="1:54" ht="14.25" x14ac:dyDescent="0.2">
      <c r="A1550" s="139"/>
      <c r="B1550" s="139"/>
      <c r="C1550" s="139"/>
      <c r="D1550" s="139"/>
      <c r="E1550" s="139"/>
      <c r="F1550" s="139"/>
      <c r="G1550" s="139"/>
      <c r="H1550" s="139"/>
      <c r="I1550" s="139"/>
      <c r="J1550" s="139"/>
      <c r="K1550" s="139"/>
      <c r="L1550" s="139"/>
      <c r="M1550" s="139"/>
      <c r="N1550" s="139"/>
      <c r="O1550" s="139"/>
      <c r="P1550" s="139"/>
      <c r="Q1550" s="139"/>
      <c r="R1550" s="139"/>
      <c r="S1550" s="139"/>
      <c r="T1550" s="139"/>
      <c r="U1550" s="139"/>
      <c r="V1550" s="139"/>
      <c r="W1550" s="139"/>
      <c r="X1550" s="139"/>
      <c r="Y1550" s="139"/>
      <c r="Z1550" s="139"/>
      <c r="AA1550" s="139"/>
      <c r="AB1550" s="139"/>
      <c r="AC1550" s="139"/>
      <c r="AD1550" s="139"/>
      <c r="AE1550" s="139"/>
      <c r="AF1550" s="139"/>
      <c r="AG1550" s="139"/>
      <c r="AH1550" s="139"/>
      <c r="AI1550" s="139"/>
      <c r="AJ1550" s="139"/>
      <c r="AK1550" s="139"/>
      <c r="AL1550" s="139"/>
      <c r="AM1550" s="139"/>
      <c r="AN1550" s="139"/>
      <c r="AO1550" s="139"/>
      <c r="AP1550" s="139"/>
      <c r="AQ1550" s="139"/>
      <c r="AR1550" s="139"/>
      <c r="AS1550" s="139"/>
      <c r="AT1550" s="139"/>
      <c r="AU1550" s="139"/>
      <c r="AV1550" s="139"/>
      <c r="AW1550" s="139"/>
      <c r="AX1550" s="139"/>
      <c r="AY1550" s="139"/>
      <c r="AZ1550" s="139"/>
      <c r="BA1550" s="139"/>
      <c r="BB1550" s="139"/>
    </row>
    <row r="1551" spans="1:54" ht="14.25" x14ac:dyDescent="0.2">
      <c r="A1551" s="139"/>
      <c r="B1551" s="139"/>
      <c r="C1551" s="139"/>
      <c r="D1551" s="139"/>
      <c r="E1551" s="139"/>
      <c r="F1551" s="139"/>
      <c r="G1551" s="139"/>
      <c r="H1551" s="139"/>
      <c r="I1551" s="139"/>
      <c r="J1551" s="139"/>
      <c r="K1551" s="139"/>
      <c r="L1551" s="139"/>
      <c r="M1551" s="139"/>
      <c r="N1551" s="139"/>
      <c r="O1551" s="139"/>
      <c r="P1551" s="139"/>
      <c r="Q1551" s="139"/>
      <c r="R1551" s="139"/>
      <c r="S1551" s="139"/>
      <c r="T1551" s="139"/>
      <c r="U1551" s="139"/>
      <c r="V1551" s="139"/>
      <c r="W1551" s="139"/>
      <c r="X1551" s="139"/>
      <c r="Y1551" s="139"/>
      <c r="Z1551" s="139"/>
      <c r="AA1551" s="139"/>
      <c r="AB1551" s="139"/>
      <c r="AC1551" s="139"/>
      <c r="AD1551" s="139"/>
      <c r="AE1551" s="139"/>
      <c r="AF1551" s="139"/>
      <c r="AG1551" s="139"/>
      <c r="AH1551" s="139"/>
      <c r="AI1551" s="139"/>
      <c r="AJ1551" s="139"/>
      <c r="AK1551" s="139"/>
      <c r="AL1551" s="139"/>
      <c r="AM1551" s="139"/>
      <c r="AN1551" s="139"/>
      <c r="AO1551" s="139"/>
      <c r="AP1551" s="139"/>
      <c r="AQ1551" s="139"/>
      <c r="AR1551" s="139"/>
      <c r="AS1551" s="139"/>
      <c r="AT1551" s="139"/>
      <c r="AU1551" s="139"/>
      <c r="AV1551" s="139"/>
      <c r="AW1551" s="139"/>
      <c r="AX1551" s="139"/>
      <c r="AY1551" s="139"/>
      <c r="AZ1551" s="139"/>
      <c r="BA1551" s="139"/>
      <c r="BB1551" s="139"/>
    </row>
    <row r="1552" spans="1:54" ht="14.25" x14ac:dyDescent="0.2">
      <c r="A1552" s="139"/>
      <c r="B1552" s="139"/>
      <c r="C1552" s="139"/>
      <c r="D1552" s="139"/>
      <c r="E1552" s="139"/>
      <c r="F1552" s="139"/>
      <c r="G1552" s="139"/>
      <c r="H1552" s="139"/>
      <c r="I1552" s="139"/>
      <c r="J1552" s="139"/>
      <c r="K1552" s="139"/>
      <c r="L1552" s="139"/>
      <c r="M1552" s="139"/>
      <c r="N1552" s="139"/>
      <c r="O1552" s="139"/>
      <c r="P1552" s="139"/>
      <c r="Q1552" s="139"/>
      <c r="R1552" s="139"/>
      <c r="S1552" s="139"/>
      <c r="T1552" s="139"/>
      <c r="U1552" s="139"/>
      <c r="V1552" s="139"/>
      <c r="W1552" s="139"/>
      <c r="X1552" s="139"/>
      <c r="Y1552" s="139"/>
      <c r="Z1552" s="139"/>
      <c r="AA1552" s="139"/>
      <c r="AB1552" s="139"/>
      <c r="AC1552" s="139"/>
      <c r="AD1552" s="139"/>
      <c r="AE1552" s="139"/>
      <c r="AF1552" s="139"/>
      <c r="AG1552" s="139"/>
      <c r="AH1552" s="139"/>
      <c r="AI1552" s="139"/>
      <c r="AJ1552" s="139"/>
      <c r="AK1552" s="139"/>
      <c r="AL1552" s="139"/>
      <c r="AM1552" s="139"/>
      <c r="AN1552" s="139"/>
      <c r="AO1552" s="139"/>
      <c r="AP1552" s="139"/>
      <c r="AQ1552" s="139"/>
      <c r="AR1552" s="139"/>
      <c r="AS1552" s="139"/>
      <c r="AT1552" s="139"/>
      <c r="AU1552" s="139"/>
      <c r="AV1552" s="139"/>
      <c r="AW1552" s="139"/>
      <c r="AX1552" s="139"/>
      <c r="AY1552" s="139"/>
      <c r="AZ1552" s="139"/>
      <c r="BA1552" s="139"/>
      <c r="BB1552" s="139"/>
    </row>
    <row r="1553" spans="1:54" ht="14.25" x14ac:dyDescent="0.2">
      <c r="A1553" s="139"/>
      <c r="B1553" s="139"/>
      <c r="C1553" s="139"/>
      <c r="D1553" s="139"/>
      <c r="E1553" s="139"/>
      <c r="F1553" s="139"/>
      <c r="G1553" s="139"/>
      <c r="H1553" s="139"/>
      <c r="I1553" s="139"/>
      <c r="J1553" s="139"/>
      <c r="K1553" s="139"/>
      <c r="L1553" s="139"/>
      <c r="M1553" s="139"/>
      <c r="N1553" s="139"/>
      <c r="O1553" s="139"/>
      <c r="P1553" s="139"/>
      <c r="Q1553" s="139"/>
      <c r="R1553" s="139"/>
      <c r="S1553" s="139"/>
      <c r="T1553" s="139"/>
      <c r="U1553" s="139"/>
      <c r="V1553" s="139"/>
      <c r="W1553" s="139"/>
      <c r="X1553" s="139"/>
      <c r="Y1553" s="139"/>
      <c r="Z1553" s="139"/>
      <c r="AA1553" s="139"/>
      <c r="AB1553" s="139"/>
      <c r="AC1553" s="139"/>
      <c r="AD1553" s="139"/>
      <c r="AE1553" s="139"/>
      <c r="AF1553" s="139"/>
      <c r="AG1553" s="139"/>
      <c r="AH1553" s="139"/>
      <c r="AI1553" s="139"/>
      <c r="AJ1553" s="139"/>
      <c r="AK1553" s="139"/>
      <c r="AL1553" s="139"/>
      <c r="AM1553" s="139"/>
      <c r="AN1553" s="139"/>
      <c r="AO1553" s="139"/>
      <c r="AP1553" s="139"/>
      <c r="AQ1553" s="139"/>
      <c r="AR1553" s="139"/>
      <c r="AS1553" s="139"/>
      <c r="AT1553" s="139"/>
      <c r="AU1553" s="139"/>
      <c r="AV1553" s="139"/>
      <c r="AW1553" s="139"/>
      <c r="AX1553" s="139"/>
      <c r="AY1553" s="139"/>
      <c r="AZ1553" s="139"/>
      <c r="BA1553" s="139"/>
      <c r="BB1553" s="139"/>
    </row>
    <row r="1554" spans="1:54" ht="14.25" x14ac:dyDescent="0.2">
      <c r="A1554" s="139"/>
      <c r="B1554" s="139"/>
      <c r="C1554" s="139"/>
      <c r="D1554" s="139"/>
      <c r="E1554" s="139"/>
      <c r="F1554" s="139"/>
      <c r="G1554" s="139"/>
      <c r="H1554" s="139"/>
      <c r="I1554" s="139"/>
      <c r="J1554" s="139"/>
      <c r="K1554" s="139"/>
      <c r="L1554" s="139"/>
      <c r="M1554" s="139"/>
      <c r="N1554" s="139"/>
      <c r="O1554" s="139"/>
      <c r="P1554" s="139"/>
      <c r="Q1554" s="139"/>
      <c r="R1554" s="139"/>
      <c r="S1554" s="139"/>
      <c r="T1554" s="139"/>
      <c r="U1554" s="139"/>
      <c r="V1554" s="139"/>
      <c r="W1554" s="139"/>
      <c r="X1554" s="139"/>
      <c r="Y1554" s="139"/>
      <c r="Z1554" s="139"/>
      <c r="AA1554" s="139"/>
      <c r="AB1554" s="139"/>
      <c r="AC1554" s="139"/>
      <c r="AD1554" s="139"/>
      <c r="AE1554" s="139"/>
      <c r="AF1554" s="139"/>
      <c r="AG1554" s="139"/>
      <c r="AH1554" s="139"/>
      <c r="AI1554" s="139"/>
      <c r="AJ1554" s="139"/>
      <c r="AK1554" s="139"/>
      <c r="AL1554" s="139"/>
      <c r="AM1554" s="139"/>
      <c r="AN1554" s="139"/>
      <c r="AO1554" s="139"/>
      <c r="AP1554" s="139"/>
      <c r="AQ1554" s="139"/>
      <c r="AR1554" s="139"/>
      <c r="AS1554" s="139"/>
      <c r="AT1554" s="139"/>
      <c r="AU1554" s="139"/>
      <c r="AV1554" s="139"/>
      <c r="AW1554" s="139"/>
      <c r="AX1554" s="139"/>
      <c r="AY1554" s="139"/>
      <c r="AZ1554" s="139"/>
      <c r="BA1554" s="139"/>
      <c r="BB1554" s="139"/>
    </row>
    <row r="1555" spans="1:54" ht="14.25" x14ac:dyDescent="0.2">
      <c r="A1555" s="139"/>
      <c r="B1555" s="139"/>
      <c r="C1555" s="139"/>
      <c r="D1555" s="139"/>
      <c r="E1555" s="139"/>
      <c r="F1555" s="139"/>
      <c r="G1555" s="139"/>
      <c r="H1555" s="139"/>
      <c r="I1555" s="139"/>
      <c r="J1555" s="139"/>
      <c r="K1555" s="139"/>
      <c r="L1555" s="139"/>
      <c r="M1555" s="139"/>
      <c r="N1555" s="139"/>
      <c r="O1555" s="139"/>
      <c r="P1555" s="139"/>
      <c r="Q1555" s="139"/>
      <c r="R1555" s="139"/>
      <c r="S1555" s="139"/>
      <c r="T1555" s="139"/>
      <c r="U1555" s="139"/>
      <c r="V1555" s="139"/>
      <c r="W1555" s="139"/>
      <c r="X1555" s="139"/>
      <c r="Y1555" s="139"/>
      <c r="Z1555" s="139"/>
      <c r="AA1555" s="139"/>
      <c r="AB1555" s="139"/>
      <c r="AC1555" s="139"/>
      <c r="AD1555" s="139"/>
      <c r="AE1555" s="139"/>
      <c r="AF1555" s="139"/>
      <c r="AG1555" s="139"/>
      <c r="AH1555" s="139"/>
      <c r="AI1555" s="139"/>
      <c r="AJ1555" s="139"/>
      <c r="AK1555" s="139"/>
      <c r="AL1555" s="139"/>
      <c r="AM1555" s="139"/>
      <c r="AN1555" s="139"/>
      <c r="AO1555" s="139"/>
      <c r="AP1555" s="139"/>
      <c r="AQ1555" s="139"/>
      <c r="AR1555" s="139"/>
      <c r="AS1555" s="139"/>
      <c r="AT1555" s="139"/>
      <c r="AU1555" s="139"/>
      <c r="AV1555" s="139"/>
      <c r="AW1555" s="139"/>
      <c r="AX1555" s="139"/>
      <c r="AY1555" s="139"/>
      <c r="AZ1555" s="139"/>
      <c r="BA1555" s="139"/>
      <c r="BB1555" s="139"/>
    </row>
    <row r="1556" spans="1:54" ht="14.25" x14ac:dyDescent="0.2">
      <c r="A1556" s="139"/>
      <c r="B1556" s="139"/>
      <c r="C1556" s="139"/>
      <c r="D1556" s="139"/>
      <c r="E1556" s="139"/>
      <c r="F1556" s="139"/>
      <c r="G1556" s="139"/>
      <c r="H1556" s="139"/>
      <c r="I1556" s="139"/>
      <c r="J1556" s="139"/>
      <c r="K1556" s="139"/>
      <c r="L1556" s="139"/>
      <c r="M1556" s="139"/>
      <c r="N1556" s="139"/>
      <c r="O1556" s="139"/>
      <c r="P1556" s="139"/>
      <c r="Q1556" s="139"/>
      <c r="R1556" s="139"/>
      <c r="S1556" s="139"/>
      <c r="T1556" s="139"/>
      <c r="U1556" s="139"/>
      <c r="V1556" s="139"/>
      <c r="W1556" s="139"/>
      <c r="X1556" s="139"/>
      <c r="Y1556" s="139"/>
      <c r="Z1556" s="139"/>
      <c r="AA1556" s="139"/>
      <c r="AB1556" s="139"/>
      <c r="AC1556" s="139"/>
      <c r="AD1556" s="139"/>
      <c r="AE1556" s="139"/>
      <c r="AF1556" s="139"/>
      <c r="AG1556" s="139"/>
      <c r="AH1556" s="139"/>
      <c r="AI1556" s="139"/>
      <c r="AJ1556" s="139"/>
      <c r="AK1556" s="139"/>
      <c r="AL1556" s="139"/>
      <c r="AM1556" s="139"/>
      <c r="AN1556" s="139"/>
      <c r="AO1556" s="139"/>
      <c r="AP1556" s="139"/>
      <c r="AQ1556" s="139"/>
      <c r="AR1556" s="139"/>
      <c r="AS1556" s="139"/>
      <c r="AT1556" s="139"/>
      <c r="AU1556" s="139"/>
      <c r="AV1556" s="139"/>
      <c r="AW1556" s="139"/>
      <c r="AX1556" s="139"/>
      <c r="AY1556" s="139"/>
      <c r="AZ1556" s="139"/>
      <c r="BA1556" s="139"/>
      <c r="BB1556" s="139"/>
    </row>
    <row r="1557" spans="1:54" ht="14.25" x14ac:dyDescent="0.2">
      <c r="A1557" s="139"/>
      <c r="B1557" s="139"/>
      <c r="C1557" s="139"/>
      <c r="D1557" s="139"/>
      <c r="E1557" s="139"/>
      <c r="F1557" s="139"/>
      <c r="G1557" s="139"/>
      <c r="H1557" s="139"/>
      <c r="I1557" s="139"/>
      <c r="J1557" s="139"/>
      <c r="K1557" s="139"/>
      <c r="L1557" s="139"/>
      <c r="M1557" s="139"/>
      <c r="N1557" s="139"/>
      <c r="O1557" s="139"/>
      <c r="P1557" s="139"/>
      <c r="Q1557" s="139"/>
      <c r="R1557" s="139"/>
      <c r="S1557" s="139"/>
      <c r="T1557" s="139"/>
      <c r="U1557" s="139"/>
      <c r="V1557" s="139"/>
      <c r="W1557" s="139"/>
      <c r="X1557" s="139"/>
      <c r="Y1557" s="139"/>
      <c r="Z1557" s="139"/>
      <c r="AA1557" s="139"/>
      <c r="AB1557" s="139"/>
      <c r="AC1557" s="139"/>
      <c r="AD1557" s="139"/>
      <c r="AE1557" s="139"/>
      <c r="AF1557" s="139"/>
      <c r="AG1557" s="139"/>
      <c r="AH1557" s="139"/>
      <c r="AI1557" s="139"/>
      <c r="AJ1557" s="139"/>
      <c r="AK1557" s="139"/>
      <c r="AL1557" s="139"/>
      <c r="AM1557" s="139"/>
      <c r="AN1557" s="139"/>
      <c r="AO1557" s="139"/>
      <c r="AP1557" s="139"/>
      <c r="AQ1557" s="139"/>
      <c r="AR1557" s="139"/>
      <c r="AS1557" s="139"/>
      <c r="AT1557" s="139"/>
      <c r="AU1557" s="139"/>
      <c r="AV1557" s="139"/>
      <c r="AW1557" s="139"/>
      <c r="AX1557" s="139"/>
      <c r="AY1557" s="139"/>
      <c r="AZ1557" s="139"/>
      <c r="BA1557" s="139"/>
      <c r="BB1557" s="139"/>
    </row>
    <row r="1558" spans="1:54" ht="14.25" x14ac:dyDescent="0.2">
      <c r="A1558" s="139"/>
      <c r="B1558" s="139"/>
      <c r="C1558" s="139"/>
      <c r="D1558" s="139"/>
      <c r="E1558" s="139"/>
      <c r="F1558" s="139"/>
      <c r="G1558" s="139"/>
      <c r="H1558" s="139"/>
      <c r="I1558" s="139"/>
      <c r="J1558" s="139"/>
      <c r="K1558" s="139"/>
      <c r="L1558" s="139"/>
      <c r="M1558" s="139"/>
      <c r="N1558" s="139"/>
      <c r="O1558" s="139"/>
      <c r="P1558" s="139"/>
      <c r="Q1558" s="139"/>
      <c r="R1558" s="139"/>
      <c r="S1558" s="139"/>
      <c r="T1558" s="139"/>
      <c r="U1558" s="139"/>
      <c r="V1558" s="139"/>
      <c r="W1558" s="139"/>
      <c r="X1558" s="139"/>
      <c r="Y1558" s="139"/>
      <c r="Z1558" s="139"/>
      <c r="AA1558" s="139"/>
      <c r="AB1558" s="139"/>
      <c r="AC1558" s="139"/>
      <c r="AD1558" s="139"/>
      <c r="AE1558" s="139"/>
      <c r="AF1558" s="139"/>
      <c r="AG1558" s="139"/>
      <c r="AH1558" s="139"/>
      <c r="AI1558" s="139"/>
      <c r="AJ1558" s="139"/>
      <c r="AK1558" s="139"/>
      <c r="AL1558" s="139"/>
      <c r="AM1558" s="139"/>
      <c r="AN1558" s="139"/>
      <c r="AO1558" s="139"/>
      <c r="AP1558" s="139"/>
      <c r="AQ1558" s="139"/>
      <c r="AR1558" s="139"/>
      <c r="AS1558" s="139"/>
      <c r="AT1558" s="139"/>
      <c r="AU1558" s="139"/>
      <c r="AV1558" s="139"/>
      <c r="AW1558" s="139"/>
      <c r="AX1558" s="139"/>
      <c r="AY1558" s="139"/>
      <c r="AZ1558" s="139"/>
      <c r="BA1558" s="139"/>
      <c r="BB1558" s="139"/>
    </row>
    <row r="1559" spans="1:54" ht="14.25" x14ac:dyDescent="0.2">
      <c r="A1559" s="139"/>
      <c r="B1559" s="139"/>
      <c r="C1559" s="139"/>
      <c r="D1559" s="139"/>
      <c r="E1559" s="139"/>
      <c r="F1559" s="139"/>
      <c r="G1559" s="139"/>
      <c r="H1559" s="139"/>
      <c r="I1559" s="139"/>
      <c r="J1559" s="139"/>
      <c r="K1559" s="139"/>
      <c r="L1559" s="139"/>
      <c r="M1559" s="139"/>
      <c r="N1559" s="139"/>
      <c r="O1559" s="139"/>
      <c r="P1559" s="139"/>
      <c r="Q1559" s="139"/>
      <c r="R1559" s="139"/>
      <c r="S1559" s="139"/>
      <c r="T1559" s="139"/>
      <c r="U1559" s="139"/>
      <c r="V1559" s="139"/>
      <c r="W1559" s="139"/>
      <c r="X1559" s="139"/>
      <c r="Y1559" s="139"/>
      <c r="Z1559" s="139"/>
      <c r="AA1559" s="139"/>
      <c r="AB1559" s="139"/>
      <c r="AC1559" s="139"/>
      <c r="AD1559" s="139"/>
      <c r="AE1559" s="139"/>
      <c r="AF1559" s="139"/>
      <c r="AG1559" s="139"/>
      <c r="AH1559" s="139"/>
      <c r="AI1559" s="139"/>
      <c r="AJ1559" s="139"/>
      <c r="AK1559" s="139"/>
      <c r="AL1559" s="139"/>
      <c r="AM1559" s="139"/>
      <c r="AN1559" s="139"/>
      <c r="AO1559" s="139"/>
      <c r="AP1559" s="139"/>
      <c r="AQ1559" s="139"/>
      <c r="AR1559" s="139"/>
      <c r="AS1559" s="139"/>
      <c r="AT1559" s="139"/>
      <c r="AU1559" s="139"/>
      <c r="AV1559" s="139"/>
      <c r="AW1559" s="139"/>
      <c r="AX1559" s="139"/>
      <c r="AY1559" s="139"/>
      <c r="AZ1559" s="139"/>
      <c r="BA1559" s="139"/>
      <c r="BB1559" s="139"/>
    </row>
    <row r="1560" spans="1:54" ht="14.25" x14ac:dyDescent="0.2">
      <c r="A1560" s="139"/>
      <c r="B1560" s="139"/>
      <c r="C1560" s="139"/>
      <c r="D1560" s="139"/>
      <c r="E1560" s="139"/>
      <c r="F1560" s="139"/>
      <c r="G1560" s="139"/>
      <c r="H1560" s="139"/>
      <c r="I1560" s="139"/>
      <c r="J1560" s="139"/>
      <c r="K1560" s="139"/>
      <c r="L1560" s="139"/>
      <c r="M1560" s="139"/>
      <c r="N1560" s="139"/>
      <c r="O1560" s="139"/>
      <c r="P1560" s="139"/>
      <c r="Q1560" s="139"/>
      <c r="R1560" s="139"/>
      <c r="S1560" s="139"/>
      <c r="T1560" s="139"/>
      <c r="U1560" s="139"/>
      <c r="V1560" s="139"/>
      <c r="W1560" s="139"/>
      <c r="X1560" s="139"/>
      <c r="Y1560" s="139"/>
      <c r="Z1560" s="139"/>
      <c r="AA1560" s="139"/>
      <c r="AB1560" s="139"/>
      <c r="AC1560" s="139"/>
      <c r="AD1560" s="139"/>
      <c r="AE1560" s="139"/>
      <c r="AF1560" s="139"/>
      <c r="AG1560" s="139"/>
      <c r="AH1560" s="139"/>
      <c r="AI1560" s="139"/>
      <c r="AJ1560" s="139"/>
      <c r="AK1560" s="139"/>
      <c r="AL1560" s="139"/>
      <c r="AM1560" s="139"/>
      <c r="AN1560" s="139"/>
      <c r="AO1560" s="139"/>
      <c r="AP1560" s="139"/>
      <c r="AQ1560" s="139"/>
      <c r="AR1560" s="139"/>
      <c r="AS1560" s="139"/>
      <c r="AT1560" s="139"/>
      <c r="AU1560" s="139"/>
      <c r="AV1560" s="139"/>
      <c r="AW1560" s="139"/>
      <c r="AX1560" s="139"/>
      <c r="AY1560" s="139"/>
      <c r="AZ1560" s="139"/>
      <c r="BA1560" s="139"/>
      <c r="BB1560" s="139"/>
    </row>
    <row r="1561" spans="1:54" ht="14.25" x14ac:dyDescent="0.2">
      <c r="A1561" s="139"/>
      <c r="B1561" s="139"/>
      <c r="C1561" s="139"/>
      <c r="D1561" s="139"/>
      <c r="E1561" s="139"/>
      <c r="F1561" s="139"/>
      <c r="G1561" s="139"/>
      <c r="H1561" s="139"/>
      <c r="I1561" s="139"/>
      <c r="J1561" s="139"/>
      <c r="K1561" s="139"/>
      <c r="L1561" s="139"/>
      <c r="M1561" s="139"/>
      <c r="N1561" s="139"/>
      <c r="O1561" s="139"/>
      <c r="P1561" s="139"/>
      <c r="Q1561" s="139"/>
      <c r="R1561" s="139"/>
      <c r="S1561" s="139"/>
      <c r="T1561" s="139"/>
      <c r="U1561" s="139"/>
      <c r="V1561" s="139"/>
      <c r="W1561" s="139"/>
      <c r="X1561" s="139"/>
      <c r="Y1561" s="139"/>
      <c r="Z1561" s="139"/>
      <c r="AA1561" s="139"/>
      <c r="AB1561" s="139"/>
      <c r="AC1561" s="139"/>
      <c r="AD1561" s="139"/>
      <c r="AE1561" s="139"/>
      <c r="AF1561" s="139"/>
      <c r="AG1561" s="139"/>
      <c r="AH1561" s="139"/>
      <c r="AI1561" s="139"/>
      <c r="AJ1561" s="139"/>
      <c r="AK1561" s="139"/>
      <c r="AL1561" s="139"/>
      <c r="AM1561" s="139"/>
      <c r="AN1561" s="139"/>
      <c r="AO1561" s="139"/>
      <c r="AP1561" s="139"/>
      <c r="AQ1561" s="139"/>
      <c r="AR1561" s="139"/>
      <c r="AS1561" s="139"/>
      <c r="AT1561" s="139"/>
      <c r="AU1561" s="139"/>
      <c r="AV1561" s="139"/>
      <c r="AW1561" s="139"/>
      <c r="AX1561" s="139"/>
      <c r="AY1561" s="139"/>
      <c r="AZ1561" s="139"/>
      <c r="BA1561" s="139"/>
      <c r="BB1561" s="139"/>
    </row>
    <row r="1562" spans="1:54" ht="14.25" x14ac:dyDescent="0.2">
      <c r="A1562" s="139"/>
      <c r="B1562" s="139"/>
      <c r="C1562" s="139"/>
      <c r="D1562" s="139"/>
      <c r="E1562" s="139"/>
      <c r="F1562" s="139"/>
      <c r="G1562" s="139"/>
      <c r="H1562" s="139"/>
      <c r="I1562" s="139"/>
      <c r="J1562" s="139"/>
      <c r="K1562" s="139"/>
      <c r="L1562" s="139"/>
      <c r="M1562" s="139"/>
      <c r="N1562" s="139"/>
      <c r="O1562" s="139"/>
      <c r="P1562" s="139"/>
      <c r="Q1562" s="139"/>
      <c r="R1562" s="139"/>
      <c r="S1562" s="139"/>
      <c r="T1562" s="139"/>
      <c r="U1562" s="139"/>
      <c r="V1562" s="139"/>
      <c r="W1562" s="139"/>
      <c r="X1562" s="139"/>
      <c r="Y1562" s="139"/>
      <c r="Z1562" s="139"/>
      <c r="AA1562" s="139"/>
      <c r="AB1562" s="139"/>
      <c r="AC1562" s="139"/>
      <c r="AD1562" s="139"/>
      <c r="AE1562" s="139"/>
      <c r="AF1562" s="139"/>
      <c r="AG1562" s="139"/>
      <c r="AH1562" s="139"/>
      <c r="AI1562" s="139"/>
      <c r="AJ1562" s="139"/>
      <c r="AK1562" s="139"/>
      <c r="AL1562" s="139"/>
      <c r="AM1562" s="139"/>
      <c r="AN1562" s="139"/>
      <c r="AO1562" s="139"/>
      <c r="AP1562" s="139"/>
      <c r="AQ1562" s="139"/>
      <c r="AR1562" s="139"/>
      <c r="AS1562" s="139"/>
      <c r="AT1562" s="139"/>
      <c r="AU1562" s="139"/>
      <c r="AV1562" s="139"/>
      <c r="AW1562" s="139"/>
      <c r="AX1562" s="139"/>
      <c r="AY1562" s="139"/>
      <c r="AZ1562" s="139"/>
      <c r="BA1562" s="139"/>
      <c r="BB1562" s="139"/>
    </row>
    <row r="1563" spans="1:54" ht="14.25" x14ac:dyDescent="0.2">
      <c r="A1563" s="139"/>
      <c r="B1563" s="139"/>
      <c r="C1563" s="139"/>
      <c r="D1563" s="139"/>
      <c r="E1563" s="139"/>
      <c r="F1563" s="139"/>
      <c r="G1563" s="139"/>
      <c r="H1563" s="139"/>
      <c r="I1563" s="139"/>
      <c r="J1563" s="139"/>
      <c r="K1563" s="139"/>
      <c r="L1563" s="139"/>
      <c r="M1563" s="139"/>
      <c r="N1563" s="139"/>
      <c r="O1563" s="139"/>
      <c r="P1563" s="139"/>
      <c r="Q1563" s="139"/>
      <c r="R1563" s="139"/>
      <c r="S1563" s="139"/>
      <c r="T1563" s="139"/>
      <c r="U1563" s="139"/>
      <c r="V1563" s="139"/>
      <c r="W1563" s="139"/>
      <c r="X1563" s="139"/>
      <c r="Y1563" s="139"/>
      <c r="Z1563" s="139"/>
      <c r="AA1563" s="139"/>
      <c r="AB1563" s="139"/>
      <c r="AC1563" s="139"/>
      <c r="AD1563" s="139"/>
      <c r="AE1563" s="139"/>
      <c r="AF1563" s="139"/>
      <c r="AG1563" s="139"/>
      <c r="AH1563" s="139"/>
      <c r="AI1563" s="139"/>
      <c r="AJ1563" s="139"/>
      <c r="AK1563" s="139"/>
      <c r="AL1563" s="139"/>
      <c r="AM1563" s="139"/>
      <c r="AN1563" s="139"/>
      <c r="AO1563" s="139"/>
      <c r="AP1563" s="139"/>
      <c r="AQ1563" s="139"/>
      <c r="AR1563" s="139"/>
      <c r="AS1563" s="139"/>
      <c r="AT1563" s="139"/>
      <c r="AU1563" s="139"/>
      <c r="AV1563" s="139"/>
      <c r="AW1563" s="139"/>
      <c r="AX1563" s="139"/>
      <c r="AY1563" s="139"/>
      <c r="AZ1563" s="139"/>
      <c r="BA1563" s="139"/>
      <c r="BB1563" s="139"/>
    </row>
    <row r="1564" spans="1:54" ht="14.25" x14ac:dyDescent="0.2">
      <c r="A1564" s="139"/>
      <c r="B1564" s="139"/>
      <c r="C1564" s="139"/>
      <c r="D1564" s="139"/>
      <c r="E1564" s="139"/>
      <c r="F1564" s="139"/>
      <c r="G1564" s="139"/>
      <c r="H1564" s="139"/>
      <c r="I1564" s="139"/>
      <c r="J1564" s="139"/>
      <c r="K1564" s="139"/>
      <c r="L1564" s="139"/>
      <c r="M1564" s="139"/>
      <c r="N1564" s="139"/>
      <c r="O1564" s="139"/>
      <c r="P1564" s="139"/>
      <c r="Q1564" s="139"/>
      <c r="R1564" s="139"/>
      <c r="S1564" s="139"/>
      <c r="T1564" s="139"/>
      <c r="U1564" s="139"/>
      <c r="V1564" s="139"/>
      <c r="W1564" s="139"/>
      <c r="X1564" s="139"/>
      <c r="Y1564" s="139"/>
      <c r="Z1564" s="139"/>
      <c r="AA1564" s="139"/>
      <c r="AB1564" s="139"/>
      <c r="AC1564" s="139"/>
      <c r="AD1564" s="139"/>
      <c r="AE1564" s="139"/>
      <c r="AF1564" s="139"/>
      <c r="AG1564" s="139"/>
      <c r="AH1564" s="139"/>
      <c r="AI1564" s="139"/>
      <c r="AJ1564" s="139"/>
      <c r="AK1564" s="139"/>
      <c r="AL1564" s="139"/>
      <c r="AM1564" s="139"/>
      <c r="AN1564" s="139"/>
      <c r="AO1564" s="139"/>
      <c r="AP1564" s="139"/>
      <c r="AQ1564" s="139"/>
      <c r="AR1564" s="139"/>
      <c r="AS1564" s="139"/>
      <c r="AT1564" s="139"/>
      <c r="AU1564" s="139"/>
      <c r="AV1564" s="139"/>
      <c r="AW1564" s="139"/>
      <c r="AX1564" s="139"/>
      <c r="AY1564" s="139"/>
      <c r="AZ1564" s="139"/>
      <c r="BA1564" s="139"/>
      <c r="BB1564" s="139"/>
    </row>
    <row r="1565" spans="1:54" ht="14.25" x14ac:dyDescent="0.2">
      <c r="A1565" s="139"/>
      <c r="B1565" s="139"/>
      <c r="C1565" s="139"/>
      <c r="D1565" s="139"/>
      <c r="E1565" s="139"/>
      <c r="F1565" s="139"/>
      <c r="G1565" s="139"/>
      <c r="H1565" s="139"/>
      <c r="I1565" s="139"/>
      <c r="J1565" s="139"/>
      <c r="K1565" s="139"/>
      <c r="L1565" s="139"/>
      <c r="M1565" s="139"/>
      <c r="N1565" s="139"/>
      <c r="O1565" s="139"/>
      <c r="P1565" s="139"/>
      <c r="Q1565" s="139"/>
      <c r="R1565" s="139"/>
      <c r="S1565" s="139"/>
      <c r="T1565" s="139"/>
      <c r="U1565" s="139"/>
      <c r="V1565" s="139"/>
      <c r="W1565" s="139"/>
      <c r="X1565" s="139"/>
      <c r="Y1565" s="139"/>
      <c r="Z1565" s="139"/>
      <c r="AA1565" s="139"/>
      <c r="AB1565" s="139"/>
      <c r="AC1565" s="139"/>
      <c r="AD1565" s="139"/>
      <c r="AE1565" s="139"/>
      <c r="AF1565" s="139"/>
      <c r="AG1565" s="139"/>
      <c r="AH1565" s="139"/>
      <c r="AI1565" s="139"/>
      <c r="AJ1565" s="139"/>
      <c r="AK1565" s="139"/>
      <c r="AL1565" s="139"/>
      <c r="AM1565" s="139"/>
      <c r="AN1565" s="139"/>
      <c r="AO1565" s="139"/>
      <c r="AP1565" s="139"/>
      <c r="AQ1565" s="139"/>
      <c r="AR1565" s="139"/>
      <c r="AS1565" s="139"/>
      <c r="AT1565" s="139"/>
      <c r="AU1565" s="139"/>
      <c r="AV1565" s="139"/>
      <c r="AW1565" s="139"/>
      <c r="AX1565" s="139"/>
      <c r="AY1565" s="139"/>
      <c r="AZ1565" s="139"/>
      <c r="BA1565" s="139"/>
      <c r="BB1565" s="139"/>
    </row>
    <row r="1566" spans="1:54" ht="14.25" x14ac:dyDescent="0.2">
      <c r="A1566" s="139"/>
      <c r="B1566" s="139"/>
      <c r="C1566" s="139"/>
      <c r="D1566" s="139"/>
      <c r="E1566" s="139"/>
      <c r="F1566" s="139"/>
      <c r="G1566" s="139"/>
      <c r="H1566" s="139"/>
      <c r="I1566" s="139"/>
      <c r="J1566" s="139"/>
      <c r="K1566" s="139"/>
      <c r="L1566" s="139"/>
      <c r="M1566" s="139"/>
      <c r="N1566" s="139"/>
      <c r="O1566" s="139"/>
      <c r="P1566" s="139"/>
      <c r="Q1566" s="139"/>
      <c r="R1566" s="139"/>
      <c r="S1566" s="139"/>
      <c r="T1566" s="139"/>
      <c r="U1566" s="139"/>
      <c r="V1566" s="139"/>
      <c r="W1566" s="139"/>
      <c r="X1566" s="139"/>
      <c r="Y1566" s="139"/>
      <c r="Z1566" s="139"/>
      <c r="AA1566" s="139"/>
      <c r="AB1566" s="139"/>
      <c r="AC1566" s="139"/>
      <c r="AD1566" s="139"/>
      <c r="AE1566" s="139"/>
      <c r="AF1566" s="139"/>
      <c r="AG1566" s="139"/>
      <c r="AH1566" s="139"/>
      <c r="AI1566" s="139"/>
      <c r="AJ1566" s="139"/>
      <c r="AK1566" s="139"/>
      <c r="AL1566" s="139"/>
      <c r="AM1566" s="139"/>
      <c r="AN1566" s="139"/>
      <c r="AO1566" s="139"/>
      <c r="AP1566" s="139"/>
      <c r="AQ1566" s="139"/>
      <c r="AR1566" s="139"/>
      <c r="AS1566" s="139"/>
      <c r="AT1566" s="139"/>
      <c r="AU1566" s="139"/>
      <c r="AV1566" s="139"/>
      <c r="AW1566" s="139"/>
      <c r="AX1566" s="139"/>
      <c r="AY1566" s="139"/>
      <c r="AZ1566" s="139"/>
      <c r="BA1566" s="139"/>
      <c r="BB1566" s="139"/>
    </row>
    <row r="1567" spans="1:54" ht="14.25" x14ac:dyDescent="0.2">
      <c r="A1567" s="139"/>
      <c r="B1567" s="139"/>
      <c r="C1567" s="139"/>
      <c r="D1567" s="139"/>
      <c r="E1567" s="139"/>
      <c r="F1567" s="139"/>
      <c r="G1567" s="139"/>
      <c r="H1567" s="139"/>
      <c r="I1567" s="139"/>
      <c r="J1567" s="139"/>
      <c r="K1567" s="139"/>
      <c r="L1567" s="139"/>
      <c r="M1567" s="139"/>
      <c r="N1567" s="139"/>
      <c r="O1567" s="139"/>
      <c r="P1567" s="139"/>
      <c r="Q1567" s="139"/>
      <c r="R1567" s="139"/>
      <c r="S1567" s="139"/>
      <c r="T1567" s="139"/>
      <c r="U1567" s="139"/>
      <c r="V1567" s="139"/>
      <c r="W1567" s="139"/>
      <c r="X1567" s="139"/>
      <c r="Y1567" s="139"/>
      <c r="Z1567" s="139"/>
      <c r="AA1567" s="139"/>
      <c r="AB1567" s="139"/>
      <c r="AC1567" s="139"/>
      <c r="AD1567" s="139"/>
      <c r="AE1567" s="139"/>
      <c r="AF1567" s="139"/>
      <c r="AG1567" s="139"/>
      <c r="AH1567" s="139"/>
      <c r="AI1567" s="139"/>
      <c r="AJ1567" s="139"/>
      <c r="AK1567" s="139"/>
      <c r="AL1567" s="139"/>
      <c r="AM1567" s="139"/>
      <c r="AN1567" s="139"/>
      <c r="AO1567" s="139"/>
      <c r="AP1567" s="139"/>
      <c r="AQ1567" s="139"/>
      <c r="AR1567" s="139"/>
      <c r="AS1567" s="139"/>
      <c r="AT1567" s="139"/>
      <c r="AU1567" s="139"/>
      <c r="AV1567" s="139"/>
      <c r="AW1567" s="139"/>
      <c r="AX1567" s="139"/>
      <c r="AY1567" s="139"/>
      <c r="AZ1567" s="139"/>
      <c r="BA1567" s="139"/>
      <c r="BB1567" s="139"/>
    </row>
    <row r="1568" spans="1:54" ht="14.25" x14ac:dyDescent="0.2">
      <c r="A1568" s="139"/>
      <c r="B1568" s="139"/>
      <c r="C1568" s="139"/>
      <c r="D1568" s="139"/>
      <c r="E1568" s="139"/>
      <c r="F1568" s="139"/>
      <c r="G1568" s="139"/>
      <c r="H1568" s="139"/>
      <c r="I1568" s="139"/>
      <c r="J1568" s="139"/>
      <c r="K1568" s="139"/>
      <c r="L1568" s="139"/>
      <c r="M1568" s="139"/>
      <c r="N1568" s="139"/>
      <c r="O1568" s="139"/>
      <c r="P1568" s="139"/>
      <c r="Q1568" s="139"/>
      <c r="R1568" s="139"/>
      <c r="S1568" s="139"/>
      <c r="T1568" s="139"/>
      <c r="U1568" s="139"/>
      <c r="V1568" s="139"/>
      <c r="W1568" s="139"/>
      <c r="X1568" s="139"/>
      <c r="Y1568" s="139"/>
      <c r="Z1568" s="139"/>
      <c r="AA1568" s="139"/>
      <c r="AB1568" s="139"/>
      <c r="AC1568" s="139"/>
      <c r="AD1568" s="139"/>
      <c r="AE1568" s="139"/>
      <c r="AF1568" s="139"/>
      <c r="AG1568" s="139"/>
      <c r="AH1568" s="139"/>
      <c r="AI1568" s="139"/>
      <c r="AJ1568" s="139"/>
      <c r="AK1568" s="139"/>
      <c r="AL1568" s="139"/>
      <c r="AM1568" s="139"/>
      <c r="AN1568" s="139"/>
      <c r="AO1568" s="139"/>
      <c r="AP1568" s="139"/>
      <c r="AQ1568" s="139"/>
      <c r="AR1568" s="139"/>
      <c r="AS1568" s="139"/>
      <c r="AT1568" s="139"/>
      <c r="AU1568" s="139"/>
      <c r="AV1568" s="139"/>
      <c r="AW1568" s="139"/>
      <c r="AX1568" s="139"/>
      <c r="AY1568" s="139"/>
      <c r="AZ1568" s="139"/>
      <c r="BA1568" s="139"/>
      <c r="BB1568" s="139"/>
    </row>
    <row r="1569" spans="1:54" ht="14.25" x14ac:dyDescent="0.2">
      <c r="A1569" s="139"/>
      <c r="B1569" s="139"/>
      <c r="C1569" s="139"/>
      <c r="D1569" s="139"/>
      <c r="E1569" s="139"/>
      <c r="F1569" s="139"/>
      <c r="G1569" s="139"/>
      <c r="H1569" s="139"/>
      <c r="I1569" s="139"/>
      <c r="J1569" s="139"/>
      <c r="K1569" s="139"/>
      <c r="L1569" s="139"/>
      <c r="M1569" s="139"/>
      <c r="N1569" s="139"/>
      <c r="O1569" s="139"/>
      <c r="P1569" s="139"/>
      <c r="Q1569" s="139"/>
      <c r="R1569" s="139"/>
      <c r="S1569" s="139"/>
      <c r="T1569" s="139"/>
      <c r="U1569" s="139"/>
      <c r="V1569" s="139"/>
      <c r="W1569" s="139"/>
      <c r="X1569" s="139"/>
      <c r="Y1569" s="139"/>
      <c r="Z1569" s="139"/>
      <c r="AA1569" s="139"/>
      <c r="AB1569" s="139"/>
      <c r="AC1569" s="139"/>
      <c r="AD1569" s="139"/>
      <c r="AE1569" s="139"/>
      <c r="AF1569" s="139"/>
      <c r="AG1569" s="139"/>
      <c r="AH1569" s="139"/>
      <c r="AI1569" s="139"/>
      <c r="AJ1569" s="139"/>
      <c r="AK1569" s="139"/>
      <c r="AL1569" s="139"/>
      <c r="AM1569" s="139"/>
      <c r="AN1569" s="139"/>
      <c r="AO1569" s="139"/>
      <c r="AP1569" s="139"/>
      <c r="AQ1569" s="139"/>
      <c r="AR1569" s="139"/>
      <c r="AS1569" s="139"/>
      <c r="AT1569" s="139"/>
      <c r="AU1569" s="139"/>
      <c r="AV1569" s="139"/>
      <c r="AW1569" s="139"/>
      <c r="AX1569" s="139"/>
      <c r="AY1569" s="139"/>
      <c r="AZ1569" s="139"/>
      <c r="BA1569" s="139"/>
      <c r="BB1569" s="139"/>
    </row>
    <row r="1570" spans="1:54" ht="14.25" x14ac:dyDescent="0.2">
      <c r="A1570" s="139"/>
      <c r="B1570" s="139"/>
      <c r="C1570" s="139"/>
      <c r="D1570" s="139"/>
      <c r="E1570" s="139"/>
      <c r="F1570" s="139"/>
      <c r="G1570" s="139"/>
      <c r="H1570" s="139"/>
      <c r="I1570" s="139"/>
      <c r="J1570" s="139"/>
      <c r="K1570" s="139"/>
      <c r="L1570" s="139"/>
      <c r="M1570" s="139"/>
      <c r="N1570" s="139"/>
      <c r="O1570" s="139"/>
      <c r="P1570" s="139"/>
      <c r="Q1570" s="139"/>
      <c r="R1570" s="139"/>
      <c r="S1570" s="139"/>
      <c r="T1570" s="139"/>
      <c r="U1570" s="139"/>
      <c r="V1570" s="139"/>
      <c r="W1570" s="139"/>
      <c r="X1570" s="139"/>
      <c r="Y1570" s="139"/>
      <c r="Z1570" s="139"/>
      <c r="AA1570" s="139"/>
      <c r="AB1570" s="139"/>
      <c r="AC1570" s="139"/>
      <c r="AD1570" s="139"/>
      <c r="AE1570" s="139"/>
      <c r="AF1570" s="139"/>
      <c r="AG1570" s="139"/>
      <c r="AH1570" s="139"/>
      <c r="AI1570" s="139"/>
      <c r="AJ1570" s="139"/>
      <c r="AK1570" s="139"/>
      <c r="AL1570" s="139"/>
      <c r="AM1570" s="139"/>
      <c r="AN1570" s="139"/>
      <c r="AO1570" s="139"/>
      <c r="AP1570" s="139"/>
      <c r="AQ1570" s="139"/>
      <c r="AR1570" s="139"/>
      <c r="AS1570" s="139"/>
      <c r="AT1570" s="139"/>
      <c r="AU1570" s="139"/>
      <c r="AV1570" s="139"/>
      <c r="AW1570" s="139"/>
      <c r="AX1570" s="139"/>
      <c r="AY1570" s="139"/>
      <c r="AZ1570" s="139"/>
      <c r="BA1570" s="139"/>
      <c r="BB1570" s="139"/>
    </row>
    <row r="1571" spans="1:54" ht="14.25" x14ac:dyDescent="0.2">
      <c r="A1571" s="139"/>
      <c r="B1571" s="139"/>
      <c r="C1571" s="139"/>
      <c r="D1571" s="139"/>
      <c r="E1571" s="139"/>
      <c r="F1571" s="139"/>
      <c r="G1571" s="139"/>
      <c r="H1571" s="139"/>
      <c r="I1571" s="139"/>
      <c r="J1571" s="139"/>
      <c r="K1571" s="139"/>
      <c r="L1571" s="139"/>
      <c r="M1571" s="139"/>
      <c r="N1571" s="139"/>
      <c r="O1571" s="139"/>
      <c r="P1571" s="139"/>
      <c r="Q1571" s="139"/>
      <c r="R1571" s="139"/>
      <c r="S1571" s="139"/>
      <c r="T1571" s="139"/>
      <c r="U1571" s="139"/>
      <c r="V1571" s="139"/>
      <c r="W1571" s="139"/>
      <c r="X1571" s="139"/>
      <c r="Y1571" s="139"/>
      <c r="Z1571" s="139"/>
      <c r="AA1571" s="139"/>
      <c r="AB1571" s="139"/>
      <c r="AC1571" s="139"/>
      <c r="AD1571" s="139"/>
      <c r="AE1571" s="139"/>
      <c r="AF1571" s="139"/>
      <c r="AG1571" s="139"/>
      <c r="AH1571" s="139"/>
      <c r="AI1571" s="139"/>
      <c r="AJ1571" s="139"/>
      <c r="AK1571" s="139"/>
      <c r="AL1571" s="139"/>
      <c r="AM1571" s="139"/>
      <c r="AN1571" s="139"/>
      <c r="AO1571" s="139"/>
      <c r="AP1571" s="139"/>
      <c r="AQ1571" s="139"/>
      <c r="AR1571" s="139"/>
      <c r="AS1571" s="139"/>
      <c r="AT1571" s="139"/>
      <c r="AU1571" s="139"/>
      <c r="AV1571" s="139"/>
      <c r="AW1571" s="139"/>
      <c r="AX1571" s="139"/>
      <c r="AY1571" s="139"/>
      <c r="AZ1571" s="139"/>
      <c r="BA1571" s="139"/>
      <c r="BB1571" s="139"/>
    </row>
    <row r="1572" spans="1:54" ht="14.25" x14ac:dyDescent="0.2">
      <c r="A1572" s="139"/>
      <c r="B1572" s="139"/>
      <c r="C1572" s="139"/>
      <c r="D1572" s="139"/>
      <c r="E1572" s="139"/>
      <c r="F1572" s="139"/>
      <c r="G1572" s="139"/>
      <c r="H1572" s="139"/>
      <c r="I1572" s="139"/>
      <c r="J1572" s="139"/>
      <c r="K1572" s="139"/>
      <c r="L1572" s="139"/>
      <c r="M1572" s="139"/>
      <c r="N1572" s="139"/>
      <c r="O1572" s="139"/>
      <c r="P1572" s="139"/>
      <c r="Q1572" s="139"/>
      <c r="R1572" s="139"/>
      <c r="S1572" s="139"/>
      <c r="T1572" s="139"/>
      <c r="U1572" s="139"/>
      <c r="V1572" s="139"/>
      <c r="W1572" s="139"/>
      <c r="X1572" s="139"/>
      <c r="Y1572" s="139"/>
      <c r="Z1572" s="139"/>
      <c r="AA1572" s="139"/>
      <c r="AB1572" s="139"/>
      <c r="AC1572" s="139"/>
      <c r="AD1572" s="139"/>
      <c r="AE1572" s="139"/>
      <c r="AF1572" s="139"/>
      <c r="AG1572" s="139"/>
      <c r="AH1572" s="139"/>
      <c r="AI1572" s="139"/>
      <c r="AJ1572" s="139"/>
      <c r="AK1572" s="139"/>
      <c r="AL1572" s="139"/>
      <c r="AM1572" s="139"/>
      <c r="AN1572" s="139"/>
      <c r="AO1572" s="139"/>
      <c r="AP1572" s="139"/>
      <c r="AQ1572" s="139"/>
      <c r="AR1572" s="139"/>
      <c r="AS1572" s="139"/>
      <c r="AT1572" s="139"/>
      <c r="AU1572" s="139"/>
      <c r="AV1572" s="139"/>
      <c r="AW1572" s="139"/>
      <c r="AX1572" s="139"/>
      <c r="AY1572" s="139"/>
      <c r="AZ1572" s="139"/>
      <c r="BA1572" s="139"/>
      <c r="BB1572" s="139"/>
    </row>
    <row r="1573" spans="1:54" ht="14.25" x14ac:dyDescent="0.2">
      <c r="A1573" s="139"/>
      <c r="B1573" s="139"/>
      <c r="C1573" s="139"/>
      <c r="D1573" s="139"/>
      <c r="E1573" s="139"/>
      <c r="F1573" s="139"/>
      <c r="G1573" s="139"/>
      <c r="H1573" s="139"/>
      <c r="I1573" s="139"/>
      <c r="J1573" s="139"/>
      <c r="K1573" s="139"/>
      <c r="L1573" s="139"/>
      <c r="M1573" s="139"/>
      <c r="N1573" s="139"/>
      <c r="O1573" s="139"/>
      <c r="P1573" s="139"/>
      <c r="Q1573" s="139"/>
      <c r="R1573" s="139"/>
      <c r="S1573" s="139"/>
      <c r="T1573" s="139"/>
      <c r="U1573" s="139"/>
      <c r="V1573" s="139"/>
      <c r="W1573" s="139"/>
      <c r="X1573" s="139"/>
      <c r="Y1573" s="139"/>
      <c r="Z1573" s="139"/>
      <c r="AA1573" s="139"/>
      <c r="AB1573" s="139"/>
      <c r="AC1573" s="139"/>
      <c r="AD1573" s="139"/>
      <c r="AE1573" s="139"/>
      <c r="AF1573" s="139"/>
      <c r="AG1573" s="139"/>
      <c r="AH1573" s="139"/>
      <c r="AI1573" s="139"/>
      <c r="AJ1573" s="139"/>
      <c r="AK1573" s="139"/>
      <c r="AL1573" s="139"/>
      <c r="AM1573" s="139"/>
      <c r="AN1573" s="139"/>
      <c r="AO1573" s="139"/>
      <c r="AP1573" s="139"/>
      <c r="AQ1573" s="139"/>
      <c r="AR1573" s="139"/>
      <c r="AS1573" s="139"/>
      <c r="AT1573" s="139"/>
      <c r="AU1573" s="139"/>
      <c r="AV1573" s="139"/>
      <c r="AW1573" s="139"/>
      <c r="AX1573" s="139"/>
      <c r="AY1573" s="139"/>
      <c r="AZ1573" s="139"/>
      <c r="BA1573" s="139"/>
      <c r="BB1573" s="139"/>
    </row>
    <row r="1574" spans="1:54" ht="14.25" x14ac:dyDescent="0.2">
      <c r="A1574" s="139"/>
      <c r="B1574" s="139"/>
      <c r="C1574" s="139"/>
      <c r="D1574" s="139"/>
      <c r="E1574" s="139"/>
      <c r="F1574" s="139"/>
      <c r="G1574" s="139"/>
      <c r="H1574" s="139"/>
      <c r="I1574" s="139"/>
      <c r="J1574" s="139"/>
      <c r="K1574" s="139"/>
      <c r="L1574" s="139"/>
      <c r="M1574" s="139"/>
      <c r="N1574" s="139"/>
      <c r="O1574" s="139"/>
      <c r="P1574" s="139"/>
      <c r="Q1574" s="139"/>
      <c r="R1574" s="139"/>
      <c r="S1574" s="139"/>
      <c r="T1574" s="139"/>
      <c r="U1574" s="139"/>
      <c r="V1574" s="139"/>
      <c r="W1574" s="139"/>
      <c r="X1574" s="139"/>
      <c r="Y1574" s="139"/>
      <c r="Z1574" s="139"/>
      <c r="AA1574" s="139"/>
      <c r="AB1574" s="139"/>
      <c r="AC1574" s="139"/>
      <c r="AD1574" s="139"/>
      <c r="AE1574" s="139"/>
      <c r="AF1574" s="139"/>
      <c r="AG1574" s="139"/>
      <c r="AH1574" s="139"/>
      <c r="AI1574" s="139"/>
      <c r="AJ1574" s="139"/>
      <c r="AK1574" s="139"/>
      <c r="AL1574" s="139"/>
      <c r="AM1574" s="139"/>
      <c r="AN1574" s="139"/>
      <c r="AO1574" s="139"/>
      <c r="AP1574" s="139"/>
      <c r="AQ1574" s="139"/>
      <c r="AR1574" s="139"/>
      <c r="AS1574" s="139"/>
      <c r="AT1574" s="139"/>
      <c r="AU1574" s="139"/>
      <c r="AV1574" s="139"/>
      <c r="AW1574" s="139"/>
      <c r="AX1574" s="139"/>
      <c r="AY1574" s="139"/>
      <c r="AZ1574" s="139"/>
      <c r="BA1574" s="139"/>
      <c r="BB1574" s="139"/>
    </row>
    <row r="1575" spans="1:54" ht="14.25" x14ac:dyDescent="0.2">
      <c r="A1575" s="139"/>
      <c r="B1575" s="139"/>
      <c r="C1575" s="139"/>
      <c r="D1575" s="139"/>
      <c r="E1575" s="139"/>
      <c r="F1575" s="139"/>
      <c r="G1575" s="139"/>
      <c r="H1575" s="139"/>
      <c r="I1575" s="139"/>
      <c r="J1575" s="139"/>
      <c r="K1575" s="139"/>
      <c r="L1575" s="139"/>
      <c r="M1575" s="139"/>
      <c r="N1575" s="139"/>
      <c r="O1575" s="139"/>
      <c r="P1575" s="139"/>
      <c r="Q1575" s="139"/>
      <c r="R1575" s="139"/>
      <c r="S1575" s="139"/>
      <c r="T1575" s="139"/>
      <c r="U1575" s="139"/>
      <c r="V1575" s="139"/>
      <c r="W1575" s="139"/>
      <c r="X1575" s="139"/>
      <c r="Y1575" s="139"/>
      <c r="Z1575" s="139"/>
      <c r="AA1575" s="139"/>
      <c r="AB1575" s="139"/>
      <c r="AC1575" s="139"/>
      <c r="AD1575" s="139"/>
      <c r="AE1575" s="139"/>
      <c r="AF1575" s="139"/>
      <c r="AG1575" s="139"/>
      <c r="AH1575" s="139"/>
      <c r="AI1575" s="139"/>
      <c r="AJ1575" s="139"/>
      <c r="AK1575" s="139"/>
      <c r="AL1575" s="139"/>
      <c r="AM1575" s="139"/>
      <c r="AN1575" s="139"/>
      <c r="AO1575" s="139"/>
      <c r="AP1575" s="139"/>
      <c r="AQ1575" s="139"/>
      <c r="AR1575" s="139"/>
      <c r="AS1575" s="139"/>
      <c r="AT1575" s="139"/>
      <c r="AU1575" s="139"/>
      <c r="AV1575" s="139"/>
      <c r="AW1575" s="139"/>
      <c r="AX1575" s="139"/>
      <c r="AY1575" s="139"/>
      <c r="AZ1575" s="139"/>
      <c r="BA1575" s="139"/>
      <c r="BB1575" s="139"/>
    </row>
    <row r="1576" spans="1:54" ht="14.25" x14ac:dyDescent="0.2">
      <c r="A1576" s="139"/>
      <c r="B1576" s="139"/>
      <c r="C1576" s="139"/>
      <c r="D1576" s="139"/>
      <c r="E1576" s="139"/>
      <c r="F1576" s="139"/>
      <c r="G1576" s="139"/>
      <c r="H1576" s="139"/>
      <c r="I1576" s="139"/>
      <c r="J1576" s="139"/>
      <c r="K1576" s="139"/>
      <c r="L1576" s="139"/>
      <c r="M1576" s="139"/>
      <c r="N1576" s="139"/>
      <c r="O1576" s="139"/>
      <c r="P1576" s="139"/>
      <c r="Q1576" s="139"/>
      <c r="R1576" s="139"/>
      <c r="S1576" s="139"/>
      <c r="T1576" s="139"/>
      <c r="U1576" s="139"/>
      <c r="V1576" s="139"/>
      <c r="W1576" s="139"/>
      <c r="X1576" s="139"/>
      <c r="Y1576" s="139"/>
      <c r="Z1576" s="139"/>
      <c r="AA1576" s="139"/>
      <c r="AB1576" s="139"/>
      <c r="AC1576" s="139"/>
      <c r="AD1576" s="139"/>
      <c r="AE1576" s="139"/>
      <c r="AF1576" s="139"/>
      <c r="AG1576" s="139"/>
      <c r="AH1576" s="139"/>
      <c r="AI1576" s="139"/>
      <c r="AJ1576" s="139"/>
      <c r="AK1576" s="139"/>
      <c r="AL1576" s="139"/>
      <c r="AM1576" s="139"/>
      <c r="AN1576" s="139"/>
      <c r="AO1576" s="139"/>
      <c r="AP1576" s="139"/>
      <c r="AQ1576" s="139"/>
      <c r="AR1576" s="139"/>
      <c r="AS1576" s="139"/>
      <c r="AT1576" s="139"/>
      <c r="AU1576" s="139"/>
      <c r="AV1576" s="139"/>
      <c r="AW1576" s="139"/>
      <c r="AX1576" s="139"/>
      <c r="AY1576" s="139"/>
      <c r="AZ1576" s="139"/>
      <c r="BA1576" s="139"/>
      <c r="BB1576" s="139"/>
    </row>
    <row r="1577" spans="1:54" ht="14.25" x14ac:dyDescent="0.2">
      <c r="A1577" s="139"/>
      <c r="B1577" s="139"/>
      <c r="C1577" s="139"/>
      <c r="D1577" s="139"/>
      <c r="E1577" s="139"/>
      <c r="F1577" s="139"/>
      <c r="G1577" s="139"/>
      <c r="H1577" s="139"/>
      <c r="I1577" s="139"/>
      <c r="J1577" s="139"/>
      <c r="K1577" s="139"/>
      <c r="L1577" s="139"/>
      <c r="M1577" s="139"/>
      <c r="N1577" s="139"/>
      <c r="O1577" s="139"/>
      <c r="P1577" s="139"/>
      <c r="Q1577" s="139"/>
      <c r="R1577" s="139"/>
      <c r="S1577" s="139"/>
      <c r="T1577" s="139"/>
      <c r="U1577" s="139"/>
      <c r="V1577" s="139"/>
      <c r="W1577" s="139"/>
      <c r="X1577" s="139"/>
      <c r="Y1577" s="139"/>
      <c r="Z1577" s="139"/>
      <c r="AA1577" s="139"/>
      <c r="AB1577" s="139"/>
      <c r="AC1577" s="139"/>
      <c r="AD1577" s="139"/>
      <c r="AE1577" s="139"/>
      <c r="AF1577" s="139"/>
      <c r="AG1577" s="139"/>
      <c r="AH1577" s="139"/>
      <c r="AI1577" s="139"/>
      <c r="AJ1577" s="139"/>
      <c r="AK1577" s="139"/>
      <c r="AL1577" s="139"/>
      <c r="AM1577" s="139"/>
      <c r="AN1577" s="139"/>
      <c r="AO1577" s="139"/>
      <c r="AP1577" s="139"/>
      <c r="AQ1577" s="139"/>
      <c r="AR1577" s="139"/>
      <c r="AS1577" s="139"/>
      <c r="AT1577" s="139"/>
      <c r="AU1577" s="139"/>
      <c r="AV1577" s="139"/>
      <c r="AW1577" s="139"/>
      <c r="AX1577" s="139"/>
      <c r="AY1577" s="139"/>
      <c r="AZ1577" s="139"/>
      <c r="BA1577" s="139"/>
      <c r="BB1577" s="139"/>
    </row>
    <row r="1578" spans="1:54" ht="14.25" x14ac:dyDescent="0.2">
      <c r="A1578" s="139"/>
      <c r="B1578" s="139"/>
      <c r="C1578" s="139"/>
      <c r="D1578" s="139"/>
      <c r="E1578" s="139"/>
      <c r="F1578" s="139"/>
      <c r="G1578" s="139"/>
      <c r="H1578" s="139"/>
      <c r="I1578" s="139"/>
      <c r="J1578" s="139"/>
      <c r="K1578" s="139"/>
      <c r="L1578" s="139"/>
      <c r="M1578" s="139"/>
      <c r="N1578" s="139"/>
      <c r="O1578" s="139"/>
      <c r="P1578" s="139"/>
      <c r="Q1578" s="139"/>
      <c r="R1578" s="139"/>
      <c r="S1578" s="139"/>
      <c r="T1578" s="139"/>
      <c r="U1578" s="139"/>
      <c r="V1578" s="139"/>
      <c r="W1578" s="139"/>
      <c r="X1578" s="139"/>
      <c r="Y1578" s="139"/>
      <c r="Z1578" s="139"/>
      <c r="AA1578" s="139"/>
      <c r="AB1578" s="139"/>
      <c r="AC1578" s="139"/>
      <c r="AD1578" s="139"/>
      <c r="AE1578" s="139"/>
      <c r="AF1578" s="139"/>
      <c r="AG1578" s="139"/>
      <c r="AH1578" s="139"/>
      <c r="AI1578" s="139"/>
      <c r="AJ1578" s="139"/>
      <c r="AK1578" s="139"/>
      <c r="AL1578" s="139"/>
      <c r="AM1578" s="139"/>
      <c r="AN1578" s="139"/>
      <c r="AO1578" s="139"/>
      <c r="AP1578" s="139"/>
      <c r="AQ1578" s="139"/>
      <c r="AR1578" s="139"/>
      <c r="AS1578" s="139"/>
      <c r="AT1578" s="139"/>
      <c r="AU1578" s="139"/>
      <c r="AV1578" s="139"/>
      <c r="AW1578" s="139"/>
      <c r="AX1578" s="139"/>
      <c r="AY1578" s="139"/>
      <c r="AZ1578" s="139"/>
      <c r="BA1578" s="139"/>
      <c r="BB1578" s="139"/>
    </row>
    <row r="1579" spans="1:54" ht="14.25" x14ac:dyDescent="0.2">
      <c r="A1579" s="139"/>
      <c r="B1579" s="139"/>
      <c r="C1579" s="139"/>
      <c r="D1579" s="139"/>
      <c r="E1579" s="139"/>
      <c r="F1579" s="139"/>
      <c r="G1579" s="139"/>
      <c r="H1579" s="139"/>
      <c r="I1579" s="139"/>
      <c r="J1579" s="139"/>
      <c r="K1579" s="139"/>
      <c r="L1579" s="139"/>
      <c r="M1579" s="139"/>
      <c r="N1579" s="139"/>
      <c r="O1579" s="139"/>
      <c r="P1579" s="139"/>
      <c r="Q1579" s="139"/>
      <c r="R1579" s="139"/>
      <c r="S1579" s="139"/>
      <c r="T1579" s="139"/>
      <c r="U1579" s="139"/>
      <c r="V1579" s="139"/>
      <c r="W1579" s="139"/>
      <c r="X1579" s="139"/>
      <c r="Y1579" s="139"/>
      <c r="Z1579" s="139"/>
      <c r="AA1579" s="139"/>
      <c r="AB1579" s="139"/>
      <c r="AC1579" s="139"/>
      <c r="AD1579" s="139"/>
      <c r="AE1579" s="139"/>
      <c r="AF1579" s="139"/>
      <c r="AG1579" s="139"/>
      <c r="AH1579" s="139"/>
      <c r="AI1579" s="139"/>
      <c r="AJ1579" s="139"/>
      <c r="AK1579" s="139"/>
      <c r="AL1579" s="139"/>
      <c r="AM1579" s="139"/>
      <c r="AN1579" s="139"/>
      <c r="AO1579" s="139"/>
      <c r="AP1579" s="139"/>
      <c r="AQ1579" s="139"/>
      <c r="AR1579" s="139"/>
      <c r="AS1579" s="139"/>
      <c r="AT1579" s="139"/>
      <c r="AU1579" s="139"/>
      <c r="AV1579" s="139"/>
      <c r="AW1579" s="139"/>
      <c r="AX1579" s="139"/>
      <c r="AY1579" s="139"/>
      <c r="AZ1579" s="139"/>
      <c r="BA1579" s="139"/>
      <c r="BB1579" s="139"/>
    </row>
    <row r="1580" spans="1:54" ht="14.25" x14ac:dyDescent="0.2">
      <c r="A1580" s="139"/>
      <c r="B1580" s="139"/>
      <c r="C1580" s="139"/>
      <c r="D1580" s="139"/>
      <c r="E1580" s="139"/>
      <c r="F1580" s="139"/>
      <c r="G1580" s="139"/>
      <c r="H1580" s="139"/>
      <c r="I1580" s="139"/>
      <c r="J1580" s="139"/>
      <c r="K1580" s="139"/>
      <c r="L1580" s="139"/>
      <c r="M1580" s="139"/>
      <c r="N1580" s="139"/>
      <c r="O1580" s="139"/>
      <c r="P1580" s="139"/>
      <c r="Q1580" s="139"/>
      <c r="R1580" s="139"/>
      <c r="S1580" s="139"/>
      <c r="T1580" s="139"/>
      <c r="U1580" s="139"/>
      <c r="V1580" s="139"/>
      <c r="W1580" s="139"/>
      <c r="X1580" s="139"/>
      <c r="Y1580" s="139"/>
      <c r="Z1580" s="139"/>
      <c r="AA1580" s="139"/>
      <c r="AB1580" s="139"/>
      <c r="AC1580" s="139"/>
      <c r="AD1580" s="139"/>
      <c r="AE1580" s="139"/>
      <c r="AF1580" s="139"/>
      <c r="AG1580" s="139"/>
      <c r="AH1580" s="139"/>
      <c r="AI1580" s="139"/>
      <c r="AJ1580" s="139"/>
      <c r="AK1580" s="139"/>
      <c r="AL1580" s="139"/>
      <c r="AM1580" s="139"/>
      <c r="AN1580" s="139"/>
      <c r="AO1580" s="139"/>
      <c r="AP1580" s="139"/>
      <c r="AQ1580" s="139"/>
      <c r="AR1580" s="139"/>
      <c r="AS1580" s="139"/>
      <c r="AT1580" s="139"/>
      <c r="AU1580" s="139"/>
      <c r="AV1580" s="139"/>
      <c r="AW1580" s="139"/>
      <c r="AX1580" s="139"/>
      <c r="AY1580" s="139"/>
      <c r="AZ1580" s="139"/>
      <c r="BA1580" s="139"/>
      <c r="BB1580" s="139"/>
    </row>
    <row r="1581" spans="1:54" ht="14.25" x14ac:dyDescent="0.2">
      <c r="A1581" s="139"/>
      <c r="B1581" s="139"/>
      <c r="C1581" s="139"/>
      <c r="D1581" s="139"/>
      <c r="E1581" s="139"/>
      <c r="F1581" s="139"/>
      <c r="G1581" s="139"/>
      <c r="H1581" s="139"/>
      <c r="I1581" s="139"/>
      <c r="J1581" s="139"/>
      <c r="K1581" s="139"/>
      <c r="L1581" s="139"/>
      <c r="M1581" s="139"/>
      <c r="N1581" s="139"/>
      <c r="O1581" s="139"/>
      <c r="P1581" s="139"/>
      <c r="Q1581" s="139"/>
      <c r="R1581" s="139"/>
      <c r="S1581" s="139"/>
      <c r="T1581" s="139"/>
      <c r="U1581" s="139"/>
      <c r="V1581" s="139"/>
      <c r="W1581" s="139"/>
      <c r="X1581" s="139"/>
      <c r="Y1581" s="139"/>
      <c r="Z1581" s="139"/>
      <c r="AA1581" s="139"/>
      <c r="AB1581" s="139"/>
      <c r="AC1581" s="139"/>
      <c r="AD1581" s="139"/>
      <c r="AE1581" s="139"/>
      <c r="AF1581" s="139"/>
      <c r="AG1581" s="139"/>
      <c r="AH1581" s="139"/>
      <c r="AI1581" s="139"/>
      <c r="AJ1581" s="139"/>
      <c r="AK1581" s="139"/>
      <c r="AL1581" s="139"/>
      <c r="AM1581" s="139"/>
      <c r="AN1581" s="139"/>
      <c r="AO1581" s="139"/>
      <c r="AP1581" s="139"/>
      <c r="AQ1581" s="139"/>
      <c r="AR1581" s="139"/>
      <c r="AS1581" s="139"/>
      <c r="AT1581" s="139"/>
      <c r="AU1581" s="139"/>
      <c r="AV1581" s="139"/>
      <c r="AW1581" s="139"/>
      <c r="AX1581" s="139"/>
      <c r="AY1581" s="139"/>
      <c r="AZ1581" s="139"/>
      <c r="BA1581" s="139"/>
      <c r="BB1581" s="139"/>
    </row>
    <row r="1582" spans="1:54" ht="14.25" x14ac:dyDescent="0.2">
      <c r="A1582" s="139"/>
      <c r="B1582" s="139"/>
      <c r="C1582" s="139"/>
      <c r="D1582" s="139"/>
      <c r="E1582" s="139"/>
      <c r="F1582" s="139"/>
      <c r="G1582" s="139"/>
      <c r="H1582" s="139"/>
      <c r="I1582" s="139"/>
      <c r="J1582" s="139"/>
      <c r="K1582" s="139"/>
      <c r="L1582" s="139"/>
      <c r="M1582" s="139"/>
      <c r="N1582" s="139"/>
      <c r="O1582" s="139"/>
      <c r="P1582" s="139"/>
      <c r="Q1582" s="139"/>
      <c r="R1582" s="139"/>
      <c r="S1582" s="139"/>
      <c r="T1582" s="139"/>
      <c r="U1582" s="139"/>
      <c r="V1582" s="139"/>
      <c r="W1582" s="139"/>
      <c r="X1582" s="139"/>
      <c r="Y1582" s="139"/>
      <c r="Z1582" s="139"/>
      <c r="AA1582" s="139"/>
      <c r="AB1582" s="139"/>
      <c r="AC1582" s="139"/>
      <c r="AD1582" s="139"/>
      <c r="AE1582" s="139"/>
      <c r="AF1582" s="139"/>
      <c r="AG1582" s="139"/>
      <c r="AH1582" s="139"/>
      <c r="AI1582" s="139"/>
      <c r="AJ1582" s="139"/>
      <c r="AK1582" s="139"/>
      <c r="AL1582" s="139"/>
      <c r="AM1582" s="139"/>
      <c r="AN1582" s="139"/>
      <c r="AO1582" s="139"/>
      <c r="AP1582" s="139"/>
      <c r="AQ1582" s="139"/>
      <c r="AR1582" s="139"/>
      <c r="AS1582" s="139"/>
      <c r="AT1582" s="139"/>
      <c r="AU1582" s="139"/>
      <c r="AV1582" s="139"/>
      <c r="AW1582" s="139"/>
      <c r="AX1582" s="139"/>
      <c r="AY1582" s="139"/>
      <c r="AZ1582" s="139"/>
      <c r="BA1582" s="139"/>
      <c r="BB1582" s="139"/>
    </row>
    <row r="1583" spans="1:54" ht="14.25" x14ac:dyDescent="0.2">
      <c r="A1583" s="139"/>
      <c r="B1583" s="139"/>
      <c r="C1583" s="139"/>
      <c r="D1583" s="139"/>
      <c r="E1583" s="139"/>
      <c r="F1583" s="139"/>
      <c r="G1583" s="139"/>
      <c r="H1583" s="139"/>
      <c r="I1583" s="139"/>
      <c r="J1583" s="139"/>
      <c r="K1583" s="139"/>
      <c r="L1583" s="139"/>
      <c r="M1583" s="139"/>
      <c r="N1583" s="139"/>
      <c r="O1583" s="139"/>
      <c r="P1583" s="139"/>
      <c r="Q1583" s="139"/>
      <c r="R1583" s="139"/>
      <c r="S1583" s="139"/>
      <c r="T1583" s="139"/>
      <c r="U1583" s="139"/>
      <c r="V1583" s="139"/>
      <c r="W1583" s="139"/>
      <c r="X1583" s="139"/>
      <c r="Y1583" s="139"/>
      <c r="Z1583" s="139"/>
      <c r="AA1583" s="139"/>
      <c r="AB1583" s="139"/>
      <c r="AC1583" s="139"/>
      <c r="AD1583" s="139"/>
      <c r="AE1583" s="139"/>
      <c r="AF1583" s="139"/>
      <c r="AG1583" s="139"/>
      <c r="AH1583" s="139"/>
      <c r="AI1583" s="139"/>
      <c r="AJ1583" s="139"/>
      <c r="AK1583" s="139"/>
      <c r="AL1583" s="139"/>
      <c r="AM1583" s="139"/>
      <c r="AN1583" s="139"/>
      <c r="AO1583" s="139"/>
      <c r="AP1583" s="139"/>
      <c r="AQ1583" s="139"/>
      <c r="AR1583" s="139"/>
      <c r="AS1583" s="139"/>
      <c r="AT1583" s="139"/>
      <c r="AU1583" s="139"/>
      <c r="AV1583" s="139"/>
      <c r="AW1583" s="139"/>
      <c r="AX1583" s="139"/>
      <c r="AY1583" s="139"/>
      <c r="AZ1583" s="139"/>
      <c r="BA1583" s="139"/>
      <c r="BB1583" s="139"/>
    </row>
    <row r="1584" spans="1:54" ht="14.25" x14ac:dyDescent="0.2">
      <c r="A1584" s="139"/>
      <c r="B1584" s="139"/>
      <c r="C1584" s="139"/>
      <c r="D1584" s="139"/>
      <c r="E1584" s="139"/>
      <c r="F1584" s="139"/>
      <c r="G1584" s="139"/>
      <c r="H1584" s="139"/>
      <c r="I1584" s="139"/>
      <c r="J1584" s="139"/>
      <c r="K1584" s="139"/>
      <c r="L1584" s="139"/>
      <c r="M1584" s="139"/>
      <c r="N1584" s="139"/>
      <c r="O1584" s="139"/>
      <c r="P1584" s="139"/>
      <c r="Q1584" s="139"/>
      <c r="R1584" s="139"/>
      <c r="S1584" s="139"/>
      <c r="T1584" s="139"/>
      <c r="U1584" s="139"/>
      <c r="V1584" s="139"/>
      <c r="W1584" s="139"/>
      <c r="X1584" s="139"/>
      <c r="Y1584" s="139"/>
      <c r="Z1584" s="139"/>
      <c r="AA1584" s="139"/>
      <c r="AB1584" s="139"/>
      <c r="AC1584" s="139"/>
      <c r="AD1584" s="139"/>
      <c r="AE1584" s="139"/>
      <c r="AF1584" s="139"/>
      <c r="AG1584" s="139"/>
      <c r="AH1584" s="139"/>
      <c r="AI1584" s="139"/>
      <c r="AJ1584" s="139"/>
      <c r="AK1584" s="139"/>
      <c r="AL1584" s="139"/>
      <c r="AM1584" s="139"/>
      <c r="AN1584" s="139"/>
      <c r="AO1584" s="139"/>
      <c r="AP1584" s="139"/>
      <c r="AQ1584" s="139"/>
      <c r="AR1584" s="139"/>
      <c r="AS1584" s="139"/>
      <c r="AT1584" s="139"/>
      <c r="AU1584" s="139"/>
      <c r="AV1584" s="139"/>
      <c r="AW1584" s="139"/>
      <c r="AX1584" s="139"/>
      <c r="AY1584" s="139"/>
      <c r="AZ1584" s="139"/>
      <c r="BA1584" s="139"/>
      <c r="BB1584" s="139"/>
    </row>
    <row r="1585" spans="1:54" ht="14.25" x14ac:dyDescent="0.2">
      <c r="A1585" s="139"/>
      <c r="B1585" s="139"/>
      <c r="C1585" s="139"/>
      <c r="D1585" s="139"/>
      <c r="E1585" s="139"/>
      <c r="F1585" s="139"/>
      <c r="G1585" s="139"/>
      <c r="H1585" s="139"/>
      <c r="I1585" s="139"/>
      <c r="J1585" s="139"/>
      <c r="K1585" s="139"/>
      <c r="L1585" s="139"/>
      <c r="M1585" s="139"/>
      <c r="N1585" s="139"/>
      <c r="O1585" s="139"/>
      <c r="P1585" s="139"/>
      <c r="Q1585" s="139"/>
      <c r="R1585" s="139"/>
      <c r="S1585" s="139"/>
      <c r="T1585" s="139"/>
      <c r="U1585" s="139"/>
      <c r="V1585" s="139"/>
      <c r="W1585" s="139"/>
      <c r="X1585" s="139"/>
      <c r="Y1585" s="139"/>
      <c r="Z1585" s="139"/>
      <c r="AA1585" s="139"/>
      <c r="AB1585" s="139"/>
      <c r="AC1585" s="139"/>
      <c r="AD1585" s="139"/>
      <c r="AE1585" s="139"/>
      <c r="AF1585" s="139"/>
      <c r="AG1585" s="139"/>
      <c r="AH1585" s="139"/>
      <c r="AI1585" s="139"/>
      <c r="AJ1585" s="139"/>
      <c r="AK1585" s="139"/>
      <c r="AL1585" s="139"/>
      <c r="AM1585" s="139"/>
      <c r="AN1585" s="139"/>
      <c r="AO1585" s="139"/>
      <c r="AP1585" s="139"/>
      <c r="AQ1585" s="139"/>
      <c r="AR1585" s="139"/>
      <c r="AS1585" s="139"/>
      <c r="AT1585" s="139"/>
      <c r="AU1585" s="139"/>
      <c r="AV1585" s="139"/>
      <c r="AW1585" s="139"/>
      <c r="AX1585" s="139"/>
      <c r="AY1585" s="139"/>
      <c r="AZ1585" s="139"/>
      <c r="BA1585" s="139"/>
      <c r="BB1585" s="139"/>
    </row>
    <row r="1586" spans="1:54" ht="14.25" x14ac:dyDescent="0.2">
      <c r="A1586" s="139"/>
      <c r="B1586" s="139"/>
      <c r="C1586" s="139"/>
      <c r="D1586" s="139"/>
      <c r="E1586" s="139"/>
      <c r="F1586" s="139"/>
      <c r="G1586" s="139"/>
      <c r="H1586" s="139"/>
      <c r="I1586" s="139"/>
      <c r="J1586" s="139"/>
      <c r="K1586" s="139"/>
      <c r="L1586" s="139"/>
      <c r="M1586" s="139"/>
      <c r="N1586" s="139"/>
      <c r="O1586" s="139"/>
      <c r="P1586" s="139"/>
      <c r="Q1586" s="139"/>
      <c r="R1586" s="139"/>
      <c r="S1586" s="139"/>
      <c r="T1586" s="139"/>
      <c r="U1586" s="139"/>
      <c r="V1586" s="139"/>
      <c r="W1586" s="139"/>
      <c r="X1586" s="139"/>
      <c r="Y1586" s="139"/>
      <c r="Z1586" s="139"/>
      <c r="AA1586" s="139"/>
      <c r="AB1586" s="139"/>
      <c r="AC1586" s="139"/>
      <c r="AD1586" s="139"/>
      <c r="AE1586" s="139"/>
      <c r="AF1586" s="139"/>
      <c r="AG1586" s="139"/>
      <c r="AH1586" s="139"/>
      <c r="AI1586" s="139"/>
      <c r="AJ1586" s="139"/>
      <c r="AK1586" s="139"/>
      <c r="AL1586" s="139"/>
      <c r="AM1586" s="139"/>
      <c r="AN1586" s="139"/>
      <c r="AO1586" s="139"/>
      <c r="AP1586" s="139"/>
      <c r="AQ1586" s="139"/>
      <c r="AR1586" s="139"/>
      <c r="AS1586" s="139"/>
      <c r="AT1586" s="139"/>
      <c r="AU1586" s="139"/>
      <c r="AV1586" s="139"/>
      <c r="AW1586" s="139"/>
      <c r="AX1586" s="139"/>
      <c r="AY1586" s="139"/>
      <c r="AZ1586" s="139"/>
      <c r="BA1586" s="139"/>
      <c r="BB1586" s="139"/>
    </row>
    <row r="1587" spans="1:54" ht="14.25" x14ac:dyDescent="0.2">
      <c r="A1587" s="139"/>
      <c r="B1587" s="139"/>
      <c r="C1587" s="139"/>
      <c r="D1587" s="139"/>
      <c r="E1587" s="139"/>
      <c r="F1587" s="139"/>
      <c r="G1587" s="139"/>
      <c r="H1587" s="139"/>
      <c r="I1587" s="139"/>
      <c r="J1587" s="139"/>
      <c r="K1587" s="139"/>
      <c r="L1587" s="139"/>
      <c r="M1587" s="139"/>
      <c r="N1587" s="139"/>
      <c r="O1587" s="139"/>
      <c r="P1587" s="139"/>
      <c r="Q1587" s="139"/>
      <c r="R1587" s="139"/>
      <c r="S1587" s="139"/>
      <c r="T1587" s="139"/>
      <c r="U1587" s="139"/>
      <c r="V1587" s="139"/>
      <c r="W1587" s="139"/>
      <c r="X1587" s="139"/>
      <c r="Y1587" s="139"/>
      <c r="Z1587" s="139"/>
      <c r="AA1587" s="139"/>
      <c r="AB1587" s="139"/>
      <c r="AC1587" s="139"/>
      <c r="AD1587" s="139"/>
      <c r="AE1587" s="139"/>
      <c r="AF1587" s="139"/>
      <c r="AG1587" s="139"/>
      <c r="AH1587" s="139"/>
      <c r="AI1587" s="139"/>
      <c r="AJ1587" s="139"/>
      <c r="AK1587" s="139"/>
      <c r="AL1587" s="139"/>
      <c r="AM1587" s="139"/>
      <c r="AN1587" s="139"/>
      <c r="AO1587" s="139"/>
      <c r="AP1587" s="139"/>
      <c r="AQ1587" s="139"/>
      <c r="AR1587" s="139"/>
      <c r="AS1587" s="139"/>
      <c r="AT1587" s="139"/>
      <c r="AU1587" s="139"/>
      <c r="AV1587" s="139"/>
      <c r="AW1587" s="139"/>
      <c r="AX1587" s="139"/>
      <c r="AY1587" s="139"/>
      <c r="AZ1587" s="139"/>
      <c r="BA1587" s="139"/>
      <c r="BB1587" s="139"/>
    </row>
    <row r="1588" spans="1:54" ht="14.25" x14ac:dyDescent="0.2">
      <c r="A1588" s="139"/>
      <c r="B1588" s="139"/>
      <c r="C1588" s="139"/>
      <c r="D1588" s="139"/>
      <c r="E1588" s="139"/>
      <c r="F1588" s="139"/>
      <c r="G1588" s="139"/>
      <c r="H1588" s="139"/>
      <c r="I1588" s="139"/>
      <c r="J1588" s="139"/>
      <c r="K1588" s="139"/>
      <c r="L1588" s="139"/>
      <c r="M1588" s="139"/>
      <c r="N1588" s="139"/>
      <c r="O1588" s="139"/>
      <c r="P1588" s="139"/>
      <c r="Q1588" s="139"/>
      <c r="R1588" s="139"/>
      <c r="S1588" s="139"/>
      <c r="T1588" s="139"/>
      <c r="U1588" s="139"/>
      <c r="V1588" s="139"/>
      <c r="W1588" s="139"/>
      <c r="X1588" s="139"/>
      <c r="Y1588" s="139"/>
      <c r="Z1588" s="139"/>
      <c r="AA1588" s="139"/>
      <c r="AB1588" s="139"/>
      <c r="AC1588" s="139"/>
      <c r="AD1588" s="139"/>
      <c r="AE1588" s="139"/>
      <c r="AF1588" s="139"/>
      <c r="AG1588" s="139"/>
      <c r="AH1588" s="139"/>
      <c r="AI1588" s="139"/>
      <c r="AJ1588" s="139"/>
      <c r="AK1588" s="139"/>
      <c r="AL1588" s="139"/>
      <c r="AM1588" s="139"/>
      <c r="AN1588" s="139"/>
      <c r="AO1588" s="139"/>
      <c r="AP1588" s="139"/>
      <c r="AQ1588" s="139"/>
      <c r="AR1588" s="139"/>
      <c r="AS1588" s="139"/>
      <c r="AT1588" s="139"/>
      <c r="AU1588" s="139"/>
      <c r="AV1588" s="139"/>
      <c r="AW1588" s="139"/>
      <c r="AX1588" s="139"/>
      <c r="AY1588" s="139"/>
      <c r="AZ1588" s="139"/>
      <c r="BA1588" s="139"/>
      <c r="BB1588" s="139"/>
    </row>
    <row r="1589" spans="1:54" ht="14.25" x14ac:dyDescent="0.2">
      <c r="A1589" s="139"/>
      <c r="B1589" s="139"/>
      <c r="C1589" s="139"/>
      <c r="D1589" s="139"/>
      <c r="E1589" s="139"/>
      <c r="F1589" s="139"/>
      <c r="G1589" s="139"/>
      <c r="H1589" s="139"/>
      <c r="I1589" s="139"/>
      <c r="J1589" s="139"/>
      <c r="K1589" s="139"/>
      <c r="L1589" s="139"/>
      <c r="M1589" s="139"/>
      <c r="N1589" s="139"/>
      <c r="O1589" s="139"/>
      <c r="P1589" s="139"/>
      <c r="Q1589" s="139"/>
      <c r="R1589" s="139"/>
      <c r="S1589" s="139"/>
      <c r="T1589" s="139"/>
      <c r="U1589" s="139"/>
      <c r="V1589" s="139"/>
      <c r="W1589" s="139"/>
      <c r="X1589" s="139"/>
      <c r="Y1589" s="139"/>
      <c r="Z1589" s="139"/>
      <c r="AA1589" s="139"/>
      <c r="AB1589" s="139"/>
      <c r="AC1589" s="139"/>
      <c r="AD1589" s="139"/>
      <c r="AE1589" s="139"/>
      <c r="AF1589" s="139"/>
      <c r="AG1589" s="139"/>
      <c r="AH1589" s="139"/>
      <c r="AI1589" s="139"/>
      <c r="AJ1589" s="139"/>
      <c r="AK1589" s="139"/>
      <c r="AL1589" s="139"/>
      <c r="AM1589" s="139"/>
      <c r="AN1589" s="139"/>
      <c r="AO1589" s="139"/>
      <c r="AP1589" s="139"/>
      <c r="AQ1589" s="139"/>
      <c r="AR1589" s="139"/>
      <c r="AS1589" s="139"/>
      <c r="AT1589" s="139"/>
      <c r="AU1589" s="139"/>
      <c r="AV1589" s="139"/>
      <c r="AW1589" s="139"/>
      <c r="AX1589" s="139"/>
      <c r="AY1589" s="139"/>
      <c r="AZ1589" s="139"/>
      <c r="BA1589" s="139"/>
      <c r="BB1589" s="139"/>
    </row>
    <row r="1590" spans="1:54" ht="14.25" x14ac:dyDescent="0.2">
      <c r="A1590" s="139"/>
      <c r="B1590" s="139"/>
      <c r="C1590" s="139"/>
      <c r="D1590" s="139"/>
      <c r="E1590" s="139"/>
      <c r="F1590" s="139"/>
      <c r="G1590" s="139"/>
      <c r="H1590" s="139"/>
      <c r="I1590" s="139"/>
      <c r="J1590" s="139"/>
      <c r="K1590" s="139"/>
      <c r="L1590" s="139"/>
      <c r="M1590" s="139"/>
      <c r="N1590" s="139"/>
      <c r="O1590" s="139"/>
      <c r="P1590" s="139"/>
      <c r="Q1590" s="139"/>
      <c r="R1590" s="139"/>
      <c r="S1590" s="139"/>
      <c r="T1590" s="139"/>
      <c r="U1590" s="139"/>
      <c r="V1590" s="139"/>
      <c r="W1590" s="139"/>
      <c r="X1590" s="139"/>
      <c r="Y1590" s="139"/>
      <c r="Z1590" s="139"/>
      <c r="AA1590" s="139"/>
      <c r="AB1590" s="139"/>
      <c r="AC1590" s="139"/>
      <c r="AD1590" s="139"/>
      <c r="AE1590" s="139"/>
      <c r="AF1590" s="139"/>
      <c r="AG1590" s="139"/>
      <c r="AH1590" s="139"/>
      <c r="AI1590" s="139"/>
      <c r="AJ1590" s="139"/>
      <c r="AK1590" s="139"/>
      <c r="AL1590" s="139"/>
      <c r="AM1590" s="139"/>
      <c r="AN1590" s="139"/>
      <c r="AO1590" s="139"/>
      <c r="AP1590" s="139"/>
      <c r="AQ1590" s="139"/>
      <c r="AR1590" s="139"/>
      <c r="AS1590" s="139"/>
      <c r="AT1590" s="139"/>
      <c r="AU1590" s="139"/>
      <c r="AV1590" s="139"/>
      <c r="AW1590" s="139"/>
      <c r="AX1590" s="139"/>
      <c r="AY1590" s="139"/>
      <c r="AZ1590" s="139"/>
      <c r="BA1590" s="139"/>
      <c r="BB1590" s="139"/>
    </row>
    <row r="1591" spans="1:54" ht="14.25" x14ac:dyDescent="0.2">
      <c r="A1591" s="139"/>
      <c r="B1591" s="139"/>
      <c r="C1591" s="139"/>
      <c r="D1591" s="139"/>
      <c r="E1591" s="139"/>
      <c r="F1591" s="139"/>
      <c r="G1591" s="139"/>
      <c r="H1591" s="139"/>
      <c r="I1591" s="139"/>
      <c r="J1591" s="139"/>
      <c r="K1591" s="139"/>
      <c r="L1591" s="139"/>
      <c r="M1591" s="139"/>
      <c r="N1591" s="139"/>
      <c r="O1591" s="139"/>
      <c r="P1591" s="139"/>
      <c r="Q1591" s="139"/>
      <c r="R1591" s="139"/>
      <c r="S1591" s="139"/>
      <c r="T1591" s="139"/>
      <c r="U1591" s="139"/>
      <c r="V1591" s="139"/>
      <c r="W1591" s="139"/>
      <c r="X1591" s="139"/>
      <c r="Y1591" s="139"/>
      <c r="Z1591" s="139"/>
      <c r="AA1591" s="139"/>
      <c r="AB1591" s="139"/>
      <c r="AC1591" s="139"/>
      <c r="AD1591" s="139"/>
      <c r="AE1591" s="139"/>
      <c r="AF1591" s="139"/>
      <c r="AG1591" s="139"/>
      <c r="AH1591" s="139"/>
      <c r="AI1591" s="139"/>
      <c r="AJ1591" s="139"/>
      <c r="AK1591" s="139"/>
      <c r="AL1591" s="139"/>
      <c r="AM1591" s="139"/>
      <c r="AN1591" s="139"/>
      <c r="AO1591" s="139"/>
      <c r="AP1591" s="139"/>
      <c r="AQ1591" s="139"/>
      <c r="AR1591" s="139"/>
      <c r="AS1591" s="139"/>
      <c r="AT1591" s="139"/>
      <c r="AU1591" s="139"/>
      <c r="AV1591" s="139"/>
      <c r="AW1591" s="139"/>
      <c r="AX1591" s="139"/>
      <c r="AY1591" s="139"/>
      <c r="AZ1591" s="139"/>
      <c r="BA1591" s="139"/>
      <c r="BB1591" s="139"/>
    </row>
    <row r="1592" spans="1:54" ht="14.25" x14ac:dyDescent="0.2">
      <c r="A1592" s="139"/>
      <c r="B1592" s="139"/>
      <c r="C1592" s="139"/>
      <c r="D1592" s="139"/>
      <c r="E1592" s="139"/>
      <c r="F1592" s="139"/>
      <c r="G1592" s="139"/>
      <c r="H1592" s="139"/>
      <c r="I1592" s="139"/>
      <c r="J1592" s="139"/>
      <c r="K1592" s="139"/>
      <c r="L1592" s="139"/>
      <c r="M1592" s="139"/>
      <c r="N1592" s="139"/>
      <c r="O1592" s="139"/>
      <c r="P1592" s="139"/>
      <c r="Q1592" s="139"/>
      <c r="R1592" s="139"/>
      <c r="S1592" s="139"/>
      <c r="T1592" s="139"/>
      <c r="U1592" s="139"/>
      <c r="V1592" s="139"/>
      <c r="W1592" s="139"/>
      <c r="X1592" s="139"/>
      <c r="Y1592" s="139"/>
      <c r="Z1592" s="139"/>
      <c r="AA1592" s="139"/>
      <c r="AB1592" s="139"/>
      <c r="AC1592" s="139"/>
      <c r="AD1592" s="139"/>
      <c r="AE1592" s="139"/>
      <c r="AF1592" s="139"/>
      <c r="AG1592" s="139"/>
      <c r="AH1592" s="139"/>
      <c r="AI1592" s="139"/>
      <c r="AJ1592" s="139"/>
      <c r="AK1592" s="139"/>
      <c r="AL1592" s="139"/>
      <c r="AM1592" s="139"/>
      <c r="AN1592" s="139"/>
      <c r="AO1592" s="139"/>
      <c r="AP1592" s="139"/>
      <c r="AQ1592" s="139"/>
      <c r="AR1592" s="139"/>
      <c r="AS1592" s="139"/>
      <c r="AT1592" s="139"/>
      <c r="AU1592" s="139"/>
      <c r="AV1592" s="139"/>
      <c r="AW1592" s="139"/>
      <c r="AX1592" s="139"/>
      <c r="AY1592" s="139"/>
      <c r="AZ1592" s="139"/>
      <c r="BA1592" s="139"/>
      <c r="BB1592" s="139"/>
    </row>
    <row r="1593" spans="1:54" ht="14.25" x14ac:dyDescent="0.2">
      <c r="A1593" s="139"/>
      <c r="B1593" s="139"/>
      <c r="C1593" s="139"/>
      <c r="D1593" s="139"/>
      <c r="E1593" s="139"/>
      <c r="F1593" s="139"/>
      <c r="G1593" s="139"/>
      <c r="H1593" s="139"/>
      <c r="I1593" s="139"/>
      <c r="J1593" s="139"/>
      <c r="K1593" s="139"/>
      <c r="L1593" s="139"/>
      <c r="M1593" s="139"/>
      <c r="N1593" s="139"/>
      <c r="O1593" s="139"/>
      <c r="P1593" s="139"/>
      <c r="Q1593" s="139"/>
      <c r="R1593" s="139"/>
      <c r="S1593" s="139"/>
      <c r="T1593" s="139"/>
      <c r="U1593" s="139"/>
      <c r="V1593" s="139"/>
      <c r="W1593" s="139"/>
      <c r="X1593" s="139"/>
      <c r="Y1593" s="139"/>
      <c r="Z1593" s="139"/>
      <c r="AA1593" s="139"/>
      <c r="AB1593" s="139"/>
      <c r="AC1593" s="139"/>
      <c r="AD1593" s="139"/>
      <c r="AE1593" s="139"/>
      <c r="AF1593" s="139"/>
      <c r="AG1593" s="139"/>
      <c r="AH1593" s="139"/>
      <c r="AI1593" s="139"/>
      <c r="AJ1593" s="139"/>
      <c r="AK1593" s="139"/>
      <c r="AL1593" s="139"/>
      <c r="AM1593" s="139"/>
      <c r="AN1593" s="139"/>
      <c r="AO1593" s="139"/>
      <c r="AP1593" s="139"/>
      <c r="AQ1593" s="139"/>
      <c r="AR1593" s="139"/>
      <c r="AS1593" s="139"/>
      <c r="AT1593" s="139"/>
      <c r="AU1593" s="139"/>
      <c r="AV1593" s="139"/>
      <c r="AW1593" s="139"/>
      <c r="AX1593" s="139"/>
      <c r="AY1593" s="139"/>
      <c r="AZ1593" s="139"/>
      <c r="BA1593" s="139"/>
      <c r="BB1593" s="139"/>
    </row>
    <row r="1594" spans="1:54" ht="14.25" x14ac:dyDescent="0.2">
      <c r="A1594" s="139"/>
      <c r="B1594" s="139"/>
      <c r="C1594" s="139"/>
      <c r="D1594" s="139"/>
      <c r="E1594" s="139"/>
      <c r="F1594" s="139"/>
      <c r="G1594" s="139"/>
      <c r="H1594" s="139"/>
      <c r="I1594" s="139"/>
      <c r="J1594" s="139"/>
      <c r="K1594" s="139"/>
      <c r="L1594" s="139"/>
      <c r="M1594" s="139"/>
      <c r="N1594" s="139"/>
      <c r="O1594" s="139"/>
      <c r="P1594" s="139"/>
      <c r="Q1594" s="139"/>
      <c r="R1594" s="139"/>
      <c r="S1594" s="139"/>
      <c r="T1594" s="139"/>
      <c r="U1594" s="139"/>
      <c r="V1594" s="139"/>
      <c r="W1594" s="139"/>
      <c r="X1594" s="139"/>
      <c r="Y1594" s="139"/>
      <c r="Z1594" s="139"/>
      <c r="AA1594" s="139"/>
      <c r="AB1594" s="139"/>
      <c r="AC1594" s="139"/>
      <c r="AD1594" s="139"/>
      <c r="AE1594" s="139"/>
      <c r="AF1594" s="139"/>
      <c r="AG1594" s="139"/>
      <c r="AH1594" s="139"/>
      <c r="AI1594" s="139"/>
      <c r="AJ1594" s="139"/>
      <c r="AK1594" s="139"/>
      <c r="AL1594" s="139"/>
      <c r="AM1594" s="139"/>
      <c r="AN1594" s="139"/>
      <c r="AO1594" s="139"/>
      <c r="AP1594" s="139"/>
      <c r="AQ1594" s="139"/>
      <c r="AR1594" s="139"/>
      <c r="AS1594" s="139"/>
      <c r="AT1594" s="139"/>
      <c r="AU1594" s="139"/>
      <c r="AV1594" s="139"/>
      <c r="AW1594" s="139"/>
      <c r="AX1594" s="139"/>
      <c r="AY1594" s="139"/>
      <c r="AZ1594" s="139"/>
      <c r="BA1594" s="139"/>
      <c r="BB1594" s="139"/>
    </row>
    <row r="1595" spans="1:54" ht="14.25" x14ac:dyDescent="0.2">
      <c r="A1595" s="139"/>
      <c r="B1595" s="139"/>
      <c r="C1595" s="139"/>
      <c r="D1595" s="139"/>
      <c r="E1595" s="139"/>
      <c r="F1595" s="139"/>
      <c r="G1595" s="139"/>
      <c r="H1595" s="139"/>
      <c r="I1595" s="139"/>
      <c r="J1595" s="139"/>
      <c r="K1595" s="139"/>
      <c r="L1595" s="139"/>
      <c r="M1595" s="139"/>
      <c r="N1595" s="139"/>
      <c r="O1595" s="139"/>
      <c r="P1595" s="139"/>
      <c r="Q1595" s="139"/>
      <c r="R1595" s="139"/>
      <c r="S1595" s="139"/>
      <c r="T1595" s="139"/>
      <c r="U1595" s="139"/>
      <c r="V1595" s="139"/>
      <c r="W1595" s="139"/>
      <c r="X1595" s="139"/>
      <c r="Y1595" s="139"/>
      <c r="Z1595" s="139"/>
      <c r="AA1595" s="139"/>
      <c r="AB1595" s="139"/>
      <c r="AC1595" s="139"/>
      <c r="AD1595" s="139"/>
      <c r="AE1595" s="139"/>
      <c r="AF1595" s="139"/>
      <c r="AG1595" s="139"/>
      <c r="AH1595" s="139"/>
      <c r="AI1595" s="139"/>
      <c r="AJ1595" s="139"/>
      <c r="AK1595" s="139"/>
      <c r="AL1595" s="139"/>
      <c r="AM1595" s="139"/>
      <c r="AN1595" s="139"/>
      <c r="AO1595" s="139"/>
      <c r="AP1595" s="139"/>
      <c r="AQ1595" s="139"/>
      <c r="AR1595" s="139"/>
      <c r="AS1595" s="139"/>
      <c r="AT1595" s="139"/>
      <c r="AU1595" s="139"/>
      <c r="AV1595" s="139"/>
      <c r="AW1595" s="139"/>
      <c r="AX1595" s="139"/>
      <c r="AY1595" s="139"/>
      <c r="AZ1595" s="139"/>
      <c r="BA1595" s="139"/>
      <c r="BB1595" s="139"/>
    </row>
    <row r="1596" spans="1:54" ht="14.25" x14ac:dyDescent="0.2">
      <c r="A1596" s="139"/>
      <c r="B1596" s="139"/>
      <c r="C1596" s="139"/>
      <c r="D1596" s="139"/>
      <c r="E1596" s="139"/>
      <c r="F1596" s="139"/>
      <c r="G1596" s="139"/>
      <c r="H1596" s="139"/>
      <c r="I1596" s="139"/>
      <c r="J1596" s="139"/>
      <c r="K1596" s="139"/>
      <c r="L1596" s="139"/>
      <c r="M1596" s="139"/>
      <c r="N1596" s="139"/>
      <c r="O1596" s="139"/>
      <c r="P1596" s="139"/>
      <c r="Q1596" s="139"/>
      <c r="R1596" s="139"/>
      <c r="S1596" s="139"/>
      <c r="T1596" s="139"/>
      <c r="U1596" s="139"/>
      <c r="V1596" s="139"/>
      <c r="W1596" s="139"/>
      <c r="X1596" s="139"/>
      <c r="Y1596" s="139"/>
      <c r="Z1596" s="139"/>
      <c r="AA1596" s="139"/>
      <c r="AB1596" s="139"/>
      <c r="AC1596" s="139"/>
      <c r="AD1596" s="139"/>
      <c r="AE1596" s="139"/>
      <c r="AF1596" s="139"/>
      <c r="AG1596" s="139"/>
      <c r="AH1596" s="139"/>
      <c r="AI1596" s="139"/>
      <c r="AJ1596" s="139"/>
      <c r="AK1596" s="139"/>
      <c r="AL1596" s="139"/>
      <c r="AM1596" s="139"/>
      <c r="AN1596" s="139"/>
      <c r="AO1596" s="139"/>
      <c r="AP1596" s="139"/>
      <c r="AQ1596" s="139"/>
      <c r="AR1596" s="139"/>
      <c r="AS1596" s="139"/>
      <c r="AT1596" s="139"/>
      <c r="AU1596" s="139"/>
      <c r="AV1596" s="139"/>
      <c r="AW1596" s="139"/>
      <c r="AX1596" s="139"/>
      <c r="AY1596" s="139"/>
      <c r="AZ1596" s="139"/>
      <c r="BA1596" s="139"/>
      <c r="BB1596" s="139"/>
    </row>
    <row r="1597" spans="1:54" ht="14.25" x14ac:dyDescent="0.2">
      <c r="A1597" s="139"/>
      <c r="B1597" s="139"/>
      <c r="C1597" s="139"/>
      <c r="D1597" s="139"/>
      <c r="E1597" s="139"/>
      <c r="F1597" s="139"/>
      <c r="G1597" s="139"/>
      <c r="H1597" s="139"/>
      <c r="I1597" s="139"/>
      <c r="J1597" s="139"/>
      <c r="K1597" s="139"/>
      <c r="L1597" s="139"/>
      <c r="M1597" s="139"/>
      <c r="N1597" s="139"/>
      <c r="O1597" s="139"/>
      <c r="P1597" s="139"/>
      <c r="Q1597" s="139"/>
      <c r="R1597" s="139"/>
      <c r="S1597" s="139"/>
      <c r="T1597" s="139"/>
      <c r="U1597" s="139"/>
      <c r="V1597" s="139"/>
      <c r="W1597" s="139"/>
      <c r="X1597" s="139"/>
      <c r="Y1597" s="139"/>
      <c r="Z1597" s="139"/>
      <c r="AA1597" s="139"/>
      <c r="AB1597" s="139"/>
      <c r="AC1597" s="139"/>
      <c r="AD1597" s="139"/>
      <c r="AE1597" s="139"/>
      <c r="AF1597" s="139"/>
      <c r="AG1597" s="139"/>
      <c r="AH1597" s="139"/>
      <c r="AI1597" s="139"/>
      <c r="AJ1597" s="139"/>
      <c r="AK1597" s="139"/>
      <c r="AL1597" s="139"/>
      <c r="AM1597" s="139"/>
      <c r="AN1597" s="139"/>
      <c r="AO1597" s="139"/>
      <c r="AP1597" s="139"/>
      <c r="AQ1597" s="139"/>
      <c r="AR1597" s="139"/>
      <c r="AS1597" s="139"/>
      <c r="AT1597" s="139"/>
      <c r="AU1597" s="139"/>
      <c r="AV1597" s="139"/>
      <c r="AW1597" s="139"/>
      <c r="AX1597" s="139"/>
      <c r="AY1597" s="139"/>
      <c r="AZ1597" s="139"/>
      <c r="BA1597" s="139"/>
      <c r="BB1597" s="139"/>
    </row>
    <row r="1598" spans="1:54" ht="14.25" x14ac:dyDescent="0.2">
      <c r="A1598" s="139"/>
      <c r="B1598" s="139"/>
      <c r="C1598" s="139"/>
      <c r="D1598" s="139"/>
      <c r="E1598" s="139"/>
      <c r="F1598" s="139"/>
      <c r="G1598" s="139"/>
      <c r="H1598" s="139"/>
      <c r="I1598" s="139"/>
      <c r="J1598" s="139"/>
      <c r="K1598" s="139"/>
      <c r="L1598" s="139"/>
      <c r="M1598" s="139"/>
      <c r="N1598" s="139"/>
      <c r="O1598" s="139"/>
      <c r="P1598" s="139"/>
      <c r="Q1598" s="139"/>
      <c r="R1598" s="139"/>
      <c r="S1598" s="139"/>
      <c r="T1598" s="139"/>
      <c r="U1598" s="139"/>
      <c r="V1598" s="139"/>
      <c r="W1598" s="139"/>
      <c r="X1598" s="139"/>
      <c r="Y1598" s="139"/>
      <c r="Z1598" s="139"/>
      <c r="AA1598" s="139"/>
      <c r="AB1598" s="139"/>
      <c r="AC1598" s="139"/>
      <c r="AD1598" s="139"/>
      <c r="AE1598" s="139"/>
      <c r="AF1598" s="139"/>
      <c r="AG1598" s="139"/>
      <c r="AH1598" s="139"/>
      <c r="AI1598" s="139"/>
      <c r="AJ1598" s="139"/>
      <c r="AK1598" s="139"/>
      <c r="AL1598" s="139"/>
      <c r="AM1598" s="139"/>
      <c r="AN1598" s="139"/>
      <c r="AO1598" s="139"/>
      <c r="AP1598" s="139"/>
      <c r="AQ1598" s="139"/>
      <c r="AR1598" s="139"/>
      <c r="AS1598" s="139"/>
      <c r="AT1598" s="139"/>
      <c r="AU1598" s="139"/>
      <c r="AV1598" s="139"/>
      <c r="AW1598" s="139"/>
      <c r="AX1598" s="139"/>
      <c r="AY1598" s="139"/>
      <c r="AZ1598" s="139"/>
      <c r="BA1598" s="139"/>
      <c r="BB1598" s="139"/>
    </row>
    <row r="1599" spans="1:54" ht="14.25" x14ac:dyDescent="0.2">
      <c r="A1599" s="139"/>
      <c r="B1599" s="139"/>
      <c r="C1599" s="139"/>
      <c r="D1599" s="139"/>
      <c r="E1599" s="139"/>
      <c r="F1599" s="139"/>
      <c r="G1599" s="139"/>
      <c r="H1599" s="139"/>
      <c r="I1599" s="139"/>
      <c r="J1599" s="139"/>
      <c r="K1599" s="139"/>
      <c r="L1599" s="139"/>
      <c r="M1599" s="139"/>
      <c r="N1599" s="139"/>
      <c r="O1599" s="139"/>
      <c r="P1599" s="139"/>
      <c r="Q1599" s="139"/>
      <c r="R1599" s="139"/>
      <c r="S1599" s="139"/>
      <c r="T1599" s="139"/>
      <c r="U1599" s="139"/>
      <c r="V1599" s="139"/>
      <c r="W1599" s="139"/>
      <c r="X1599" s="139"/>
      <c r="Y1599" s="139"/>
      <c r="Z1599" s="139"/>
      <c r="AA1599" s="139"/>
      <c r="AB1599" s="139"/>
      <c r="AC1599" s="139"/>
      <c r="AD1599" s="139"/>
      <c r="AE1599" s="139"/>
      <c r="AF1599" s="139"/>
      <c r="AG1599" s="139"/>
      <c r="AH1599" s="139"/>
      <c r="AI1599" s="139"/>
      <c r="AJ1599" s="139"/>
      <c r="AK1599" s="139"/>
      <c r="AL1599" s="139"/>
      <c r="AM1599" s="139"/>
      <c r="AN1599" s="139"/>
      <c r="AO1599" s="139"/>
      <c r="AP1599" s="139"/>
      <c r="AQ1599" s="139"/>
      <c r="AR1599" s="139"/>
      <c r="AS1599" s="139"/>
      <c r="AT1599" s="139"/>
      <c r="AU1599" s="139"/>
      <c r="AV1599" s="139"/>
      <c r="AW1599" s="139"/>
      <c r="AX1599" s="139"/>
      <c r="AY1599" s="139"/>
      <c r="AZ1599" s="139"/>
      <c r="BA1599" s="139"/>
      <c r="BB1599" s="139"/>
    </row>
    <row r="1600" spans="1:54" ht="14.25" x14ac:dyDescent="0.2">
      <c r="A1600" s="139"/>
      <c r="B1600" s="139"/>
      <c r="C1600" s="139"/>
      <c r="D1600" s="139"/>
      <c r="E1600" s="139"/>
      <c r="F1600" s="139"/>
      <c r="G1600" s="139"/>
      <c r="H1600" s="139"/>
      <c r="I1600" s="139"/>
      <c r="J1600" s="139"/>
      <c r="K1600" s="139"/>
      <c r="L1600" s="139"/>
      <c r="M1600" s="139"/>
      <c r="N1600" s="139"/>
      <c r="O1600" s="139"/>
      <c r="P1600" s="139"/>
      <c r="Q1600" s="139"/>
      <c r="R1600" s="139"/>
      <c r="S1600" s="139"/>
      <c r="T1600" s="139"/>
      <c r="U1600" s="139"/>
      <c r="V1600" s="139"/>
      <c r="W1600" s="139"/>
      <c r="X1600" s="139"/>
      <c r="Y1600" s="139"/>
      <c r="Z1600" s="139"/>
      <c r="AA1600" s="139"/>
      <c r="AB1600" s="139"/>
      <c r="AC1600" s="139"/>
      <c r="AD1600" s="139"/>
      <c r="AE1600" s="139"/>
      <c r="AF1600" s="139"/>
      <c r="AG1600" s="139"/>
      <c r="AH1600" s="139"/>
      <c r="AI1600" s="139"/>
      <c r="AJ1600" s="139"/>
      <c r="AK1600" s="139"/>
      <c r="AL1600" s="139"/>
      <c r="AM1600" s="139"/>
      <c r="AN1600" s="139"/>
      <c r="AO1600" s="139"/>
      <c r="AP1600" s="139"/>
      <c r="AQ1600" s="139"/>
      <c r="AR1600" s="139"/>
      <c r="AS1600" s="139"/>
      <c r="AT1600" s="139"/>
      <c r="AU1600" s="139"/>
      <c r="AV1600" s="139"/>
      <c r="AW1600" s="139"/>
      <c r="AX1600" s="139"/>
      <c r="AY1600" s="139"/>
      <c r="AZ1600" s="139"/>
      <c r="BA1600" s="139"/>
      <c r="BB1600" s="139"/>
    </row>
    <row r="1601" spans="1:54" ht="14.25" x14ac:dyDescent="0.2">
      <c r="A1601" s="139"/>
      <c r="B1601" s="139"/>
      <c r="C1601" s="139"/>
      <c r="D1601" s="139"/>
      <c r="E1601" s="139"/>
      <c r="F1601" s="139"/>
      <c r="G1601" s="139"/>
      <c r="H1601" s="139"/>
      <c r="I1601" s="139"/>
      <c r="J1601" s="139"/>
      <c r="K1601" s="139"/>
      <c r="L1601" s="139"/>
      <c r="M1601" s="139"/>
      <c r="N1601" s="139"/>
      <c r="O1601" s="139"/>
      <c r="P1601" s="139"/>
      <c r="Q1601" s="139"/>
      <c r="R1601" s="139"/>
      <c r="S1601" s="139"/>
      <c r="T1601" s="139"/>
      <c r="U1601" s="139"/>
      <c r="V1601" s="139"/>
      <c r="W1601" s="139"/>
      <c r="X1601" s="139"/>
      <c r="Y1601" s="139"/>
      <c r="Z1601" s="139"/>
      <c r="AA1601" s="139"/>
      <c r="AB1601" s="139"/>
      <c r="AC1601" s="139"/>
      <c r="AD1601" s="139"/>
      <c r="AE1601" s="139"/>
      <c r="AF1601" s="139"/>
      <c r="AG1601" s="139"/>
      <c r="AH1601" s="139"/>
      <c r="AI1601" s="139"/>
      <c r="AJ1601" s="139"/>
      <c r="AK1601" s="139"/>
      <c r="AL1601" s="139"/>
      <c r="AM1601" s="139"/>
      <c r="AN1601" s="139"/>
      <c r="AO1601" s="139"/>
      <c r="AP1601" s="139"/>
      <c r="AQ1601" s="139"/>
      <c r="AR1601" s="139"/>
      <c r="AS1601" s="139"/>
      <c r="AT1601" s="139"/>
      <c r="AU1601" s="139"/>
      <c r="AV1601" s="139"/>
      <c r="AW1601" s="139"/>
      <c r="AX1601" s="139"/>
      <c r="AY1601" s="139"/>
      <c r="AZ1601" s="139"/>
      <c r="BA1601" s="139"/>
      <c r="BB1601" s="139"/>
    </row>
    <row r="1602" spans="1:54" ht="14.25" x14ac:dyDescent="0.2">
      <c r="A1602" s="139"/>
      <c r="B1602" s="139"/>
      <c r="C1602" s="139"/>
      <c r="D1602" s="139"/>
      <c r="E1602" s="139"/>
      <c r="F1602" s="139"/>
      <c r="G1602" s="139"/>
      <c r="H1602" s="139"/>
      <c r="I1602" s="139"/>
      <c r="J1602" s="139"/>
      <c r="K1602" s="139"/>
      <c r="L1602" s="139"/>
      <c r="M1602" s="139"/>
      <c r="N1602" s="139"/>
      <c r="O1602" s="139"/>
      <c r="P1602" s="139"/>
      <c r="Q1602" s="139"/>
      <c r="R1602" s="139"/>
      <c r="S1602" s="139"/>
      <c r="T1602" s="139"/>
      <c r="U1602" s="139"/>
      <c r="V1602" s="139"/>
      <c r="W1602" s="139"/>
      <c r="X1602" s="139"/>
      <c r="Y1602" s="139"/>
      <c r="Z1602" s="139"/>
      <c r="AA1602" s="139"/>
      <c r="AB1602" s="139"/>
      <c r="AC1602" s="139"/>
      <c r="AD1602" s="139"/>
      <c r="AE1602" s="139"/>
      <c r="AF1602" s="139"/>
      <c r="AG1602" s="139"/>
      <c r="AH1602" s="139"/>
      <c r="AI1602" s="139"/>
      <c r="AJ1602" s="139"/>
      <c r="AK1602" s="139"/>
      <c r="AL1602" s="139"/>
      <c r="AM1602" s="139"/>
      <c r="AN1602" s="139"/>
      <c r="AO1602" s="139"/>
      <c r="AP1602" s="139"/>
      <c r="AQ1602" s="139"/>
      <c r="AR1602" s="139"/>
      <c r="AS1602" s="139"/>
      <c r="AT1602" s="139"/>
      <c r="AU1602" s="139"/>
      <c r="AV1602" s="139"/>
      <c r="AW1602" s="139"/>
      <c r="AX1602" s="139"/>
      <c r="AY1602" s="139"/>
      <c r="AZ1602" s="139"/>
      <c r="BA1602" s="139"/>
      <c r="BB1602" s="139"/>
    </row>
    <row r="1603" spans="1:54" ht="14.25" x14ac:dyDescent="0.2">
      <c r="A1603" s="139"/>
      <c r="B1603" s="139"/>
      <c r="C1603" s="139"/>
      <c r="D1603" s="139"/>
      <c r="E1603" s="139"/>
      <c r="F1603" s="139"/>
      <c r="G1603" s="139"/>
      <c r="H1603" s="139"/>
      <c r="I1603" s="139"/>
      <c r="J1603" s="139"/>
      <c r="K1603" s="139"/>
      <c r="L1603" s="139"/>
      <c r="M1603" s="139"/>
      <c r="N1603" s="139"/>
      <c r="O1603" s="139"/>
      <c r="P1603" s="139"/>
      <c r="Q1603" s="139"/>
      <c r="R1603" s="139"/>
      <c r="S1603" s="139"/>
      <c r="T1603" s="139"/>
      <c r="U1603" s="139"/>
      <c r="V1603" s="139"/>
      <c r="W1603" s="139"/>
      <c r="X1603" s="139"/>
      <c r="Y1603" s="139"/>
      <c r="Z1603" s="139"/>
      <c r="AA1603" s="139"/>
      <c r="AB1603" s="139"/>
      <c r="AC1603" s="139"/>
      <c r="AD1603" s="139"/>
      <c r="AE1603" s="139"/>
      <c r="AF1603" s="139"/>
      <c r="AG1603" s="139"/>
      <c r="AH1603" s="139"/>
      <c r="AI1603" s="139"/>
      <c r="AJ1603" s="139"/>
      <c r="AK1603" s="139"/>
      <c r="AL1603" s="139"/>
      <c r="AM1603" s="139"/>
      <c r="AN1603" s="139"/>
      <c r="AO1603" s="139"/>
      <c r="AP1603" s="139"/>
      <c r="AQ1603" s="139"/>
      <c r="AR1603" s="139"/>
      <c r="AS1603" s="139"/>
      <c r="AT1603" s="139"/>
      <c r="AU1603" s="139"/>
      <c r="AV1603" s="139"/>
      <c r="AW1603" s="139"/>
      <c r="AX1603" s="139"/>
      <c r="AY1603" s="139"/>
      <c r="AZ1603" s="139"/>
      <c r="BA1603" s="139"/>
      <c r="BB1603" s="139"/>
    </row>
    <row r="1604" spans="1:54" ht="14.25" x14ac:dyDescent="0.2">
      <c r="A1604" s="139"/>
      <c r="B1604" s="139"/>
      <c r="C1604" s="139"/>
      <c r="D1604" s="139"/>
      <c r="E1604" s="139"/>
      <c r="F1604" s="139"/>
      <c r="G1604" s="139"/>
      <c r="H1604" s="139"/>
      <c r="I1604" s="139"/>
      <c r="J1604" s="139"/>
      <c r="K1604" s="139"/>
      <c r="L1604" s="139"/>
      <c r="M1604" s="139"/>
      <c r="N1604" s="139"/>
      <c r="O1604" s="139"/>
      <c r="P1604" s="139"/>
      <c r="Q1604" s="139"/>
      <c r="R1604" s="139"/>
      <c r="S1604" s="139"/>
      <c r="T1604" s="139"/>
      <c r="U1604" s="139"/>
      <c r="V1604" s="139"/>
      <c r="W1604" s="139"/>
      <c r="X1604" s="139"/>
      <c r="Y1604" s="139"/>
      <c r="Z1604" s="139"/>
      <c r="AA1604" s="139"/>
      <c r="AB1604" s="139"/>
      <c r="AC1604" s="139"/>
      <c r="AD1604" s="139"/>
      <c r="AE1604" s="139"/>
      <c r="AF1604" s="139"/>
      <c r="AG1604" s="139"/>
      <c r="AH1604" s="139"/>
      <c r="AI1604" s="139"/>
      <c r="AJ1604" s="139"/>
      <c r="AK1604" s="139"/>
      <c r="AL1604" s="139"/>
      <c r="AM1604" s="139"/>
      <c r="AN1604" s="139"/>
      <c r="AO1604" s="139"/>
      <c r="AP1604" s="139"/>
      <c r="AQ1604" s="139"/>
      <c r="AR1604" s="139"/>
      <c r="AS1604" s="139"/>
      <c r="AT1604" s="139"/>
      <c r="AU1604" s="139"/>
      <c r="AV1604" s="139"/>
      <c r="AW1604" s="139"/>
      <c r="AX1604" s="139"/>
      <c r="AY1604" s="139"/>
      <c r="AZ1604" s="139"/>
      <c r="BA1604" s="139"/>
      <c r="BB1604" s="139"/>
    </row>
    <row r="1605" spans="1:54" ht="14.25" x14ac:dyDescent="0.2">
      <c r="A1605" s="139"/>
      <c r="B1605" s="139"/>
      <c r="C1605" s="139"/>
      <c r="D1605" s="139"/>
      <c r="E1605" s="139"/>
      <c r="F1605" s="139"/>
      <c r="G1605" s="139"/>
      <c r="H1605" s="139"/>
      <c r="I1605" s="139"/>
      <c r="J1605" s="139"/>
      <c r="K1605" s="139"/>
      <c r="L1605" s="139"/>
      <c r="M1605" s="139"/>
      <c r="N1605" s="139"/>
      <c r="O1605" s="139"/>
      <c r="P1605" s="139"/>
      <c r="Q1605" s="139"/>
      <c r="R1605" s="139"/>
      <c r="S1605" s="139"/>
      <c r="T1605" s="139"/>
      <c r="U1605" s="139"/>
      <c r="V1605" s="139"/>
      <c r="W1605" s="139"/>
      <c r="X1605" s="139"/>
      <c r="Y1605" s="139"/>
      <c r="Z1605" s="139"/>
      <c r="AA1605" s="139"/>
      <c r="AB1605" s="139"/>
      <c r="AC1605" s="139"/>
      <c r="AD1605" s="139"/>
      <c r="AE1605" s="139"/>
      <c r="AF1605" s="139"/>
      <c r="AG1605" s="139"/>
      <c r="AH1605" s="139"/>
      <c r="AI1605" s="139"/>
      <c r="AJ1605" s="139"/>
      <c r="AK1605" s="139"/>
      <c r="AL1605" s="139"/>
      <c r="AM1605" s="139"/>
      <c r="AN1605" s="139"/>
      <c r="AO1605" s="139"/>
      <c r="AP1605" s="139"/>
      <c r="AQ1605" s="139"/>
      <c r="AR1605" s="139"/>
      <c r="AS1605" s="139"/>
      <c r="AT1605" s="139"/>
      <c r="AU1605" s="139"/>
      <c r="AV1605" s="139"/>
      <c r="AW1605" s="139"/>
      <c r="AX1605" s="139"/>
      <c r="AY1605" s="139"/>
      <c r="AZ1605" s="139"/>
      <c r="BA1605" s="139"/>
      <c r="BB1605" s="139"/>
    </row>
    <row r="1606" spans="1:54" ht="14.25" x14ac:dyDescent="0.2">
      <c r="A1606" s="139"/>
      <c r="B1606" s="139"/>
      <c r="C1606" s="139"/>
      <c r="D1606" s="139"/>
      <c r="E1606" s="139"/>
      <c r="F1606" s="139"/>
      <c r="G1606" s="139"/>
      <c r="H1606" s="139"/>
      <c r="I1606" s="139"/>
      <c r="J1606" s="139"/>
      <c r="K1606" s="139"/>
      <c r="L1606" s="139"/>
      <c r="M1606" s="139"/>
      <c r="N1606" s="139"/>
      <c r="O1606" s="139"/>
      <c r="P1606" s="139"/>
      <c r="Q1606" s="139"/>
      <c r="R1606" s="139"/>
      <c r="S1606" s="139"/>
      <c r="T1606" s="139"/>
      <c r="U1606" s="139"/>
      <c r="V1606" s="139"/>
      <c r="W1606" s="139"/>
      <c r="X1606" s="139"/>
      <c r="Y1606" s="139"/>
      <c r="Z1606" s="139"/>
      <c r="AA1606" s="139"/>
      <c r="AB1606" s="139"/>
      <c r="AC1606" s="139"/>
      <c r="AD1606" s="139"/>
      <c r="AE1606" s="139"/>
      <c r="AF1606" s="139"/>
      <c r="AG1606" s="139"/>
      <c r="AH1606" s="139"/>
      <c r="AI1606" s="139"/>
      <c r="AJ1606" s="139"/>
      <c r="AK1606" s="139"/>
      <c r="AL1606" s="139"/>
      <c r="AM1606" s="139"/>
      <c r="AN1606" s="139"/>
      <c r="AO1606" s="139"/>
      <c r="AP1606" s="139"/>
      <c r="AQ1606" s="139"/>
      <c r="AR1606" s="139"/>
      <c r="AS1606" s="139"/>
      <c r="AT1606" s="139"/>
      <c r="AU1606" s="139"/>
      <c r="AV1606" s="139"/>
      <c r="AW1606" s="139"/>
      <c r="AX1606" s="139"/>
      <c r="AY1606" s="139"/>
      <c r="AZ1606" s="139"/>
      <c r="BA1606" s="139"/>
      <c r="BB1606" s="139"/>
    </row>
    <row r="1607" spans="1:54" ht="14.25" x14ac:dyDescent="0.2">
      <c r="A1607" s="139"/>
      <c r="B1607" s="139"/>
      <c r="C1607" s="139"/>
      <c r="D1607" s="139"/>
      <c r="E1607" s="139"/>
      <c r="F1607" s="139"/>
      <c r="G1607" s="139"/>
      <c r="H1607" s="139"/>
      <c r="I1607" s="139"/>
      <c r="J1607" s="139"/>
      <c r="K1607" s="139"/>
      <c r="L1607" s="139"/>
      <c r="M1607" s="139"/>
      <c r="N1607" s="139"/>
      <c r="O1607" s="139"/>
      <c r="P1607" s="139"/>
      <c r="Q1607" s="139"/>
      <c r="R1607" s="139"/>
      <c r="S1607" s="139"/>
      <c r="T1607" s="139"/>
      <c r="U1607" s="139"/>
      <c r="V1607" s="139"/>
      <c r="W1607" s="139"/>
      <c r="X1607" s="139"/>
      <c r="Y1607" s="139"/>
      <c r="Z1607" s="139"/>
      <c r="AA1607" s="139"/>
      <c r="AB1607" s="139"/>
      <c r="AC1607" s="139"/>
      <c r="AD1607" s="139"/>
      <c r="AE1607" s="139"/>
      <c r="AF1607" s="139"/>
      <c r="AG1607" s="139"/>
      <c r="AH1607" s="139"/>
      <c r="AI1607" s="139"/>
      <c r="AJ1607" s="139"/>
      <c r="AK1607" s="139"/>
      <c r="AL1607" s="139"/>
      <c r="AM1607" s="139"/>
      <c r="AN1607" s="139"/>
      <c r="AO1607" s="139"/>
      <c r="AP1607" s="139"/>
      <c r="AQ1607" s="139"/>
      <c r="AR1607" s="139"/>
      <c r="AS1607" s="139"/>
      <c r="AT1607" s="139"/>
      <c r="AU1607" s="139"/>
      <c r="AV1607" s="139"/>
      <c r="AW1607" s="139"/>
      <c r="AX1607" s="139"/>
      <c r="AY1607" s="139"/>
      <c r="AZ1607" s="139"/>
      <c r="BA1607" s="139"/>
      <c r="BB1607" s="139"/>
    </row>
    <row r="1608" spans="1:54" ht="14.25" x14ac:dyDescent="0.2">
      <c r="A1608" s="139"/>
      <c r="B1608" s="139"/>
      <c r="C1608" s="139"/>
      <c r="D1608" s="139"/>
      <c r="E1608" s="139"/>
      <c r="F1608" s="139"/>
      <c r="G1608" s="139"/>
      <c r="H1608" s="139"/>
      <c r="I1608" s="139"/>
      <c r="J1608" s="139"/>
      <c r="K1608" s="139"/>
      <c r="L1608" s="139"/>
      <c r="M1608" s="139"/>
      <c r="N1608" s="139"/>
      <c r="O1608" s="139"/>
      <c r="P1608" s="139"/>
      <c r="Q1608" s="139"/>
      <c r="R1608" s="139"/>
      <c r="S1608" s="139"/>
      <c r="T1608" s="139"/>
      <c r="U1608" s="139"/>
      <c r="V1608" s="139"/>
      <c r="W1608" s="139"/>
      <c r="X1608" s="139"/>
      <c r="Y1608" s="139"/>
      <c r="Z1608" s="139"/>
      <c r="AA1608" s="139"/>
      <c r="AB1608" s="139"/>
      <c r="AC1608" s="139"/>
      <c r="AD1608" s="139"/>
      <c r="AE1608" s="139"/>
      <c r="AF1608" s="139"/>
      <c r="AG1608" s="139"/>
      <c r="AH1608" s="139"/>
      <c r="AI1608" s="139"/>
      <c r="AJ1608" s="139"/>
      <c r="AK1608" s="139"/>
      <c r="AL1608" s="139"/>
      <c r="AM1608" s="139"/>
      <c r="AN1608" s="139"/>
      <c r="AO1608" s="139"/>
      <c r="AP1608" s="139"/>
      <c r="AQ1608" s="139"/>
      <c r="AR1608" s="139"/>
      <c r="AS1608" s="139"/>
      <c r="AT1608" s="139"/>
      <c r="AU1608" s="139"/>
      <c r="AV1608" s="139"/>
      <c r="AW1608" s="139"/>
      <c r="AX1608" s="139"/>
      <c r="AY1608" s="139"/>
      <c r="AZ1608" s="139"/>
      <c r="BA1608" s="139"/>
      <c r="BB1608" s="139"/>
    </row>
    <row r="1609" spans="1:54" ht="14.25" x14ac:dyDescent="0.2">
      <c r="A1609" s="139"/>
      <c r="B1609" s="139"/>
      <c r="C1609" s="139"/>
      <c r="D1609" s="139"/>
      <c r="E1609" s="139"/>
      <c r="F1609" s="139"/>
      <c r="G1609" s="139"/>
      <c r="H1609" s="139"/>
      <c r="I1609" s="139"/>
      <c r="J1609" s="139"/>
      <c r="K1609" s="139"/>
      <c r="L1609" s="139"/>
      <c r="M1609" s="139"/>
      <c r="N1609" s="139"/>
      <c r="O1609" s="139"/>
      <c r="P1609" s="139"/>
      <c r="Q1609" s="139"/>
      <c r="R1609" s="139"/>
      <c r="S1609" s="139"/>
      <c r="T1609" s="139"/>
      <c r="U1609" s="139"/>
      <c r="V1609" s="139"/>
      <c r="W1609" s="139"/>
      <c r="X1609" s="139"/>
      <c r="Y1609" s="139"/>
      <c r="Z1609" s="139"/>
      <c r="AA1609" s="139"/>
      <c r="AB1609" s="139"/>
      <c r="AC1609" s="139"/>
      <c r="AD1609" s="139"/>
      <c r="AE1609" s="139"/>
      <c r="AF1609" s="139"/>
      <c r="AG1609" s="139"/>
      <c r="AH1609" s="139"/>
      <c r="AI1609" s="139"/>
      <c r="AJ1609" s="139"/>
      <c r="AK1609" s="139"/>
      <c r="AL1609" s="139"/>
      <c r="AM1609" s="139"/>
      <c r="AN1609" s="139"/>
      <c r="AO1609" s="139"/>
      <c r="AP1609" s="139"/>
      <c r="AQ1609" s="139"/>
      <c r="AR1609" s="139"/>
      <c r="AS1609" s="139"/>
      <c r="AT1609" s="139"/>
      <c r="AU1609" s="139"/>
      <c r="AV1609" s="139"/>
      <c r="AW1609" s="139"/>
      <c r="AX1609" s="139"/>
      <c r="AY1609" s="139"/>
      <c r="AZ1609" s="139"/>
      <c r="BA1609" s="139"/>
      <c r="BB1609" s="139"/>
    </row>
    <row r="1610" spans="1:54" ht="14.25" x14ac:dyDescent="0.2">
      <c r="A1610" s="139"/>
      <c r="B1610" s="139"/>
      <c r="C1610" s="139"/>
      <c r="D1610" s="139"/>
      <c r="E1610" s="139"/>
      <c r="F1610" s="139"/>
      <c r="G1610" s="139"/>
      <c r="H1610" s="139"/>
      <c r="I1610" s="139"/>
      <c r="J1610" s="139"/>
      <c r="K1610" s="139"/>
      <c r="L1610" s="139"/>
      <c r="M1610" s="139"/>
      <c r="N1610" s="139"/>
      <c r="O1610" s="139"/>
      <c r="P1610" s="139"/>
      <c r="Q1610" s="139"/>
      <c r="R1610" s="139"/>
      <c r="S1610" s="139"/>
      <c r="T1610" s="139"/>
      <c r="U1610" s="139"/>
      <c r="V1610" s="139"/>
      <c r="W1610" s="139"/>
      <c r="X1610" s="139"/>
      <c r="Y1610" s="139"/>
      <c r="Z1610" s="139"/>
      <c r="AA1610" s="139"/>
      <c r="AB1610" s="139"/>
      <c r="AC1610" s="139"/>
      <c r="AD1610" s="139"/>
      <c r="AE1610" s="139"/>
      <c r="AF1610" s="139"/>
      <c r="AG1610" s="139"/>
      <c r="AH1610" s="139"/>
      <c r="AI1610" s="139"/>
      <c r="AJ1610" s="139"/>
      <c r="AK1610" s="139"/>
      <c r="AL1610" s="139"/>
      <c r="AM1610" s="139"/>
      <c r="AN1610" s="139"/>
      <c r="AO1610" s="139"/>
      <c r="AP1610" s="139"/>
      <c r="AQ1610" s="139"/>
      <c r="AR1610" s="139"/>
      <c r="AS1610" s="139"/>
      <c r="AT1610" s="139"/>
      <c r="AU1610" s="139"/>
      <c r="AV1610" s="139"/>
      <c r="AW1610" s="139"/>
      <c r="AX1610" s="139"/>
      <c r="AY1610" s="139"/>
      <c r="AZ1610" s="139"/>
      <c r="BA1610" s="139"/>
      <c r="BB1610" s="139"/>
    </row>
    <row r="1611" spans="1:54" ht="14.25" x14ac:dyDescent="0.2">
      <c r="A1611" s="139"/>
      <c r="B1611" s="139"/>
      <c r="C1611" s="139"/>
      <c r="D1611" s="139"/>
      <c r="E1611" s="139"/>
      <c r="F1611" s="139"/>
      <c r="G1611" s="139"/>
      <c r="H1611" s="139"/>
      <c r="I1611" s="139"/>
      <c r="J1611" s="139"/>
      <c r="K1611" s="139"/>
      <c r="L1611" s="139"/>
      <c r="M1611" s="139"/>
      <c r="N1611" s="139"/>
      <c r="O1611" s="139"/>
      <c r="P1611" s="139"/>
      <c r="Q1611" s="139"/>
      <c r="R1611" s="139"/>
      <c r="S1611" s="139"/>
      <c r="T1611" s="139"/>
      <c r="U1611" s="139"/>
      <c r="V1611" s="139"/>
      <c r="W1611" s="139"/>
      <c r="X1611" s="139"/>
      <c r="Y1611" s="139"/>
      <c r="Z1611" s="139"/>
      <c r="AA1611" s="139"/>
      <c r="AB1611" s="139"/>
      <c r="AC1611" s="139"/>
      <c r="AD1611" s="139"/>
      <c r="AE1611" s="139"/>
      <c r="AF1611" s="139"/>
      <c r="AG1611" s="139"/>
      <c r="AH1611" s="139"/>
      <c r="AI1611" s="139"/>
      <c r="AJ1611" s="139"/>
      <c r="AK1611" s="139"/>
      <c r="AL1611" s="139"/>
      <c r="AM1611" s="139"/>
      <c r="AN1611" s="139"/>
      <c r="AO1611" s="139"/>
      <c r="AP1611" s="139"/>
      <c r="AQ1611" s="139"/>
      <c r="AR1611" s="139"/>
      <c r="AS1611" s="139"/>
      <c r="AT1611" s="139"/>
      <c r="AU1611" s="139"/>
      <c r="AV1611" s="139"/>
      <c r="AW1611" s="139"/>
      <c r="AX1611" s="139"/>
      <c r="AY1611" s="139"/>
      <c r="AZ1611" s="139"/>
      <c r="BA1611" s="139"/>
      <c r="BB1611" s="139"/>
    </row>
    <row r="1612" spans="1:54" ht="14.25" x14ac:dyDescent="0.2">
      <c r="A1612" s="139"/>
      <c r="B1612" s="139"/>
      <c r="C1612" s="139"/>
      <c r="D1612" s="139"/>
      <c r="E1612" s="139"/>
      <c r="F1612" s="139"/>
      <c r="G1612" s="139"/>
      <c r="H1612" s="139"/>
      <c r="I1612" s="139"/>
      <c r="J1612" s="139"/>
      <c r="K1612" s="139"/>
      <c r="L1612" s="139"/>
      <c r="M1612" s="139"/>
      <c r="N1612" s="139"/>
      <c r="O1612" s="139"/>
      <c r="P1612" s="139"/>
      <c r="Q1612" s="139"/>
      <c r="R1612" s="139"/>
      <c r="S1612" s="139"/>
      <c r="T1612" s="139"/>
      <c r="U1612" s="139"/>
      <c r="V1612" s="139"/>
      <c r="W1612" s="139"/>
      <c r="X1612" s="139"/>
      <c r="Y1612" s="139"/>
      <c r="Z1612" s="139"/>
      <c r="AA1612" s="139"/>
      <c r="AB1612" s="139"/>
      <c r="AC1612" s="139"/>
      <c r="AD1612" s="139"/>
      <c r="AE1612" s="139"/>
      <c r="AF1612" s="139"/>
      <c r="AG1612" s="139"/>
      <c r="AH1612" s="139"/>
      <c r="AI1612" s="139"/>
      <c r="AJ1612" s="139"/>
      <c r="AK1612" s="139"/>
      <c r="AL1612" s="139"/>
      <c r="AM1612" s="139"/>
      <c r="AN1612" s="139"/>
      <c r="AO1612" s="139"/>
      <c r="AP1612" s="139"/>
      <c r="AQ1612" s="139"/>
      <c r="AR1612" s="139"/>
      <c r="AS1612" s="139"/>
      <c r="AT1612" s="139"/>
      <c r="AU1612" s="139"/>
      <c r="AV1612" s="139"/>
      <c r="AW1612" s="139"/>
      <c r="AX1612" s="139"/>
      <c r="AY1612" s="139"/>
      <c r="AZ1612" s="139"/>
      <c r="BA1612" s="139"/>
      <c r="BB1612" s="139"/>
    </row>
    <row r="1613" spans="1:54" ht="14.25" x14ac:dyDescent="0.2">
      <c r="A1613" s="139"/>
      <c r="B1613" s="139"/>
      <c r="C1613" s="139"/>
      <c r="D1613" s="139"/>
      <c r="E1613" s="139"/>
      <c r="F1613" s="139"/>
      <c r="G1613" s="139"/>
      <c r="H1613" s="139"/>
      <c r="I1613" s="139"/>
      <c r="J1613" s="139"/>
      <c r="K1613" s="139"/>
      <c r="L1613" s="139"/>
      <c r="M1613" s="139"/>
      <c r="N1613" s="139"/>
      <c r="O1613" s="139"/>
      <c r="P1613" s="139"/>
      <c r="Q1613" s="139"/>
      <c r="R1613" s="139"/>
      <c r="S1613" s="139"/>
      <c r="T1613" s="139"/>
      <c r="U1613" s="139"/>
      <c r="V1613" s="139"/>
      <c r="W1613" s="139"/>
      <c r="X1613" s="139"/>
      <c r="Y1613" s="139"/>
      <c r="Z1613" s="139"/>
      <c r="AA1613" s="139"/>
      <c r="AB1613" s="139"/>
      <c r="AC1613" s="139"/>
      <c r="AD1613" s="139"/>
      <c r="AE1613" s="139"/>
      <c r="AF1613" s="139"/>
      <c r="AG1613" s="139"/>
      <c r="AH1613" s="139"/>
      <c r="AI1613" s="139"/>
      <c r="AJ1613" s="139"/>
      <c r="AK1613" s="139"/>
      <c r="AL1613" s="139"/>
      <c r="AM1613" s="139"/>
      <c r="AN1613" s="139"/>
      <c r="AO1613" s="139"/>
      <c r="AP1613" s="139"/>
      <c r="AQ1613" s="139"/>
      <c r="AR1613" s="139"/>
      <c r="AS1613" s="139"/>
      <c r="AT1613" s="139"/>
      <c r="AU1613" s="139"/>
      <c r="AV1613" s="139"/>
      <c r="AW1613" s="139"/>
      <c r="AX1613" s="139"/>
      <c r="AY1613" s="139"/>
      <c r="AZ1613" s="139"/>
      <c r="BA1613" s="139"/>
      <c r="BB1613" s="139"/>
    </row>
    <row r="1614" spans="1:54" ht="14.25" x14ac:dyDescent="0.2">
      <c r="A1614" s="139"/>
      <c r="B1614" s="139"/>
      <c r="C1614" s="139"/>
      <c r="D1614" s="139"/>
      <c r="E1614" s="139"/>
      <c r="F1614" s="139"/>
      <c r="G1614" s="139"/>
      <c r="H1614" s="139"/>
      <c r="I1614" s="139"/>
      <c r="J1614" s="139"/>
      <c r="K1614" s="139"/>
      <c r="L1614" s="139"/>
      <c r="M1614" s="139"/>
      <c r="N1614" s="139"/>
      <c r="O1614" s="139"/>
      <c r="P1614" s="139"/>
      <c r="Q1614" s="139"/>
      <c r="R1614" s="139"/>
      <c r="S1614" s="139"/>
      <c r="T1614" s="139"/>
      <c r="U1614" s="139"/>
      <c r="V1614" s="139"/>
      <c r="W1614" s="139"/>
      <c r="X1614" s="139"/>
      <c r="Y1614" s="139"/>
      <c r="Z1614" s="139"/>
      <c r="AA1614" s="139"/>
      <c r="AB1614" s="139"/>
      <c r="AC1614" s="139"/>
      <c r="AD1614" s="139"/>
      <c r="AE1614" s="139"/>
      <c r="AF1614" s="139"/>
      <c r="AG1614" s="139"/>
      <c r="AH1614" s="139"/>
      <c r="AI1614" s="139"/>
      <c r="AJ1614" s="139"/>
      <c r="AK1614" s="139"/>
      <c r="AL1614" s="139"/>
      <c r="AM1614" s="139"/>
      <c r="AN1614" s="139"/>
      <c r="AO1614" s="139"/>
      <c r="AP1614" s="139"/>
      <c r="AQ1614" s="139"/>
      <c r="AR1614" s="139"/>
      <c r="AS1614" s="139"/>
      <c r="AT1614" s="139"/>
      <c r="AU1614" s="139"/>
      <c r="AV1614" s="139"/>
      <c r="AW1614" s="139"/>
      <c r="AX1614" s="139"/>
      <c r="AY1614" s="139"/>
      <c r="AZ1614" s="139"/>
      <c r="BA1614" s="139"/>
      <c r="BB1614" s="139"/>
    </row>
    <row r="1615" spans="1:54" ht="14.25" x14ac:dyDescent="0.2">
      <c r="A1615" s="139"/>
      <c r="B1615" s="139"/>
      <c r="C1615" s="139"/>
      <c r="D1615" s="139"/>
      <c r="E1615" s="139"/>
      <c r="F1615" s="139"/>
      <c r="G1615" s="139"/>
      <c r="H1615" s="139"/>
      <c r="I1615" s="139"/>
      <c r="J1615" s="139"/>
      <c r="K1615" s="139"/>
      <c r="L1615" s="139"/>
      <c r="M1615" s="139"/>
      <c r="N1615" s="139"/>
      <c r="O1615" s="139"/>
      <c r="P1615" s="139"/>
      <c r="Q1615" s="139"/>
      <c r="R1615" s="139"/>
      <c r="S1615" s="139"/>
      <c r="T1615" s="139"/>
      <c r="U1615" s="139"/>
      <c r="V1615" s="139"/>
      <c r="W1615" s="139"/>
      <c r="X1615" s="139"/>
      <c r="Y1615" s="139"/>
      <c r="Z1615" s="139"/>
      <c r="AA1615" s="139"/>
      <c r="AB1615" s="139"/>
      <c r="AC1615" s="139"/>
      <c r="AD1615" s="139"/>
      <c r="AE1615" s="139"/>
      <c r="AF1615" s="139"/>
      <c r="AG1615" s="139"/>
      <c r="AH1615" s="139"/>
      <c r="AI1615" s="139"/>
      <c r="AJ1615" s="139"/>
      <c r="AK1615" s="139"/>
      <c r="AL1615" s="139"/>
      <c r="AM1615" s="139"/>
      <c r="AN1615" s="139"/>
      <c r="AO1615" s="139"/>
      <c r="AP1615" s="139"/>
      <c r="AQ1615" s="139"/>
      <c r="AR1615" s="139"/>
      <c r="AS1615" s="139"/>
      <c r="AT1615" s="139"/>
      <c r="AU1615" s="139"/>
      <c r="AV1615" s="139"/>
      <c r="AW1615" s="139"/>
      <c r="AX1615" s="139"/>
      <c r="AY1615" s="139"/>
      <c r="AZ1615" s="139"/>
      <c r="BA1615" s="139"/>
      <c r="BB1615" s="139"/>
    </row>
    <row r="1616" spans="1:54" ht="14.25" x14ac:dyDescent="0.2">
      <c r="A1616" s="139"/>
      <c r="B1616" s="139"/>
      <c r="C1616" s="139"/>
      <c r="D1616" s="139"/>
      <c r="E1616" s="139"/>
      <c r="F1616" s="139"/>
      <c r="G1616" s="139"/>
      <c r="H1616" s="139"/>
      <c r="I1616" s="139"/>
      <c r="J1616" s="139"/>
      <c r="K1616" s="139"/>
      <c r="L1616" s="139"/>
      <c r="M1616" s="139"/>
      <c r="N1616" s="139"/>
      <c r="O1616" s="139"/>
      <c r="P1616" s="139"/>
      <c r="Q1616" s="139"/>
      <c r="R1616" s="139"/>
      <c r="S1616" s="139"/>
      <c r="T1616" s="139"/>
      <c r="U1616" s="139"/>
      <c r="V1616" s="139"/>
      <c r="W1616" s="139"/>
      <c r="X1616" s="139"/>
      <c r="Y1616" s="139"/>
      <c r="Z1616" s="139"/>
      <c r="AA1616" s="139"/>
      <c r="AB1616" s="139"/>
      <c r="AC1616" s="139"/>
      <c r="AD1616" s="139"/>
      <c r="AE1616" s="139"/>
      <c r="AF1616" s="139"/>
      <c r="AG1616" s="139"/>
      <c r="AH1616" s="139"/>
      <c r="AI1616" s="139"/>
      <c r="AJ1616" s="139"/>
      <c r="AK1616" s="139"/>
      <c r="AL1616" s="139"/>
      <c r="AM1616" s="139"/>
      <c r="AN1616" s="139"/>
      <c r="AO1616" s="139"/>
      <c r="AP1616" s="139"/>
      <c r="AQ1616" s="139"/>
      <c r="AR1616" s="139"/>
      <c r="AS1616" s="139"/>
      <c r="AT1616" s="139"/>
      <c r="AU1616" s="139"/>
      <c r="AV1616" s="139"/>
      <c r="AW1616" s="139"/>
      <c r="AX1616" s="139"/>
      <c r="AY1616" s="139"/>
      <c r="AZ1616" s="139"/>
      <c r="BA1616" s="139"/>
      <c r="BB1616" s="139"/>
    </row>
    <row r="1617" spans="1:54" ht="14.25" x14ac:dyDescent="0.2">
      <c r="A1617" s="139"/>
      <c r="B1617" s="139"/>
      <c r="C1617" s="139"/>
      <c r="D1617" s="139"/>
      <c r="E1617" s="139"/>
      <c r="F1617" s="139"/>
      <c r="G1617" s="139"/>
      <c r="H1617" s="139"/>
      <c r="I1617" s="139"/>
      <c r="J1617" s="139"/>
      <c r="K1617" s="139"/>
      <c r="L1617" s="139"/>
      <c r="M1617" s="139"/>
      <c r="N1617" s="139"/>
      <c r="O1617" s="139"/>
      <c r="P1617" s="139"/>
      <c r="Q1617" s="139"/>
      <c r="R1617" s="139"/>
      <c r="S1617" s="139"/>
      <c r="T1617" s="139"/>
      <c r="U1617" s="139"/>
      <c r="V1617" s="139"/>
      <c r="W1617" s="139"/>
      <c r="X1617" s="139"/>
      <c r="Y1617" s="139"/>
      <c r="Z1617" s="139"/>
      <c r="AA1617" s="139"/>
      <c r="AB1617" s="139"/>
      <c r="AC1617" s="139"/>
      <c r="AD1617" s="139"/>
      <c r="AE1617" s="139"/>
      <c r="AF1617" s="139"/>
      <c r="AG1617" s="139"/>
      <c r="AH1617" s="139"/>
      <c r="AI1617" s="139"/>
      <c r="AJ1617" s="139"/>
      <c r="AK1617" s="139"/>
      <c r="AL1617" s="139"/>
      <c r="AM1617" s="139"/>
      <c r="AN1617" s="139"/>
      <c r="AO1617" s="139"/>
      <c r="AP1617" s="139"/>
      <c r="AQ1617" s="139"/>
      <c r="AR1617" s="139"/>
      <c r="AS1617" s="139"/>
      <c r="AT1617" s="139"/>
      <c r="AU1617" s="139"/>
      <c r="AV1617" s="139"/>
      <c r="AW1617" s="139"/>
      <c r="AX1617" s="139"/>
      <c r="AY1617" s="139"/>
      <c r="AZ1617" s="139"/>
      <c r="BA1617" s="139"/>
      <c r="BB1617" s="139"/>
    </row>
    <row r="1618" spans="1:54" ht="14.25" x14ac:dyDescent="0.2">
      <c r="A1618" s="139"/>
      <c r="B1618" s="139"/>
      <c r="C1618" s="139"/>
      <c r="D1618" s="139"/>
      <c r="E1618" s="139"/>
      <c r="F1618" s="139"/>
      <c r="G1618" s="139"/>
      <c r="H1618" s="139"/>
      <c r="I1618" s="139"/>
      <c r="J1618" s="139"/>
      <c r="K1618" s="139"/>
      <c r="L1618" s="139"/>
      <c r="M1618" s="139"/>
      <c r="N1618" s="139"/>
      <c r="O1618" s="139"/>
      <c r="P1618" s="139"/>
      <c r="Q1618" s="139"/>
      <c r="R1618" s="139"/>
      <c r="S1618" s="139"/>
      <c r="T1618" s="139"/>
      <c r="U1618" s="139"/>
      <c r="V1618" s="139"/>
      <c r="W1618" s="139"/>
      <c r="X1618" s="139"/>
      <c r="Y1618" s="139"/>
      <c r="Z1618" s="139"/>
      <c r="AA1618" s="139"/>
      <c r="AB1618" s="139"/>
      <c r="AC1618" s="139"/>
      <c r="AD1618" s="139"/>
      <c r="AE1618" s="139"/>
      <c r="AF1618" s="139"/>
      <c r="AG1618" s="139"/>
      <c r="AH1618" s="139"/>
      <c r="AI1618" s="139"/>
      <c r="AJ1618" s="139"/>
      <c r="AK1618" s="139"/>
      <c r="AL1618" s="139"/>
      <c r="AM1618" s="139"/>
      <c r="AN1618" s="139"/>
      <c r="AO1618" s="139"/>
      <c r="AP1618" s="139"/>
      <c r="AQ1618" s="139"/>
      <c r="AR1618" s="139"/>
      <c r="AS1618" s="139"/>
      <c r="AT1618" s="139"/>
      <c r="AU1618" s="139"/>
      <c r="AV1618" s="139"/>
      <c r="AW1618" s="139"/>
      <c r="AX1618" s="139"/>
      <c r="AY1618" s="139"/>
      <c r="AZ1618" s="139"/>
      <c r="BA1618" s="139"/>
      <c r="BB1618" s="139"/>
    </row>
    <row r="1619" spans="1:54" ht="14.25" x14ac:dyDescent="0.2">
      <c r="A1619" s="139"/>
      <c r="B1619" s="139"/>
      <c r="C1619" s="139"/>
      <c r="D1619" s="139"/>
      <c r="E1619" s="139"/>
      <c r="F1619" s="139"/>
      <c r="G1619" s="139"/>
      <c r="H1619" s="139"/>
      <c r="I1619" s="139"/>
      <c r="J1619" s="139"/>
      <c r="K1619" s="139"/>
      <c r="L1619" s="139"/>
      <c r="M1619" s="139"/>
      <c r="N1619" s="139"/>
      <c r="O1619" s="139"/>
      <c r="P1619" s="139"/>
      <c r="Q1619" s="139"/>
      <c r="R1619" s="139"/>
      <c r="S1619" s="139"/>
      <c r="T1619" s="139"/>
      <c r="U1619" s="139"/>
      <c r="V1619" s="139"/>
      <c r="W1619" s="139"/>
      <c r="X1619" s="139"/>
      <c r="Y1619" s="139"/>
      <c r="Z1619" s="139"/>
      <c r="AA1619" s="139"/>
      <c r="AB1619" s="139"/>
      <c r="AC1619" s="139"/>
      <c r="AD1619" s="139"/>
      <c r="AE1619" s="139"/>
      <c r="AF1619" s="139"/>
      <c r="AG1619" s="139"/>
      <c r="AH1619" s="139"/>
      <c r="AI1619" s="139"/>
      <c r="AJ1619" s="139"/>
      <c r="AK1619" s="139"/>
      <c r="AL1619" s="139"/>
      <c r="AM1619" s="139"/>
      <c r="AN1619" s="139"/>
      <c r="AO1619" s="139"/>
      <c r="AP1619" s="139"/>
      <c r="AQ1619" s="139"/>
      <c r="AR1619" s="139"/>
      <c r="AS1619" s="139"/>
      <c r="AT1619" s="139"/>
      <c r="AU1619" s="139"/>
      <c r="AV1619" s="139"/>
      <c r="AW1619" s="139"/>
      <c r="AX1619" s="139"/>
      <c r="AY1619" s="139"/>
      <c r="AZ1619" s="139"/>
      <c r="BA1619" s="139"/>
      <c r="BB1619" s="139"/>
    </row>
    <row r="1620" spans="1:54" ht="14.25" x14ac:dyDescent="0.2">
      <c r="A1620" s="139"/>
      <c r="B1620" s="139"/>
      <c r="C1620" s="139"/>
      <c r="D1620" s="139"/>
      <c r="E1620" s="139"/>
      <c r="F1620" s="139"/>
      <c r="G1620" s="139"/>
      <c r="H1620" s="139"/>
      <c r="I1620" s="139"/>
      <c r="J1620" s="139"/>
      <c r="K1620" s="139"/>
      <c r="L1620" s="139"/>
      <c r="M1620" s="139"/>
      <c r="N1620" s="139"/>
      <c r="O1620" s="139"/>
      <c r="P1620" s="139"/>
      <c r="Q1620" s="139"/>
      <c r="R1620" s="139"/>
      <c r="S1620" s="139"/>
      <c r="T1620" s="139"/>
      <c r="U1620" s="139"/>
      <c r="V1620" s="139"/>
      <c r="W1620" s="139"/>
      <c r="X1620" s="139"/>
      <c r="Y1620" s="139"/>
      <c r="Z1620" s="139"/>
      <c r="AA1620" s="139"/>
      <c r="AB1620" s="139"/>
      <c r="AC1620" s="139"/>
      <c r="AD1620" s="139"/>
      <c r="AE1620" s="139"/>
      <c r="AF1620" s="139"/>
      <c r="AG1620" s="139"/>
      <c r="AH1620" s="139"/>
      <c r="AI1620" s="139"/>
      <c r="AJ1620" s="139"/>
      <c r="AK1620" s="139"/>
      <c r="AL1620" s="139"/>
      <c r="AM1620" s="139"/>
      <c r="AN1620" s="139"/>
      <c r="AO1620" s="139"/>
      <c r="AP1620" s="139"/>
      <c r="AQ1620" s="139"/>
      <c r="AR1620" s="139"/>
      <c r="AS1620" s="139"/>
      <c r="AT1620" s="139"/>
      <c r="AU1620" s="139"/>
      <c r="AV1620" s="139"/>
      <c r="AW1620" s="139"/>
      <c r="AX1620" s="139"/>
      <c r="AY1620" s="139"/>
      <c r="AZ1620" s="139"/>
      <c r="BA1620" s="139"/>
      <c r="BB1620" s="139"/>
    </row>
    <row r="1621" spans="1:54" ht="14.25" x14ac:dyDescent="0.2">
      <c r="A1621" s="139"/>
      <c r="B1621" s="139"/>
      <c r="C1621" s="139"/>
      <c r="D1621" s="139"/>
      <c r="E1621" s="139"/>
      <c r="F1621" s="139"/>
      <c r="G1621" s="139"/>
      <c r="H1621" s="139"/>
      <c r="I1621" s="139"/>
      <c r="J1621" s="139"/>
      <c r="K1621" s="139"/>
      <c r="L1621" s="139"/>
      <c r="M1621" s="139"/>
      <c r="N1621" s="139"/>
      <c r="O1621" s="139"/>
      <c r="P1621" s="139"/>
      <c r="Q1621" s="139"/>
      <c r="R1621" s="139"/>
      <c r="S1621" s="139"/>
      <c r="T1621" s="139"/>
      <c r="U1621" s="139"/>
      <c r="V1621" s="139"/>
      <c r="W1621" s="139"/>
      <c r="X1621" s="139"/>
      <c r="Y1621" s="139"/>
      <c r="Z1621" s="139"/>
      <c r="AA1621" s="139"/>
      <c r="AB1621" s="139"/>
      <c r="AC1621" s="139"/>
      <c r="AD1621" s="139"/>
      <c r="AE1621" s="139"/>
      <c r="AF1621" s="139"/>
      <c r="AG1621" s="139"/>
      <c r="AH1621" s="139"/>
      <c r="AI1621" s="139"/>
      <c r="AJ1621" s="139"/>
      <c r="AK1621" s="139"/>
      <c r="AL1621" s="139"/>
      <c r="AM1621" s="139"/>
      <c r="AN1621" s="139"/>
      <c r="AO1621" s="139"/>
      <c r="AP1621" s="139"/>
      <c r="AQ1621" s="139"/>
      <c r="AR1621" s="139"/>
      <c r="AS1621" s="139"/>
      <c r="AT1621" s="139"/>
      <c r="AU1621" s="139"/>
      <c r="AV1621" s="139"/>
      <c r="AW1621" s="139"/>
      <c r="AX1621" s="139"/>
      <c r="AY1621" s="139"/>
      <c r="AZ1621" s="139"/>
      <c r="BA1621" s="139"/>
      <c r="BB1621" s="139"/>
    </row>
    <row r="1622" spans="1:54" ht="14.25" x14ac:dyDescent="0.2">
      <c r="A1622" s="139"/>
      <c r="B1622" s="139"/>
      <c r="C1622" s="139"/>
      <c r="D1622" s="139"/>
      <c r="E1622" s="139"/>
      <c r="F1622" s="139"/>
      <c r="G1622" s="139"/>
      <c r="H1622" s="139"/>
      <c r="I1622" s="139"/>
      <c r="J1622" s="139"/>
      <c r="K1622" s="139"/>
      <c r="L1622" s="139"/>
      <c r="M1622" s="139"/>
      <c r="N1622" s="139"/>
      <c r="O1622" s="139"/>
      <c r="P1622" s="139"/>
      <c r="Q1622" s="139"/>
      <c r="R1622" s="139"/>
      <c r="S1622" s="139"/>
      <c r="T1622" s="139"/>
      <c r="U1622" s="139"/>
      <c r="V1622" s="139"/>
      <c r="W1622" s="139"/>
      <c r="X1622" s="139"/>
      <c r="Y1622" s="139"/>
      <c r="Z1622" s="139"/>
      <c r="AA1622" s="139"/>
      <c r="AB1622" s="139"/>
      <c r="AC1622" s="139"/>
      <c r="AD1622" s="139"/>
      <c r="AE1622" s="139"/>
      <c r="AF1622" s="139"/>
      <c r="AG1622" s="139"/>
      <c r="AH1622" s="139"/>
      <c r="AI1622" s="139"/>
      <c r="AJ1622" s="139"/>
      <c r="AK1622" s="139"/>
      <c r="AL1622" s="139"/>
      <c r="AM1622" s="139"/>
      <c r="AN1622" s="139"/>
      <c r="AO1622" s="139"/>
      <c r="AP1622" s="139"/>
      <c r="AQ1622" s="139"/>
      <c r="AR1622" s="139"/>
      <c r="AS1622" s="139"/>
      <c r="AT1622" s="139"/>
      <c r="AU1622" s="139"/>
      <c r="AV1622" s="139"/>
      <c r="AW1622" s="139"/>
      <c r="AX1622" s="139"/>
      <c r="AY1622" s="139"/>
      <c r="AZ1622" s="139"/>
      <c r="BA1622" s="139"/>
      <c r="BB1622" s="139"/>
    </row>
    <row r="1623" spans="1:54" ht="14.25" x14ac:dyDescent="0.2">
      <c r="A1623" s="139"/>
      <c r="B1623" s="139"/>
      <c r="C1623" s="139"/>
      <c r="D1623" s="139"/>
      <c r="E1623" s="139"/>
      <c r="F1623" s="139"/>
      <c r="G1623" s="139"/>
      <c r="H1623" s="139"/>
      <c r="I1623" s="139"/>
      <c r="J1623" s="139"/>
      <c r="K1623" s="139"/>
      <c r="L1623" s="139"/>
      <c r="M1623" s="139"/>
      <c r="N1623" s="139"/>
      <c r="O1623" s="139"/>
      <c r="P1623" s="139"/>
      <c r="Q1623" s="139"/>
      <c r="R1623" s="139"/>
      <c r="S1623" s="139"/>
      <c r="T1623" s="139"/>
      <c r="U1623" s="139"/>
      <c r="V1623" s="139"/>
      <c r="W1623" s="139"/>
      <c r="X1623" s="139"/>
      <c r="Y1623" s="139"/>
      <c r="Z1623" s="139"/>
      <c r="AA1623" s="139"/>
      <c r="AB1623" s="139"/>
      <c r="AC1623" s="139"/>
      <c r="AD1623" s="139"/>
      <c r="AE1623" s="139"/>
      <c r="AF1623" s="139"/>
      <c r="AG1623" s="139"/>
      <c r="AH1623" s="139"/>
      <c r="AI1623" s="139"/>
      <c r="AJ1623" s="139"/>
      <c r="AK1623" s="139"/>
      <c r="AL1623" s="139"/>
      <c r="AM1623" s="139"/>
      <c r="AN1623" s="139"/>
      <c r="AO1623" s="139"/>
      <c r="AP1623" s="139"/>
      <c r="AQ1623" s="139"/>
      <c r="AR1623" s="139"/>
      <c r="AS1623" s="139"/>
      <c r="AT1623" s="139"/>
      <c r="AU1623" s="139"/>
      <c r="AV1623" s="139"/>
      <c r="AW1623" s="139"/>
      <c r="AX1623" s="139"/>
      <c r="AY1623" s="139"/>
      <c r="AZ1623" s="139"/>
      <c r="BA1623" s="139"/>
      <c r="BB1623" s="139"/>
    </row>
    <row r="1624" spans="1:54" ht="14.25" x14ac:dyDescent="0.2">
      <c r="A1624" s="139"/>
      <c r="B1624" s="139"/>
      <c r="C1624" s="139"/>
      <c r="D1624" s="139"/>
      <c r="E1624" s="139"/>
      <c r="F1624" s="139"/>
      <c r="G1624" s="139"/>
      <c r="H1624" s="139"/>
      <c r="I1624" s="139"/>
      <c r="J1624" s="139"/>
      <c r="K1624" s="139"/>
      <c r="L1624" s="139"/>
      <c r="M1624" s="139"/>
      <c r="N1624" s="139"/>
      <c r="O1624" s="139"/>
      <c r="P1624" s="139"/>
      <c r="Q1624" s="139"/>
      <c r="R1624" s="139"/>
      <c r="S1624" s="139"/>
      <c r="T1624" s="139"/>
      <c r="U1624" s="139"/>
      <c r="V1624" s="139"/>
      <c r="W1624" s="139"/>
      <c r="X1624" s="139"/>
      <c r="Y1624" s="139"/>
      <c r="Z1624" s="139"/>
      <c r="AA1624" s="139"/>
      <c r="AB1624" s="139"/>
      <c r="AC1624" s="139"/>
      <c r="AD1624" s="139"/>
      <c r="AE1624" s="139"/>
      <c r="AF1624" s="139"/>
      <c r="AG1624" s="139"/>
      <c r="AH1624" s="139"/>
      <c r="AI1624" s="139"/>
      <c r="AJ1624" s="139"/>
      <c r="AK1624" s="139"/>
      <c r="AL1624" s="139"/>
      <c r="AM1624" s="139"/>
      <c r="AN1624" s="139"/>
      <c r="AO1624" s="139"/>
      <c r="AP1624" s="139"/>
      <c r="AQ1624" s="139"/>
      <c r="AR1624" s="139"/>
      <c r="AS1624" s="139"/>
      <c r="AT1624" s="139"/>
      <c r="AU1624" s="139"/>
      <c r="AV1624" s="139"/>
      <c r="AW1624" s="139"/>
      <c r="AX1624" s="139"/>
      <c r="AY1624" s="139"/>
      <c r="AZ1624" s="139"/>
      <c r="BA1624" s="139"/>
      <c r="BB1624" s="139"/>
    </row>
    <row r="1625" spans="1:54" ht="14.25" x14ac:dyDescent="0.2">
      <c r="A1625" s="139"/>
      <c r="B1625" s="139"/>
      <c r="C1625" s="139"/>
      <c r="D1625" s="139"/>
      <c r="E1625" s="139"/>
      <c r="F1625" s="139"/>
      <c r="G1625" s="139"/>
      <c r="H1625" s="139"/>
      <c r="I1625" s="139"/>
      <c r="J1625" s="139"/>
      <c r="K1625" s="139"/>
      <c r="L1625" s="139"/>
      <c r="M1625" s="139"/>
      <c r="N1625" s="139"/>
      <c r="O1625" s="139"/>
      <c r="P1625" s="139"/>
      <c r="Q1625" s="139"/>
      <c r="R1625" s="139"/>
      <c r="S1625" s="139"/>
      <c r="T1625" s="139"/>
      <c r="U1625" s="139"/>
      <c r="V1625" s="139"/>
      <c r="W1625" s="139"/>
      <c r="X1625" s="139"/>
      <c r="Y1625" s="139"/>
      <c r="Z1625" s="139"/>
      <c r="AA1625" s="139"/>
      <c r="AB1625" s="139"/>
      <c r="AC1625" s="139"/>
      <c r="AD1625" s="139"/>
      <c r="AE1625" s="139"/>
      <c r="AF1625" s="139"/>
      <c r="AG1625" s="139"/>
      <c r="AH1625" s="139"/>
      <c r="AI1625" s="139"/>
      <c r="AJ1625" s="139"/>
      <c r="AK1625" s="139"/>
      <c r="AL1625" s="139"/>
      <c r="AM1625" s="139"/>
      <c r="AN1625" s="139"/>
      <c r="AO1625" s="139"/>
      <c r="AP1625" s="139"/>
      <c r="AQ1625" s="139"/>
      <c r="AR1625" s="139"/>
      <c r="AS1625" s="139"/>
      <c r="AT1625" s="139"/>
      <c r="AU1625" s="139"/>
      <c r="AV1625" s="139"/>
      <c r="AW1625" s="139"/>
      <c r="AX1625" s="139"/>
      <c r="AY1625" s="139"/>
      <c r="AZ1625" s="139"/>
      <c r="BA1625" s="139"/>
      <c r="BB1625" s="139"/>
    </row>
    <row r="1626" spans="1:54" ht="14.25" x14ac:dyDescent="0.2">
      <c r="A1626" s="139"/>
      <c r="B1626" s="139"/>
      <c r="C1626" s="139"/>
      <c r="D1626" s="139"/>
      <c r="E1626" s="139"/>
      <c r="F1626" s="139"/>
      <c r="G1626" s="139"/>
      <c r="H1626" s="139"/>
      <c r="I1626" s="139"/>
      <c r="J1626" s="139"/>
      <c r="K1626" s="139"/>
      <c r="L1626" s="139"/>
      <c r="M1626" s="139"/>
      <c r="N1626" s="139"/>
      <c r="O1626" s="139"/>
      <c r="P1626" s="139"/>
      <c r="Q1626" s="139"/>
      <c r="R1626" s="139"/>
      <c r="S1626" s="139"/>
      <c r="T1626" s="139"/>
      <c r="U1626" s="139"/>
      <c r="V1626" s="139"/>
      <c r="W1626" s="139"/>
      <c r="X1626" s="139"/>
      <c r="Y1626" s="139"/>
      <c r="Z1626" s="139"/>
      <c r="AA1626" s="139"/>
      <c r="AB1626" s="139"/>
      <c r="AC1626" s="139"/>
      <c r="AD1626" s="139"/>
      <c r="AE1626" s="139"/>
      <c r="AF1626" s="139"/>
      <c r="AG1626" s="139"/>
      <c r="AH1626" s="139"/>
      <c r="AI1626" s="139"/>
      <c r="AJ1626" s="139"/>
      <c r="AK1626" s="139"/>
      <c r="AL1626" s="139"/>
      <c r="AM1626" s="139"/>
      <c r="AN1626" s="139"/>
      <c r="AO1626" s="139"/>
      <c r="AP1626" s="139"/>
      <c r="AQ1626" s="139"/>
      <c r="AR1626" s="139"/>
      <c r="AS1626" s="139"/>
      <c r="AT1626" s="139"/>
      <c r="AU1626" s="139"/>
      <c r="AV1626" s="139"/>
      <c r="AW1626" s="139"/>
      <c r="AX1626" s="139"/>
      <c r="AY1626" s="139"/>
      <c r="AZ1626" s="139"/>
      <c r="BA1626" s="139"/>
      <c r="BB1626" s="139"/>
    </row>
    <row r="1627" spans="1:54" ht="14.25" x14ac:dyDescent="0.2">
      <c r="A1627" s="139"/>
      <c r="B1627" s="139"/>
      <c r="C1627" s="139"/>
      <c r="D1627" s="139"/>
      <c r="E1627" s="139"/>
      <c r="F1627" s="139"/>
      <c r="G1627" s="139"/>
      <c r="H1627" s="139"/>
      <c r="I1627" s="139"/>
      <c r="J1627" s="139"/>
      <c r="K1627" s="139"/>
      <c r="L1627" s="139"/>
      <c r="M1627" s="139"/>
      <c r="N1627" s="139"/>
      <c r="O1627" s="139"/>
      <c r="P1627" s="139"/>
      <c r="Q1627" s="139"/>
      <c r="R1627" s="139"/>
      <c r="S1627" s="139"/>
      <c r="T1627" s="139"/>
      <c r="U1627" s="139"/>
      <c r="V1627" s="139"/>
      <c r="W1627" s="139"/>
      <c r="X1627" s="139"/>
      <c r="Y1627" s="139"/>
      <c r="Z1627" s="139"/>
      <c r="AA1627" s="139"/>
      <c r="AB1627" s="139"/>
      <c r="AC1627" s="139"/>
      <c r="AD1627" s="139"/>
      <c r="AE1627" s="139"/>
      <c r="AF1627" s="139"/>
      <c r="AG1627" s="139"/>
      <c r="AH1627" s="139"/>
      <c r="AI1627" s="139"/>
      <c r="AJ1627" s="139"/>
      <c r="AK1627" s="139"/>
      <c r="AL1627" s="139"/>
      <c r="AM1627" s="139"/>
      <c r="AN1627" s="139"/>
      <c r="AO1627" s="139"/>
      <c r="AP1627" s="139"/>
      <c r="AQ1627" s="139"/>
      <c r="AR1627" s="139"/>
      <c r="AS1627" s="139"/>
      <c r="AT1627" s="139"/>
      <c r="AU1627" s="139"/>
      <c r="AV1627" s="139"/>
      <c r="AW1627" s="139"/>
      <c r="AX1627" s="139"/>
      <c r="AY1627" s="139"/>
      <c r="AZ1627" s="139"/>
      <c r="BA1627" s="139"/>
      <c r="BB1627" s="139"/>
    </row>
    <row r="1628" spans="1:54" ht="14.25" x14ac:dyDescent="0.2">
      <c r="A1628" s="139"/>
      <c r="B1628" s="139"/>
      <c r="C1628" s="139"/>
      <c r="D1628" s="139"/>
      <c r="E1628" s="139"/>
      <c r="F1628" s="139"/>
      <c r="G1628" s="139"/>
      <c r="H1628" s="139"/>
      <c r="I1628" s="139"/>
      <c r="J1628" s="139"/>
      <c r="K1628" s="139"/>
      <c r="L1628" s="139"/>
      <c r="M1628" s="139"/>
      <c r="N1628" s="139"/>
      <c r="O1628" s="139"/>
      <c r="P1628" s="139"/>
      <c r="Q1628" s="139"/>
      <c r="R1628" s="139"/>
      <c r="S1628" s="139"/>
      <c r="T1628" s="139"/>
      <c r="U1628" s="139"/>
      <c r="V1628" s="139"/>
      <c r="W1628" s="139"/>
      <c r="X1628" s="139"/>
      <c r="Y1628" s="139"/>
      <c r="Z1628" s="139"/>
      <c r="AA1628" s="139"/>
      <c r="AB1628" s="139"/>
      <c r="AC1628" s="139"/>
      <c r="AD1628" s="139"/>
      <c r="AE1628" s="139"/>
      <c r="AF1628" s="139"/>
      <c r="AG1628" s="139"/>
      <c r="AH1628" s="139"/>
      <c r="AI1628" s="139"/>
      <c r="AJ1628" s="139"/>
      <c r="AK1628" s="139"/>
      <c r="AL1628" s="139"/>
      <c r="AM1628" s="139"/>
      <c r="AN1628" s="139"/>
      <c r="AO1628" s="139"/>
      <c r="AP1628" s="139"/>
      <c r="AQ1628" s="139"/>
      <c r="AR1628" s="139"/>
      <c r="AS1628" s="139"/>
      <c r="AT1628" s="139"/>
      <c r="AU1628" s="139"/>
      <c r="AV1628" s="139"/>
      <c r="AW1628" s="139"/>
      <c r="AX1628" s="139"/>
      <c r="AY1628" s="139"/>
      <c r="AZ1628" s="139"/>
      <c r="BA1628" s="139"/>
      <c r="BB1628" s="139"/>
    </row>
    <row r="1629" spans="1:54" ht="14.25" x14ac:dyDescent="0.2">
      <c r="A1629" s="139"/>
      <c r="B1629" s="139"/>
      <c r="C1629" s="139"/>
      <c r="D1629" s="139"/>
      <c r="E1629" s="139"/>
      <c r="F1629" s="139"/>
      <c r="G1629" s="139"/>
      <c r="H1629" s="139"/>
      <c r="I1629" s="139"/>
      <c r="J1629" s="139"/>
      <c r="K1629" s="139"/>
      <c r="L1629" s="139"/>
      <c r="M1629" s="139"/>
      <c r="N1629" s="139"/>
      <c r="O1629" s="139"/>
      <c r="P1629" s="139"/>
      <c r="Q1629" s="139"/>
      <c r="R1629" s="139"/>
      <c r="S1629" s="139"/>
      <c r="T1629" s="139"/>
      <c r="U1629" s="139"/>
      <c r="V1629" s="139"/>
      <c r="W1629" s="139"/>
      <c r="X1629" s="139"/>
      <c r="Y1629" s="139"/>
      <c r="Z1629" s="139"/>
      <c r="AA1629" s="139"/>
      <c r="AB1629" s="139"/>
      <c r="AC1629" s="139"/>
      <c r="AD1629" s="139"/>
      <c r="AE1629" s="139"/>
      <c r="AF1629" s="139"/>
      <c r="AG1629" s="139"/>
      <c r="AH1629" s="139"/>
      <c r="AI1629" s="139"/>
      <c r="AJ1629" s="139"/>
      <c r="AK1629" s="139"/>
      <c r="AL1629" s="139"/>
      <c r="AM1629" s="139"/>
      <c r="AN1629" s="139"/>
      <c r="AO1629" s="139"/>
      <c r="AP1629" s="139"/>
      <c r="AQ1629" s="139"/>
      <c r="AR1629" s="139"/>
      <c r="AS1629" s="139"/>
      <c r="AT1629" s="139"/>
      <c r="AU1629" s="139"/>
      <c r="AV1629" s="139"/>
      <c r="AW1629" s="139"/>
      <c r="AX1629" s="139"/>
      <c r="AY1629" s="139"/>
      <c r="AZ1629" s="139"/>
      <c r="BA1629" s="139"/>
      <c r="BB1629" s="139"/>
    </row>
    <row r="1630" spans="1:54" ht="14.25" x14ac:dyDescent="0.2">
      <c r="A1630" s="139"/>
      <c r="B1630" s="139"/>
      <c r="C1630" s="139"/>
      <c r="D1630" s="139"/>
      <c r="E1630" s="139"/>
      <c r="F1630" s="139"/>
      <c r="G1630" s="139"/>
      <c r="H1630" s="139"/>
      <c r="I1630" s="139"/>
      <c r="J1630" s="139"/>
      <c r="K1630" s="139"/>
      <c r="L1630" s="139"/>
      <c r="M1630" s="139"/>
      <c r="N1630" s="139"/>
      <c r="O1630" s="139"/>
      <c r="P1630" s="139"/>
      <c r="Q1630" s="139"/>
      <c r="R1630" s="139"/>
      <c r="S1630" s="139"/>
      <c r="T1630" s="139"/>
      <c r="U1630" s="139"/>
      <c r="V1630" s="139"/>
      <c r="W1630" s="139"/>
      <c r="X1630" s="139"/>
      <c r="Y1630" s="139"/>
      <c r="Z1630" s="139"/>
      <c r="AA1630" s="139"/>
      <c r="AB1630" s="139"/>
      <c r="AC1630" s="139"/>
      <c r="AD1630" s="139"/>
      <c r="AE1630" s="139"/>
      <c r="AF1630" s="139"/>
      <c r="AG1630" s="139"/>
      <c r="AH1630" s="139"/>
      <c r="AI1630" s="139"/>
      <c r="AJ1630" s="139"/>
      <c r="AK1630" s="139"/>
      <c r="AL1630" s="139"/>
      <c r="AM1630" s="139"/>
      <c r="AN1630" s="139"/>
      <c r="AO1630" s="139"/>
      <c r="AP1630" s="139"/>
      <c r="AQ1630" s="139"/>
      <c r="AR1630" s="139"/>
      <c r="AS1630" s="139"/>
      <c r="AT1630" s="139"/>
      <c r="AU1630" s="139"/>
      <c r="AV1630" s="139"/>
      <c r="AW1630" s="139"/>
      <c r="AX1630" s="139"/>
      <c r="AY1630" s="139"/>
      <c r="AZ1630" s="139"/>
      <c r="BA1630" s="139"/>
      <c r="BB1630" s="139"/>
    </row>
    <row r="1631" spans="1:54" ht="14.25" x14ac:dyDescent="0.2">
      <c r="A1631" s="139"/>
      <c r="B1631" s="139"/>
      <c r="C1631" s="139"/>
      <c r="D1631" s="139"/>
      <c r="E1631" s="139"/>
      <c r="F1631" s="139"/>
      <c r="G1631" s="139"/>
      <c r="H1631" s="139"/>
      <c r="I1631" s="139"/>
      <c r="J1631" s="139"/>
      <c r="K1631" s="139"/>
      <c r="L1631" s="139"/>
      <c r="M1631" s="139"/>
      <c r="N1631" s="139"/>
      <c r="O1631" s="139"/>
      <c r="P1631" s="139"/>
      <c r="Q1631" s="139"/>
      <c r="R1631" s="139"/>
      <c r="S1631" s="139"/>
      <c r="T1631" s="139"/>
      <c r="U1631" s="139"/>
      <c r="V1631" s="139"/>
      <c r="W1631" s="139"/>
      <c r="X1631" s="139"/>
      <c r="Y1631" s="139"/>
      <c r="Z1631" s="139"/>
      <c r="AA1631" s="139"/>
      <c r="AB1631" s="139"/>
      <c r="AC1631" s="139"/>
      <c r="AD1631" s="139"/>
      <c r="AE1631" s="139"/>
      <c r="AF1631" s="139"/>
      <c r="AG1631" s="139"/>
      <c r="AH1631" s="139"/>
      <c r="AI1631" s="139"/>
      <c r="AJ1631" s="139"/>
      <c r="AK1631" s="139"/>
      <c r="AL1631" s="139"/>
      <c r="AM1631" s="139"/>
      <c r="AN1631" s="139"/>
      <c r="AO1631" s="139"/>
      <c r="AP1631" s="139"/>
      <c r="AQ1631" s="139"/>
      <c r="AR1631" s="139"/>
      <c r="AS1631" s="139"/>
      <c r="AT1631" s="139"/>
      <c r="AU1631" s="139"/>
      <c r="AV1631" s="139"/>
      <c r="AW1631" s="139"/>
      <c r="AX1631" s="139"/>
      <c r="AY1631" s="139"/>
      <c r="AZ1631" s="139"/>
      <c r="BA1631" s="139"/>
      <c r="BB1631" s="139"/>
    </row>
    <row r="1632" spans="1:54" ht="14.25" x14ac:dyDescent="0.2">
      <c r="A1632" s="139"/>
      <c r="B1632" s="139"/>
      <c r="C1632" s="139"/>
      <c r="D1632" s="139"/>
      <c r="E1632" s="139"/>
      <c r="F1632" s="139"/>
      <c r="G1632" s="139"/>
      <c r="H1632" s="139"/>
      <c r="I1632" s="139"/>
      <c r="J1632" s="139"/>
      <c r="K1632" s="139"/>
      <c r="L1632" s="139"/>
      <c r="M1632" s="139"/>
      <c r="N1632" s="139"/>
      <c r="O1632" s="139"/>
      <c r="P1632" s="139"/>
      <c r="Q1632" s="139"/>
      <c r="R1632" s="139"/>
      <c r="S1632" s="139"/>
      <c r="T1632" s="139"/>
      <c r="U1632" s="139"/>
      <c r="V1632" s="139"/>
      <c r="W1632" s="139"/>
      <c r="X1632" s="139"/>
      <c r="Y1632" s="139"/>
      <c r="Z1632" s="139"/>
      <c r="AA1632" s="139"/>
      <c r="AB1632" s="139"/>
      <c r="AC1632" s="139"/>
      <c r="AD1632" s="139"/>
      <c r="AE1632" s="139"/>
      <c r="AF1632" s="139"/>
      <c r="AG1632" s="139"/>
      <c r="AH1632" s="139"/>
      <c r="AI1632" s="139"/>
      <c r="AJ1632" s="139"/>
      <c r="AK1632" s="139"/>
      <c r="AL1632" s="139"/>
      <c r="AM1632" s="139"/>
      <c r="AN1632" s="139"/>
      <c r="AO1632" s="139"/>
      <c r="AP1632" s="139"/>
      <c r="AQ1632" s="139"/>
      <c r="AR1632" s="139"/>
      <c r="AS1632" s="139"/>
      <c r="AT1632" s="139"/>
      <c r="AU1632" s="139"/>
      <c r="AV1632" s="139"/>
      <c r="AW1632" s="139"/>
      <c r="AX1632" s="139"/>
      <c r="AY1632" s="139"/>
      <c r="AZ1632" s="139"/>
      <c r="BA1632" s="139"/>
      <c r="BB1632" s="139"/>
    </row>
    <row r="1633" spans="1:54" ht="14.25" x14ac:dyDescent="0.2">
      <c r="A1633" s="139"/>
      <c r="B1633" s="139"/>
      <c r="C1633" s="139"/>
      <c r="D1633" s="139"/>
      <c r="E1633" s="139"/>
      <c r="F1633" s="139"/>
      <c r="G1633" s="139"/>
      <c r="H1633" s="139"/>
      <c r="I1633" s="139"/>
      <c r="J1633" s="139"/>
      <c r="K1633" s="139"/>
      <c r="L1633" s="139"/>
      <c r="M1633" s="139"/>
      <c r="N1633" s="139"/>
      <c r="O1633" s="139"/>
      <c r="P1633" s="139"/>
      <c r="Q1633" s="139"/>
      <c r="R1633" s="139"/>
      <c r="S1633" s="139"/>
      <c r="T1633" s="139"/>
      <c r="U1633" s="139"/>
      <c r="V1633" s="139"/>
      <c r="W1633" s="139"/>
      <c r="X1633" s="139"/>
      <c r="Y1633" s="139"/>
      <c r="Z1633" s="139"/>
      <c r="AA1633" s="139"/>
      <c r="AB1633" s="139"/>
      <c r="AC1633" s="139"/>
      <c r="AD1633" s="139"/>
      <c r="AE1633" s="139"/>
      <c r="AF1633" s="139"/>
      <c r="AG1633" s="139"/>
      <c r="AH1633" s="139"/>
      <c r="AI1633" s="139"/>
      <c r="AJ1633" s="139"/>
      <c r="AK1633" s="139"/>
      <c r="AL1633" s="139"/>
      <c r="AM1633" s="139"/>
      <c r="AN1633" s="139"/>
      <c r="AO1633" s="139"/>
      <c r="AP1633" s="139"/>
      <c r="AQ1633" s="139"/>
      <c r="AR1633" s="139"/>
      <c r="AS1633" s="139"/>
      <c r="AT1633" s="139"/>
      <c r="AU1633" s="139"/>
      <c r="AV1633" s="139"/>
      <c r="AW1633" s="139"/>
      <c r="AX1633" s="139"/>
      <c r="AY1633" s="139"/>
      <c r="AZ1633" s="139"/>
      <c r="BA1633" s="139"/>
      <c r="BB1633" s="139"/>
    </row>
    <row r="1634" spans="1:54" ht="14.25" x14ac:dyDescent="0.2">
      <c r="A1634" s="139"/>
      <c r="B1634" s="139"/>
      <c r="C1634" s="139"/>
      <c r="D1634" s="139"/>
      <c r="E1634" s="139"/>
      <c r="F1634" s="139"/>
      <c r="G1634" s="139"/>
      <c r="H1634" s="139"/>
      <c r="I1634" s="139"/>
      <c r="J1634" s="139"/>
      <c r="K1634" s="139"/>
      <c r="L1634" s="139"/>
      <c r="M1634" s="139"/>
      <c r="N1634" s="139"/>
      <c r="O1634" s="139"/>
      <c r="P1634" s="139"/>
      <c r="Q1634" s="139"/>
      <c r="R1634" s="139"/>
      <c r="S1634" s="139"/>
      <c r="T1634" s="139"/>
      <c r="U1634" s="139"/>
      <c r="V1634" s="139"/>
      <c r="W1634" s="139"/>
      <c r="X1634" s="139"/>
      <c r="Y1634" s="139"/>
      <c r="Z1634" s="139"/>
      <c r="AA1634" s="139"/>
      <c r="AB1634" s="139"/>
      <c r="AC1634" s="139"/>
      <c r="AD1634" s="139"/>
      <c r="AE1634" s="139"/>
      <c r="AF1634" s="139"/>
      <c r="AG1634" s="139"/>
      <c r="AH1634" s="139"/>
      <c r="AI1634" s="139"/>
      <c r="AJ1634" s="139"/>
      <c r="AK1634" s="139"/>
      <c r="AL1634" s="139"/>
      <c r="AM1634" s="139"/>
      <c r="AN1634" s="139"/>
      <c r="AO1634" s="139"/>
      <c r="AP1634" s="139"/>
      <c r="AQ1634" s="139"/>
      <c r="AR1634" s="139"/>
      <c r="AS1634" s="139"/>
      <c r="AT1634" s="139"/>
      <c r="AU1634" s="139"/>
      <c r="AV1634" s="139"/>
      <c r="AW1634" s="139"/>
      <c r="AX1634" s="139"/>
      <c r="AY1634" s="139"/>
      <c r="AZ1634" s="139"/>
      <c r="BA1634" s="139"/>
      <c r="BB1634" s="139"/>
    </row>
    <row r="1635" spans="1:54" ht="14.25" x14ac:dyDescent="0.2">
      <c r="A1635" s="139"/>
      <c r="B1635" s="139"/>
      <c r="C1635" s="139"/>
      <c r="D1635" s="139"/>
      <c r="E1635" s="139"/>
      <c r="F1635" s="139"/>
      <c r="G1635" s="139"/>
      <c r="H1635" s="139"/>
      <c r="I1635" s="139"/>
      <c r="J1635" s="139"/>
      <c r="K1635" s="139"/>
      <c r="L1635" s="139"/>
      <c r="M1635" s="139"/>
      <c r="N1635" s="139"/>
      <c r="O1635" s="139"/>
      <c r="P1635" s="139"/>
      <c r="Q1635" s="139"/>
      <c r="R1635" s="139"/>
      <c r="S1635" s="139"/>
      <c r="T1635" s="139"/>
      <c r="U1635" s="139"/>
      <c r="V1635" s="139"/>
      <c r="W1635" s="139"/>
      <c r="X1635" s="139"/>
      <c r="Y1635" s="139"/>
      <c r="Z1635" s="139"/>
      <c r="AA1635" s="139"/>
      <c r="AB1635" s="139"/>
      <c r="AC1635" s="139"/>
      <c r="AD1635" s="139"/>
      <c r="AE1635" s="139"/>
      <c r="AF1635" s="139"/>
      <c r="AG1635" s="139"/>
      <c r="AH1635" s="139"/>
      <c r="AI1635" s="139"/>
      <c r="AJ1635" s="139"/>
      <c r="AK1635" s="139"/>
      <c r="AL1635" s="139"/>
      <c r="AM1635" s="139"/>
      <c r="AN1635" s="139"/>
      <c r="AO1635" s="139"/>
      <c r="AP1635" s="139"/>
      <c r="AQ1635" s="139"/>
      <c r="AR1635" s="139"/>
      <c r="AS1635" s="139"/>
      <c r="AT1635" s="139"/>
      <c r="AU1635" s="139"/>
      <c r="AV1635" s="139"/>
      <c r="AW1635" s="139"/>
      <c r="AX1635" s="139"/>
      <c r="AY1635" s="139"/>
      <c r="AZ1635" s="139"/>
      <c r="BA1635" s="139"/>
      <c r="BB1635" s="139"/>
    </row>
    <row r="1636" spans="1:54" ht="14.25" x14ac:dyDescent="0.2">
      <c r="A1636" s="139"/>
      <c r="B1636" s="139"/>
      <c r="C1636" s="139"/>
      <c r="D1636" s="139"/>
      <c r="E1636" s="139"/>
      <c r="F1636" s="139"/>
      <c r="G1636" s="139"/>
      <c r="H1636" s="139"/>
      <c r="I1636" s="139"/>
      <c r="J1636" s="139"/>
      <c r="K1636" s="139"/>
      <c r="L1636" s="139"/>
      <c r="M1636" s="139"/>
      <c r="N1636" s="139"/>
      <c r="O1636" s="139"/>
      <c r="P1636" s="139"/>
      <c r="Q1636" s="139"/>
      <c r="R1636" s="139"/>
      <c r="S1636" s="139"/>
      <c r="T1636" s="139"/>
      <c r="U1636" s="139"/>
      <c r="V1636" s="139"/>
      <c r="W1636" s="139"/>
      <c r="X1636" s="139"/>
      <c r="Y1636" s="139"/>
      <c r="Z1636" s="139"/>
      <c r="AA1636" s="139"/>
      <c r="AB1636" s="139"/>
      <c r="AC1636" s="139"/>
      <c r="AD1636" s="139"/>
      <c r="AE1636" s="139"/>
      <c r="AF1636" s="139"/>
      <c r="AG1636" s="139"/>
      <c r="AH1636" s="139"/>
      <c r="AI1636" s="139"/>
      <c r="AJ1636" s="139"/>
      <c r="AK1636" s="139"/>
      <c r="AL1636" s="139"/>
      <c r="AM1636" s="139"/>
      <c r="AN1636" s="139"/>
      <c r="AO1636" s="139"/>
      <c r="AP1636" s="139"/>
      <c r="AQ1636" s="139"/>
      <c r="AR1636" s="139"/>
      <c r="AS1636" s="139"/>
      <c r="AT1636" s="139"/>
      <c r="AU1636" s="139"/>
      <c r="AV1636" s="139"/>
      <c r="AW1636" s="139"/>
      <c r="AX1636" s="139"/>
      <c r="AY1636" s="139"/>
      <c r="AZ1636" s="139"/>
      <c r="BA1636" s="139"/>
      <c r="BB1636" s="139"/>
    </row>
    <row r="1637" spans="1:54" ht="14.25" x14ac:dyDescent="0.2">
      <c r="A1637" s="139"/>
      <c r="B1637" s="139"/>
      <c r="C1637" s="139"/>
      <c r="D1637" s="139"/>
      <c r="E1637" s="139"/>
      <c r="F1637" s="139"/>
      <c r="G1637" s="139"/>
      <c r="H1637" s="139"/>
      <c r="I1637" s="139"/>
      <c r="J1637" s="139"/>
      <c r="K1637" s="139"/>
      <c r="L1637" s="139"/>
      <c r="M1637" s="139"/>
      <c r="N1637" s="139"/>
      <c r="O1637" s="139"/>
      <c r="P1637" s="139"/>
      <c r="Q1637" s="139"/>
      <c r="R1637" s="139"/>
      <c r="S1637" s="139"/>
      <c r="T1637" s="139"/>
      <c r="U1637" s="139"/>
      <c r="V1637" s="139"/>
      <c r="W1637" s="139"/>
      <c r="X1637" s="139"/>
      <c r="Y1637" s="139"/>
      <c r="Z1637" s="139"/>
      <c r="AA1637" s="139"/>
      <c r="AB1637" s="139"/>
      <c r="AC1637" s="139"/>
      <c r="AD1637" s="139"/>
      <c r="AE1637" s="139"/>
      <c r="AF1637" s="139"/>
      <c r="AG1637" s="139"/>
      <c r="AH1637" s="139"/>
      <c r="AI1637" s="139"/>
      <c r="AJ1637" s="139"/>
      <c r="AK1637" s="139"/>
      <c r="AL1637" s="139"/>
      <c r="AM1637" s="139"/>
      <c r="AN1637" s="139"/>
      <c r="AO1637" s="139"/>
      <c r="AP1637" s="139"/>
      <c r="AQ1637" s="139"/>
      <c r="AR1637" s="139"/>
      <c r="AS1637" s="139"/>
      <c r="AT1637" s="139"/>
      <c r="AU1637" s="139"/>
      <c r="AV1637" s="139"/>
      <c r="AW1637" s="139"/>
      <c r="AX1637" s="139"/>
      <c r="AY1637" s="139"/>
      <c r="AZ1637" s="139"/>
      <c r="BA1637" s="139"/>
      <c r="BB1637" s="139"/>
    </row>
    <row r="1638" spans="1:54" ht="14.25" x14ac:dyDescent="0.2">
      <c r="A1638" s="139"/>
      <c r="B1638" s="139"/>
      <c r="C1638" s="139"/>
      <c r="D1638" s="139"/>
      <c r="E1638" s="139"/>
      <c r="F1638" s="139"/>
      <c r="G1638" s="139"/>
      <c r="H1638" s="139"/>
      <c r="I1638" s="139"/>
      <c r="J1638" s="139"/>
      <c r="K1638" s="139"/>
      <c r="L1638" s="139"/>
      <c r="M1638" s="139"/>
      <c r="N1638" s="139"/>
      <c r="O1638" s="139"/>
      <c r="P1638" s="139"/>
      <c r="Q1638" s="139"/>
      <c r="R1638" s="139"/>
      <c r="S1638" s="139"/>
      <c r="T1638" s="139"/>
      <c r="U1638" s="139"/>
      <c r="V1638" s="139"/>
      <c r="W1638" s="139"/>
      <c r="X1638" s="139"/>
      <c r="Y1638" s="139"/>
      <c r="Z1638" s="139"/>
      <c r="AA1638" s="139"/>
      <c r="AB1638" s="139"/>
      <c r="AC1638" s="139"/>
      <c r="AD1638" s="139"/>
      <c r="AE1638" s="139"/>
      <c r="AF1638" s="139"/>
      <c r="AG1638" s="139"/>
      <c r="AH1638" s="139"/>
      <c r="AI1638" s="139"/>
      <c r="AJ1638" s="139"/>
      <c r="AK1638" s="139"/>
      <c r="AL1638" s="139"/>
      <c r="AM1638" s="139"/>
      <c r="AN1638" s="139"/>
      <c r="AO1638" s="139"/>
      <c r="AP1638" s="139"/>
      <c r="AQ1638" s="139"/>
      <c r="AR1638" s="139"/>
      <c r="AS1638" s="139"/>
      <c r="AT1638" s="139"/>
      <c r="AU1638" s="139"/>
      <c r="AV1638" s="139"/>
      <c r="AW1638" s="139"/>
      <c r="AX1638" s="139"/>
      <c r="AY1638" s="139"/>
      <c r="AZ1638" s="139"/>
      <c r="BA1638" s="139"/>
      <c r="BB1638" s="139"/>
    </row>
    <row r="1639" spans="1:54" ht="14.25" x14ac:dyDescent="0.2">
      <c r="A1639" s="139"/>
      <c r="B1639" s="139"/>
      <c r="C1639" s="139"/>
      <c r="D1639" s="139"/>
      <c r="E1639" s="139"/>
      <c r="F1639" s="139"/>
      <c r="G1639" s="139"/>
      <c r="H1639" s="139"/>
      <c r="I1639" s="139"/>
      <c r="J1639" s="139"/>
      <c r="K1639" s="139"/>
      <c r="L1639" s="139"/>
      <c r="M1639" s="139"/>
      <c r="N1639" s="139"/>
      <c r="O1639" s="139"/>
      <c r="P1639" s="139"/>
      <c r="Q1639" s="139"/>
      <c r="R1639" s="139"/>
      <c r="S1639" s="139"/>
      <c r="T1639" s="139"/>
      <c r="U1639" s="139"/>
      <c r="V1639" s="139"/>
      <c r="W1639" s="139"/>
      <c r="X1639" s="139"/>
      <c r="Y1639" s="139"/>
      <c r="Z1639" s="139"/>
      <c r="AA1639" s="139"/>
      <c r="AB1639" s="139"/>
      <c r="AC1639" s="139"/>
      <c r="AD1639" s="139"/>
      <c r="AE1639" s="139"/>
      <c r="AF1639" s="139"/>
      <c r="AG1639" s="139"/>
      <c r="AH1639" s="139"/>
      <c r="AI1639" s="139"/>
      <c r="AJ1639" s="139"/>
      <c r="AK1639" s="139"/>
      <c r="AL1639" s="139"/>
      <c r="AM1639" s="139"/>
      <c r="AN1639" s="139"/>
      <c r="AO1639" s="139"/>
      <c r="AP1639" s="139"/>
      <c r="AQ1639" s="139"/>
      <c r="AR1639" s="139"/>
      <c r="AS1639" s="139"/>
      <c r="AT1639" s="139"/>
      <c r="AU1639" s="139"/>
      <c r="AV1639" s="139"/>
      <c r="AW1639" s="139"/>
      <c r="AX1639" s="139"/>
      <c r="AY1639" s="139"/>
      <c r="AZ1639" s="139"/>
      <c r="BA1639" s="139"/>
      <c r="BB1639" s="139"/>
    </row>
    <row r="1640" spans="1:54" ht="14.25" x14ac:dyDescent="0.2">
      <c r="A1640" s="139"/>
      <c r="B1640" s="139"/>
      <c r="C1640" s="139"/>
      <c r="D1640" s="139"/>
      <c r="E1640" s="139"/>
      <c r="F1640" s="139"/>
      <c r="G1640" s="139"/>
      <c r="H1640" s="139"/>
      <c r="I1640" s="139"/>
      <c r="J1640" s="139"/>
      <c r="K1640" s="139"/>
      <c r="L1640" s="139"/>
      <c r="M1640" s="139"/>
      <c r="N1640" s="139"/>
      <c r="O1640" s="139"/>
      <c r="P1640" s="139"/>
      <c r="Q1640" s="139"/>
      <c r="R1640" s="139"/>
      <c r="S1640" s="139"/>
      <c r="T1640" s="139"/>
      <c r="U1640" s="139"/>
      <c r="V1640" s="139"/>
      <c r="W1640" s="139"/>
      <c r="X1640" s="139"/>
      <c r="Y1640" s="139"/>
      <c r="Z1640" s="139"/>
      <c r="AA1640" s="139"/>
      <c r="AB1640" s="139"/>
      <c r="AC1640" s="139"/>
      <c r="AD1640" s="139"/>
      <c r="AE1640" s="139"/>
      <c r="AF1640" s="139"/>
      <c r="AG1640" s="139"/>
      <c r="AH1640" s="139"/>
      <c r="AI1640" s="139"/>
      <c r="AJ1640" s="139"/>
      <c r="AK1640" s="139"/>
      <c r="AL1640" s="139"/>
      <c r="AM1640" s="139"/>
      <c r="AN1640" s="139"/>
      <c r="AO1640" s="139"/>
      <c r="AP1640" s="139"/>
      <c r="AQ1640" s="139"/>
      <c r="AR1640" s="139"/>
      <c r="AS1640" s="139"/>
      <c r="AT1640" s="139"/>
      <c r="AU1640" s="139"/>
      <c r="AV1640" s="139"/>
      <c r="AW1640" s="139"/>
      <c r="AX1640" s="139"/>
      <c r="AY1640" s="139"/>
      <c r="AZ1640" s="139"/>
      <c r="BA1640" s="139"/>
      <c r="BB1640" s="139"/>
    </row>
    <row r="1641" spans="1:54" ht="14.25" x14ac:dyDescent="0.2">
      <c r="A1641" s="139"/>
      <c r="B1641" s="139"/>
      <c r="C1641" s="139"/>
      <c r="D1641" s="139"/>
      <c r="E1641" s="139"/>
      <c r="F1641" s="139"/>
      <c r="G1641" s="139"/>
      <c r="H1641" s="139"/>
      <c r="I1641" s="139"/>
      <c r="J1641" s="139"/>
      <c r="K1641" s="139"/>
      <c r="L1641" s="139"/>
      <c r="M1641" s="139"/>
      <c r="N1641" s="139"/>
      <c r="O1641" s="139"/>
      <c r="P1641" s="139"/>
      <c r="Q1641" s="139"/>
      <c r="R1641" s="139"/>
      <c r="S1641" s="139"/>
      <c r="T1641" s="139"/>
      <c r="U1641" s="139"/>
      <c r="V1641" s="139"/>
      <c r="W1641" s="139"/>
      <c r="X1641" s="139"/>
      <c r="Y1641" s="139"/>
      <c r="Z1641" s="139"/>
      <c r="AA1641" s="139"/>
      <c r="AB1641" s="139"/>
      <c r="AC1641" s="139"/>
      <c r="AD1641" s="139"/>
      <c r="AE1641" s="139"/>
      <c r="AF1641" s="139"/>
      <c r="AG1641" s="139"/>
      <c r="AH1641" s="139"/>
      <c r="AI1641" s="139"/>
      <c r="AJ1641" s="139"/>
      <c r="AK1641" s="139"/>
      <c r="AL1641" s="139"/>
      <c r="AM1641" s="139"/>
      <c r="AN1641" s="139"/>
      <c r="AO1641" s="139"/>
      <c r="AP1641" s="139"/>
      <c r="AQ1641" s="139"/>
      <c r="AR1641" s="139"/>
      <c r="AS1641" s="139"/>
      <c r="AT1641" s="139"/>
      <c r="AU1641" s="139"/>
      <c r="AV1641" s="139"/>
      <c r="AW1641" s="139"/>
      <c r="AX1641" s="139"/>
      <c r="AY1641" s="139"/>
      <c r="AZ1641" s="139"/>
      <c r="BA1641" s="139"/>
      <c r="BB1641" s="139"/>
    </row>
    <row r="1642" spans="1:54" ht="14.25" x14ac:dyDescent="0.2">
      <c r="A1642" s="139"/>
      <c r="B1642" s="139"/>
      <c r="C1642" s="139"/>
      <c r="D1642" s="139"/>
      <c r="E1642" s="139"/>
      <c r="F1642" s="139"/>
      <c r="G1642" s="139"/>
      <c r="H1642" s="139"/>
      <c r="I1642" s="139"/>
      <c r="J1642" s="139"/>
      <c r="K1642" s="139"/>
      <c r="L1642" s="139"/>
      <c r="M1642" s="139"/>
      <c r="N1642" s="139"/>
      <c r="O1642" s="139"/>
      <c r="P1642" s="139"/>
      <c r="Q1642" s="139"/>
      <c r="R1642" s="139"/>
      <c r="S1642" s="139"/>
      <c r="T1642" s="139"/>
      <c r="U1642" s="139"/>
      <c r="V1642" s="139"/>
      <c r="W1642" s="139"/>
      <c r="X1642" s="139"/>
      <c r="Y1642" s="139"/>
      <c r="Z1642" s="139"/>
      <c r="AA1642" s="139"/>
      <c r="AB1642" s="139"/>
      <c r="AC1642" s="139"/>
      <c r="AD1642" s="139"/>
      <c r="AE1642" s="139"/>
      <c r="AF1642" s="139"/>
      <c r="AG1642" s="139"/>
      <c r="AH1642" s="139"/>
      <c r="AI1642" s="139"/>
      <c r="AJ1642" s="139"/>
      <c r="AK1642" s="139"/>
      <c r="AL1642" s="139"/>
      <c r="AM1642" s="139"/>
      <c r="AN1642" s="139"/>
      <c r="AO1642" s="139"/>
      <c r="AP1642" s="139"/>
      <c r="AQ1642" s="139"/>
      <c r="AR1642" s="139"/>
      <c r="AS1642" s="139"/>
      <c r="AT1642" s="139"/>
      <c r="AU1642" s="139"/>
      <c r="AV1642" s="139"/>
      <c r="AW1642" s="139"/>
      <c r="AX1642" s="139"/>
      <c r="AY1642" s="139"/>
      <c r="AZ1642" s="139"/>
      <c r="BA1642" s="139"/>
      <c r="BB1642" s="139"/>
    </row>
    <row r="1643" spans="1:54" ht="14.25" x14ac:dyDescent="0.2">
      <c r="A1643" s="139"/>
      <c r="B1643" s="139"/>
      <c r="C1643" s="139"/>
      <c r="D1643" s="139"/>
      <c r="E1643" s="139"/>
      <c r="F1643" s="139"/>
      <c r="G1643" s="139"/>
      <c r="H1643" s="139"/>
      <c r="I1643" s="139"/>
      <c r="J1643" s="139"/>
      <c r="K1643" s="139"/>
      <c r="L1643" s="139"/>
      <c r="M1643" s="139"/>
      <c r="N1643" s="139"/>
      <c r="O1643" s="139"/>
      <c r="P1643" s="139"/>
      <c r="Q1643" s="139"/>
      <c r="R1643" s="139"/>
      <c r="S1643" s="139"/>
      <c r="T1643" s="139"/>
      <c r="U1643" s="139"/>
      <c r="V1643" s="139"/>
      <c r="W1643" s="139"/>
      <c r="X1643" s="139"/>
      <c r="Y1643" s="139"/>
      <c r="Z1643" s="139"/>
      <c r="AA1643" s="139"/>
      <c r="AB1643" s="139"/>
      <c r="AC1643" s="139"/>
      <c r="AD1643" s="139"/>
      <c r="AE1643" s="139"/>
      <c r="AF1643" s="139"/>
      <c r="AG1643" s="139"/>
      <c r="AH1643" s="139"/>
      <c r="AI1643" s="139"/>
      <c r="AJ1643" s="139"/>
      <c r="AK1643" s="139"/>
      <c r="AL1643" s="139"/>
      <c r="AM1643" s="139"/>
      <c r="AN1643" s="139"/>
      <c r="AO1643" s="139"/>
      <c r="AP1643" s="139"/>
      <c r="AQ1643" s="139"/>
      <c r="AR1643" s="139"/>
      <c r="AS1643" s="139"/>
      <c r="AT1643" s="139"/>
      <c r="AU1643" s="139"/>
      <c r="AV1643" s="139"/>
      <c r="AW1643" s="139"/>
      <c r="AX1643" s="139"/>
      <c r="AY1643" s="139"/>
      <c r="AZ1643" s="139"/>
      <c r="BA1643" s="139"/>
      <c r="BB1643" s="139"/>
    </row>
    <row r="1644" spans="1:54" ht="14.25" x14ac:dyDescent="0.2">
      <c r="A1644" s="139"/>
      <c r="B1644" s="139"/>
      <c r="C1644" s="139"/>
      <c r="D1644" s="139"/>
      <c r="E1644" s="139"/>
      <c r="F1644" s="139"/>
      <c r="G1644" s="139"/>
      <c r="H1644" s="139"/>
      <c r="I1644" s="139"/>
      <c r="J1644" s="139"/>
      <c r="K1644" s="139"/>
      <c r="L1644" s="139"/>
      <c r="M1644" s="139"/>
      <c r="N1644" s="139"/>
      <c r="O1644" s="139"/>
      <c r="P1644" s="139"/>
      <c r="Q1644" s="139"/>
      <c r="R1644" s="139"/>
      <c r="S1644" s="139"/>
      <c r="T1644" s="139"/>
      <c r="U1644" s="139"/>
      <c r="V1644" s="139"/>
      <c r="W1644" s="139"/>
      <c r="X1644" s="139"/>
      <c r="Y1644" s="139"/>
      <c r="Z1644" s="139"/>
      <c r="AA1644" s="139"/>
      <c r="AB1644" s="139"/>
      <c r="AC1644" s="139"/>
      <c r="AD1644" s="139"/>
      <c r="AE1644" s="139"/>
      <c r="AF1644" s="139"/>
      <c r="AG1644" s="139"/>
      <c r="AH1644" s="139"/>
      <c r="AI1644" s="139"/>
      <c r="AJ1644" s="139"/>
      <c r="AK1644" s="139"/>
      <c r="AL1644" s="139"/>
      <c r="AM1644" s="139"/>
      <c r="AN1644" s="139"/>
      <c r="AO1644" s="139"/>
      <c r="AP1644" s="139"/>
      <c r="AQ1644" s="139"/>
      <c r="AR1644" s="139"/>
      <c r="AS1644" s="139"/>
      <c r="AT1644" s="139"/>
      <c r="AU1644" s="139"/>
      <c r="AV1644" s="139"/>
      <c r="AW1644" s="139"/>
      <c r="AX1644" s="139"/>
      <c r="AY1644" s="139"/>
      <c r="AZ1644" s="139"/>
      <c r="BA1644" s="139"/>
      <c r="BB1644" s="139"/>
    </row>
    <row r="1645" spans="1:54" ht="14.25" x14ac:dyDescent="0.2">
      <c r="A1645" s="139"/>
      <c r="B1645" s="139"/>
      <c r="C1645" s="139"/>
      <c r="D1645" s="139"/>
      <c r="E1645" s="139"/>
      <c r="F1645" s="139"/>
      <c r="G1645" s="139"/>
      <c r="H1645" s="139"/>
      <c r="I1645" s="139"/>
      <c r="J1645" s="139"/>
      <c r="K1645" s="139"/>
      <c r="L1645" s="139"/>
      <c r="M1645" s="139"/>
      <c r="N1645" s="139"/>
      <c r="O1645" s="139"/>
      <c r="P1645" s="139"/>
      <c r="Q1645" s="139"/>
      <c r="R1645" s="139"/>
      <c r="S1645" s="139"/>
      <c r="T1645" s="139"/>
      <c r="U1645" s="139"/>
      <c r="V1645" s="139"/>
      <c r="W1645" s="139"/>
      <c r="X1645" s="139"/>
      <c r="Y1645" s="139"/>
      <c r="Z1645" s="139"/>
      <c r="AA1645" s="139"/>
      <c r="AB1645" s="139"/>
      <c r="AC1645" s="139"/>
      <c r="AD1645" s="139"/>
      <c r="AE1645" s="139"/>
      <c r="AF1645" s="139"/>
      <c r="AG1645" s="139"/>
      <c r="AH1645" s="139"/>
      <c r="AI1645" s="139"/>
      <c r="AJ1645" s="139"/>
      <c r="AK1645" s="139"/>
      <c r="AL1645" s="139"/>
      <c r="AM1645" s="139"/>
      <c r="AN1645" s="139"/>
      <c r="AO1645" s="139"/>
      <c r="AP1645" s="139"/>
      <c r="AQ1645" s="139"/>
      <c r="AR1645" s="139"/>
      <c r="AS1645" s="139"/>
      <c r="AT1645" s="139"/>
      <c r="AU1645" s="139"/>
      <c r="AV1645" s="139"/>
      <c r="AW1645" s="139"/>
      <c r="AX1645" s="139"/>
      <c r="AY1645" s="139"/>
      <c r="AZ1645" s="139"/>
      <c r="BA1645" s="139"/>
      <c r="BB1645" s="139"/>
    </row>
    <row r="1646" spans="1:54" ht="14.25" x14ac:dyDescent="0.2">
      <c r="A1646" s="139"/>
      <c r="B1646" s="139"/>
      <c r="C1646" s="139"/>
      <c r="D1646" s="139"/>
      <c r="E1646" s="139"/>
      <c r="F1646" s="139"/>
      <c r="G1646" s="139"/>
      <c r="H1646" s="139"/>
      <c r="I1646" s="139"/>
      <c r="J1646" s="139"/>
      <c r="K1646" s="139"/>
      <c r="L1646" s="139"/>
      <c r="M1646" s="139"/>
      <c r="N1646" s="139"/>
      <c r="O1646" s="139"/>
      <c r="P1646" s="139"/>
      <c r="Q1646" s="139"/>
      <c r="R1646" s="139"/>
      <c r="S1646" s="139"/>
      <c r="T1646" s="139"/>
      <c r="U1646" s="139"/>
      <c r="V1646" s="139"/>
      <c r="W1646" s="139"/>
      <c r="X1646" s="139"/>
      <c r="Y1646" s="139"/>
      <c r="Z1646" s="139"/>
      <c r="AA1646" s="139"/>
      <c r="AB1646" s="139"/>
      <c r="AC1646" s="139"/>
      <c r="AD1646" s="139"/>
      <c r="AE1646" s="139"/>
      <c r="AF1646" s="139"/>
      <c r="AG1646" s="139"/>
      <c r="AH1646" s="139"/>
      <c r="AI1646" s="139"/>
      <c r="AJ1646" s="139"/>
      <c r="AK1646" s="139"/>
      <c r="AL1646" s="139"/>
      <c r="AM1646" s="139"/>
      <c r="AN1646" s="139"/>
      <c r="AO1646" s="139"/>
      <c r="AP1646" s="139"/>
      <c r="AQ1646" s="139"/>
      <c r="AR1646" s="139"/>
      <c r="AS1646" s="139"/>
      <c r="AT1646" s="139"/>
      <c r="AU1646" s="139"/>
      <c r="AV1646" s="139"/>
      <c r="AW1646" s="139"/>
      <c r="AX1646" s="139"/>
      <c r="AY1646" s="139"/>
      <c r="AZ1646" s="139"/>
      <c r="BA1646" s="139"/>
      <c r="BB1646" s="139"/>
    </row>
    <row r="1647" spans="1:54" ht="14.25" x14ac:dyDescent="0.2">
      <c r="A1647" s="139"/>
      <c r="B1647" s="139"/>
      <c r="C1647" s="139"/>
      <c r="D1647" s="139"/>
      <c r="E1647" s="139"/>
      <c r="F1647" s="139"/>
      <c r="G1647" s="139"/>
      <c r="H1647" s="139"/>
      <c r="I1647" s="139"/>
      <c r="J1647" s="139"/>
      <c r="K1647" s="139"/>
      <c r="L1647" s="139"/>
      <c r="M1647" s="139"/>
      <c r="N1647" s="139"/>
      <c r="O1647" s="139"/>
      <c r="P1647" s="139"/>
      <c r="Q1647" s="139"/>
      <c r="R1647" s="139"/>
      <c r="S1647" s="139"/>
      <c r="T1647" s="139"/>
      <c r="U1647" s="139"/>
      <c r="V1647" s="139"/>
      <c r="W1647" s="139"/>
      <c r="X1647" s="139"/>
      <c r="Y1647" s="139"/>
      <c r="Z1647" s="139"/>
      <c r="AA1647" s="139"/>
      <c r="AB1647" s="139"/>
      <c r="AC1647" s="139"/>
      <c r="AD1647" s="139"/>
      <c r="AE1647" s="139"/>
      <c r="AF1647" s="139"/>
      <c r="AG1647" s="139"/>
      <c r="AH1647" s="139"/>
      <c r="AI1647" s="139"/>
      <c r="AJ1647" s="139"/>
      <c r="AK1647" s="139"/>
      <c r="AL1647" s="139"/>
      <c r="AM1647" s="139"/>
      <c r="AN1647" s="139"/>
      <c r="AO1647" s="139"/>
      <c r="AP1647" s="139"/>
      <c r="AQ1647" s="139"/>
      <c r="AR1647" s="139"/>
      <c r="AS1647" s="139"/>
      <c r="AT1647" s="139"/>
      <c r="AU1647" s="139"/>
      <c r="AV1647" s="139"/>
      <c r="AW1647" s="139"/>
      <c r="AX1647" s="139"/>
      <c r="AY1647" s="139"/>
      <c r="AZ1647" s="139"/>
      <c r="BA1647" s="139"/>
      <c r="BB1647" s="139"/>
    </row>
    <row r="1648" spans="1:54" ht="14.25" x14ac:dyDescent="0.2">
      <c r="A1648" s="139"/>
      <c r="B1648" s="139"/>
      <c r="C1648" s="139"/>
      <c r="D1648" s="139"/>
      <c r="E1648" s="139"/>
      <c r="F1648" s="139"/>
      <c r="G1648" s="139"/>
      <c r="H1648" s="139"/>
      <c r="I1648" s="139"/>
      <c r="J1648" s="139"/>
      <c r="K1648" s="139"/>
      <c r="L1648" s="139"/>
      <c r="M1648" s="139"/>
      <c r="N1648" s="139"/>
      <c r="O1648" s="139"/>
      <c r="P1648" s="139"/>
      <c r="Q1648" s="139"/>
      <c r="R1648" s="139"/>
      <c r="S1648" s="139"/>
      <c r="T1648" s="139"/>
      <c r="U1648" s="139"/>
      <c r="V1648" s="139"/>
      <c r="W1648" s="139"/>
      <c r="X1648" s="139"/>
      <c r="Y1648" s="139"/>
      <c r="Z1648" s="139"/>
      <c r="AA1648" s="139"/>
      <c r="AB1648" s="139"/>
      <c r="AC1648" s="139"/>
      <c r="AD1648" s="139"/>
      <c r="AE1648" s="139"/>
      <c r="AF1648" s="139"/>
      <c r="AG1648" s="139"/>
      <c r="AH1648" s="139"/>
      <c r="AI1648" s="139"/>
      <c r="AJ1648" s="139"/>
      <c r="AK1648" s="139"/>
      <c r="AL1648" s="139"/>
      <c r="AM1648" s="139"/>
      <c r="AN1648" s="139"/>
      <c r="AO1648" s="139"/>
      <c r="AP1648" s="139"/>
      <c r="AQ1648" s="139"/>
      <c r="AR1648" s="139"/>
      <c r="AS1648" s="139"/>
      <c r="AT1648" s="139"/>
      <c r="AU1648" s="139"/>
      <c r="AV1648" s="139"/>
      <c r="AW1648" s="139"/>
      <c r="AX1648" s="139"/>
      <c r="AY1648" s="139"/>
      <c r="AZ1648" s="139"/>
      <c r="BA1648" s="139"/>
      <c r="BB1648" s="139"/>
    </row>
    <row r="1649" spans="1:54" ht="14.25" x14ac:dyDescent="0.2">
      <c r="A1649" s="139"/>
      <c r="B1649" s="139"/>
      <c r="C1649" s="139"/>
      <c r="D1649" s="139"/>
      <c r="E1649" s="139"/>
      <c r="F1649" s="139"/>
      <c r="G1649" s="139"/>
      <c r="H1649" s="139"/>
      <c r="I1649" s="139"/>
      <c r="J1649" s="139"/>
      <c r="K1649" s="139"/>
      <c r="L1649" s="139"/>
      <c r="M1649" s="139"/>
      <c r="N1649" s="139"/>
      <c r="O1649" s="139"/>
      <c r="P1649" s="139"/>
      <c r="Q1649" s="139"/>
      <c r="R1649" s="139"/>
      <c r="S1649" s="139"/>
      <c r="T1649" s="139"/>
      <c r="U1649" s="139"/>
      <c r="V1649" s="139"/>
      <c r="W1649" s="139"/>
      <c r="X1649" s="139"/>
      <c r="Y1649" s="139"/>
      <c r="Z1649" s="139"/>
      <c r="AA1649" s="139"/>
      <c r="AB1649" s="139"/>
      <c r="AC1649" s="139"/>
      <c r="AD1649" s="139"/>
      <c r="AE1649" s="139"/>
      <c r="AF1649" s="139"/>
      <c r="AG1649" s="139"/>
      <c r="AH1649" s="139"/>
      <c r="AI1649" s="139"/>
      <c r="AJ1649" s="139"/>
      <c r="AK1649" s="139"/>
      <c r="AL1649" s="139"/>
      <c r="AM1649" s="139"/>
      <c r="AN1649" s="139"/>
      <c r="AO1649" s="139"/>
      <c r="AP1649" s="139"/>
      <c r="AQ1649" s="139"/>
      <c r="AR1649" s="139"/>
      <c r="AS1649" s="139"/>
      <c r="AT1649" s="139"/>
      <c r="AU1649" s="139"/>
      <c r="AV1649" s="139"/>
      <c r="AW1649" s="139"/>
      <c r="AX1649" s="139"/>
      <c r="AY1649" s="139"/>
      <c r="AZ1649" s="139"/>
      <c r="BA1649" s="139"/>
      <c r="BB1649" s="139"/>
    </row>
    <row r="1650" spans="1:54" ht="14.25" x14ac:dyDescent="0.2">
      <c r="A1650" s="139"/>
      <c r="B1650" s="139"/>
      <c r="C1650" s="139"/>
      <c r="D1650" s="139"/>
      <c r="E1650" s="139"/>
      <c r="F1650" s="139"/>
      <c r="G1650" s="139"/>
      <c r="H1650" s="139"/>
      <c r="I1650" s="139"/>
      <c r="J1650" s="139"/>
      <c r="K1650" s="139"/>
      <c r="L1650" s="139"/>
      <c r="M1650" s="139"/>
      <c r="N1650" s="139"/>
      <c r="O1650" s="139"/>
      <c r="P1650" s="139"/>
      <c r="Q1650" s="139"/>
      <c r="R1650" s="139"/>
      <c r="S1650" s="139"/>
      <c r="T1650" s="139"/>
      <c r="U1650" s="139"/>
      <c r="V1650" s="139"/>
      <c r="W1650" s="139"/>
      <c r="X1650" s="139"/>
      <c r="Y1650" s="139"/>
      <c r="Z1650" s="139"/>
      <c r="AA1650" s="139"/>
      <c r="AB1650" s="139"/>
      <c r="AC1650" s="139"/>
      <c r="AD1650" s="139"/>
      <c r="AE1650" s="139"/>
      <c r="AF1650" s="139"/>
      <c r="AG1650" s="139"/>
      <c r="AH1650" s="139"/>
      <c r="AI1650" s="139"/>
      <c r="AJ1650" s="139"/>
      <c r="AK1650" s="139"/>
      <c r="AL1650" s="139"/>
      <c r="AM1650" s="139"/>
      <c r="AN1650" s="139"/>
      <c r="AO1650" s="139"/>
      <c r="AP1650" s="139"/>
      <c r="AQ1650" s="139"/>
      <c r="AR1650" s="139"/>
      <c r="AS1650" s="139"/>
      <c r="AT1650" s="139"/>
      <c r="AU1650" s="139"/>
      <c r="AV1650" s="139"/>
      <c r="AW1650" s="139"/>
      <c r="AX1650" s="139"/>
      <c r="AY1650" s="139"/>
      <c r="AZ1650" s="139"/>
      <c r="BA1650" s="139"/>
      <c r="BB1650" s="139"/>
    </row>
    <row r="1651" spans="1:54" ht="14.25" x14ac:dyDescent="0.2">
      <c r="A1651" s="139"/>
      <c r="B1651" s="139"/>
      <c r="C1651" s="139"/>
      <c r="D1651" s="139"/>
      <c r="E1651" s="139"/>
      <c r="F1651" s="139"/>
      <c r="G1651" s="139"/>
      <c r="H1651" s="139"/>
      <c r="I1651" s="139"/>
      <c r="J1651" s="139"/>
      <c r="K1651" s="139"/>
      <c r="L1651" s="139"/>
      <c r="M1651" s="139"/>
      <c r="N1651" s="139"/>
      <c r="O1651" s="139"/>
      <c r="P1651" s="139"/>
      <c r="Q1651" s="139"/>
      <c r="R1651" s="139"/>
      <c r="S1651" s="139"/>
      <c r="T1651" s="139"/>
      <c r="U1651" s="139"/>
      <c r="V1651" s="139"/>
      <c r="W1651" s="139"/>
      <c r="X1651" s="139"/>
      <c r="Y1651" s="139"/>
      <c r="Z1651" s="139"/>
      <c r="AA1651" s="139"/>
      <c r="AB1651" s="139"/>
      <c r="AC1651" s="139"/>
      <c r="AD1651" s="139"/>
      <c r="AE1651" s="139"/>
      <c r="AF1651" s="139"/>
      <c r="AG1651" s="139"/>
      <c r="AH1651" s="139"/>
      <c r="AI1651" s="139"/>
      <c r="AJ1651" s="139"/>
      <c r="AK1651" s="139"/>
      <c r="AL1651" s="139"/>
      <c r="AM1651" s="139"/>
      <c r="AN1651" s="139"/>
      <c r="AO1651" s="139"/>
      <c r="AP1651" s="139"/>
      <c r="AQ1651" s="139"/>
      <c r="AR1651" s="139"/>
      <c r="AS1651" s="139"/>
      <c r="AT1651" s="139"/>
      <c r="AU1651" s="139"/>
      <c r="AV1651" s="139"/>
      <c r="AW1651" s="139"/>
      <c r="AX1651" s="139"/>
      <c r="AY1651" s="139"/>
      <c r="AZ1651" s="139"/>
      <c r="BA1651" s="139"/>
      <c r="BB1651" s="139"/>
    </row>
    <row r="1652" spans="1:54" ht="14.25" x14ac:dyDescent="0.2">
      <c r="A1652" s="139"/>
      <c r="B1652" s="139"/>
      <c r="C1652" s="139"/>
      <c r="D1652" s="139"/>
      <c r="E1652" s="139"/>
      <c r="F1652" s="139"/>
      <c r="G1652" s="139"/>
      <c r="H1652" s="139"/>
      <c r="I1652" s="139"/>
      <c r="J1652" s="139"/>
      <c r="K1652" s="139"/>
      <c r="L1652" s="139"/>
      <c r="M1652" s="139"/>
      <c r="N1652" s="139"/>
      <c r="O1652" s="139"/>
      <c r="P1652" s="139"/>
      <c r="Q1652" s="139"/>
      <c r="R1652" s="139"/>
      <c r="S1652" s="139"/>
      <c r="T1652" s="139"/>
      <c r="U1652" s="139"/>
      <c r="V1652" s="139"/>
      <c r="W1652" s="139"/>
      <c r="X1652" s="139"/>
      <c r="Y1652" s="139"/>
      <c r="Z1652" s="139"/>
      <c r="AA1652" s="139"/>
      <c r="AB1652" s="139"/>
      <c r="AC1652" s="139"/>
      <c r="AD1652" s="139"/>
      <c r="AE1652" s="139"/>
      <c r="AF1652" s="139"/>
      <c r="AG1652" s="139"/>
      <c r="AH1652" s="139"/>
      <c r="AI1652" s="139"/>
      <c r="AJ1652" s="139"/>
      <c r="AK1652" s="139"/>
      <c r="AL1652" s="139"/>
      <c r="AM1652" s="139"/>
      <c r="AN1652" s="139"/>
      <c r="AO1652" s="139"/>
      <c r="AP1652" s="139"/>
      <c r="AQ1652" s="139"/>
      <c r="AR1652" s="139"/>
      <c r="AS1652" s="139"/>
      <c r="AT1652" s="139"/>
      <c r="AU1652" s="139"/>
      <c r="AV1652" s="139"/>
      <c r="AW1652" s="139"/>
      <c r="AX1652" s="139"/>
      <c r="AY1652" s="139"/>
      <c r="AZ1652" s="139"/>
      <c r="BA1652" s="139"/>
      <c r="BB1652" s="139"/>
    </row>
    <row r="1653" spans="1:54" ht="14.25" x14ac:dyDescent="0.2">
      <c r="A1653" s="139"/>
      <c r="B1653" s="139"/>
      <c r="C1653" s="139"/>
      <c r="D1653" s="139"/>
      <c r="E1653" s="139"/>
      <c r="F1653" s="139"/>
      <c r="G1653" s="139"/>
      <c r="H1653" s="139"/>
      <c r="I1653" s="139"/>
      <c r="J1653" s="139"/>
      <c r="K1653" s="139"/>
      <c r="L1653" s="139"/>
      <c r="M1653" s="139"/>
      <c r="N1653" s="139"/>
      <c r="O1653" s="139"/>
      <c r="P1653" s="139"/>
      <c r="Q1653" s="139"/>
      <c r="R1653" s="139"/>
      <c r="S1653" s="139"/>
      <c r="T1653" s="139"/>
      <c r="U1653" s="139"/>
      <c r="V1653" s="139"/>
      <c r="W1653" s="139"/>
      <c r="X1653" s="139"/>
      <c r="Y1653" s="139"/>
      <c r="Z1653" s="139"/>
      <c r="AA1653" s="139"/>
      <c r="AB1653" s="139"/>
      <c r="AC1653" s="139"/>
      <c r="AD1653" s="139"/>
      <c r="AE1653" s="139"/>
      <c r="AF1653" s="139"/>
      <c r="AG1653" s="139"/>
      <c r="AH1653" s="139"/>
      <c r="AI1653" s="139"/>
      <c r="AJ1653" s="139"/>
      <c r="AK1653" s="139"/>
      <c r="AL1653" s="139"/>
      <c r="AM1653" s="139"/>
      <c r="AN1653" s="139"/>
      <c r="AO1653" s="139"/>
      <c r="AP1653" s="139"/>
      <c r="AQ1653" s="139"/>
      <c r="AR1653" s="139"/>
      <c r="AS1653" s="139"/>
      <c r="AT1653" s="139"/>
      <c r="AU1653" s="139"/>
      <c r="AV1653" s="139"/>
      <c r="AW1653" s="139"/>
      <c r="AX1653" s="139"/>
      <c r="AY1653" s="139"/>
      <c r="AZ1653" s="139"/>
      <c r="BA1653" s="139"/>
      <c r="BB1653" s="139"/>
    </row>
    <row r="1654" spans="1:54" ht="14.25" x14ac:dyDescent="0.2">
      <c r="A1654" s="139"/>
      <c r="B1654" s="139"/>
      <c r="C1654" s="139"/>
      <c r="D1654" s="139"/>
      <c r="E1654" s="139"/>
      <c r="F1654" s="139"/>
      <c r="G1654" s="139"/>
      <c r="H1654" s="139"/>
      <c r="I1654" s="139"/>
      <c r="J1654" s="139"/>
      <c r="K1654" s="139"/>
      <c r="L1654" s="139"/>
      <c r="M1654" s="139"/>
      <c r="N1654" s="139"/>
      <c r="O1654" s="139"/>
      <c r="P1654" s="139"/>
      <c r="Q1654" s="139"/>
      <c r="R1654" s="139"/>
      <c r="S1654" s="139"/>
      <c r="T1654" s="139"/>
      <c r="U1654" s="139"/>
      <c r="V1654" s="139"/>
      <c r="W1654" s="139"/>
      <c r="X1654" s="139"/>
      <c r="Y1654" s="139"/>
      <c r="Z1654" s="139"/>
      <c r="AA1654" s="139"/>
      <c r="AB1654" s="139"/>
      <c r="AC1654" s="139"/>
      <c r="AD1654" s="139"/>
      <c r="AE1654" s="139"/>
      <c r="AF1654" s="139"/>
      <c r="AG1654" s="139"/>
      <c r="AH1654" s="139"/>
      <c r="AI1654" s="139"/>
      <c r="AJ1654" s="139"/>
      <c r="AK1654" s="139"/>
      <c r="AL1654" s="139"/>
      <c r="AM1654" s="139"/>
      <c r="AN1654" s="139"/>
      <c r="AO1654" s="139"/>
      <c r="AP1654" s="139"/>
      <c r="AQ1654" s="139"/>
      <c r="AR1654" s="139"/>
      <c r="AS1654" s="139"/>
      <c r="AT1654" s="139"/>
      <c r="AU1654" s="139"/>
      <c r="AV1654" s="139"/>
      <c r="AW1654" s="139"/>
      <c r="AX1654" s="139"/>
      <c r="AY1654" s="139"/>
      <c r="AZ1654" s="139"/>
      <c r="BA1654" s="139"/>
      <c r="BB1654" s="139"/>
    </row>
    <row r="1655" spans="1:54" ht="14.25" x14ac:dyDescent="0.2">
      <c r="A1655" s="139"/>
      <c r="B1655" s="139"/>
      <c r="C1655" s="139"/>
      <c r="D1655" s="139"/>
      <c r="E1655" s="139"/>
      <c r="F1655" s="139"/>
      <c r="G1655" s="139"/>
      <c r="H1655" s="139"/>
      <c r="I1655" s="139"/>
      <c r="J1655" s="139"/>
      <c r="K1655" s="139"/>
      <c r="L1655" s="139"/>
      <c r="M1655" s="139"/>
      <c r="N1655" s="139"/>
      <c r="O1655" s="139"/>
      <c r="P1655" s="139"/>
      <c r="Q1655" s="139"/>
      <c r="R1655" s="139"/>
      <c r="S1655" s="139"/>
      <c r="T1655" s="139"/>
      <c r="U1655" s="139"/>
      <c r="V1655" s="139"/>
      <c r="W1655" s="139"/>
      <c r="X1655" s="139"/>
      <c r="Y1655" s="139"/>
      <c r="Z1655" s="139"/>
      <c r="AA1655" s="139"/>
      <c r="AB1655" s="139"/>
      <c r="AC1655" s="139"/>
      <c r="AD1655" s="139"/>
      <c r="AE1655" s="139"/>
      <c r="AF1655" s="139"/>
      <c r="AG1655" s="139"/>
      <c r="AH1655" s="139"/>
      <c r="AI1655" s="139"/>
      <c r="AJ1655" s="139"/>
      <c r="AK1655" s="139"/>
      <c r="AL1655" s="139"/>
      <c r="AM1655" s="139"/>
      <c r="AN1655" s="139"/>
      <c r="AO1655" s="139"/>
      <c r="AP1655" s="139"/>
      <c r="AQ1655" s="139"/>
      <c r="AR1655" s="139"/>
      <c r="AS1655" s="139"/>
      <c r="AT1655" s="139"/>
      <c r="AU1655" s="139"/>
      <c r="AV1655" s="139"/>
      <c r="AW1655" s="139"/>
      <c r="AX1655" s="139"/>
      <c r="AY1655" s="139"/>
      <c r="AZ1655" s="139"/>
      <c r="BA1655" s="139"/>
      <c r="BB1655" s="139"/>
    </row>
    <row r="1656" spans="1:54" ht="14.25" x14ac:dyDescent="0.2">
      <c r="A1656" s="139"/>
      <c r="B1656" s="139"/>
      <c r="C1656" s="139"/>
      <c r="D1656" s="139"/>
      <c r="E1656" s="139"/>
      <c r="F1656" s="139"/>
      <c r="G1656" s="139"/>
      <c r="H1656" s="139"/>
      <c r="I1656" s="139"/>
      <c r="J1656" s="139"/>
      <c r="K1656" s="139"/>
      <c r="L1656" s="139"/>
      <c r="M1656" s="139"/>
      <c r="N1656" s="139"/>
      <c r="O1656" s="139"/>
      <c r="P1656" s="139"/>
      <c r="Q1656" s="139"/>
      <c r="R1656" s="139"/>
      <c r="S1656" s="139"/>
      <c r="T1656" s="139"/>
      <c r="U1656" s="139"/>
      <c r="V1656" s="139"/>
      <c r="W1656" s="139"/>
      <c r="X1656" s="139"/>
      <c r="Y1656" s="139"/>
      <c r="Z1656" s="139"/>
      <c r="AA1656" s="139"/>
      <c r="AB1656" s="139"/>
      <c r="AC1656" s="139"/>
      <c r="AD1656" s="139"/>
      <c r="AE1656" s="139"/>
      <c r="AF1656" s="139"/>
      <c r="AG1656" s="139"/>
      <c r="AH1656" s="139"/>
      <c r="AI1656" s="139"/>
      <c r="AJ1656" s="139"/>
      <c r="AK1656" s="139"/>
      <c r="AL1656" s="139"/>
      <c r="AM1656" s="139"/>
      <c r="AN1656" s="139"/>
      <c r="AO1656" s="139"/>
      <c r="AP1656" s="139"/>
      <c r="AQ1656" s="139"/>
      <c r="AR1656" s="139"/>
      <c r="AS1656" s="139"/>
      <c r="AT1656" s="139"/>
      <c r="AU1656" s="139"/>
      <c r="AV1656" s="139"/>
      <c r="AW1656" s="139"/>
      <c r="AX1656" s="139"/>
      <c r="AY1656" s="139"/>
      <c r="AZ1656" s="139"/>
      <c r="BA1656" s="139"/>
      <c r="BB1656" s="139"/>
    </row>
    <row r="1657" spans="1:54" ht="14.25" x14ac:dyDescent="0.2">
      <c r="A1657" s="139"/>
      <c r="B1657" s="139"/>
      <c r="C1657" s="139"/>
      <c r="D1657" s="139"/>
      <c r="E1657" s="139"/>
      <c r="F1657" s="139"/>
      <c r="G1657" s="139"/>
      <c r="H1657" s="139"/>
      <c r="I1657" s="139"/>
      <c r="J1657" s="139"/>
      <c r="K1657" s="139"/>
      <c r="L1657" s="139"/>
      <c r="M1657" s="139"/>
      <c r="N1657" s="139"/>
      <c r="O1657" s="139"/>
      <c r="P1657" s="139"/>
      <c r="Q1657" s="139"/>
      <c r="R1657" s="139"/>
      <c r="S1657" s="139"/>
      <c r="T1657" s="139"/>
      <c r="U1657" s="139"/>
      <c r="V1657" s="139"/>
      <c r="W1657" s="139"/>
      <c r="X1657" s="139"/>
      <c r="Y1657" s="139"/>
      <c r="Z1657" s="139"/>
      <c r="AA1657" s="139"/>
      <c r="AB1657" s="139"/>
      <c r="AC1657" s="139"/>
      <c r="AD1657" s="139"/>
      <c r="AE1657" s="139"/>
      <c r="AF1657" s="139"/>
      <c r="AG1657" s="139"/>
      <c r="AH1657" s="139"/>
      <c r="AI1657" s="139"/>
      <c r="AJ1657" s="139"/>
      <c r="AK1657" s="139"/>
      <c r="AL1657" s="139"/>
      <c r="AM1657" s="139"/>
      <c r="AN1657" s="139"/>
      <c r="AO1657" s="139"/>
      <c r="AP1657" s="139"/>
      <c r="AQ1657" s="139"/>
      <c r="AR1657" s="139"/>
      <c r="AS1657" s="139"/>
      <c r="AT1657" s="139"/>
      <c r="AU1657" s="139"/>
      <c r="AV1657" s="139"/>
      <c r="AW1657" s="139"/>
      <c r="AX1657" s="139"/>
      <c r="AY1657" s="139"/>
      <c r="AZ1657" s="139"/>
      <c r="BA1657" s="139"/>
      <c r="BB1657" s="139"/>
    </row>
    <row r="1658" spans="1:54" ht="14.25" x14ac:dyDescent="0.2">
      <c r="A1658" s="139"/>
      <c r="B1658" s="139"/>
      <c r="C1658" s="139"/>
      <c r="D1658" s="139"/>
      <c r="E1658" s="139"/>
      <c r="F1658" s="139"/>
      <c r="G1658" s="139"/>
      <c r="H1658" s="139"/>
      <c r="I1658" s="139"/>
      <c r="J1658" s="139"/>
      <c r="K1658" s="139"/>
      <c r="L1658" s="139"/>
      <c r="M1658" s="139"/>
      <c r="N1658" s="139"/>
      <c r="O1658" s="139"/>
      <c r="P1658" s="139"/>
      <c r="Q1658" s="139"/>
      <c r="R1658" s="139"/>
      <c r="S1658" s="139"/>
      <c r="T1658" s="139"/>
      <c r="U1658" s="139"/>
      <c r="V1658" s="139"/>
      <c r="W1658" s="139"/>
      <c r="X1658" s="139"/>
      <c r="Y1658" s="139"/>
      <c r="Z1658" s="139"/>
      <c r="AA1658" s="139"/>
      <c r="AB1658" s="139"/>
      <c r="AC1658" s="139"/>
      <c r="AD1658" s="139"/>
      <c r="AE1658" s="139"/>
      <c r="AF1658" s="139"/>
      <c r="AG1658" s="139"/>
      <c r="AH1658" s="139"/>
      <c r="AI1658" s="139"/>
      <c r="AJ1658" s="139"/>
      <c r="AK1658" s="139"/>
      <c r="AL1658" s="139"/>
      <c r="AM1658" s="139"/>
      <c r="AN1658" s="139"/>
      <c r="AO1658" s="139"/>
      <c r="AP1658" s="139"/>
      <c r="AQ1658" s="139"/>
      <c r="AR1658" s="139"/>
      <c r="AS1658" s="139"/>
      <c r="AT1658" s="139"/>
      <c r="AU1658" s="139"/>
      <c r="AV1658" s="139"/>
      <c r="AW1658" s="139"/>
      <c r="AX1658" s="139"/>
      <c r="AY1658" s="139"/>
      <c r="AZ1658" s="139"/>
      <c r="BA1658" s="139"/>
      <c r="BB1658" s="139"/>
    </row>
    <row r="1659" spans="1:54" ht="14.25" x14ac:dyDescent="0.2">
      <c r="A1659" s="139"/>
      <c r="B1659" s="139"/>
      <c r="C1659" s="139"/>
      <c r="D1659" s="139"/>
      <c r="E1659" s="139"/>
      <c r="F1659" s="139"/>
      <c r="G1659" s="139"/>
      <c r="H1659" s="139"/>
      <c r="I1659" s="139"/>
      <c r="J1659" s="139"/>
      <c r="K1659" s="139"/>
      <c r="L1659" s="139"/>
      <c r="M1659" s="139"/>
      <c r="N1659" s="139"/>
      <c r="O1659" s="139"/>
      <c r="P1659" s="139"/>
      <c r="Q1659" s="139"/>
      <c r="R1659" s="139"/>
      <c r="S1659" s="139"/>
      <c r="T1659" s="139"/>
      <c r="U1659" s="139"/>
      <c r="V1659" s="139"/>
      <c r="W1659" s="139"/>
      <c r="X1659" s="139"/>
      <c r="Y1659" s="139"/>
      <c r="Z1659" s="139"/>
      <c r="AA1659" s="139"/>
      <c r="AB1659" s="139"/>
      <c r="AC1659" s="139"/>
      <c r="AD1659" s="139"/>
      <c r="AE1659" s="139"/>
      <c r="AF1659" s="139"/>
      <c r="AG1659" s="139"/>
      <c r="AH1659" s="139"/>
      <c r="AI1659" s="139"/>
      <c r="AJ1659" s="139"/>
      <c r="AK1659" s="139"/>
      <c r="AL1659" s="139"/>
      <c r="AM1659" s="139"/>
      <c r="AN1659" s="139"/>
      <c r="AO1659" s="139"/>
      <c r="AP1659" s="139"/>
      <c r="AQ1659" s="139"/>
      <c r="AR1659" s="139"/>
      <c r="AS1659" s="139"/>
      <c r="AT1659" s="139"/>
      <c r="AU1659" s="139"/>
      <c r="AV1659" s="139"/>
      <c r="AW1659" s="139"/>
      <c r="AX1659" s="139"/>
      <c r="AY1659" s="139"/>
      <c r="AZ1659" s="139"/>
      <c r="BA1659" s="139"/>
      <c r="BB1659" s="139"/>
    </row>
    <row r="1660" spans="1:54" ht="14.25" x14ac:dyDescent="0.2">
      <c r="A1660" s="139"/>
      <c r="B1660" s="139"/>
      <c r="C1660" s="139"/>
      <c r="D1660" s="139"/>
      <c r="E1660" s="139"/>
      <c r="F1660" s="139"/>
      <c r="G1660" s="139"/>
      <c r="H1660" s="139"/>
      <c r="I1660" s="139"/>
      <c r="J1660" s="139"/>
      <c r="K1660" s="139"/>
      <c r="L1660" s="139"/>
      <c r="M1660" s="139"/>
      <c r="N1660" s="139"/>
      <c r="O1660" s="139"/>
      <c r="P1660" s="139"/>
      <c r="Q1660" s="139"/>
      <c r="R1660" s="139"/>
      <c r="S1660" s="139"/>
      <c r="T1660" s="139"/>
      <c r="U1660" s="139"/>
      <c r="V1660" s="139"/>
      <c r="W1660" s="139"/>
      <c r="X1660" s="139"/>
      <c r="Y1660" s="139"/>
      <c r="Z1660" s="139"/>
      <c r="AA1660" s="139"/>
      <c r="AB1660" s="139"/>
      <c r="AC1660" s="139"/>
      <c r="AD1660" s="139"/>
      <c r="AE1660" s="139"/>
      <c r="AF1660" s="139"/>
      <c r="AG1660" s="139"/>
      <c r="AH1660" s="139"/>
      <c r="AI1660" s="139"/>
      <c r="AJ1660" s="139"/>
      <c r="AK1660" s="139"/>
      <c r="AL1660" s="139"/>
      <c r="AM1660" s="139"/>
      <c r="AN1660" s="139"/>
      <c r="AO1660" s="139"/>
      <c r="AP1660" s="139"/>
      <c r="AQ1660" s="139"/>
      <c r="AR1660" s="139"/>
      <c r="AS1660" s="139"/>
      <c r="AT1660" s="139"/>
      <c r="AU1660" s="139"/>
      <c r="AV1660" s="139"/>
      <c r="AW1660" s="139"/>
      <c r="AX1660" s="139"/>
      <c r="AY1660" s="139"/>
      <c r="AZ1660" s="139"/>
      <c r="BA1660" s="139"/>
      <c r="BB1660" s="139"/>
    </row>
    <row r="1661" spans="1:54" ht="14.25" x14ac:dyDescent="0.2">
      <c r="A1661" s="139"/>
      <c r="B1661" s="139"/>
      <c r="C1661" s="139"/>
      <c r="D1661" s="139"/>
      <c r="E1661" s="139"/>
      <c r="F1661" s="139"/>
      <c r="G1661" s="139"/>
      <c r="H1661" s="139"/>
      <c r="I1661" s="139"/>
      <c r="J1661" s="139"/>
      <c r="K1661" s="139"/>
      <c r="L1661" s="139"/>
      <c r="M1661" s="139"/>
      <c r="N1661" s="139"/>
      <c r="O1661" s="139"/>
      <c r="P1661" s="139"/>
      <c r="Q1661" s="139"/>
      <c r="R1661" s="139"/>
      <c r="S1661" s="139"/>
      <c r="T1661" s="139"/>
      <c r="U1661" s="139"/>
      <c r="V1661" s="139"/>
      <c r="W1661" s="139"/>
      <c r="X1661" s="139"/>
      <c r="Y1661" s="139"/>
      <c r="Z1661" s="139"/>
      <c r="AA1661" s="139"/>
      <c r="AB1661" s="139"/>
      <c r="AC1661" s="139"/>
      <c r="AD1661" s="139"/>
      <c r="AE1661" s="139"/>
      <c r="AF1661" s="139"/>
      <c r="AG1661" s="139"/>
      <c r="AH1661" s="139"/>
      <c r="AI1661" s="139"/>
      <c r="AJ1661" s="139"/>
      <c r="AK1661" s="139"/>
      <c r="AL1661" s="139"/>
      <c r="AM1661" s="139"/>
      <c r="AN1661" s="139"/>
      <c r="AO1661" s="139"/>
      <c r="AP1661" s="139"/>
      <c r="AQ1661" s="139"/>
      <c r="AR1661" s="139"/>
      <c r="AS1661" s="139"/>
      <c r="AT1661" s="139"/>
      <c r="AU1661" s="139"/>
      <c r="AV1661" s="139"/>
      <c r="AW1661" s="139"/>
      <c r="AX1661" s="139"/>
      <c r="AY1661" s="139"/>
      <c r="AZ1661" s="139"/>
      <c r="BA1661" s="139"/>
      <c r="BB1661" s="139"/>
    </row>
    <row r="1662" spans="1:54" ht="14.25" x14ac:dyDescent="0.2">
      <c r="A1662" s="139"/>
      <c r="B1662" s="139"/>
      <c r="C1662" s="139"/>
      <c r="D1662" s="139"/>
      <c r="E1662" s="139"/>
      <c r="F1662" s="139"/>
      <c r="G1662" s="139"/>
      <c r="H1662" s="139"/>
      <c r="I1662" s="139"/>
      <c r="J1662" s="139"/>
      <c r="K1662" s="139"/>
      <c r="L1662" s="139"/>
      <c r="M1662" s="139"/>
      <c r="N1662" s="139"/>
      <c r="O1662" s="139"/>
      <c r="P1662" s="139"/>
      <c r="Q1662" s="139"/>
      <c r="R1662" s="139"/>
      <c r="S1662" s="139"/>
      <c r="T1662" s="139"/>
      <c r="U1662" s="139"/>
      <c r="V1662" s="139"/>
      <c r="W1662" s="139"/>
      <c r="X1662" s="139"/>
      <c r="Y1662" s="139"/>
      <c r="Z1662" s="139"/>
      <c r="AA1662" s="139"/>
      <c r="AB1662" s="139"/>
      <c r="AC1662" s="139"/>
      <c r="AD1662" s="139"/>
      <c r="AE1662" s="139"/>
      <c r="AF1662" s="139"/>
      <c r="AG1662" s="139"/>
      <c r="AH1662" s="139"/>
      <c r="AI1662" s="139"/>
      <c r="AJ1662" s="139"/>
      <c r="AK1662" s="139"/>
      <c r="AL1662" s="139"/>
      <c r="AM1662" s="139"/>
      <c r="AN1662" s="139"/>
      <c r="AO1662" s="139"/>
      <c r="AP1662" s="139"/>
      <c r="AQ1662" s="139"/>
      <c r="AR1662" s="139"/>
      <c r="AS1662" s="139"/>
      <c r="AT1662" s="139"/>
      <c r="AU1662" s="139"/>
      <c r="AV1662" s="139"/>
      <c r="AW1662" s="139"/>
      <c r="AX1662" s="139"/>
      <c r="AY1662" s="139"/>
      <c r="AZ1662" s="139"/>
      <c r="BA1662" s="139"/>
      <c r="BB1662" s="139"/>
    </row>
    <row r="1663" spans="1:54" ht="14.25" x14ac:dyDescent="0.2">
      <c r="A1663" s="139"/>
      <c r="B1663" s="139"/>
      <c r="C1663" s="139"/>
      <c r="D1663" s="139"/>
      <c r="E1663" s="139"/>
      <c r="F1663" s="139"/>
      <c r="G1663" s="139"/>
      <c r="H1663" s="139"/>
      <c r="I1663" s="139"/>
      <c r="J1663" s="139"/>
      <c r="K1663" s="139"/>
      <c r="L1663" s="139"/>
      <c r="M1663" s="139"/>
      <c r="N1663" s="139"/>
      <c r="O1663" s="139"/>
      <c r="P1663" s="139"/>
      <c r="Q1663" s="139"/>
      <c r="R1663" s="139"/>
      <c r="S1663" s="139"/>
      <c r="T1663" s="139"/>
      <c r="U1663" s="139"/>
      <c r="V1663" s="139"/>
      <c r="W1663" s="139"/>
      <c r="X1663" s="139"/>
      <c r="Y1663" s="139"/>
      <c r="Z1663" s="139"/>
      <c r="AA1663" s="139"/>
      <c r="AB1663" s="139"/>
      <c r="AC1663" s="139"/>
      <c r="AD1663" s="139"/>
      <c r="AE1663" s="139"/>
      <c r="AF1663" s="139"/>
      <c r="AG1663" s="139"/>
      <c r="AH1663" s="139"/>
      <c r="AI1663" s="139"/>
      <c r="AJ1663" s="139"/>
      <c r="AK1663" s="139"/>
      <c r="AL1663" s="139"/>
      <c r="AM1663" s="139"/>
      <c r="AN1663" s="139"/>
      <c r="AO1663" s="139"/>
      <c r="AP1663" s="139"/>
      <c r="AQ1663" s="139"/>
      <c r="AR1663" s="139"/>
      <c r="AS1663" s="139"/>
      <c r="AT1663" s="139"/>
      <c r="AU1663" s="139"/>
      <c r="AV1663" s="139"/>
      <c r="AW1663" s="139"/>
      <c r="AX1663" s="139"/>
      <c r="AY1663" s="139"/>
      <c r="AZ1663" s="139"/>
      <c r="BA1663" s="139"/>
      <c r="BB1663" s="139"/>
    </row>
    <row r="1664" spans="1:54" ht="14.25" x14ac:dyDescent="0.2">
      <c r="A1664" s="139"/>
      <c r="B1664" s="139"/>
      <c r="C1664" s="139"/>
      <c r="D1664" s="139"/>
      <c r="E1664" s="139"/>
      <c r="F1664" s="139"/>
      <c r="G1664" s="139"/>
      <c r="H1664" s="139"/>
      <c r="I1664" s="139"/>
      <c r="J1664" s="139"/>
      <c r="K1664" s="139"/>
      <c r="L1664" s="139"/>
      <c r="M1664" s="139"/>
      <c r="N1664" s="139"/>
      <c r="O1664" s="139"/>
      <c r="P1664" s="139"/>
      <c r="Q1664" s="139"/>
      <c r="R1664" s="139"/>
      <c r="S1664" s="139"/>
      <c r="T1664" s="139"/>
      <c r="U1664" s="139"/>
      <c r="V1664" s="139"/>
      <c r="W1664" s="139"/>
      <c r="X1664" s="139"/>
      <c r="Y1664" s="139"/>
      <c r="Z1664" s="139"/>
      <c r="AA1664" s="139"/>
      <c r="AB1664" s="139"/>
      <c r="AC1664" s="139"/>
      <c r="AD1664" s="139"/>
      <c r="AE1664" s="139"/>
      <c r="AF1664" s="139"/>
      <c r="AG1664" s="139"/>
      <c r="AH1664" s="139"/>
      <c r="AI1664" s="139"/>
      <c r="AJ1664" s="139"/>
      <c r="AK1664" s="139"/>
      <c r="AL1664" s="139"/>
      <c r="AM1664" s="139"/>
      <c r="AN1664" s="139"/>
      <c r="AO1664" s="139"/>
      <c r="AP1664" s="139"/>
      <c r="AQ1664" s="139"/>
      <c r="AR1664" s="139"/>
      <c r="AS1664" s="139"/>
      <c r="AT1664" s="139"/>
      <c r="AU1664" s="139"/>
      <c r="AV1664" s="139"/>
      <c r="AW1664" s="139"/>
      <c r="AX1664" s="139"/>
      <c r="AY1664" s="139"/>
      <c r="AZ1664" s="139"/>
      <c r="BA1664" s="139"/>
      <c r="BB1664" s="139"/>
    </row>
    <row r="1665" spans="1:54" ht="14.25" x14ac:dyDescent="0.2">
      <c r="A1665" s="139"/>
      <c r="B1665" s="139"/>
      <c r="C1665" s="139"/>
      <c r="D1665" s="139"/>
      <c r="E1665" s="139"/>
      <c r="F1665" s="139"/>
      <c r="G1665" s="139"/>
      <c r="H1665" s="139"/>
      <c r="I1665" s="139"/>
      <c r="J1665" s="139"/>
      <c r="K1665" s="139"/>
      <c r="L1665" s="139"/>
      <c r="M1665" s="139"/>
      <c r="N1665" s="139"/>
      <c r="O1665" s="139"/>
      <c r="P1665" s="139"/>
      <c r="Q1665" s="139"/>
      <c r="R1665" s="139"/>
      <c r="S1665" s="139"/>
      <c r="T1665" s="139"/>
      <c r="U1665" s="139"/>
      <c r="V1665" s="139"/>
      <c r="W1665" s="139"/>
      <c r="X1665" s="139"/>
      <c r="Y1665" s="139"/>
      <c r="Z1665" s="139"/>
      <c r="AA1665" s="139"/>
      <c r="AB1665" s="139"/>
      <c r="AC1665" s="139"/>
      <c r="AD1665" s="139"/>
      <c r="AE1665" s="139"/>
      <c r="AF1665" s="139"/>
      <c r="AG1665" s="139"/>
      <c r="AH1665" s="139"/>
      <c r="AI1665" s="139"/>
      <c r="AJ1665" s="139"/>
      <c r="AK1665" s="139"/>
      <c r="AL1665" s="139"/>
      <c r="AM1665" s="139"/>
      <c r="AN1665" s="139"/>
      <c r="AO1665" s="139"/>
      <c r="AP1665" s="139"/>
      <c r="AQ1665" s="139"/>
      <c r="AR1665" s="139"/>
      <c r="AS1665" s="139"/>
      <c r="AT1665" s="139"/>
      <c r="AU1665" s="139"/>
      <c r="AV1665" s="139"/>
      <c r="AW1665" s="139"/>
      <c r="AX1665" s="139"/>
      <c r="AY1665" s="139"/>
      <c r="AZ1665" s="139"/>
      <c r="BA1665" s="139"/>
      <c r="BB1665" s="139"/>
    </row>
    <row r="1666" spans="1:54" ht="14.25" x14ac:dyDescent="0.2">
      <c r="A1666" s="139"/>
      <c r="B1666" s="139"/>
      <c r="C1666" s="139"/>
      <c r="D1666" s="139"/>
      <c r="E1666" s="139"/>
      <c r="F1666" s="139"/>
      <c r="G1666" s="139"/>
      <c r="H1666" s="139"/>
      <c r="I1666" s="139"/>
      <c r="J1666" s="139"/>
      <c r="K1666" s="139"/>
      <c r="L1666" s="139"/>
      <c r="M1666" s="139"/>
      <c r="N1666" s="139"/>
      <c r="O1666" s="139"/>
      <c r="P1666" s="139"/>
      <c r="Q1666" s="139"/>
      <c r="R1666" s="139"/>
      <c r="S1666" s="139"/>
      <c r="T1666" s="139"/>
      <c r="U1666" s="139"/>
      <c r="V1666" s="139"/>
      <c r="W1666" s="139"/>
      <c r="X1666" s="139"/>
      <c r="Y1666" s="139"/>
      <c r="Z1666" s="139"/>
      <c r="AA1666" s="139"/>
      <c r="AB1666" s="139"/>
      <c r="AC1666" s="139"/>
      <c r="AD1666" s="139"/>
      <c r="AE1666" s="139"/>
      <c r="AF1666" s="139"/>
      <c r="AG1666" s="139"/>
      <c r="AH1666" s="139"/>
      <c r="AI1666" s="139"/>
      <c r="AJ1666" s="139"/>
      <c r="AK1666" s="139"/>
      <c r="AL1666" s="139"/>
      <c r="AM1666" s="139"/>
      <c r="AN1666" s="139"/>
      <c r="AO1666" s="139"/>
      <c r="AP1666" s="139"/>
      <c r="AQ1666" s="139"/>
      <c r="AR1666" s="139"/>
      <c r="AS1666" s="139"/>
      <c r="AT1666" s="139"/>
      <c r="AU1666" s="139"/>
      <c r="AV1666" s="139"/>
      <c r="AW1666" s="139"/>
      <c r="AX1666" s="139"/>
      <c r="AY1666" s="139"/>
      <c r="AZ1666" s="139"/>
      <c r="BA1666" s="139"/>
      <c r="BB1666" s="139"/>
    </row>
    <row r="1667" spans="1:54" ht="14.25" x14ac:dyDescent="0.2">
      <c r="A1667" s="139"/>
      <c r="B1667" s="139"/>
      <c r="C1667" s="139"/>
      <c r="D1667" s="139"/>
      <c r="E1667" s="139"/>
      <c r="F1667" s="139"/>
      <c r="G1667" s="139"/>
      <c r="H1667" s="139"/>
      <c r="I1667" s="139"/>
      <c r="J1667" s="139"/>
      <c r="K1667" s="139"/>
      <c r="L1667" s="139"/>
      <c r="M1667" s="139"/>
      <c r="N1667" s="139"/>
      <c r="O1667" s="139"/>
      <c r="P1667" s="139"/>
      <c r="Q1667" s="139"/>
      <c r="R1667" s="139"/>
      <c r="S1667" s="139"/>
      <c r="T1667" s="139"/>
      <c r="U1667" s="139"/>
      <c r="V1667" s="139"/>
      <c r="W1667" s="139"/>
      <c r="X1667" s="139"/>
      <c r="Y1667" s="139"/>
      <c r="Z1667" s="139"/>
      <c r="AA1667" s="139"/>
      <c r="AB1667" s="139"/>
      <c r="AC1667" s="139"/>
      <c r="AD1667" s="139"/>
      <c r="AE1667" s="139"/>
      <c r="AF1667" s="139"/>
      <c r="AG1667" s="139"/>
      <c r="AH1667" s="139"/>
      <c r="AI1667" s="139"/>
      <c r="AJ1667" s="139"/>
      <c r="AK1667" s="139"/>
      <c r="AL1667" s="139"/>
      <c r="AM1667" s="139"/>
      <c r="AN1667" s="139"/>
      <c r="AO1667" s="139"/>
      <c r="AP1667" s="139"/>
      <c r="AQ1667" s="139"/>
      <c r="AR1667" s="139"/>
      <c r="AS1667" s="139"/>
      <c r="AT1667" s="139"/>
      <c r="AU1667" s="139"/>
      <c r="AV1667" s="139"/>
      <c r="AW1667" s="139"/>
      <c r="AX1667" s="139"/>
      <c r="AY1667" s="139"/>
      <c r="AZ1667" s="139"/>
      <c r="BA1667" s="139"/>
      <c r="BB1667" s="139"/>
    </row>
    <row r="1668" spans="1:54" ht="14.25" x14ac:dyDescent="0.2">
      <c r="A1668" s="139"/>
      <c r="B1668" s="139"/>
      <c r="C1668" s="139"/>
      <c r="D1668" s="139"/>
      <c r="E1668" s="139"/>
      <c r="F1668" s="139"/>
      <c r="G1668" s="139"/>
      <c r="H1668" s="139"/>
      <c r="I1668" s="139"/>
      <c r="J1668" s="139"/>
      <c r="K1668" s="139"/>
      <c r="L1668" s="139"/>
      <c r="M1668" s="139"/>
      <c r="N1668" s="139"/>
      <c r="O1668" s="139"/>
      <c r="P1668" s="139"/>
      <c r="Q1668" s="139"/>
      <c r="R1668" s="139"/>
      <c r="S1668" s="139"/>
      <c r="T1668" s="139"/>
      <c r="U1668" s="139"/>
      <c r="V1668" s="139"/>
      <c r="W1668" s="139"/>
      <c r="X1668" s="139"/>
      <c r="Y1668" s="139"/>
      <c r="Z1668" s="139"/>
      <c r="AA1668" s="139"/>
      <c r="AB1668" s="139"/>
      <c r="AC1668" s="139"/>
      <c r="AD1668" s="139"/>
      <c r="AE1668" s="139"/>
      <c r="AF1668" s="139"/>
      <c r="AG1668" s="139"/>
      <c r="AH1668" s="139"/>
      <c r="AI1668" s="139"/>
      <c r="AJ1668" s="139"/>
      <c r="AK1668" s="139"/>
      <c r="AL1668" s="139"/>
      <c r="AM1668" s="139"/>
      <c r="AN1668" s="139"/>
      <c r="AO1668" s="139"/>
      <c r="AP1668" s="139"/>
      <c r="AQ1668" s="139"/>
      <c r="AR1668" s="139"/>
      <c r="AS1668" s="139"/>
      <c r="AT1668" s="139"/>
      <c r="AU1668" s="139"/>
      <c r="AV1668" s="139"/>
      <c r="AW1668" s="139"/>
      <c r="AX1668" s="139"/>
      <c r="AY1668" s="139"/>
      <c r="AZ1668" s="139"/>
      <c r="BA1668" s="139"/>
      <c r="BB1668" s="139"/>
    </row>
    <row r="1669" spans="1:54" ht="14.25" x14ac:dyDescent="0.2">
      <c r="A1669" s="139"/>
      <c r="B1669" s="139"/>
      <c r="C1669" s="139"/>
      <c r="D1669" s="139"/>
      <c r="E1669" s="139"/>
      <c r="F1669" s="139"/>
      <c r="G1669" s="139"/>
      <c r="H1669" s="139"/>
      <c r="I1669" s="139"/>
      <c r="J1669" s="139"/>
      <c r="K1669" s="139"/>
      <c r="L1669" s="139"/>
      <c r="M1669" s="139"/>
      <c r="N1669" s="139"/>
      <c r="O1669" s="139"/>
      <c r="P1669" s="139"/>
      <c r="Q1669" s="139"/>
      <c r="R1669" s="139"/>
      <c r="S1669" s="139"/>
      <c r="T1669" s="139"/>
      <c r="U1669" s="139"/>
      <c r="V1669" s="139"/>
      <c r="W1669" s="139"/>
      <c r="X1669" s="139"/>
      <c r="Y1669" s="139"/>
      <c r="Z1669" s="139"/>
      <c r="AA1669" s="139"/>
      <c r="AB1669" s="139"/>
      <c r="AC1669" s="139"/>
      <c r="AD1669" s="139"/>
      <c r="AE1669" s="139"/>
      <c r="AF1669" s="139"/>
      <c r="AG1669" s="139"/>
      <c r="AH1669" s="139"/>
      <c r="AI1669" s="139"/>
      <c r="AJ1669" s="139"/>
      <c r="AK1669" s="139"/>
      <c r="AL1669" s="139"/>
      <c r="AM1669" s="139"/>
      <c r="AN1669" s="139"/>
      <c r="AO1669" s="139"/>
      <c r="AP1669" s="139"/>
      <c r="AQ1669" s="139"/>
      <c r="AR1669" s="139"/>
      <c r="AS1669" s="139"/>
      <c r="AT1669" s="139"/>
      <c r="AU1669" s="139"/>
      <c r="AV1669" s="139"/>
      <c r="AW1669" s="139"/>
      <c r="AX1669" s="139"/>
      <c r="AY1669" s="139"/>
      <c r="AZ1669" s="139"/>
      <c r="BA1669" s="139"/>
      <c r="BB1669" s="139"/>
    </row>
    <row r="1670" spans="1:54" ht="14.25" x14ac:dyDescent="0.2">
      <c r="A1670" s="139"/>
      <c r="B1670" s="139"/>
      <c r="C1670" s="139"/>
      <c r="D1670" s="139"/>
      <c r="E1670" s="139"/>
      <c r="F1670" s="139"/>
      <c r="G1670" s="139"/>
      <c r="H1670" s="139"/>
      <c r="I1670" s="139"/>
      <c r="J1670" s="139"/>
      <c r="K1670" s="139"/>
      <c r="L1670" s="139"/>
      <c r="M1670" s="139"/>
      <c r="N1670" s="139"/>
      <c r="O1670" s="139"/>
      <c r="P1670" s="139"/>
      <c r="Q1670" s="139"/>
      <c r="R1670" s="139"/>
      <c r="S1670" s="139"/>
      <c r="T1670" s="139"/>
      <c r="U1670" s="139"/>
      <c r="V1670" s="139"/>
      <c r="W1670" s="139"/>
      <c r="X1670" s="139"/>
      <c r="Y1670" s="139"/>
      <c r="Z1670" s="139"/>
      <c r="AA1670" s="139"/>
      <c r="AB1670" s="139"/>
      <c r="AC1670" s="139"/>
      <c r="AD1670" s="139"/>
      <c r="AE1670" s="139"/>
      <c r="AF1670" s="139"/>
      <c r="AG1670" s="139"/>
      <c r="AH1670" s="139"/>
      <c r="AI1670" s="139"/>
      <c r="AJ1670" s="139"/>
      <c r="AK1670" s="139"/>
      <c r="AL1670" s="139"/>
      <c r="AM1670" s="139"/>
      <c r="AN1670" s="139"/>
      <c r="AO1670" s="139"/>
      <c r="AP1670" s="139"/>
      <c r="AQ1670" s="139"/>
      <c r="AR1670" s="139"/>
      <c r="AS1670" s="139"/>
      <c r="AT1670" s="139"/>
      <c r="AU1670" s="139"/>
      <c r="AV1670" s="139"/>
      <c r="AW1670" s="139"/>
      <c r="AX1670" s="139"/>
      <c r="AY1670" s="139"/>
      <c r="AZ1670" s="139"/>
      <c r="BA1670" s="139"/>
      <c r="BB1670" s="139"/>
    </row>
    <row r="1671" spans="1:54" ht="14.25" x14ac:dyDescent="0.2">
      <c r="A1671" s="139"/>
      <c r="B1671" s="139"/>
      <c r="C1671" s="139"/>
      <c r="D1671" s="139"/>
      <c r="E1671" s="139"/>
      <c r="F1671" s="139"/>
      <c r="G1671" s="139"/>
      <c r="H1671" s="139"/>
      <c r="I1671" s="139"/>
      <c r="J1671" s="139"/>
      <c r="K1671" s="139"/>
      <c r="L1671" s="139"/>
      <c r="M1671" s="139"/>
      <c r="N1671" s="139"/>
      <c r="O1671" s="139"/>
      <c r="P1671" s="139"/>
      <c r="Q1671" s="139"/>
      <c r="R1671" s="139"/>
      <c r="S1671" s="139"/>
      <c r="T1671" s="139"/>
      <c r="U1671" s="139"/>
      <c r="V1671" s="139"/>
      <c r="W1671" s="139"/>
      <c r="X1671" s="139"/>
      <c r="Y1671" s="139"/>
      <c r="Z1671" s="139"/>
      <c r="AA1671" s="139"/>
      <c r="AB1671" s="139"/>
      <c r="AC1671" s="139"/>
      <c r="AD1671" s="139"/>
      <c r="AE1671" s="139"/>
      <c r="AF1671" s="139"/>
      <c r="AG1671" s="139"/>
      <c r="AH1671" s="139"/>
      <c r="AI1671" s="139"/>
      <c r="AJ1671" s="139"/>
      <c r="AK1671" s="139"/>
      <c r="AL1671" s="139"/>
      <c r="AM1671" s="139"/>
      <c r="AN1671" s="139"/>
      <c r="AO1671" s="139"/>
      <c r="AP1671" s="139"/>
      <c r="AQ1671" s="139"/>
      <c r="AR1671" s="139"/>
      <c r="AS1671" s="139"/>
      <c r="AT1671" s="139"/>
      <c r="AU1671" s="139"/>
      <c r="AV1671" s="139"/>
      <c r="AW1671" s="139"/>
      <c r="AX1671" s="139"/>
      <c r="AY1671" s="139"/>
      <c r="AZ1671" s="139"/>
      <c r="BA1671" s="139"/>
      <c r="BB1671" s="139"/>
    </row>
    <row r="1672" spans="1:54" ht="14.25" x14ac:dyDescent="0.2">
      <c r="A1672" s="139"/>
      <c r="B1672" s="139"/>
      <c r="C1672" s="139"/>
      <c r="D1672" s="139"/>
      <c r="E1672" s="139"/>
      <c r="F1672" s="139"/>
      <c r="G1672" s="139"/>
      <c r="H1672" s="139"/>
      <c r="I1672" s="139"/>
      <c r="J1672" s="139"/>
      <c r="K1672" s="139"/>
      <c r="L1672" s="139"/>
      <c r="M1672" s="139"/>
      <c r="N1672" s="139"/>
      <c r="O1672" s="139"/>
      <c r="P1672" s="139"/>
      <c r="Q1672" s="139"/>
      <c r="R1672" s="139"/>
      <c r="S1672" s="139"/>
      <c r="T1672" s="139"/>
      <c r="U1672" s="139"/>
      <c r="V1672" s="139"/>
      <c r="W1672" s="139"/>
      <c r="X1672" s="139"/>
      <c r="Y1672" s="139"/>
      <c r="Z1672" s="139"/>
      <c r="AA1672" s="139"/>
      <c r="AB1672" s="139"/>
      <c r="AC1672" s="139"/>
      <c r="AD1672" s="139"/>
      <c r="AE1672" s="139"/>
      <c r="AF1672" s="139"/>
      <c r="AG1672" s="139"/>
      <c r="AH1672" s="139"/>
      <c r="AI1672" s="139"/>
      <c r="AJ1672" s="139"/>
      <c r="AK1672" s="139"/>
      <c r="AL1672" s="139"/>
      <c r="AM1672" s="139"/>
      <c r="AN1672" s="139"/>
      <c r="AO1672" s="139"/>
      <c r="AP1672" s="139"/>
      <c r="AQ1672" s="139"/>
      <c r="AR1672" s="139"/>
      <c r="AS1672" s="139"/>
      <c r="AT1672" s="139"/>
      <c r="AU1672" s="139"/>
      <c r="AV1672" s="139"/>
      <c r="AW1672" s="139"/>
      <c r="AX1672" s="139"/>
      <c r="AY1672" s="139"/>
      <c r="AZ1672" s="139"/>
      <c r="BA1672" s="139"/>
      <c r="BB1672" s="139"/>
    </row>
    <row r="1673" spans="1:54" ht="14.25" x14ac:dyDescent="0.2">
      <c r="A1673" s="139"/>
      <c r="B1673" s="139"/>
      <c r="C1673" s="139"/>
      <c r="D1673" s="139"/>
      <c r="E1673" s="139"/>
      <c r="F1673" s="139"/>
      <c r="G1673" s="139"/>
      <c r="H1673" s="139"/>
      <c r="I1673" s="139"/>
      <c r="J1673" s="139"/>
      <c r="K1673" s="139"/>
      <c r="L1673" s="139"/>
      <c r="M1673" s="139"/>
      <c r="N1673" s="139"/>
      <c r="O1673" s="139"/>
      <c r="P1673" s="139"/>
      <c r="Q1673" s="139"/>
      <c r="R1673" s="139"/>
      <c r="S1673" s="139"/>
      <c r="T1673" s="139"/>
      <c r="U1673" s="139"/>
      <c r="V1673" s="139"/>
      <c r="W1673" s="139"/>
      <c r="X1673" s="139"/>
      <c r="Y1673" s="139"/>
      <c r="Z1673" s="139"/>
      <c r="AA1673" s="139"/>
      <c r="AB1673" s="139"/>
      <c r="AC1673" s="139"/>
      <c r="AD1673" s="139"/>
      <c r="AE1673" s="139"/>
      <c r="AF1673" s="139"/>
      <c r="AG1673" s="139"/>
      <c r="AH1673" s="139"/>
      <c r="AI1673" s="139"/>
      <c r="AJ1673" s="139"/>
      <c r="AK1673" s="139"/>
      <c r="AL1673" s="139"/>
      <c r="AM1673" s="139"/>
      <c r="AN1673" s="139"/>
      <c r="AO1673" s="139"/>
      <c r="AP1673" s="139"/>
      <c r="AQ1673" s="139"/>
      <c r="AR1673" s="139"/>
      <c r="AS1673" s="139"/>
      <c r="AT1673" s="139"/>
      <c r="AU1673" s="139"/>
      <c r="AV1673" s="139"/>
      <c r="AW1673" s="139"/>
      <c r="AX1673" s="139"/>
      <c r="AY1673" s="139"/>
      <c r="AZ1673" s="139"/>
      <c r="BA1673" s="139"/>
      <c r="BB1673" s="139"/>
    </row>
    <row r="1674" spans="1:54" ht="14.25" x14ac:dyDescent="0.2">
      <c r="A1674" s="139"/>
      <c r="B1674" s="139"/>
      <c r="C1674" s="139"/>
      <c r="D1674" s="139"/>
      <c r="E1674" s="139"/>
      <c r="F1674" s="139"/>
      <c r="G1674" s="139"/>
      <c r="H1674" s="139"/>
      <c r="I1674" s="139"/>
      <c r="J1674" s="139"/>
      <c r="K1674" s="139"/>
      <c r="L1674" s="139"/>
      <c r="M1674" s="139"/>
      <c r="N1674" s="139"/>
      <c r="O1674" s="139"/>
      <c r="P1674" s="139"/>
      <c r="Q1674" s="139"/>
      <c r="R1674" s="139"/>
      <c r="S1674" s="139"/>
      <c r="T1674" s="139"/>
      <c r="U1674" s="139"/>
      <c r="V1674" s="139"/>
      <c r="W1674" s="139"/>
      <c r="X1674" s="139"/>
      <c r="Y1674" s="139"/>
      <c r="Z1674" s="139"/>
      <c r="AA1674" s="139"/>
      <c r="AB1674" s="139"/>
      <c r="AC1674" s="139"/>
      <c r="AD1674" s="139"/>
      <c r="AE1674" s="139"/>
      <c r="AF1674" s="139"/>
      <c r="AG1674" s="139"/>
      <c r="AH1674" s="139"/>
      <c r="AI1674" s="139"/>
      <c r="AJ1674" s="139"/>
      <c r="AK1674" s="139"/>
      <c r="AL1674" s="139"/>
      <c r="AM1674" s="139"/>
      <c r="AN1674" s="139"/>
      <c r="AO1674" s="139"/>
      <c r="AP1674" s="139"/>
      <c r="AQ1674" s="139"/>
      <c r="AR1674" s="139"/>
      <c r="AS1674" s="139"/>
      <c r="AT1674" s="139"/>
      <c r="AU1674" s="139"/>
      <c r="AV1674" s="139"/>
      <c r="AW1674" s="139"/>
      <c r="AX1674" s="139"/>
      <c r="AY1674" s="139"/>
      <c r="AZ1674" s="139"/>
      <c r="BA1674" s="139"/>
      <c r="BB1674" s="139"/>
    </row>
    <row r="1675" spans="1:54" ht="14.25" x14ac:dyDescent="0.2">
      <c r="A1675" s="139"/>
      <c r="B1675" s="139"/>
      <c r="C1675" s="139"/>
      <c r="D1675" s="139"/>
      <c r="E1675" s="139"/>
      <c r="F1675" s="139"/>
      <c r="G1675" s="139"/>
      <c r="H1675" s="139"/>
      <c r="I1675" s="139"/>
      <c r="J1675" s="139"/>
      <c r="K1675" s="139"/>
      <c r="L1675" s="139"/>
      <c r="M1675" s="139"/>
      <c r="N1675" s="139"/>
      <c r="O1675" s="139"/>
      <c r="P1675" s="139"/>
      <c r="Q1675" s="139"/>
      <c r="R1675" s="139"/>
      <c r="S1675" s="139"/>
      <c r="T1675" s="139"/>
      <c r="U1675" s="139"/>
      <c r="V1675" s="139"/>
      <c r="W1675" s="139"/>
      <c r="X1675" s="139"/>
      <c r="Y1675" s="139"/>
      <c r="Z1675" s="139"/>
      <c r="AA1675" s="139"/>
      <c r="AB1675" s="139"/>
      <c r="AC1675" s="139"/>
      <c r="AD1675" s="139"/>
      <c r="AE1675" s="139"/>
      <c r="AF1675" s="139"/>
      <c r="AG1675" s="139"/>
      <c r="AH1675" s="139"/>
      <c r="AI1675" s="139"/>
      <c r="AJ1675" s="139"/>
      <c r="AK1675" s="139"/>
      <c r="AL1675" s="139"/>
      <c r="AM1675" s="139"/>
      <c r="AN1675" s="139"/>
      <c r="AO1675" s="139"/>
      <c r="AP1675" s="139"/>
      <c r="AQ1675" s="139"/>
      <c r="AR1675" s="139"/>
      <c r="AS1675" s="139"/>
      <c r="AT1675" s="139"/>
      <c r="AU1675" s="139"/>
      <c r="AV1675" s="139"/>
      <c r="AW1675" s="139"/>
      <c r="AX1675" s="139"/>
      <c r="AY1675" s="139"/>
      <c r="AZ1675" s="139"/>
      <c r="BA1675" s="139"/>
      <c r="BB1675" s="139"/>
    </row>
    <row r="1676" spans="1:54" ht="14.25" x14ac:dyDescent="0.2">
      <c r="A1676" s="139"/>
      <c r="B1676" s="139"/>
      <c r="C1676" s="139"/>
      <c r="D1676" s="139"/>
      <c r="E1676" s="139"/>
      <c r="F1676" s="139"/>
      <c r="G1676" s="139"/>
      <c r="H1676" s="139"/>
      <c r="I1676" s="139"/>
      <c r="J1676" s="139"/>
      <c r="K1676" s="139"/>
      <c r="L1676" s="139"/>
      <c r="M1676" s="139"/>
      <c r="N1676" s="139"/>
      <c r="O1676" s="139"/>
      <c r="P1676" s="139"/>
      <c r="Q1676" s="139"/>
      <c r="R1676" s="139"/>
      <c r="S1676" s="139"/>
      <c r="T1676" s="139"/>
      <c r="U1676" s="139"/>
      <c r="V1676" s="139"/>
      <c r="W1676" s="139"/>
      <c r="X1676" s="139"/>
      <c r="Y1676" s="139"/>
      <c r="Z1676" s="139"/>
      <c r="AA1676" s="139"/>
      <c r="AB1676" s="139"/>
      <c r="AC1676" s="139"/>
      <c r="AD1676" s="139"/>
      <c r="AE1676" s="139"/>
      <c r="AF1676" s="139"/>
      <c r="AG1676" s="139"/>
      <c r="AH1676" s="139"/>
      <c r="AI1676" s="139"/>
      <c r="AJ1676" s="139"/>
      <c r="AK1676" s="139"/>
      <c r="AL1676" s="139"/>
      <c r="AM1676" s="139"/>
      <c r="AN1676" s="139"/>
      <c r="AO1676" s="139"/>
      <c r="AP1676" s="139"/>
      <c r="AQ1676" s="139"/>
      <c r="AR1676" s="139"/>
      <c r="AS1676" s="139"/>
      <c r="AT1676" s="139"/>
      <c r="AU1676" s="139"/>
      <c r="AV1676" s="139"/>
      <c r="AW1676" s="139"/>
      <c r="AX1676" s="139"/>
      <c r="AY1676" s="139"/>
      <c r="AZ1676" s="139"/>
      <c r="BA1676" s="139"/>
      <c r="BB1676" s="139"/>
    </row>
    <row r="1677" spans="1:54" ht="14.25" x14ac:dyDescent="0.2">
      <c r="A1677" s="139"/>
      <c r="B1677" s="139"/>
      <c r="C1677" s="139"/>
      <c r="D1677" s="139"/>
      <c r="E1677" s="139"/>
      <c r="F1677" s="139"/>
      <c r="G1677" s="139"/>
      <c r="H1677" s="139"/>
      <c r="I1677" s="139"/>
      <c r="J1677" s="139"/>
      <c r="K1677" s="139"/>
      <c r="L1677" s="139"/>
      <c r="M1677" s="139"/>
      <c r="N1677" s="139"/>
      <c r="O1677" s="139"/>
      <c r="P1677" s="139"/>
      <c r="Q1677" s="139"/>
      <c r="R1677" s="139"/>
      <c r="S1677" s="139"/>
      <c r="T1677" s="139"/>
      <c r="U1677" s="139"/>
      <c r="V1677" s="139"/>
      <c r="W1677" s="139"/>
      <c r="X1677" s="139"/>
      <c r="Y1677" s="139"/>
      <c r="Z1677" s="139"/>
      <c r="AA1677" s="139"/>
      <c r="AB1677" s="139"/>
      <c r="AC1677" s="139"/>
      <c r="AD1677" s="139"/>
      <c r="AE1677" s="139"/>
      <c r="AF1677" s="139"/>
      <c r="AG1677" s="139"/>
      <c r="AH1677" s="139"/>
      <c r="AI1677" s="139"/>
      <c r="AJ1677" s="139"/>
      <c r="AK1677" s="139"/>
      <c r="AL1677" s="139"/>
      <c r="AM1677" s="139"/>
      <c r="AN1677" s="139"/>
      <c r="AO1677" s="139"/>
      <c r="AP1677" s="139"/>
      <c r="AQ1677" s="139"/>
      <c r="AR1677" s="139"/>
      <c r="AS1677" s="139"/>
      <c r="AT1677" s="139"/>
      <c r="AU1677" s="139"/>
      <c r="AV1677" s="139"/>
      <c r="AW1677" s="139"/>
      <c r="AX1677" s="139"/>
      <c r="AY1677" s="139"/>
      <c r="AZ1677" s="139"/>
      <c r="BA1677" s="139"/>
      <c r="BB1677" s="139"/>
    </row>
    <row r="1678" spans="1:54" ht="14.25" x14ac:dyDescent="0.2">
      <c r="A1678" s="139"/>
      <c r="B1678" s="139"/>
      <c r="C1678" s="139"/>
      <c r="D1678" s="139"/>
      <c r="E1678" s="139"/>
      <c r="F1678" s="139"/>
      <c r="G1678" s="139"/>
      <c r="H1678" s="139"/>
      <c r="I1678" s="139"/>
      <c r="J1678" s="139"/>
      <c r="K1678" s="139"/>
      <c r="L1678" s="139"/>
      <c r="M1678" s="139"/>
      <c r="N1678" s="139"/>
      <c r="O1678" s="139"/>
      <c r="P1678" s="139"/>
      <c r="Q1678" s="139"/>
      <c r="R1678" s="139"/>
      <c r="S1678" s="139"/>
      <c r="T1678" s="139"/>
      <c r="U1678" s="139"/>
      <c r="V1678" s="139"/>
      <c r="W1678" s="139"/>
      <c r="X1678" s="139"/>
      <c r="Y1678" s="139"/>
      <c r="Z1678" s="139"/>
      <c r="AA1678" s="139"/>
      <c r="AB1678" s="139"/>
      <c r="AC1678" s="139"/>
      <c r="AD1678" s="139"/>
      <c r="AE1678" s="139"/>
      <c r="AF1678" s="139"/>
      <c r="AG1678" s="139"/>
      <c r="AH1678" s="139"/>
      <c r="AI1678" s="139"/>
      <c r="AJ1678" s="139"/>
      <c r="AK1678" s="139"/>
      <c r="AL1678" s="139"/>
      <c r="AM1678" s="139"/>
      <c r="AN1678" s="139"/>
      <c r="AO1678" s="139"/>
      <c r="AP1678" s="139"/>
      <c r="AQ1678" s="139"/>
      <c r="AR1678" s="139"/>
      <c r="AS1678" s="139"/>
      <c r="AT1678" s="139"/>
      <c r="AU1678" s="139"/>
      <c r="AV1678" s="139"/>
      <c r="AW1678" s="139"/>
      <c r="AX1678" s="139"/>
      <c r="AY1678" s="139"/>
      <c r="AZ1678" s="139"/>
      <c r="BA1678" s="139"/>
      <c r="BB1678" s="139"/>
    </row>
    <row r="1679" spans="1:54" ht="14.25" x14ac:dyDescent="0.2">
      <c r="A1679" s="139"/>
      <c r="B1679" s="139"/>
      <c r="C1679" s="139"/>
      <c r="D1679" s="139"/>
      <c r="E1679" s="139"/>
      <c r="F1679" s="139"/>
      <c r="G1679" s="139"/>
      <c r="H1679" s="139"/>
      <c r="I1679" s="139"/>
      <c r="J1679" s="139"/>
      <c r="K1679" s="139"/>
      <c r="L1679" s="139"/>
      <c r="M1679" s="139"/>
      <c r="N1679" s="139"/>
      <c r="O1679" s="139"/>
      <c r="P1679" s="139"/>
      <c r="Q1679" s="139"/>
      <c r="R1679" s="139"/>
      <c r="S1679" s="139"/>
      <c r="T1679" s="139"/>
      <c r="U1679" s="139"/>
      <c r="V1679" s="139"/>
      <c r="W1679" s="139"/>
      <c r="X1679" s="139"/>
      <c r="Y1679" s="139"/>
      <c r="Z1679" s="139"/>
      <c r="AA1679" s="139"/>
      <c r="AB1679" s="139"/>
      <c r="AC1679" s="139"/>
      <c r="AD1679" s="139"/>
      <c r="AE1679" s="139"/>
      <c r="AF1679" s="139"/>
      <c r="AG1679" s="139"/>
      <c r="AH1679" s="139"/>
      <c r="AI1679" s="139"/>
      <c r="AJ1679" s="139"/>
      <c r="AK1679" s="139"/>
      <c r="AL1679" s="139"/>
      <c r="AM1679" s="139"/>
      <c r="AN1679" s="139"/>
      <c r="AO1679" s="139"/>
      <c r="AP1679" s="139"/>
      <c r="AQ1679" s="139"/>
      <c r="AR1679" s="139"/>
      <c r="AS1679" s="139"/>
      <c r="AT1679" s="139"/>
      <c r="AU1679" s="139"/>
      <c r="AV1679" s="139"/>
      <c r="AW1679" s="139"/>
      <c r="AX1679" s="139"/>
      <c r="AY1679" s="139"/>
      <c r="AZ1679" s="139"/>
      <c r="BA1679" s="139"/>
      <c r="BB1679" s="139"/>
    </row>
    <row r="1680" spans="1:54" ht="14.25" x14ac:dyDescent="0.2">
      <c r="A1680" s="139"/>
      <c r="B1680" s="139"/>
      <c r="C1680" s="139"/>
      <c r="D1680" s="139"/>
      <c r="E1680" s="139"/>
      <c r="F1680" s="139"/>
      <c r="G1680" s="139"/>
      <c r="H1680" s="139"/>
      <c r="I1680" s="139"/>
      <c r="J1680" s="139"/>
      <c r="K1680" s="139"/>
      <c r="L1680" s="139"/>
      <c r="M1680" s="139"/>
      <c r="N1680" s="139"/>
      <c r="O1680" s="139"/>
      <c r="P1680" s="139"/>
      <c r="Q1680" s="139"/>
      <c r="R1680" s="139"/>
      <c r="S1680" s="139"/>
      <c r="T1680" s="139"/>
      <c r="U1680" s="139"/>
      <c r="V1680" s="139"/>
      <c r="W1680" s="139"/>
      <c r="X1680" s="139"/>
      <c r="Y1680" s="139"/>
      <c r="Z1680" s="139"/>
      <c r="AA1680" s="139"/>
      <c r="AB1680" s="139"/>
      <c r="AC1680" s="139"/>
      <c r="AD1680" s="139"/>
      <c r="AE1680" s="139"/>
      <c r="AF1680" s="139"/>
      <c r="AG1680" s="139"/>
      <c r="AH1680" s="139"/>
      <c r="AI1680" s="139"/>
      <c r="AJ1680" s="139"/>
      <c r="AK1680" s="139"/>
      <c r="AL1680" s="139"/>
      <c r="AM1680" s="139"/>
      <c r="AN1680" s="139"/>
      <c r="AO1680" s="139"/>
      <c r="AP1680" s="139"/>
      <c r="AQ1680" s="139"/>
      <c r="AR1680" s="139"/>
      <c r="AS1680" s="139"/>
      <c r="AT1680" s="139"/>
      <c r="AU1680" s="139"/>
      <c r="AV1680" s="139"/>
      <c r="AW1680" s="139"/>
      <c r="AX1680" s="139"/>
      <c r="AY1680" s="139"/>
      <c r="AZ1680" s="139"/>
      <c r="BA1680" s="139"/>
      <c r="BB1680" s="139"/>
    </row>
    <row r="1681" spans="1:54" ht="14.25" x14ac:dyDescent="0.2">
      <c r="A1681" s="139"/>
      <c r="B1681" s="139"/>
      <c r="C1681" s="139"/>
      <c r="D1681" s="139"/>
      <c r="E1681" s="139"/>
      <c r="F1681" s="139"/>
      <c r="G1681" s="139"/>
      <c r="H1681" s="139"/>
      <c r="I1681" s="139"/>
      <c r="J1681" s="139"/>
      <c r="K1681" s="139"/>
      <c r="L1681" s="139"/>
      <c r="M1681" s="139"/>
      <c r="N1681" s="139"/>
      <c r="O1681" s="139"/>
      <c r="P1681" s="139"/>
      <c r="Q1681" s="139"/>
      <c r="R1681" s="139"/>
      <c r="S1681" s="139"/>
      <c r="T1681" s="139"/>
      <c r="U1681" s="139"/>
      <c r="V1681" s="139"/>
      <c r="W1681" s="139"/>
      <c r="X1681" s="139"/>
      <c r="Y1681" s="139"/>
      <c r="Z1681" s="139"/>
      <c r="AA1681" s="139"/>
      <c r="AB1681" s="139"/>
      <c r="AC1681" s="139"/>
      <c r="AD1681" s="139"/>
      <c r="AE1681" s="139"/>
      <c r="AF1681" s="139"/>
      <c r="AG1681" s="139"/>
      <c r="AH1681" s="139"/>
      <c r="AI1681" s="139"/>
      <c r="AJ1681" s="139"/>
      <c r="AK1681" s="139"/>
      <c r="AL1681" s="139"/>
      <c r="AM1681" s="139"/>
      <c r="AN1681" s="139"/>
      <c r="AO1681" s="139"/>
      <c r="AP1681" s="139"/>
      <c r="AQ1681" s="139"/>
      <c r="AR1681" s="139"/>
      <c r="AS1681" s="139"/>
      <c r="AT1681" s="139"/>
      <c r="AU1681" s="139"/>
      <c r="AV1681" s="139"/>
      <c r="AW1681" s="139"/>
      <c r="AX1681" s="139"/>
      <c r="AY1681" s="139"/>
      <c r="AZ1681" s="139"/>
      <c r="BA1681" s="139"/>
      <c r="BB1681" s="139"/>
    </row>
    <row r="1682" spans="1:54" ht="14.25" x14ac:dyDescent="0.2">
      <c r="A1682" s="139"/>
      <c r="B1682" s="139"/>
      <c r="C1682" s="139"/>
      <c r="D1682" s="139"/>
      <c r="E1682" s="139"/>
      <c r="F1682" s="139"/>
      <c r="G1682" s="139"/>
      <c r="H1682" s="139"/>
      <c r="I1682" s="139"/>
      <c r="J1682" s="139"/>
      <c r="K1682" s="139"/>
      <c r="L1682" s="139"/>
      <c r="M1682" s="139"/>
      <c r="N1682" s="139"/>
      <c r="O1682" s="139"/>
      <c r="P1682" s="139"/>
      <c r="Q1682" s="139"/>
      <c r="R1682" s="139"/>
      <c r="S1682" s="139"/>
      <c r="T1682" s="139"/>
      <c r="U1682" s="139"/>
      <c r="V1682" s="139"/>
      <c r="W1682" s="139"/>
      <c r="X1682" s="139"/>
      <c r="Y1682" s="139"/>
      <c r="Z1682" s="139"/>
      <c r="AA1682" s="139"/>
      <c r="AB1682" s="139"/>
      <c r="AC1682" s="139"/>
      <c r="AD1682" s="139"/>
      <c r="AE1682" s="139"/>
      <c r="AF1682" s="139"/>
      <c r="AG1682" s="139"/>
      <c r="AH1682" s="139"/>
      <c r="AI1682" s="139"/>
      <c r="AJ1682" s="139"/>
      <c r="AK1682" s="139"/>
      <c r="AL1682" s="139"/>
      <c r="AM1682" s="139"/>
      <c r="AN1682" s="139"/>
      <c r="AO1682" s="139"/>
      <c r="AP1682" s="139"/>
      <c r="AQ1682" s="139"/>
      <c r="AR1682" s="139"/>
      <c r="AS1682" s="139"/>
      <c r="AT1682" s="139"/>
      <c r="AU1682" s="139"/>
      <c r="AV1682" s="139"/>
      <c r="AW1682" s="139"/>
      <c r="AX1682" s="139"/>
      <c r="AY1682" s="139"/>
      <c r="AZ1682" s="139"/>
      <c r="BA1682" s="139"/>
      <c r="BB1682" s="139"/>
    </row>
    <row r="1683" spans="1:54" ht="14.25" x14ac:dyDescent="0.2">
      <c r="A1683" s="139"/>
      <c r="B1683" s="139"/>
      <c r="C1683" s="139"/>
      <c r="D1683" s="139"/>
      <c r="E1683" s="139"/>
      <c r="F1683" s="139"/>
      <c r="G1683" s="139"/>
      <c r="H1683" s="139"/>
      <c r="I1683" s="139"/>
      <c r="J1683" s="139"/>
      <c r="K1683" s="139"/>
      <c r="L1683" s="139"/>
      <c r="M1683" s="139"/>
      <c r="N1683" s="139"/>
      <c r="O1683" s="139"/>
      <c r="P1683" s="139"/>
      <c r="Q1683" s="139"/>
      <c r="R1683" s="139"/>
      <c r="S1683" s="139"/>
      <c r="T1683" s="139"/>
      <c r="U1683" s="139"/>
      <c r="V1683" s="139"/>
      <c r="W1683" s="139"/>
      <c r="X1683" s="139"/>
      <c r="Y1683" s="139"/>
      <c r="Z1683" s="139"/>
      <c r="AA1683" s="139"/>
      <c r="AB1683" s="139"/>
      <c r="AC1683" s="139"/>
      <c r="AD1683" s="139"/>
      <c r="AE1683" s="139"/>
      <c r="AF1683" s="139"/>
      <c r="AG1683" s="139"/>
      <c r="AH1683" s="139"/>
      <c r="AI1683" s="139"/>
      <c r="AJ1683" s="139"/>
      <c r="AK1683" s="139"/>
      <c r="AL1683" s="139"/>
      <c r="AM1683" s="139"/>
      <c r="AN1683" s="139"/>
      <c r="AO1683" s="139"/>
      <c r="AP1683" s="139"/>
      <c r="AQ1683" s="139"/>
      <c r="AR1683" s="139"/>
      <c r="AS1683" s="139"/>
      <c r="AT1683" s="139"/>
      <c r="AU1683" s="139"/>
      <c r="AV1683" s="139"/>
      <c r="AW1683" s="139"/>
      <c r="AX1683" s="139"/>
      <c r="AY1683" s="139"/>
      <c r="AZ1683" s="139"/>
      <c r="BA1683" s="139"/>
      <c r="BB1683" s="139"/>
    </row>
    <row r="1684" spans="1:54" ht="14.25" x14ac:dyDescent="0.2">
      <c r="A1684" s="139"/>
      <c r="B1684" s="139"/>
      <c r="C1684" s="139"/>
      <c r="D1684" s="139"/>
      <c r="E1684" s="139"/>
      <c r="F1684" s="139"/>
      <c r="G1684" s="139"/>
      <c r="H1684" s="139"/>
      <c r="I1684" s="139"/>
      <c r="J1684" s="139"/>
      <c r="K1684" s="139"/>
      <c r="L1684" s="139"/>
      <c r="M1684" s="139"/>
      <c r="N1684" s="139"/>
      <c r="O1684" s="139"/>
      <c r="P1684" s="139"/>
      <c r="Q1684" s="139"/>
      <c r="R1684" s="139"/>
      <c r="S1684" s="139"/>
      <c r="T1684" s="139"/>
      <c r="U1684" s="139"/>
      <c r="V1684" s="139"/>
      <c r="W1684" s="139"/>
      <c r="X1684" s="139"/>
      <c r="Y1684" s="139"/>
      <c r="Z1684" s="139"/>
      <c r="AA1684" s="139"/>
      <c r="AB1684" s="139"/>
      <c r="AC1684" s="139"/>
      <c r="AD1684" s="139"/>
      <c r="AE1684" s="139"/>
      <c r="AF1684" s="139"/>
      <c r="AG1684" s="139"/>
      <c r="AH1684" s="139"/>
      <c r="AI1684" s="139"/>
      <c r="AJ1684" s="139"/>
      <c r="AK1684" s="139"/>
      <c r="AL1684" s="139"/>
      <c r="AM1684" s="139"/>
      <c r="AN1684" s="139"/>
      <c r="AO1684" s="139"/>
      <c r="AP1684" s="139"/>
      <c r="AQ1684" s="139"/>
      <c r="AR1684" s="139"/>
      <c r="AS1684" s="139"/>
      <c r="AT1684" s="139"/>
      <c r="AU1684" s="139"/>
      <c r="AV1684" s="139"/>
      <c r="AW1684" s="139"/>
      <c r="AX1684" s="139"/>
      <c r="AY1684" s="139"/>
      <c r="AZ1684" s="139"/>
      <c r="BA1684" s="139"/>
      <c r="BB1684" s="139"/>
    </row>
    <row r="1685" spans="1:54" ht="14.25" x14ac:dyDescent="0.2">
      <c r="A1685" s="139"/>
      <c r="B1685" s="139"/>
      <c r="C1685" s="139"/>
      <c r="D1685" s="139"/>
      <c r="E1685" s="139"/>
      <c r="F1685" s="139"/>
      <c r="G1685" s="139"/>
      <c r="H1685" s="139"/>
      <c r="I1685" s="139"/>
      <c r="J1685" s="139"/>
      <c r="K1685" s="139"/>
      <c r="L1685" s="139"/>
      <c r="M1685" s="139"/>
      <c r="N1685" s="139"/>
      <c r="O1685" s="139"/>
      <c r="P1685" s="139"/>
      <c r="Q1685" s="139"/>
      <c r="R1685" s="139"/>
      <c r="S1685" s="139"/>
      <c r="T1685" s="139"/>
      <c r="U1685" s="139"/>
      <c r="V1685" s="139"/>
      <c r="W1685" s="139"/>
      <c r="X1685" s="139"/>
      <c r="Y1685" s="139"/>
      <c r="Z1685" s="139"/>
      <c r="AA1685" s="139"/>
      <c r="AB1685" s="139"/>
      <c r="AC1685" s="139"/>
      <c r="AD1685" s="139"/>
      <c r="AE1685" s="139"/>
      <c r="AF1685" s="139"/>
      <c r="AG1685" s="139"/>
      <c r="AH1685" s="139"/>
      <c r="AI1685" s="139"/>
      <c r="AJ1685" s="139"/>
      <c r="AK1685" s="139"/>
      <c r="AL1685" s="139"/>
      <c r="AM1685" s="139"/>
      <c r="AN1685" s="139"/>
      <c r="AO1685" s="139"/>
      <c r="AP1685" s="139"/>
      <c r="AQ1685" s="139"/>
      <c r="AR1685" s="139"/>
      <c r="AS1685" s="139"/>
      <c r="AT1685" s="139"/>
      <c r="AU1685" s="139"/>
      <c r="AV1685" s="139"/>
      <c r="AW1685" s="139"/>
      <c r="AX1685" s="139"/>
      <c r="AY1685" s="139"/>
      <c r="AZ1685" s="139"/>
      <c r="BA1685" s="139"/>
      <c r="BB1685" s="139"/>
    </row>
    <row r="1686" spans="1:54" ht="14.25" x14ac:dyDescent="0.2">
      <c r="A1686" s="139"/>
      <c r="B1686" s="139"/>
      <c r="C1686" s="139"/>
      <c r="D1686" s="139"/>
      <c r="E1686" s="139"/>
      <c r="F1686" s="139"/>
      <c r="G1686" s="139"/>
      <c r="H1686" s="139"/>
      <c r="I1686" s="139"/>
      <c r="J1686" s="139"/>
      <c r="K1686" s="139"/>
      <c r="L1686" s="139"/>
      <c r="M1686" s="139"/>
      <c r="N1686" s="139"/>
      <c r="O1686" s="139"/>
      <c r="P1686" s="139"/>
      <c r="Q1686" s="139"/>
      <c r="R1686" s="139"/>
      <c r="S1686" s="139"/>
      <c r="T1686" s="139"/>
      <c r="U1686" s="139"/>
      <c r="V1686" s="139"/>
      <c r="W1686" s="139"/>
      <c r="X1686" s="139"/>
      <c r="Y1686" s="139"/>
      <c r="Z1686" s="139"/>
      <c r="AA1686" s="139"/>
      <c r="AB1686" s="139"/>
      <c r="AC1686" s="139"/>
      <c r="AD1686" s="139"/>
      <c r="AE1686" s="139"/>
      <c r="AF1686" s="139"/>
      <c r="AG1686" s="139"/>
      <c r="AH1686" s="139"/>
      <c r="AI1686" s="139"/>
      <c r="AJ1686" s="139"/>
      <c r="AK1686" s="139"/>
      <c r="AL1686" s="139"/>
      <c r="AM1686" s="139"/>
      <c r="AN1686" s="139"/>
      <c r="AO1686" s="139"/>
      <c r="AP1686" s="139"/>
      <c r="AQ1686" s="139"/>
      <c r="AR1686" s="139"/>
      <c r="AS1686" s="139"/>
      <c r="AT1686" s="139"/>
      <c r="AU1686" s="139"/>
      <c r="AV1686" s="139"/>
      <c r="AW1686" s="139"/>
      <c r="AX1686" s="139"/>
      <c r="AY1686" s="139"/>
      <c r="AZ1686" s="139"/>
      <c r="BA1686" s="139"/>
      <c r="BB1686" s="139"/>
    </row>
    <row r="1687" spans="1:54" ht="14.25" x14ac:dyDescent="0.2">
      <c r="A1687" s="139"/>
      <c r="B1687" s="139"/>
      <c r="C1687" s="139"/>
      <c r="D1687" s="139"/>
      <c r="E1687" s="139"/>
      <c r="F1687" s="139"/>
      <c r="G1687" s="139"/>
      <c r="H1687" s="139"/>
      <c r="I1687" s="139"/>
      <c r="J1687" s="139"/>
      <c r="K1687" s="139"/>
      <c r="L1687" s="139"/>
      <c r="M1687" s="139"/>
      <c r="N1687" s="139"/>
      <c r="O1687" s="139"/>
      <c r="P1687" s="139"/>
      <c r="Q1687" s="139"/>
      <c r="R1687" s="139"/>
      <c r="S1687" s="139"/>
      <c r="T1687" s="139"/>
      <c r="U1687" s="139"/>
      <c r="V1687" s="139"/>
      <c r="W1687" s="139"/>
      <c r="X1687" s="139"/>
      <c r="Y1687" s="139"/>
      <c r="Z1687" s="139"/>
      <c r="AA1687" s="139"/>
      <c r="AB1687" s="139"/>
      <c r="AC1687" s="139"/>
      <c r="AD1687" s="139"/>
      <c r="AE1687" s="139"/>
      <c r="AF1687" s="139"/>
      <c r="AG1687" s="139"/>
      <c r="AH1687" s="139"/>
      <c r="AI1687" s="139"/>
      <c r="AJ1687" s="139"/>
      <c r="AK1687" s="139"/>
      <c r="AL1687" s="139"/>
      <c r="AM1687" s="139"/>
      <c r="AN1687" s="139"/>
      <c r="AO1687" s="139"/>
      <c r="AP1687" s="139"/>
      <c r="AQ1687" s="139"/>
      <c r="AR1687" s="139"/>
      <c r="AS1687" s="139"/>
      <c r="AT1687" s="139"/>
      <c r="AU1687" s="139"/>
      <c r="AV1687" s="139"/>
      <c r="AW1687" s="139"/>
      <c r="AX1687" s="139"/>
      <c r="AY1687" s="139"/>
      <c r="AZ1687" s="139"/>
      <c r="BA1687" s="139"/>
      <c r="BB1687" s="139"/>
    </row>
    <row r="1688" spans="1:54" ht="14.25" x14ac:dyDescent="0.2">
      <c r="A1688" s="139"/>
      <c r="B1688" s="139"/>
      <c r="C1688" s="139"/>
      <c r="D1688" s="139"/>
      <c r="E1688" s="139"/>
      <c r="F1688" s="139"/>
      <c r="G1688" s="139"/>
      <c r="H1688" s="139"/>
      <c r="I1688" s="139"/>
      <c r="J1688" s="139"/>
      <c r="K1688" s="139"/>
      <c r="L1688" s="139"/>
      <c r="M1688" s="139"/>
      <c r="N1688" s="139"/>
      <c r="O1688" s="139"/>
      <c r="P1688" s="139"/>
      <c r="Q1688" s="139"/>
      <c r="R1688" s="139"/>
      <c r="S1688" s="139"/>
      <c r="T1688" s="139"/>
      <c r="U1688" s="139"/>
      <c r="V1688" s="139"/>
      <c r="W1688" s="139"/>
      <c r="X1688" s="139"/>
      <c r="Y1688" s="139"/>
      <c r="Z1688" s="139"/>
      <c r="AA1688" s="139"/>
      <c r="AB1688" s="139"/>
      <c r="AC1688" s="139"/>
      <c r="AD1688" s="139"/>
      <c r="AE1688" s="139"/>
      <c r="AF1688" s="139"/>
      <c r="AG1688" s="139"/>
      <c r="AH1688" s="139"/>
      <c r="AI1688" s="139"/>
      <c r="AJ1688" s="139"/>
      <c r="AK1688" s="139"/>
      <c r="AL1688" s="139"/>
      <c r="AM1688" s="139"/>
      <c r="AN1688" s="139"/>
      <c r="AO1688" s="139"/>
      <c r="AP1688" s="139"/>
      <c r="AQ1688" s="139"/>
      <c r="AR1688" s="139"/>
      <c r="AS1688" s="139"/>
      <c r="AT1688" s="139"/>
      <c r="AU1688" s="139"/>
      <c r="AV1688" s="139"/>
      <c r="AW1688" s="139"/>
      <c r="AX1688" s="139"/>
      <c r="AY1688" s="139"/>
      <c r="AZ1688" s="139"/>
      <c r="BA1688" s="139"/>
      <c r="BB1688" s="139"/>
    </row>
    <row r="1689" spans="1:54" ht="14.25" x14ac:dyDescent="0.2">
      <c r="A1689" s="139"/>
      <c r="B1689" s="139"/>
      <c r="C1689" s="139"/>
      <c r="D1689" s="139"/>
      <c r="E1689" s="139"/>
      <c r="F1689" s="139"/>
      <c r="G1689" s="139"/>
      <c r="H1689" s="139"/>
      <c r="I1689" s="139"/>
      <c r="J1689" s="139"/>
      <c r="K1689" s="139"/>
      <c r="L1689" s="139"/>
      <c r="M1689" s="139"/>
      <c r="N1689" s="139"/>
      <c r="O1689" s="139"/>
      <c r="P1689" s="139"/>
      <c r="Q1689" s="139"/>
      <c r="R1689" s="139"/>
      <c r="S1689" s="139"/>
      <c r="T1689" s="139"/>
      <c r="U1689" s="139"/>
      <c r="V1689" s="139"/>
      <c r="W1689" s="139"/>
      <c r="X1689" s="139"/>
      <c r="Y1689" s="139"/>
      <c r="Z1689" s="139"/>
      <c r="AA1689" s="139"/>
      <c r="AB1689" s="139"/>
      <c r="AC1689" s="139"/>
      <c r="AD1689" s="139"/>
      <c r="AE1689" s="139"/>
      <c r="AF1689" s="139"/>
      <c r="AG1689" s="139"/>
      <c r="AH1689" s="139"/>
      <c r="AI1689" s="139"/>
      <c r="AJ1689" s="139"/>
      <c r="AK1689" s="139"/>
      <c r="AL1689" s="139"/>
      <c r="AM1689" s="139"/>
      <c r="AN1689" s="139"/>
      <c r="AO1689" s="139"/>
      <c r="AP1689" s="139"/>
      <c r="AQ1689" s="139"/>
      <c r="AR1689" s="139"/>
      <c r="AS1689" s="139"/>
      <c r="AT1689" s="139"/>
      <c r="AU1689" s="139"/>
      <c r="AV1689" s="139"/>
      <c r="AW1689" s="139"/>
      <c r="AX1689" s="139"/>
      <c r="AY1689" s="139"/>
      <c r="AZ1689" s="139"/>
      <c r="BA1689" s="139"/>
      <c r="BB1689" s="139"/>
    </row>
    <row r="1690" spans="1:54" ht="14.25" x14ac:dyDescent="0.2">
      <c r="A1690" s="139"/>
      <c r="B1690" s="139"/>
      <c r="C1690" s="139"/>
      <c r="D1690" s="139"/>
      <c r="E1690" s="139"/>
      <c r="F1690" s="139"/>
      <c r="G1690" s="139"/>
      <c r="H1690" s="139"/>
      <c r="I1690" s="139"/>
      <c r="J1690" s="139"/>
      <c r="K1690" s="139"/>
      <c r="L1690" s="139"/>
      <c r="M1690" s="139"/>
      <c r="N1690" s="139"/>
      <c r="O1690" s="139"/>
      <c r="P1690" s="139"/>
      <c r="Q1690" s="139"/>
      <c r="R1690" s="139"/>
      <c r="S1690" s="139"/>
      <c r="T1690" s="139"/>
      <c r="U1690" s="139"/>
      <c r="V1690" s="139"/>
      <c r="W1690" s="139"/>
      <c r="X1690" s="139"/>
      <c r="Y1690" s="139"/>
      <c r="Z1690" s="139"/>
      <c r="AA1690" s="139"/>
      <c r="AB1690" s="139"/>
      <c r="AC1690" s="139"/>
      <c r="AD1690" s="139"/>
      <c r="AE1690" s="139"/>
      <c r="AF1690" s="139"/>
      <c r="AG1690" s="139"/>
      <c r="AH1690" s="139"/>
      <c r="AI1690" s="139"/>
      <c r="AJ1690" s="139"/>
      <c r="AK1690" s="139"/>
      <c r="AL1690" s="139"/>
      <c r="AM1690" s="139"/>
      <c r="AN1690" s="139"/>
      <c r="AO1690" s="139"/>
      <c r="AP1690" s="139"/>
      <c r="AQ1690" s="139"/>
      <c r="AR1690" s="139"/>
      <c r="AS1690" s="139"/>
      <c r="AT1690" s="139"/>
      <c r="AU1690" s="139"/>
      <c r="AV1690" s="139"/>
      <c r="AW1690" s="139"/>
      <c r="AX1690" s="139"/>
      <c r="AY1690" s="139"/>
      <c r="AZ1690" s="139"/>
      <c r="BA1690" s="139"/>
      <c r="BB1690" s="139"/>
    </row>
    <row r="1691" spans="1:54" ht="14.25" x14ac:dyDescent="0.2">
      <c r="A1691" s="139"/>
      <c r="B1691" s="139"/>
      <c r="C1691" s="139"/>
      <c r="D1691" s="139"/>
      <c r="E1691" s="139"/>
      <c r="F1691" s="139"/>
      <c r="G1691" s="139"/>
      <c r="H1691" s="139"/>
      <c r="I1691" s="139"/>
      <c r="J1691" s="139"/>
      <c r="K1691" s="139"/>
      <c r="L1691" s="139"/>
      <c r="M1691" s="139"/>
      <c r="N1691" s="139"/>
      <c r="O1691" s="139"/>
      <c r="P1691" s="139"/>
      <c r="Q1691" s="139"/>
      <c r="R1691" s="139"/>
      <c r="S1691" s="139"/>
      <c r="T1691" s="139"/>
      <c r="U1691" s="139"/>
      <c r="V1691" s="139"/>
      <c r="W1691" s="139"/>
      <c r="X1691" s="139"/>
      <c r="Y1691" s="139"/>
      <c r="Z1691" s="139"/>
      <c r="AA1691" s="139"/>
      <c r="AB1691" s="139"/>
      <c r="AC1691" s="139"/>
      <c r="AD1691" s="139"/>
      <c r="AE1691" s="139"/>
      <c r="AF1691" s="139"/>
      <c r="AG1691" s="139"/>
      <c r="AH1691" s="139"/>
      <c r="AI1691" s="139"/>
      <c r="AJ1691" s="139"/>
      <c r="AK1691" s="139"/>
      <c r="AL1691" s="139"/>
      <c r="AM1691" s="139"/>
      <c r="AN1691" s="139"/>
      <c r="AO1691" s="139"/>
      <c r="AP1691" s="139"/>
      <c r="AQ1691" s="139"/>
      <c r="AR1691" s="139"/>
      <c r="AS1691" s="139"/>
      <c r="AT1691" s="139"/>
      <c r="AU1691" s="139"/>
      <c r="AV1691" s="139"/>
      <c r="AW1691" s="139"/>
      <c r="AX1691" s="139"/>
      <c r="AY1691" s="139"/>
      <c r="AZ1691" s="139"/>
      <c r="BA1691" s="139"/>
      <c r="BB1691" s="139"/>
    </row>
    <row r="1692" spans="1:54" ht="14.25" x14ac:dyDescent="0.2">
      <c r="A1692" s="139"/>
      <c r="B1692" s="139"/>
      <c r="C1692" s="139"/>
      <c r="D1692" s="139"/>
      <c r="E1692" s="139"/>
      <c r="F1692" s="139"/>
      <c r="G1692" s="139"/>
      <c r="H1692" s="139"/>
      <c r="I1692" s="139"/>
      <c r="J1692" s="139"/>
      <c r="K1692" s="139"/>
      <c r="L1692" s="139"/>
      <c r="M1692" s="139"/>
      <c r="N1692" s="139"/>
      <c r="O1692" s="139"/>
      <c r="P1692" s="139"/>
      <c r="Q1692" s="139"/>
      <c r="R1692" s="139"/>
      <c r="S1692" s="139"/>
      <c r="T1692" s="139"/>
      <c r="U1692" s="139"/>
      <c r="V1692" s="139"/>
      <c r="W1692" s="139"/>
      <c r="X1692" s="139"/>
      <c r="Y1692" s="139"/>
      <c r="Z1692" s="139"/>
      <c r="AA1692" s="139"/>
      <c r="AB1692" s="139"/>
      <c r="AC1692" s="139"/>
      <c r="AD1692" s="139"/>
      <c r="AE1692" s="139"/>
      <c r="AF1692" s="139"/>
      <c r="AG1692" s="139"/>
      <c r="AH1692" s="139"/>
      <c r="AI1692" s="139"/>
      <c r="AJ1692" s="139"/>
      <c r="AK1692" s="139"/>
      <c r="AL1692" s="139"/>
      <c r="AM1692" s="139"/>
      <c r="AN1692" s="139"/>
      <c r="AO1692" s="139"/>
      <c r="AP1692" s="139"/>
      <c r="AQ1692" s="139"/>
      <c r="AR1692" s="139"/>
      <c r="AS1692" s="139"/>
      <c r="AT1692" s="139"/>
      <c r="AU1692" s="139"/>
      <c r="AV1692" s="139"/>
      <c r="AW1692" s="139"/>
      <c r="AX1692" s="139"/>
      <c r="AY1692" s="139"/>
      <c r="AZ1692" s="139"/>
      <c r="BA1692" s="139"/>
      <c r="BB1692" s="139"/>
    </row>
    <row r="1693" spans="1:54" ht="14.25" x14ac:dyDescent="0.2">
      <c r="A1693" s="139"/>
      <c r="B1693" s="139"/>
      <c r="C1693" s="139"/>
      <c r="D1693" s="139"/>
      <c r="E1693" s="139"/>
      <c r="F1693" s="139"/>
      <c r="G1693" s="139"/>
      <c r="H1693" s="139"/>
      <c r="I1693" s="139"/>
      <c r="J1693" s="139"/>
      <c r="K1693" s="139"/>
      <c r="L1693" s="139"/>
      <c r="M1693" s="139"/>
      <c r="N1693" s="139"/>
      <c r="O1693" s="139"/>
      <c r="P1693" s="139"/>
      <c r="Q1693" s="139"/>
      <c r="R1693" s="139"/>
      <c r="S1693" s="139"/>
      <c r="T1693" s="139"/>
      <c r="U1693" s="139"/>
      <c r="V1693" s="139"/>
      <c r="W1693" s="139"/>
      <c r="X1693" s="139"/>
      <c r="Y1693" s="139"/>
      <c r="Z1693" s="139"/>
      <c r="AA1693" s="139"/>
      <c r="AB1693" s="139"/>
      <c r="AC1693" s="139"/>
      <c r="AD1693" s="139"/>
      <c r="AE1693" s="139"/>
      <c r="AF1693" s="139"/>
      <c r="AG1693" s="139"/>
      <c r="AH1693" s="139"/>
      <c r="AI1693" s="139"/>
      <c r="AJ1693" s="139"/>
      <c r="AK1693" s="139"/>
      <c r="AL1693" s="139"/>
      <c r="AM1693" s="139"/>
      <c r="AN1693" s="139"/>
      <c r="AO1693" s="139"/>
      <c r="AP1693" s="139"/>
      <c r="AQ1693" s="139"/>
      <c r="AR1693" s="139"/>
      <c r="AS1693" s="139"/>
      <c r="AT1693" s="139"/>
      <c r="AU1693" s="139"/>
      <c r="AV1693" s="139"/>
      <c r="AW1693" s="139"/>
      <c r="AX1693" s="139"/>
      <c r="AY1693" s="139"/>
      <c r="AZ1693" s="139"/>
      <c r="BA1693" s="139"/>
      <c r="BB1693" s="139"/>
    </row>
    <row r="1694" spans="1:54" ht="14.25" x14ac:dyDescent="0.2">
      <c r="A1694" s="139"/>
      <c r="B1694" s="139"/>
      <c r="C1694" s="139"/>
      <c r="D1694" s="139"/>
      <c r="E1694" s="139"/>
      <c r="F1694" s="139"/>
      <c r="G1694" s="139"/>
      <c r="H1694" s="139"/>
      <c r="I1694" s="139"/>
      <c r="J1694" s="139"/>
      <c r="K1694" s="139"/>
      <c r="L1694" s="139"/>
      <c r="M1694" s="139"/>
      <c r="N1694" s="139"/>
      <c r="O1694" s="139"/>
      <c r="P1694" s="139"/>
      <c r="Q1694" s="139"/>
      <c r="R1694" s="139"/>
      <c r="S1694" s="139"/>
      <c r="T1694" s="139"/>
      <c r="U1694" s="139"/>
      <c r="V1694" s="139"/>
      <c r="W1694" s="139"/>
      <c r="X1694" s="139"/>
      <c r="Y1694" s="139"/>
      <c r="Z1694" s="139"/>
      <c r="AA1694" s="139"/>
      <c r="AB1694" s="139"/>
      <c r="AC1694" s="139"/>
      <c r="AD1694" s="139"/>
      <c r="AE1694" s="139"/>
      <c r="AF1694" s="139"/>
      <c r="AG1694" s="139"/>
      <c r="AH1694" s="139"/>
      <c r="AI1694" s="139"/>
      <c r="AJ1694" s="139"/>
      <c r="AK1694" s="139"/>
      <c r="AL1694" s="139"/>
      <c r="AM1694" s="139"/>
      <c r="AN1694" s="139"/>
      <c r="AO1694" s="139"/>
      <c r="AP1694" s="139"/>
      <c r="AQ1694" s="139"/>
      <c r="AR1694" s="139"/>
      <c r="AS1694" s="139"/>
      <c r="AT1694" s="139"/>
      <c r="AU1694" s="139"/>
      <c r="AV1694" s="139"/>
      <c r="AW1694" s="139"/>
      <c r="AX1694" s="139"/>
      <c r="AY1694" s="139"/>
      <c r="AZ1694" s="139"/>
      <c r="BA1694" s="139"/>
      <c r="BB1694" s="139"/>
    </row>
    <row r="1695" spans="1:54" ht="14.25" x14ac:dyDescent="0.2">
      <c r="A1695" s="139"/>
      <c r="B1695" s="139"/>
      <c r="C1695" s="139"/>
      <c r="D1695" s="139"/>
      <c r="E1695" s="139"/>
      <c r="F1695" s="139"/>
      <c r="G1695" s="139"/>
      <c r="H1695" s="139"/>
      <c r="I1695" s="139"/>
      <c r="J1695" s="139"/>
      <c r="K1695" s="139"/>
      <c r="L1695" s="139"/>
      <c r="M1695" s="139"/>
      <c r="N1695" s="139"/>
      <c r="O1695" s="139"/>
      <c r="P1695" s="139"/>
      <c r="Q1695" s="139"/>
      <c r="R1695" s="139"/>
      <c r="S1695" s="139"/>
      <c r="T1695" s="139"/>
      <c r="U1695" s="139"/>
      <c r="V1695" s="139"/>
      <c r="W1695" s="139"/>
      <c r="X1695" s="139"/>
      <c r="Y1695" s="139"/>
      <c r="Z1695" s="139"/>
      <c r="AA1695" s="139"/>
      <c r="AB1695" s="139"/>
      <c r="AC1695" s="139"/>
      <c r="AD1695" s="139"/>
      <c r="AE1695" s="139"/>
      <c r="AF1695" s="139"/>
      <c r="AG1695" s="139"/>
      <c r="AH1695" s="139"/>
      <c r="AI1695" s="139"/>
      <c r="AJ1695" s="139"/>
      <c r="AK1695" s="139"/>
      <c r="AL1695" s="139"/>
      <c r="AM1695" s="139"/>
      <c r="AN1695" s="139"/>
      <c r="AO1695" s="139"/>
      <c r="AP1695" s="139"/>
      <c r="AQ1695" s="139"/>
      <c r="AR1695" s="139"/>
      <c r="AS1695" s="139"/>
      <c r="AT1695" s="139"/>
      <c r="AU1695" s="139"/>
      <c r="AV1695" s="139"/>
      <c r="AW1695" s="139"/>
      <c r="AX1695" s="139"/>
      <c r="AY1695" s="139"/>
      <c r="AZ1695" s="139"/>
      <c r="BA1695" s="139"/>
      <c r="BB1695" s="139"/>
    </row>
    <row r="1696" spans="1:54" ht="14.25" x14ac:dyDescent="0.2">
      <c r="A1696" s="139"/>
      <c r="B1696" s="139"/>
      <c r="C1696" s="139"/>
      <c r="D1696" s="139"/>
      <c r="E1696" s="139"/>
      <c r="F1696" s="139"/>
      <c r="G1696" s="139"/>
      <c r="H1696" s="139"/>
      <c r="I1696" s="139"/>
      <c r="J1696" s="139"/>
      <c r="K1696" s="139"/>
      <c r="L1696" s="139"/>
      <c r="M1696" s="139"/>
      <c r="N1696" s="139"/>
      <c r="O1696" s="139"/>
      <c r="P1696" s="139"/>
      <c r="Q1696" s="139"/>
      <c r="R1696" s="139"/>
      <c r="S1696" s="139"/>
      <c r="T1696" s="139"/>
      <c r="U1696" s="139"/>
      <c r="V1696" s="139"/>
      <c r="W1696" s="139"/>
      <c r="X1696" s="139"/>
      <c r="Y1696" s="139"/>
      <c r="Z1696" s="139"/>
      <c r="AA1696" s="139"/>
      <c r="AB1696" s="139"/>
      <c r="AC1696" s="139"/>
      <c r="AD1696" s="139"/>
      <c r="AE1696" s="139"/>
      <c r="AF1696" s="139"/>
      <c r="AG1696" s="139"/>
      <c r="AH1696" s="139"/>
      <c r="AI1696" s="139"/>
      <c r="AJ1696" s="139"/>
      <c r="AK1696" s="139"/>
      <c r="AL1696" s="139"/>
      <c r="AM1696" s="139"/>
      <c r="AN1696" s="139"/>
      <c r="AO1696" s="139"/>
      <c r="AP1696" s="139"/>
      <c r="AQ1696" s="139"/>
      <c r="AR1696" s="139"/>
      <c r="AS1696" s="139"/>
      <c r="AT1696" s="139"/>
      <c r="AU1696" s="139"/>
      <c r="AV1696" s="139"/>
      <c r="AW1696" s="139"/>
      <c r="AX1696" s="139"/>
      <c r="AY1696" s="139"/>
      <c r="AZ1696" s="139"/>
      <c r="BA1696" s="139"/>
      <c r="BB1696" s="139"/>
    </row>
    <row r="1697" spans="1:54" ht="14.25" x14ac:dyDescent="0.2">
      <c r="A1697" s="139"/>
      <c r="B1697" s="139"/>
      <c r="C1697" s="139"/>
      <c r="D1697" s="139"/>
      <c r="E1697" s="139"/>
      <c r="F1697" s="139"/>
      <c r="G1697" s="139"/>
      <c r="H1697" s="139"/>
      <c r="I1697" s="139"/>
      <c r="J1697" s="139"/>
      <c r="K1697" s="139"/>
      <c r="L1697" s="139"/>
      <c r="M1697" s="139"/>
      <c r="N1697" s="139"/>
      <c r="O1697" s="139"/>
      <c r="P1697" s="139"/>
      <c r="Q1697" s="139"/>
      <c r="R1697" s="139"/>
      <c r="S1697" s="139"/>
      <c r="T1697" s="139"/>
      <c r="U1697" s="139"/>
      <c r="V1697" s="139"/>
      <c r="W1697" s="139"/>
      <c r="X1697" s="139"/>
      <c r="Y1697" s="139"/>
      <c r="Z1697" s="139"/>
      <c r="AA1697" s="139"/>
      <c r="AB1697" s="139"/>
      <c r="AC1697" s="139"/>
      <c r="AD1697" s="139"/>
      <c r="AE1697" s="139"/>
      <c r="AF1697" s="139"/>
      <c r="AG1697" s="139"/>
      <c r="AH1697" s="139"/>
      <c r="AI1697" s="139"/>
      <c r="AJ1697" s="139"/>
      <c r="AK1697" s="139"/>
      <c r="AL1697" s="139"/>
      <c r="AM1697" s="139"/>
      <c r="AN1697" s="139"/>
      <c r="AO1697" s="139"/>
      <c r="AP1697" s="139"/>
      <c r="AQ1697" s="139"/>
      <c r="AR1697" s="139"/>
      <c r="AS1697" s="139"/>
      <c r="AT1697" s="139"/>
      <c r="AU1697" s="139"/>
      <c r="AV1697" s="139"/>
      <c r="AW1697" s="139"/>
      <c r="AX1697" s="139"/>
      <c r="AY1697" s="139"/>
      <c r="AZ1697" s="139"/>
      <c r="BA1697" s="139"/>
      <c r="BB1697" s="139"/>
    </row>
    <row r="1698" spans="1:54" ht="14.25" x14ac:dyDescent="0.2">
      <c r="A1698" s="139"/>
      <c r="B1698" s="139"/>
      <c r="C1698" s="139"/>
      <c r="D1698" s="139"/>
      <c r="E1698" s="139"/>
      <c r="F1698" s="139"/>
      <c r="G1698" s="139"/>
      <c r="H1698" s="139"/>
      <c r="I1698" s="139"/>
      <c r="J1698" s="139"/>
      <c r="K1698" s="139"/>
      <c r="L1698" s="139"/>
      <c r="M1698" s="139"/>
      <c r="N1698" s="139"/>
      <c r="O1698" s="139"/>
      <c r="P1698" s="139"/>
      <c r="Q1698" s="139"/>
      <c r="R1698" s="139"/>
      <c r="S1698" s="139"/>
      <c r="T1698" s="139"/>
      <c r="U1698" s="139"/>
      <c r="V1698" s="139"/>
      <c r="W1698" s="139"/>
      <c r="X1698" s="139"/>
      <c r="Y1698" s="139"/>
      <c r="Z1698" s="139"/>
      <c r="AA1698" s="139"/>
      <c r="AB1698" s="139"/>
      <c r="AC1698" s="139"/>
      <c r="AD1698" s="139"/>
      <c r="AE1698" s="139"/>
      <c r="AF1698" s="139"/>
      <c r="AG1698" s="139"/>
      <c r="AH1698" s="139"/>
      <c r="AI1698" s="139"/>
      <c r="AJ1698" s="139"/>
      <c r="AK1698" s="139"/>
      <c r="AL1698" s="139"/>
      <c r="AM1698" s="139"/>
      <c r="AN1698" s="139"/>
      <c r="AO1698" s="139"/>
      <c r="AP1698" s="139"/>
      <c r="AQ1698" s="139"/>
      <c r="AR1698" s="139"/>
      <c r="AS1698" s="139"/>
      <c r="AT1698" s="139"/>
      <c r="AU1698" s="139"/>
      <c r="AV1698" s="139"/>
      <c r="AW1698" s="139"/>
      <c r="AX1698" s="139"/>
      <c r="AY1698" s="139"/>
      <c r="AZ1698" s="139"/>
      <c r="BA1698" s="139"/>
      <c r="BB1698" s="139"/>
    </row>
    <row r="1699" spans="1:54" ht="14.25" x14ac:dyDescent="0.2">
      <c r="A1699" s="139"/>
      <c r="B1699" s="139"/>
      <c r="C1699" s="139"/>
      <c r="D1699" s="139"/>
      <c r="E1699" s="139"/>
      <c r="F1699" s="139"/>
      <c r="G1699" s="139"/>
      <c r="H1699" s="139"/>
      <c r="I1699" s="139"/>
      <c r="J1699" s="139"/>
      <c r="K1699" s="139"/>
      <c r="L1699" s="139"/>
      <c r="M1699" s="139"/>
      <c r="N1699" s="139"/>
      <c r="O1699" s="139"/>
      <c r="P1699" s="139"/>
      <c r="Q1699" s="139"/>
      <c r="R1699" s="139"/>
      <c r="S1699" s="139"/>
      <c r="T1699" s="139"/>
      <c r="U1699" s="139"/>
      <c r="V1699" s="139"/>
      <c r="W1699" s="139"/>
      <c r="X1699" s="139"/>
      <c r="Y1699" s="139"/>
      <c r="Z1699" s="139"/>
      <c r="AA1699" s="139"/>
      <c r="AB1699" s="139"/>
      <c r="AC1699" s="139"/>
      <c r="AD1699" s="139"/>
      <c r="AE1699" s="139"/>
      <c r="AF1699" s="139"/>
      <c r="AG1699" s="139"/>
      <c r="AH1699" s="139"/>
      <c r="AI1699" s="139"/>
      <c r="AJ1699" s="139"/>
      <c r="AK1699" s="139"/>
      <c r="AL1699" s="139"/>
      <c r="AM1699" s="139"/>
      <c r="AN1699" s="139"/>
      <c r="AO1699" s="139"/>
      <c r="AP1699" s="139"/>
      <c r="AQ1699" s="139"/>
      <c r="AR1699" s="139"/>
      <c r="AS1699" s="139"/>
      <c r="AT1699" s="139"/>
      <c r="AU1699" s="139"/>
      <c r="AV1699" s="139"/>
      <c r="AW1699" s="139"/>
      <c r="AX1699" s="139"/>
      <c r="AY1699" s="139"/>
      <c r="AZ1699" s="139"/>
      <c r="BA1699" s="139"/>
      <c r="BB1699" s="139"/>
    </row>
    <row r="1700" spans="1:54" ht="14.25" x14ac:dyDescent="0.2">
      <c r="A1700" s="139"/>
      <c r="B1700" s="139"/>
      <c r="C1700" s="139"/>
      <c r="D1700" s="139"/>
      <c r="E1700" s="139"/>
      <c r="F1700" s="139"/>
      <c r="G1700" s="139"/>
      <c r="H1700" s="139"/>
      <c r="I1700" s="139"/>
      <c r="J1700" s="139"/>
      <c r="K1700" s="139"/>
      <c r="L1700" s="139"/>
      <c r="M1700" s="139"/>
      <c r="N1700" s="139"/>
      <c r="O1700" s="139"/>
      <c r="P1700" s="139"/>
      <c r="Q1700" s="139"/>
      <c r="R1700" s="139"/>
      <c r="S1700" s="139"/>
      <c r="T1700" s="139"/>
      <c r="U1700" s="139"/>
      <c r="V1700" s="139"/>
      <c r="W1700" s="139"/>
      <c r="X1700" s="139"/>
      <c r="Y1700" s="139"/>
      <c r="Z1700" s="139"/>
      <c r="AA1700" s="139"/>
      <c r="AB1700" s="139"/>
      <c r="AC1700" s="139"/>
      <c r="AD1700" s="139"/>
      <c r="AE1700" s="139"/>
      <c r="AF1700" s="139"/>
      <c r="AG1700" s="139"/>
      <c r="AH1700" s="139"/>
      <c r="AI1700" s="139"/>
      <c r="AJ1700" s="139"/>
      <c r="AK1700" s="139"/>
      <c r="AL1700" s="139"/>
      <c r="AM1700" s="139"/>
      <c r="AN1700" s="139"/>
      <c r="AO1700" s="139"/>
      <c r="AP1700" s="139"/>
      <c r="AQ1700" s="139"/>
      <c r="AR1700" s="139"/>
      <c r="AS1700" s="139"/>
      <c r="AT1700" s="139"/>
      <c r="AU1700" s="139"/>
      <c r="AV1700" s="139"/>
      <c r="AW1700" s="139"/>
      <c r="AX1700" s="139"/>
      <c r="AY1700" s="139"/>
      <c r="AZ1700" s="139"/>
      <c r="BA1700" s="139"/>
      <c r="BB1700" s="139"/>
    </row>
    <row r="1701" spans="1:54" ht="14.25" x14ac:dyDescent="0.2">
      <c r="A1701" s="139"/>
      <c r="B1701" s="139"/>
      <c r="C1701" s="139"/>
      <c r="D1701" s="139"/>
      <c r="E1701" s="139"/>
      <c r="F1701" s="139"/>
      <c r="G1701" s="139"/>
      <c r="H1701" s="139"/>
      <c r="I1701" s="139"/>
      <c r="J1701" s="139"/>
      <c r="K1701" s="139"/>
      <c r="L1701" s="139"/>
      <c r="M1701" s="139"/>
      <c r="N1701" s="139"/>
      <c r="O1701" s="139"/>
      <c r="P1701" s="139"/>
      <c r="Q1701" s="139"/>
      <c r="R1701" s="139"/>
      <c r="S1701" s="139"/>
      <c r="T1701" s="139"/>
      <c r="U1701" s="139"/>
      <c r="V1701" s="139"/>
      <c r="W1701" s="139"/>
      <c r="X1701" s="139"/>
      <c r="Y1701" s="139"/>
      <c r="Z1701" s="139"/>
      <c r="AA1701" s="139"/>
      <c r="AB1701" s="139"/>
      <c r="AC1701" s="139"/>
      <c r="AD1701" s="139"/>
      <c r="AE1701" s="139"/>
      <c r="AF1701" s="139"/>
      <c r="AG1701" s="139"/>
      <c r="AH1701" s="139"/>
      <c r="AI1701" s="139"/>
      <c r="AJ1701" s="139"/>
      <c r="AK1701" s="139"/>
      <c r="AL1701" s="139"/>
      <c r="AM1701" s="139"/>
      <c r="AN1701" s="139"/>
      <c r="AO1701" s="139"/>
      <c r="AP1701" s="139"/>
      <c r="AQ1701" s="139"/>
      <c r="AR1701" s="139"/>
      <c r="AS1701" s="139"/>
      <c r="AT1701" s="139"/>
      <c r="AU1701" s="139"/>
      <c r="AV1701" s="139"/>
      <c r="AW1701" s="139"/>
      <c r="AX1701" s="139"/>
      <c r="AY1701" s="139"/>
      <c r="AZ1701" s="139"/>
      <c r="BA1701" s="139"/>
      <c r="BB1701" s="139"/>
    </row>
    <row r="1702" spans="1:54" ht="14.25" x14ac:dyDescent="0.2">
      <c r="A1702" s="139"/>
      <c r="B1702" s="139"/>
      <c r="C1702" s="139"/>
      <c r="D1702" s="139"/>
      <c r="E1702" s="139"/>
      <c r="F1702" s="139"/>
      <c r="G1702" s="139"/>
      <c r="H1702" s="139"/>
      <c r="I1702" s="139"/>
      <c r="J1702" s="139"/>
      <c r="K1702" s="139"/>
      <c r="L1702" s="139"/>
      <c r="M1702" s="139"/>
      <c r="N1702" s="139"/>
      <c r="O1702" s="139"/>
      <c r="P1702" s="139"/>
      <c r="Q1702" s="139"/>
      <c r="R1702" s="139"/>
      <c r="S1702" s="139"/>
      <c r="T1702" s="139"/>
      <c r="U1702" s="139"/>
      <c r="V1702" s="139"/>
      <c r="W1702" s="139"/>
      <c r="X1702" s="139"/>
      <c r="Y1702" s="139"/>
      <c r="Z1702" s="139"/>
      <c r="AA1702" s="139"/>
      <c r="AB1702" s="139"/>
      <c r="AC1702" s="139"/>
      <c r="AD1702" s="139"/>
      <c r="AE1702" s="139"/>
      <c r="AF1702" s="139"/>
      <c r="AG1702" s="139"/>
      <c r="AH1702" s="139"/>
      <c r="AI1702" s="139"/>
      <c r="AJ1702" s="139"/>
      <c r="AK1702" s="139"/>
      <c r="AL1702" s="139"/>
      <c r="AM1702" s="139"/>
      <c r="AN1702" s="139"/>
      <c r="AO1702" s="139"/>
      <c r="AP1702" s="139"/>
      <c r="AQ1702" s="139"/>
      <c r="AR1702" s="139"/>
      <c r="AS1702" s="139"/>
      <c r="AT1702" s="139"/>
      <c r="AU1702" s="139"/>
      <c r="AV1702" s="139"/>
      <c r="AW1702" s="139"/>
      <c r="AX1702" s="139"/>
      <c r="AY1702" s="139"/>
      <c r="AZ1702" s="139"/>
      <c r="BA1702" s="139"/>
      <c r="BB1702" s="139"/>
    </row>
    <row r="1703" spans="1:54" ht="14.25" x14ac:dyDescent="0.2">
      <c r="A1703" s="139"/>
      <c r="B1703" s="139"/>
      <c r="C1703" s="139"/>
      <c r="D1703" s="139"/>
      <c r="E1703" s="139"/>
      <c r="F1703" s="139"/>
      <c r="G1703" s="139"/>
      <c r="H1703" s="139"/>
      <c r="I1703" s="139"/>
      <c r="J1703" s="139"/>
      <c r="K1703" s="139"/>
      <c r="L1703" s="139"/>
      <c r="M1703" s="139"/>
      <c r="N1703" s="139"/>
      <c r="O1703" s="139"/>
      <c r="P1703" s="139"/>
      <c r="Q1703" s="139"/>
      <c r="R1703" s="139"/>
      <c r="S1703" s="139"/>
      <c r="T1703" s="139"/>
      <c r="U1703" s="139"/>
      <c r="V1703" s="139"/>
      <c r="W1703" s="139"/>
      <c r="X1703" s="139"/>
      <c r="Y1703" s="139"/>
      <c r="Z1703" s="139"/>
      <c r="AA1703" s="139"/>
      <c r="AB1703" s="139"/>
      <c r="AC1703" s="139"/>
      <c r="AD1703" s="139"/>
      <c r="AE1703" s="139"/>
      <c r="AF1703" s="139"/>
      <c r="AG1703" s="139"/>
      <c r="AH1703" s="139"/>
      <c r="AI1703" s="139"/>
      <c r="AJ1703" s="139"/>
      <c r="AK1703" s="139"/>
      <c r="AL1703" s="139"/>
      <c r="AM1703" s="139"/>
      <c r="AN1703" s="139"/>
      <c r="AO1703" s="139"/>
      <c r="AP1703" s="139"/>
      <c r="AQ1703" s="139"/>
      <c r="AR1703" s="139"/>
      <c r="AS1703" s="139"/>
      <c r="AT1703" s="139"/>
      <c r="AU1703" s="139"/>
      <c r="AV1703" s="139"/>
      <c r="AW1703" s="139"/>
      <c r="AX1703" s="139"/>
      <c r="AY1703" s="139"/>
      <c r="AZ1703" s="139"/>
      <c r="BA1703" s="139"/>
      <c r="BB1703" s="139"/>
    </row>
    <row r="1704" spans="1:54" ht="14.25" x14ac:dyDescent="0.2">
      <c r="A1704" s="139"/>
      <c r="B1704" s="139"/>
      <c r="C1704" s="139"/>
      <c r="D1704" s="139"/>
      <c r="E1704" s="139"/>
      <c r="F1704" s="139"/>
      <c r="G1704" s="139"/>
      <c r="H1704" s="139"/>
      <c r="I1704" s="139"/>
      <c r="J1704" s="139"/>
      <c r="K1704" s="139"/>
      <c r="L1704" s="139"/>
      <c r="M1704" s="139"/>
      <c r="N1704" s="139"/>
      <c r="O1704" s="139"/>
      <c r="P1704" s="139"/>
      <c r="Q1704" s="139"/>
      <c r="R1704" s="139"/>
      <c r="S1704" s="139"/>
      <c r="T1704" s="139"/>
      <c r="U1704" s="139"/>
      <c r="V1704" s="139"/>
      <c r="W1704" s="139"/>
      <c r="X1704" s="139"/>
      <c r="Y1704" s="139"/>
      <c r="Z1704" s="139"/>
      <c r="AA1704" s="139"/>
      <c r="AB1704" s="139"/>
      <c r="AC1704" s="139"/>
      <c r="AD1704" s="139"/>
      <c r="AE1704" s="139"/>
      <c r="AF1704" s="139"/>
      <c r="AG1704" s="139"/>
      <c r="AH1704" s="139"/>
      <c r="AI1704" s="139"/>
      <c r="AJ1704" s="139"/>
      <c r="AK1704" s="139"/>
      <c r="AL1704" s="139"/>
      <c r="AM1704" s="139"/>
      <c r="AN1704" s="139"/>
      <c r="AO1704" s="139"/>
      <c r="AP1704" s="139"/>
      <c r="AQ1704" s="139"/>
      <c r="AR1704" s="139"/>
      <c r="AS1704" s="139"/>
      <c r="AT1704" s="139"/>
      <c r="AU1704" s="139"/>
      <c r="AV1704" s="139"/>
      <c r="AW1704" s="139"/>
      <c r="AX1704" s="139"/>
      <c r="AY1704" s="139"/>
      <c r="AZ1704" s="139"/>
      <c r="BA1704" s="139"/>
      <c r="BB1704" s="139"/>
    </row>
    <row r="1705" spans="1:54" ht="14.25" x14ac:dyDescent="0.2">
      <c r="A1705" s="139"/>
      <c r="B1705" s="139"/>
      <c r="C1705" s="139"/>
      <c r="D1705" s="139"/>
      <c r="E1705" s="139"/>
      <c r="F1705" s="139"/>
      <c r="G1705" s="139"/>
      <c r="H1705" s="139"/>
      <c r="I1705" s="139"/>
      <c r="J1705" s="139"/>
      <c r="K1705" s="139"/>
      <c r="L1705" s="139"/>
      <c r="M1705" s="139"/>
      <c r="N1705" s="139"/>
      <c r="O1705" s="139"/>
      <c r="P1705" s="139"/>
      <c r="Q1705" s="139"/>
      <c r="R1705" s="139"/>
      <c r="S1705" s="139"/>
      <c r="T1705" s="139"/>
      <c r="U1705" s="139"/>
      <c r="V1705" s="139"/>
      <c r="W1705" s="139"/>
      <c r="X1705" s="139"/>
      <c r="Y1705" s="139"/>
      <c r="Z1705" s="139"/>
      <c r="AA1705" s="139"/>
      <c r="AB1705" s="139"/>
      <c r="AC1705" s="139"/>
      <c r="AD1705" s="139"/>
      <c r="AE1705" s="139"/>
      <c r="AF1705" s="139"/>
      <c r="AG1705" s="139"/>
      <c r="AH1705" s="139"/>
      <c r="AI1705" s="139"/>
      <c r="AJ1705" s="139"/>
      <c r="AK1705" s="139"/>
      <c r="AL1705" s="139"/>
      <c r="AM1705" s="139"/>
      <c r="AN1705" s="139"/>
      <c r="AO1705" s="139"/>
      <c r="AP1705" s="139"/>
      <c r="AQ1705" s="139"/>
      <c r="AR1705" s="139"/>
      <c r="AS1705" s="139"/>
      <c r="AT1705" s="139"/>
      <c r="AU1705" s="139"/>
      <c r="AV1705" s="139"/>
      <c r="AW1705" s="139"/>
      <c r="AX1705" s="139"/>
      <c r="AY1705" s="139"/>
      <c r="AZ1705" s="139"/>
      <c r="BA1705" s="139"/>
      <c r="BB1705" s="139"/>
    </row>
    <row r="1706" spans="1:54" ht="14.25" x14ac:dyDescent="0.2">
      <c r="A1706" s="139"/>
      <c r="B1706" s="139"/>
      <c r="C1706" s="139"/>
      <c r="D1706" s="139"/>
      <c r="E1706" s="139"/>
      <c r="F1706" s="139"/>
      <c r="G1706" s="139"/>
      <c r="H1706" s="139"/>
      <c r="I1706" s="139"/>
      <c r="J1706" s="139"/>
      <c r="K1706" s="139"/>
      <c r="L1706" s="139"/>
      <c r="M1706" s="139"/>
      <c r="N1706" s="139"/>
      <c r="O1706" s="139"/>
      <c r="P1706" s="139"/>
      <c r="Q1706" s="139"/>
      <c r="R1706" s="139"/>
      <c r="S1706" s="139"/>
      <c r="T1706" s="139"/>
      <c r="U1706" s="139"/>
      <c r="V1706" s="139"/>
      <c r="W1706" s="139"/>
      <c r="X1706" s="139"/>
      <c r="Y1706" s="139"/>
      <c r="Z1706" s="139"/>
      <c r="AA1706" s="139"/>
      <c r="AB1706" s="139"/>
      <c r="AC1706" s="139"/>
      <c r="AD1706" s="139"/>
      <c r="AE1706" s="139"/>
      <c r="AF1706" s="139"/>
      <c r="AG1706" s="139"/>
      <c r="AH1706" s="139"/>
      <c r="AI1706" s="139"/>
      <c r="AJ1706" s="139"/>
      <c r="AK1706" s="139"/>
      <c r="AL1706" s="139"/>
      <c r="AM1706" s="139"/>
      <c r="AN1706" s="139"/>
      <c r="AO1706" s="139"/>
      <c r="AP1706" s="139"/>
      <c r="AQ1706" s="139"/>
      <c r="AR1706" s="139"/>
      <c r="AS1706" s="139"/>
      <c r="AT1706" s="139"/>
      <c r="AU1706" s="139"/>
      <c r="AV1706" s="139"/>
      <c r="AW1706" s="139"/>
      <c r="AX1706" s="139"/>
      <c r="AY1706" s="139"/>
      <c r="AZ1706" s="139"/>
      <c r="BA1706" s="139"/>
      <c r="BB1706" s="139"/>
    </row>
    <row r="1707" spans="1:54" ht="14.25" x14ac:dyDescent="0.2">
      <c r="A1707" s="139"/>
      <c r="B1707" s="139"/>
      <c r="C1707" s="139"/>
      <c r="D1707" s="139"/>
      <c r="E1707" s="139"/>
      <c r="F1707" s="139"/>
      <c r="G1707" s="139"/>
      <c r="H1707" s="139"/>
      <c r="I1707" s="139"/>
      <c r="J1707" s="139"/>
      <c r="K1707" s="139"/>
      <c r="L1707" s="139"/>
      <c r="M1707" s="139"/>
      <c r="N1707" s="139"/>
      <c r="O1707" s="139"/>
      <c r="P1707" s="139"/>
      <c r="Q1707" s="139"/>
      <c r="R1707" s="139"/>
      <c r="S1707" s="139"/>
      <c r="T1707" s="139"/>
      <c r="U1707" s="139"/>
      <c r="V1707" s="139"/>
      <c r="W1707" s="139"/>
      <c r="X1707" s="139"/>
      <c r="Y1707" s="139"/>
      <c r="Z1707" s="139"/>
      <c r="AA1707" s="139"/>
      <c r="AB1707" s="139"/>
      <c r="AC1707" s="139"/>
      <c r="AD1707" s="139"/>
      <c r="AE1707" s="139"/>
      <c r="AF1707" s="139"/>
      <c r="AG1707" s="139"/>
      <c r="AH1707" s="139"/>
      <c r="AI1707" s="139"/>
      <c r="AJ1707" s="139"/>
      <c r="AK1707" s="139"/>
      <c r="AL1707" s="139"/>
      <c r="AM1707" s="139"/>
      <c r="AN1707" s="139"/>
      <c r="AO1707" s="139"/>
      <c r="AP1707" s="139"/>
      <c r="AQ1707" s="139"/>
      <c r="AR1707" s="139"/>
      <c r="AS1707" s="139"/>
      <c r="AT1707" s="139"/>
      <c r="AU1707" s="139"/>
      <c r="AV1707" s="139"/>
      <c r="AW1707" s="139"/>
      <c r="AX1707" s="139"/>
      <c r="AY1707" s="139"/>
      <c r="AZ1707" s="139"/>
      <c r="BA1707" s="139"/>
      <c r="BB1707" s="139"/>
    </row>
    <row r="1708" spans="1:54" ht="14.25" x14ac:dyDescent="0.2">
      <c r="A1708" s="139"/>
      <c r="B1708" s="139"/>
      <c r="C1708" s="139"/>
      <c r="D1708" s="139"/>
      <c r="E1708" s="139"/>
      <c r="F1708" s="139"/>
      <c r="G1708" s="139"/>
      <c r="H1708" s="139"/>
      <c r="I1708" s="139"/>
      <c r="J1708" s="139"/>
      <c r="K1708" s="139"/>
      <c r="L1708" s="139"/>
      <c r="M1708" s="139"/>
      <c r="N1708" s="139"/>
      <c r="O1708" s="139"/>
      <c r="P1708" s="139"/>
      <c r="Q1708" s="139"/>
      <c r="R1708" s="139"/>
      <c r="S1708" s="139"/>
      <c r="T1708" s="139"/>
      <c r="U1708" s="139"/>
      <c r="V1708" s="139"/>
      <c r="W1708" s="139"/>
      <c r="X1708" s="139"/>
      <c r="Y1708" s="139"/>
      <c r="Z1708" s="139"/>
      <c r="AA1708" s="139"/>
      <c r="AB1708" s="139"/>
      <c r="AC1708" s="139"/>
      <c r="AD1708" s="139"/>
      <c r="AE1708" s="139"/>
      <c r="AF1708" s="139"/>
      <c r="AG1708" s="139"/>
      <c r="AH1708" s="139"/>
      <c r="AI1708" s="139"/>
      <c r="AJ1708" s="139"/>
      <c r="AK1708" s="139"/>
      <c r="AL1708" s="139"/>
      <c r="AM1708" s="139"/>
      <c r="AN1708" s="139"/>
      <c r="AO1708" s="139"/>
      <c r="AP1708" s="139"/>
      <c r="AQ1708" s="139"/>
      <c r="AR1708" s="139"/>
      <c r="AS1708" s="139"/>
      <c r="AT1708" s="139"/>
      <c r="AU1708" s="139"/>
      <c r="AV1708" s="139"/>
      <c r="AW1708" s="139"/>
      <c r="AX1708" s="139"/>
      <c r="AY1708" s="139"/>
      <c r="AZ1708" s="139"/>
      <c r="BA1708" s="139"/>
      <c r="BB1708" s="139"/>
    </row>
    <row r="1709" spans="1:54" ht="14.25" x14ac:dyDescent="0.2">
      <c r="A1709" s="139"/>
      <c r="B1709" s="139"/>
      <c r="C1709" s="139"/>
      <c r="D1709" s="139"/>
      <c r="E1709" s="139"/>
      <c r="F1709" s="139"/>
      <c r="G1709" s="139"/>
      <c r="H1709" s="139"/>
      <c r="I1709" s="139"/>
      <c r="J1709" s="139"/>
      <c r="K1709" s="139"/>
      <c r="L1709" s="139"/>
      <c r="M1709" s="139"/>
      <c r="N1709" s="139"/>
      <c r="O1709" s="139"/>
      <c r="P1709" s="139"/>
      <c r="Q1709" s="139"/>
      <c r="R1709" s="139"/>
      <c r="S1709" s="139"/>
      <c r="T1709" s="139"/>
      <c r="U1709" s="139"/>
      <c r="V1709" s="139"/>
      <c r="W1709" s="139"/>
      <c r="X1709" s="139"/>
      <c r="Y1709" s="139"/>
      <c r="Z1709" s="139"/>
      <c r="AA1709" s="139"/>
      <c r="AB1709" s="139"/>
      <c r="AC1709" s="139"/>
      <c r="AD1709" s="139"/>
      <c r="AE1709" s="139"/>
      <c r="AF1709" s="139"/>
      <c r="AG1709" s="139"/>
      <c r="AH1709" s="139"/>
      <c r="AI1709" s="139"/>
      <c r="AJ1709" s="139"/>
      <c r="AK1709" s="139"/>
      <c r="AL1709" s="139"/>
      <c r="AM1709" s="139"/>
      <c r="AN1709" s="139"/>
      <c r="AO1709" s="139"/>
      <c r="AP1709" s="139"/>
      <c r="AQ1709" s="139"/>
      <c r="AR1709" s="139"/>
      <c r="AS1709" s="139"/>
      <c r="AT1709" s="139"/>
      <c r="AU1709" s="139"/>
      <c r="AV1709" s="139"/>
      <c r="AW1709" s="139"/>
      <c r="AX1709" s="139"/>
      <c r="AY1709" s="139"/>
      <c r="AZ1709" s="139"/>
      <c r="BA1709" s="139"/>
      <c r="BB1709" s="139"/>
    </row>
    <row r="1710" spans="1:54" ht="14.25" x14ac:dyDescent="0.2">
      <c r="A1710" s="139"/>
      <c r="B1710" s="139"/>
      <c r="C1710" s="139"/>
      <c r="D1710" s="139"/>
      <c r="E1710" s="139"/>
      <c r="F1710" s="139"/>
      <c r="G1710" s="139"/>
      <c r="H1710" s="139"/>
      <c r="I1710" s="139"/>
      <c r="J1710" s="139"/>
      <c r="K1710" s="139"/>
      <c r="L1710" s="139"/>
      <c r="M1710" s="139"/>
      <c r="N1710" s="139"/>
      <c r="O1710" s="139"/>
      <c r="P1710" s="139"/>
      <c r="Q1710" s="139"/>
      <c r="R1710" s="139"/>
      <c r="S1710" s="139"/>
      <c r="T1710" s="139"/>
      <c r="U1710" s="139"/>
      <c r="V1710" s="139"/>
      <c r="W1710" s="139"/>
      <c r="X1710" s="139"/>
      <c r="Y1710" s="139"/>
      <c r="Z1710" s="139"/>
      <c r="AA1710" s="139"/>
      <c r="AB1710" s="139"/>
      <c r="AC1710" s="139"/>
      <c r="AD1710" s="139"/>
      <c r="AE1710" s="139"/>
      <c r="AF1710" s="139"/>
      <c r="AG1710" s="139"/>
      <c r="AH1710" s="139"/>
      <c r="AI1710" s="139"/>
      <c r="AJ1710" s="139"/>
      <c r="AK1710" s="139"/>
      <c r="AL1710" s="139"/>
      <c r="AM1710" s="139"/>
      <c r="AN1710" s="139"/>
      <c r="AO1710" s="139"/>
      <c r="AP1710" s="139"/>
      <c r="AQ1710" s="139"/>
      <c r="AR1710" s="139"/>
      <c r="AS1710" s="139"/>
      <c r="AT1710" s="139"/>
      <c r="AU1710" s="139"/>
      <c r="AV1710" s="139"/>
      <c r="AW1710" s="139"/>
      <c r="AX1710" s="139"/>
      <c r="AY1710" s="139"/>
      <c r="AZ1710" s="139"/>
      <c r="BA1710" s="139"/>
      <c r="BB1710" s="139"/>
    </row>
    <row r="1711" spans="1:54" ht="14.25" x14ac:dyDescent="0.2">
      <c r="A1711" s="139"/>
      <c r="B1711" s="139"/>
      <c r="C1711" s="139"/>
      <c r="D1711" s="139"/>
      <c r="E1711" s="139"/>
      <c r="F1711" s="139"/>
      <c r="G1711" s="139"/>
      <c r="H1711" s="139"/>
      <c r="I1711" s="139"/>
      <c r="J1711" s="139"/>
      <c r="K1711" s="139"/>
      <c r="L1711" s="139"/>
      <c r="M1711" s="139"/>
      <c r="N1711" s="139"/>
      <c r="O1711" s="139"/>
      <c r="P1711" s="139"/>
      <c r="Q1711" s="139"/>
      <c r="R1711" s="139"/>
      <c r="S1711" s="139"/>
      <c r="T1711" s="139"/>
      <c r="U1711" s="139"/>
      <c r="V1711" s="139"/>
      <c r="W1711" s="139"/>
      <c r="X1711" s="139"/>
      <c r="Y1711" s="139"/>
      <c r="Z1711" s="139"/>
      <c r="AA1711" s="139"/>
      <c r="AB1711" s="139"/>
      <c r="AC1711" s="139"/>
      <c r="AD1711" s="139"/>
      <c r="AE1711" s="139"/>
      <c r="AF1711" s="139"/>
      <c r="AG1711" s="139"/>
      <c r="AH1711" s="139"/>
      <c r="AI1711" s="139"/>
      <c r="AJ1711" s="139"/>
      <c r="AK1711" s="139"/>
      <c r="AL1711" s="139"/>
      <c r="AM1711" s="139"/>
      <c r="AN1711" s="139"/>
      <c r="AO1711" s="139"/>
      <c r="AP1711" s="139"/>
      <c r="AQ1711" s="139"/>
      <c r="AR1711" s="139"/>
      <c r="AS1711" s="139"/>
      <c r="AT1711" s="139"/>
      <c r="AU1711" s="139"/>
      <c r="AV1711" s="139"/>
      <c r="AW1711" s="139"/>
      <c r="AX1711" s="139"/>
      <c r="AY1711" s="139"/>
      <c r="AZ1711" s="139"/>
      <c r="BA1711" s="139"/>
      <c r="BB1711" s="139"/>
    </row>
    <row r="1712" spans="1:54" ht="14.25" x14ac:dyDescent="0.2">
      <c r="A1712" s="139"/>
      <c r="B1712" s="139"/>
      <c r="C1712" s="139"/>
      <c r="D1712" s="139"/>
      <c r="E1712" s="139"/>
      <c r="F1712" s="139"/>
      <c r="G1712" s="139"/>
      <c r="H1712" s="139"/>
      <c r="I1712" s="139"/>
      <c r="J1712" s="139"/>
      <c r="K1712" s="139"/>
      <c r="L1712" s="139"/>
      <c r="M1712" s="139"/>
      <c r="N1712" s="139"/>
      <c r="O1712" s="139"/>
      <c r="P1712" s="139"/>
      <c r="Q1712" s="139"/>
      <c r="R1712" s="139"/>
      <c r="S1712" s="139"/>
      <c r="T1712" s="139"/>
      <c r="U1712" s="139"/>
      <c r="V1712" s="139"/>
      <c r="W1712" s="139"/>
      <c r="X1712" s="139"/>
      <c r="Y1712" s="139"/>
      <c r="Z1712" s="139"/>
      <c r="AA1712" s="139"/>
      <c r="AB1712" s="139"/>
      <c r="AC1712" s="139"/>
      <c r="AD1712" s="139"/>
      <c r="AE1712" s="139"/>
      <c r="AF1712" s="139"/>
      <c r="AG1712" s="139"/>
      <c r="AH1712" s="139"/>
      <c r="AI1712" s="139"/>
      <c r="AJ1712" s="139"/>
      <c r="AK1712" s="139"/>
      <c r="AL1712" s="139"/>
      <c r="AM1712" s="139"/>
      <c r="AN1712" s="139"/>
      <c r="AO1712" s="139"/>
      <c r="AP1712" s="139"/>
      <c r="AQ1712" s="139"/>
      <c r="AR1712" s="139"/>
      <c r="AS1712" s="139"/>
      <c r="AT1712" s="139"/>
      <c r="AU1712" s="139"/>
      <c r="AV1712" s="139"/>
      <c r="AW1712" s="139"/>
      <c r="AX1712" s="139"/>
      <c r="AY1712" s="139"/>
      <c r="AZ1712" s="139"/>
      <c r="BA1712" s="139"/>
      <c r="BB1712" s="139"/>
    </row>
    <row r="1713" spans="1:54" ht="14.25" x14ac:dyDescent="0.2">
      <c r="A1713" s="139"/>
      <c r="B1713" s="139"/>
      <c r="C1713" s="139"/>
      <c r="D1713" s="139"/>
      <c r="E1713" s="139"/>
      <c r="F1713" s="139"/>
      <c r="G1713" s="139"/>
      <c r="H1713" s="139"/>
      <c r="I1713" s="139"/>
      <c r="J1713" s="139"/>
      <c r="K1713" s="139"/>
      <c r="L1713" s="139"/>
      <c r="M1713" s="139"/>
      <c r="N1713" s="139"/>
      <c r="O1713" s="139"/>
      <c r="P1713" s="139"/>
      <c r="Q1713" s="139"/>
      <c r="R1713" s="139"/>
      <c r="S1713" s="139"/>
      <c r="T1713" s="139"/>
      <c r="U1713" s="139"/>
      <c r="V1713" s="139"/>
      <c r="W1713" s="139"/>
      <c r="X1713" s="139"/>
      <c r="Y1713" s="139"/>
      <c r="Z1713" s="139"/>
      <c r="AA1713" s="139"/>
      <c r="AB1713" s="139"/>
      <c r="AC1713" s="139"/>
      <c r="AD1713" s="139"/>
      <c r="AE1713" s="139"/>
      <c r="AF1713" s="139"/>
      <c r="AG1713" s="139"/>
      <c r="AH1713" s="139"/>
      <c r="AI1713" s="139"/>
      <c r="AJ1713" s="139"/>
      <c r="AK1713" s="139"/>
      <c r="AL1713" s="139"/>
      <c r="AM1713" s="139"/>
      <c r="AN1713" s="139"/>
      <c r="AO1713" s="139"/>
      <c r="AP1713" s="139"/>
      <c r="AQ1713" s="139"/>
      <c r="AR1713" s="139"/>
      <c r="AS1713" s="139"/>
      <c r="AT1713" s="139"/>
      <c r="AU1713" s="139"/>
      <c r="AV1713" s="139"/>
      <c r="AW1713" s="139"/>
      <c r="AX1713" s="139"/>
      <c r="AY1713" s="139"/>
      <c r="AZ1713" s="139"/>
      <c r="BA1713" s="139"/>
      <c r="BB1713" s="139"/>
    </row>
    <row r="1714" spans="1:54" ht="14.25" x14ac:dyDescent="0.2">
      <c r="A1714" s="139"/>
      <c r="B1714" s="139"/>
      <c r="C1714" s="139"/>
      <c r="D1714" s="139"/>
      <c r="E1714" s="139"/>
      <c r="F1714" s="139"/>
      <c r="G1714" s="139"/>
      <c r="H1714" s="139"/>
      <c r="I1714" s="139"/>
      <c r="J1714" s="139"/>
      <c r="K1714" s="139"/>
      <c r="L1714" s="139"/>
      <c r="M1714" s="139"/>
      <c r="N1714" s="139"/>
      <c r="O1714" s="139"/>
      <c r="P1714" s="139"/>
      <c r="Q1714" s="139"/>
      <c r="R1714" s="139"/>
      <c r="S1714" s="139"/>
      <c r="T1714" s="139"/>
      <c r="U1714" s="139"/>
      <c r="V1714" s="139"/>
      <c r="W1714" s="139"/>
      <c r="X1714" s="139"/>
      <c r="Y1714" s="139"/>
      <c r="Z1714" s="139"/>
      <c r="AA1714" s="139"/>
      <c r="AB1714" s="139"/>
      <c r="AC1714" s="139"/>
      <c r="AD1714" s="139"/>
      <c r="AE1714" s="139"/>
      <c r="AF1714" s="139"/>
      <c r="AG1714" s="139"/>
      <c r="AH1714" s="139"/>
      <c r="AI1714" s="139"/>
      <c r="AJ1714" s="139"/>
      <c r="AK1714" s="139"/>
      <c r="AL1714" s="139"/>
      <c r="AM1714" s="139"/>
      <c r="AN1714" s="139"/>
      <c r="AO1714" s="139"/>
      <c r="AP1714" s="139"/>
      <c r="AQ1714" s="139"/>
      <c r="AR1714" s="139"/>
      <c r="AS1714" s="139"/>
      <c r="AT1714" s="139"/>
      <c r="AU1714" s="139"/>
      <c r="AV1714" s="139"/>
      <c r="AW1714" s="139"/>
      <c r="AX1714" s="139"/>
      <c r="AY1714" s="139"/>
      <c r="AZ1714" s="139"/>
      <c r="BA1714" s="139"/>
      <c r="BB1714" s="139"/>
    </row>
    <row r="1715" spans="1:54" ht="14.25" x14ac:dyDescent="0.2">
      <c r="A1715" s="139"/>
      <c r="B1715" s="139"/>
      <c r="C1715" s="139"/>
      <c r="D1715" s="139"/>
      <c r="E1715" s="139"/>
      <c r="F1715" s="139"/>
      <c r="G1715" s="139"/>
      <c r="H1715" s="139"/>
      <c r="I1715" s="139"/>
      <c r="J1715" s="139"/>
      <c r="K1715" s="139"/>
      <c r="L1715" s="139"/>
      <c r="M1715" s="139"/>
      <c r="N1715" s="139"/>
      <c r="O1715" s="139"/>
      <c r="P1715" s="139"/>
      <c r="Q1715" s="139"/>
      <c r="R1715" s="139"/>
      <c r="S1715" s="139"/>
      <c r="T1715" s="139"/>
      <c r="U1715" s="139"/>
      <c r="V1715" s="139"/>
      <c r="W1715" s="139"/>
      <c r="X1715" s="139"/>
      <c r="Y1715" s="139"/>
      <c r="Z1715" s="139"/>
      <c r="AA1715" s="139"/>
      <c r="AB1715" s="139"/>
      <c r="AC1715" s="139"/>
      <c r="AD1715" s="139"/>
      <c r="AE1715" s="139"/>
      <c r="AF1715" s="139"/>
      <c r="AG1715" s="139"/>
      <c r="AH1715" s="139"/>
      <c r="AI1715" s="139"/>
      <c r="AJ1715" s="139"/>
      <c r="AK1715" s="139"/>
      <c r="AL1715" s="139"/>
      <c r="AM1715" s="139"/>
      <c r="AN1715" s="139"/>
      <c r="AO1715" s="139"/>
      <c r="AP1715" s="139"/>
      <c r="AQ1715" s="139"/>
      <c r="AR1715" s="139"/>
      <c r="AS1715" s="139"/>
      <c r="AT1715" s="139"/>
      <c r="AU1715" s="139"/>
      <c r="AV1715" s="139"/>
      <c r="AW1715" s="139"/>
      <c r="AX1715" s="139"/>
      <c r="AY1715" s="139"/>
      <c r="AZ1715" s="139"/>
      <c r="BA1715" s="139"/>
      <c r="BB1715" s="139"/>
    </row>
    <row r="1716" spans="1:54" ht="14.25" x14ac:dyDescent="0.2">
      <c r="A1716" s="139"/>
      <c r="B1716" s="139"/>
      <c r="C1716" s="139"/>
      <c r="D1716" s="139"/>
      <c r="E1716" s="139"/>
      <c r="F1716" s="139"/>
      <c r="G1716" s="139"/>
      <c r="H1716" s="139"/>
      <c r="I1716" s="139"/>
      <c r="J1716" s="139"/>
      <c r="K1716" s="139"/>
      <c r="L1716" s="139"/>
      <c r="M1716" s="139"/>
      <c r="N1716" s="139"/>
      <c r="O1716" s="139"/>
      <c r="P1716" s="139"/>
      <c r="Q1716" s="139"/>
      <c r="R1716" s="139"/>
      <c r="S1716" s="139"/>
      <c r="T1716" s="139"/>
      <c r="U1716" s="139"/>
      <c r="V1716" s="139"/>
      <c r="W1716" s="139"/>
      <c r="X1716" s="139"/>
      <c r="Y1716" s="139"/>
      <c r="Z1716" s="139"/>
      <c r="AA1716" s="139"/>
      <c r="AB1716" s="139"/>
      <c r="AC1716" s="139"/>
      <c r="AD1716" s="139"/>
      <c r="AE1716" s="139"/>
      <c r="AF1716" s="139"/>
      <c r="AG1716" s="139"/>
      <c r="AH1716" s="139"/>
      <c r="AI1716" s="139"/>
      <c r="AJ1716" s="139"/>
      <c r="AK1716" s="139"/>
      <c r="AL1716" s="139"/>
      <c r="AM1716" s="139"/>
      <c r="AN1716" s="139"/>
      <c r="AO1716" s="139"/>
      <c r="AP1716" s="139"/>
      <c r="AQ1716" s="139"/>
      <c r="AR1716" s="139"/>
      <c r="AS1716" s="139"/>
      <c r="AT1716" s="139"/>
      <c r="AU1716" s="139"/>
      <c r="AV1716" s="139"/>
      <c r="AW1716" s="139"/>
      <c r="AX1716" s="139"/>
      <c r="AY1716" s="139"/>
      <c r="AZ1716" s="139"/>
      <c r="BA1716" s="139"/>
      <c r="BB1716" s="139"/>
    </row>
    <row r="1717" spans="1:54" ht="14.25" x14ac:dyDescent="0.2">
      <c r="A1717" s="139"/>
      <c r="B1717" s="139"/>
      <c r="C1717" s="139"/>
      <c r="D1717" s="139"/>
      <c r="E1717" s="139"/>
      <c r="F1717" s="139"/>
      <c r="G1717" s="139"/>
      <c r="H1717" s="139"/>
      <c r="I1717" s="139"/>
      <c r="J1717" s="139"/>
      <c r="K1717" s="139"/>
      <c r="L1717" s="139"/>
      <c r="M1717" s="139"/>
      <c r="N1717" s="139"/>
      <c r="O1717" s="139"/>
      <c r="P1717" s="139"/>
      <c r="Q1717" s="139"/>
      <c r="R1717" s="139"/>
      <c r="S1717" s="139"/>
      <c r="T1717" s="139"/>
      <c r="U1717" s="139"/>
      <c r="V1717" s="139"/>
      <c r="W1717" s="139"/>
      <c r="X1717" s="139"/>
      <c r="Y1717" s="139"/>
      <c r="Z1717" s="139"/>
      <c r="AA1717" s="139"/>
      <c r="AB1717" s="139"/>
      <c r="AC1717" s="139"/>
      <c r="AD1717" s="139"/>
      <c r="AE1717" s="139"/>
      <c r="AF1717" s="139"/>
      <c r="AG1717" s="139"/>
      <c r="AH1717" s="139"/>
      <c r="AI1717" s="139"/>
      <c r="AJ1717" s="139"/>
      <c r="AK1717" s="139"/>
      <c r="AL1717" s="139"/>
      <c r="AM1717" s="139"/>
      <c r="AN1717" s="139"/>
      <c r="AO1717" s="139"/>
      <c r="AP1717" s="139"/>
      <c r="AQ1717" s="139"/>
      <c r="AR1717" s="139"/>
      <c r="AS1717" s="139"/>
      <c r="AT1717" s="139"/>
      <c r="AU1717" s="139"/>
      <c r="AV1717" s="139"/>
      <c r="AW1717" s="139"/>
      <c r="AX1717" s="139"/>
      <c r="AY1717" s="139"/>
      <c r="AZ1717" s="139"/>
      <c r="BA1717" s="139"/>
      <c r="BB1717" s="139"/>
    </row>
    <row r="1718" spans="1:54" ht="14.25" x14ac:dyDescent="0.2">
      <c r="A1718" s="139"/>
      <c r="B1718" s="139"/>
      <c r="C1718" s="139"/>
      <c r="D1718" s="139"/>
      <c r="E1718" s="139"/>
      <c r="F1718" s="139"/>
      <c r="G1718" s="139"/>
      <c r="H1718" s="139"/>
      <c r="I1718" s="139"/>
      <c r="J1718" s="139"/>
      <c r="K1718" s="139"/>
      <c r="L1718" s="139"/>
      <c r="M1718" s="139"/>
      <c r="N1718" s="139"/>
      <c r="O1718" s="139"/>
      <c r="P1718" s="139"/>
      <c r="Q1718" s="139"/>
      <c r="R1718" s="139"/>
      <c r="S1718" s="139"/>
      <c r="T1718" s="139"/>
      <c r="U1718" s="139"/>
      <c r="V1718" s="139"/>
      <c r="W1718" s="139"/>
      <c r="X1718" s="139"/>
      <c r="Y1718" s="139"/>
      <c r="Z1718" s="139"/>
      <c r="AA1718" s="139"/>
      <c r="AB1718" s="139"/>
      <c r="AC1718" s="139"/>
      <c r="AD1718" s="139"/>
      <c r="AE1718" s="139"/>
      <c r="AF1718" s="139"/>
      <c r="AG1718" s="139"/>
      <c r="AH1718" s="139"/>
      <c r="AI1718" s="139"/>
      <c r="AJ1718" s="139"/>
      <c r="AK1718" s="139"/>
      <c r="AL1718" s="139"/>
      <c r="AM1718" s="139"/>
      <c r="AN1718" s="139"/>
      <c r="AO1718" s="139"/>
      <c r="AP1718" s="139"/>
      <c r="AQ1718" s="139"/>
      <c r="AR1718" s="139"/>
      <c r="AS1718" s="139"/>
      <c r="AT1718" s="139"/>
      <c r="AU1718" s="139"/>
      <c r="AV1718" s="139"/>
      <c r="AW1718" s="139"/>
      <c r="AX1718" s="139"/>
      <c r="AY1718" s="139"/>
      <c r="AZ1718" s="139"/>
      <c r="BA1718" s="139"/>
      <c r="BB1718" s="139"/>
    </row>
    <row r="1719" spans="1:54" ht="14.25" x14ac:dyDescent="0.2">
      <c r="A1719" s="139"/>
      <c r="B1719" s="139"/>
      <c r="C1719" s="139"/>
      <c r="D1719" s="139"/>
      <c r="E1719" s="139"/>
      <c r="F1719" s="139"/>
      <c r="G1719" s="139"/>
      <c r="H1719" s="139"/>
      <c r="I1719" s="139"/>
      <c r="J1719" s="139"/>
      <c r="K1719" s="139"/>
      <c r="L1719" s="139"/>
      <c r="M1719" s="139"/>
      <c r="N1719" s="139"/>
      <c r="O1719" s="139"/>
      <c r="P1719" s="139"/>
      <c r="Q1719" s="139"/>
      <c r="R1719" s="139"/>
      <c r="S1719" s="139"/>
      <c r="T1719" s="139"/>
      <c r="U1719" s="139"/>
      <c r="V1719" s="139"/>
      <c r="W1719" s="139"/>
      <c r="X1719" s="139"/>
      <c r="Y1719" s="139"/>
      <c r="Z1719" s="139"/>
      <c r="AA1719" s="139"/>
      <c r="AB1719" s="139"/>
      <c r="AC1719" s="139"/>
      <c r="AD1719" s="139"/>
      <c r="AE1719" s="139"/>
      <c r="AF1719" s="139"/>
      <c r="AG1719" s="139"/>
      <c r="AH1719" s="139"/>
      <c r="AI1719" s="139"/>
      <c r="AJ1719" s="139"/>
      <c r="AK1719" s="139"/>
      <c r="AL1719" s="139"/>
      <c r="AM1719" s="139"/>
      <c r="AN1719" s="139"/>
      <c r="AO1719" s="139"/>
      <c r="AP1719" s="139"/>
      <c r="AQ1719" s="139"/>
      <c r="AR1719" s="139"/>
      <c r="AS1719" s="139"/>
      <c r="AT1719" s="139"/>
      <c r="AU1719" s="139"/>
      <c r="AV1719" s="139"/>
      <c r="AW1719" s="139"/>
      <c r="AX1719" s="139"/>
      <c r="AY1719" s="139"/>
      <c r="AZ1719" s="139"/>
      <c r="BA1719" s="139"/>
      <c r="BB1719" s="139"/>
    </row>
    <row r="1720" spans="1:54" ht="14.25" x14ac:dyDescent="0.2">
      <c r="A1720" s="139"/>
      <c r="B1720" s="139"/>
      <c r="C1720" s="139"/>
      <c r="D1720" s="139"/>
      <c r="E1720" s="139"/>
      <c r="F1720" s="139"/>
      <c r="G1720" s="139"/>
      <c r="H1720" s="139"/>
      <c r="I1720" s="139"/>
      <c r="J1720" s="139"/>
      <c r="K1720" s="139"/>
      <c r="L1720" s="139"/>
      <c r="M1720" s="139"/>
      <c r="N1720" s="139"/>
      <c r="O1720" s="139"/>
      <c r="P1720" s="139"/>
      <c r="Q1720" s="139"/>
      <c r="R1720" s="139"/>
      <c r="S1720" s="139"/>
      <c r="T1720" s="139"/>
      <c r="U1720" s="139"/>
      <c r="V1720" s="139"/>
      <c r="W1720" s="139"/>
      <c r="X1720" s="139"/>
      <c r="Y1720" s="139"/>
      <c r="Z1720" s="139"/>
      <c r="AA1720" s="139"/>
      <c r="AB1720" s="139"/>
      <c r="AC1720" s="139"/>
      <c r="AD1720" s="139"/>
      <c r="AE1720" s="139"/>
      <c r="AF1720" s="139"/>
      <c r="AG1720" s="139"/>
      <c r="AH1720" s="139"/>
      <c r="AI1720" s="139"/>
      <c r="AJ1720" s="139"/>
      <c r="AK1720" s="139"/>
      <c r="AL1720" s="139"/>
      <c r="AM1720" s="139"/>
      <c r="AN1720" s="139"/>
      <c r="AO1720" s="139"/>
      <c r="AP1720" s="139"/>
      <c r="AQ1720" s="139"/>
      <c r="AR1720" s="139"/>
      <c r="AS1720" s="139"/>
      <c r="AT1720" s="139"/>
      <c r="AU1720" s="139"/>
      <c r="AV1720" s="139"/>
      <c r="AW1720" s="139"/>
      <c r="AX1720" s="139"/>
      <c r="AY1720" s="139"/>
      <c r="AZ1720" s="139"/>
      <c r="BA1720" s="139"/>
      <c r="BB1720" s="139"/>
    </row>
    <row r="1721" spans="1:54" ht="14.25" x14ac:dyDescent="0.2">
      <c r="A1721" s="139"/>
      <c r="B1721" s="139"/>
      <c r="C1721" s="139"/>
      <c r="D1721" s="139"/>
      <c r="E1721" s="139"/>
      <c r="F1721" s="139"/>
      <c r="G1721" s="139"/>
      <c r="H1721" s="139"/>
      <c r="I1721" s="139"/>
      <c r="J1721" s="139"/>
      <c r="K1721" s="139"/>
      <c r="L1721" s="139"/>
      <c r="M1721" s="139"/>
      <c r="N1721" s="139"/>
      <c r="O1721" s="139"/>
      <c r="P1721" s="139"/>
      <c r="Q1721" s="139"/>
      <c r="R1721" s="139"/>
      <c r="S1721" s="139"/>
      <c r="T1721" s="139"/>
      <c r="U1721" s="139"/>
      <c r="V1721" s="139"/>
      <c r="W1721" s="139"/>
      <c r="X1721" s="139"/>
      <c r="Y1721" s="139"/>
      <c r="Z1721" s="139"/>
      <c r="AA1721" s="139"/>
      <c r="AB1721" s="139"/>
      <c r="AC1721" s="139"/>
      <c r="AD1721" s="139"/>
      <c r="AE1721" s="139"/>
      <c r="AF1721" s="139"/>
      <c r="AG1721" s="139"/>
      <c r="AH1721" s="139"/>
      <c r="AI1721" s="139"/>
      <c r="AJ1721" s="139"/>
      <c r="AK1721" s="139"/>
      <c r="AL1721" s="139"/>
      <c r="AM1721" s="139"/>
      <c r="AN1721" s="139"/>
      <c r="AO1721" s="139"/>
      <c r="AP1721" s="139"/>
      <c r="AQ1721" s="139"/>
      <c r="AR1721" s="139"/>
      <c r="AS1721" s="139"/>
      <c r="AT1721" s="139"/>
      <c r="AU1721" s="139"/>
      <c r="AV1721" s="139"/>
      <c r="AW1721" s="139"/>
      <c r="AX1721" s="139"/>
      <c r="AY1721" s="139"/>
      <c r="AZ1721" s="139"/>
      <c r="BA1721" s="139"/>
      <c r="BB1721" s="139"/>
    </row>
    <row r="1722" spans="1:54" ht="14.25" x14ac:dyDescent="0.2">
      <c r="A1722" s="139"/>
      <c r="B1722" s="139"/>
      <c r="C1722" s="139"/>
      <c r="D1722" s="139"/>
      <c r="E1722" s="139"/>
      <c r="F1722" s="139"/>
      <c r="G1722" s="139"/>
      <c r="H1722" s="139"/>
      <c r="I1722" s="139"/>
      <c r="J1722" s="139"/>
      <c r="K1722" s="139"/>
      <c r="L1722" s="139"/>
      <c r="M1722" s="139"/>
      <c r="N1722" s="139"/>
      <c r="O1722" s="139"/>
      <c r="P1722" s="139"/>
      <c r="Q1722" s="139"/>
      <c r="R1722" s="139"/>
      <c r="S1722" s="139"/>
      <c r="T1722" s="139"/>
      <c r="U1722" s="139"/>
      <c r="V1722" s="139"/>
      <c r="W1722" s="139"/>
      <c r="X1722" s="139"/>
      <c r="Y1722" s="139"/>
      <c r="Z1722" s="139"/>
      <c r="AA1722" s="139"/>
      <c r="AB1722" s="139"/>
      <c r="AC1722" s="139"/>
      <c r="AD1722" s="139"/>
      <c r="AE1722" s="139"/>
      <c r="AF1722" s="139"/>
      <c r="AG1722" s="139"/>
      <c r="AH1722" s="139"/>
      <c r="AI1722" s="139"/>
      <c r="AJ1722" s="139"/>
      <c r="AK1722" s="139"/>
      <c r="AL1722" s="139"/>
      <c r="AM1722" s="139"/>
      <c r="AN1722" s="139"/>
      <c r="AO1722" s="139"/>
      <c r="AP1722" s="139"/>
      <c r="AQ1722" s="139"/>
      <c r="AR1722" s="139"/>
      <c r="AS1722" s="139"/>
      <c r="AT1722" s="139"/>
      <c r="AU1722" s="139"/>
      <c r="AV1722" s="139"/>
      <c r="AW1722" s="139"/>
      <c r="AX1722" s="139"/>
      <c r="AY1722" s="139"/>
      <c r="AZ1722" s="139"/>
      <c r="BA1722" s="139"/>
      <c r="BB1722" s="139"/>
    </row>
    <row r="1723" spans="1:54" ht="14.25" x14ac:dyDescent="0.2">
      <c r="A1723" s="139"/>
      <c r="B1723" s="139"/>
      <c r="C1723" s="139"/>
      <c r="D1723" s="139"/>
      <c r="E1723" s="139"/>
      <c r="F1723" s="139"/>
      <c r="G1723" s="139"/>
      <c r="H1723" s="139"/>
      <c r="I1723" s="139"/>
      <c r="J1723" s="139"/>
      <c r="K1723" s="139"/>
      <c r="L1723" s="139"/>
      <c r="M1723" s="139"/>
      <c r="N1723" s="139"/>
      <c r="O1723" s="139"/>
      <c r="P1723" s="139"/>
      <c r="Q1723" s="139"/>
      <c r="R1723" s="139"/>
      <c r="S1723" s="139"/>
      <c r="T1723" s="139"/>
      <c r="U1723" s="139"/>
      <c r="V1723" s="139"/>
      <c r="W1723" s="139"/>
      <c r="X1723" s="139"/>
      <c r="Y1723" s="139"/>
      <c r="Z1723" s="139"/>
      <c r="AA1723" s="139"/>
      <c r="AB1723" s="139"/>
      <c r="AC1723" s="139"/>
      <c r="AD1723" s="139"/>
      <c r="AE1723" s="139"/>
      <c r="AF1723" s="139"/>
      <c r="AG1723" s="139"/>
      <c r="AH1723" s="139"/>
      <c r="AI1723" s="139"/>
      <c r="AJ1723" s="139"/>
      <c r="AK1723" s="139"/>
      <c r="AL1723" s="139"/>
      <c r="AM1723" s="139"/>
      <c r="AN1723" s="139"/>
      <c r="AO1723" s="139"/>
      <c r="AP1723" s="139"/>
      <c r="AQ1723" s="139"/>
      <c r="AR1723" s="139"/>
      <c r="AS1723" s="139"/>
      <c r="AT1723" s="139"/>
      <c r="AU1723" s="139"/>
      <c r="AV1723" s="139"/>
      <c r="AW1723" s="139"/>
      <c r="AX1723" s="139"/>
      <c r="AY1723" s="139"/>
      <c r="AZ1723" s="139"/>
      <c r="BA1723" s="139"/>
      <c r="BB1723" s="139"/>
    </row>
    <row r="1724" spans="1:54" ht="14.25" x14ac:dyDescent="0.2">
      <c r="A1724" s="139"/>
      <c r="B1724" s="139"/>
      <c r="C1724" s="139"/>
      <c r="D1724" s="139"/>
      <c r="E1724" s="139"/>
      <c r="F1724" s="139"/>
      <c r="G1724" s="139"/>
      <c r="H1724" s="139"/>
      <c r="I1724" s="139"/>
      <c r="J1724" s="139"/>
      <c r="K1724" s="139"/>
      <c r="L1724" s="139"/>
      <c r="M1724" s="139"/>
      <c r="N1724" s="139"/>
      <c r="O1724" s="139"/>
      <c r="P1724" s="139"/>
      <c r="Q1724" s="139"/>
      <c r="R1724" s="139"/>
      <c r="S1724" s="139"/>
      <c r="T1724" s="139"/>
      <c r="U1724" s="139"/>
      <c r="V1724" s="139"/>
      <c r="W1724" s="139"/>
      <c r="X1724" s="139"/>
      <c r="Y1724" s="139"/>
      <c r="Z1724" s="139"/>
      <c r="AA1724" s="139"/>
      <c r="AB1724" s="139"/>
      <c r="AC1724" s="139"/>
      <c r="AD1724" s="139"/>
      <c r="AE1724" s="139"/>
      <c r="AF1724" s="139"/>
      <c r="AG1724" s="139"/>
      <c r="AH1724" s="139"/>
      <c r="AI1724" s="139"/>
      <c r="AJ1724" s="139"/>
      <c r="AK1724" s="139"/>
      <c r="AL1724" s="139"/>
      <c r="AM1724" s="139"/>
      <c r="AN1724" s="139"/>
      <c r="AO1724" s="139"/>
      <c r="AP1724" s="139"/>
      <c r="AQ1724" s="139"/>
      <c r="AR1724" s="139"/>
      <c r="AS1724" s="139"/>
      <c r="AT1724" s="139"/>
      <c r="AU1724" s="139"/>
      <c r="AV1724" s="139"/>
      <c r="AW1724" s="139"/>
      <c r="AX1724" s="139"/>
      <c r="AY1724" s="139"/>
      <c r="AZ1724" s="139"/>
      <c r="BA1724" s="139"/>
      <c r="BB1724" s="139"/>
    </row>
    <row r="1725" spans="1:54" ht="14.25" x14ac:dyDescent="0.2">
      <c r="A1725" s="139"/>
      <c r="B1725" s="139"/>
      <c r="C1725" s="139"/>
      <c r="D1725" s="139"/>
      <c r="E1725" s="139"/>
      <c r="F1725" s="139"/>
      <c r="G1725" s="139"/>
      <c r="H1725" s="139"/>
      <c r="I1725" s="139"/>
      <c r="J1725" s="139"/>
      <c r="K1725" s="139"/>
      <c r="L1725" s="139"/>
      <c r="M1725" s="139"/>
      <c r="N1725" s="139"/>
      <c r="O1725" s="139"/>
      <c r="P1725" s="139"/>
      <c r="Q1725" s="139"/>
      <c r="R1725" s="139"/>
      <c r="S1725" s="139"/>
      <c r="T1725" s="139"/>
      <c r="U1725" s="139"/>
      <c r="V1725" s="139"/>
      <c r="W1725" s="139"/>
      <c r="X1725" s="139"/>
      <c r="Y1725" s="139"/>
      <c r="Z1725" s="139"/>
      <c r="AA1725" s="139"/>
      <c r="AB1725" s="139"/>
      <c r="AC1725" s="139"/>
      <c r="AD1725" s="139"/>
      <c r="AE1725" s="139"/>
      <c r="AF1725" s="139"/>
      <c r="AG1725" s="139"/>
      <c r="AH1725" s="139"/>
      <c r="AI1725" s="139"/>
      <c r="AJ1725" s="139"/>
      <c r="AK1725" s="139"/>
      <c r="AL1725" s="139"/>
      <c r="AM1725" s="139"/>
      <c r="AN1725" s="139"/>
      <c r="AO1725" s="139"/>
      <c r="AP1725" s="139"/>
      <c r="AQ1725" s="139"/>
      <c r="AR1725" s="139"/>
      <c r="AS1725" s="139"/>
      <c r="AT1725" s="139"/>
      <c r="AU1725" s="139"/>
      <c r="AV1725" s="139"/>
      <c r="AW1725" s="139"/>
      <c r="AX1725" s="139"/>
      <c r="AY1725" s="139"/>
      <c r="AZ1725" s="139"/>
      <c r="BA1725" s="139"/>
      <c r="BB1725" s="139"/>
    </row>
    <row r="1726" spans="1:54" ht="14.25" x14ac:dyDescent="0.2">
      <c r="A1726" s="139"/>
      <c r="B1726" s="139"/>
      <c r="C1726" s="139"/>
      <c r="D1726" s="139"/>
      <c r="E1726" s="139"/>
      <c r="F1726" s="139"/>
      <c r="G1726" s="139"/>
      <c r="H1726" s="139"/>
      <c r="I1726" s="139"/>
      <c r="J1726" s="139"/>
      <c r="K1726" s="139"/>
      <c r="L1726" s="139"/>
      <c r="M1726" s="139"/>
      <c r="N1726" s="139"/>
      <c r="O1726" s="139"/>
      <c r="P1726" s="139"/>
      <c r="Q1726" s="139"/>
      <c r="R1726" s="139"/>
      <c r="S1726" s="139"/>
      <c r="T1726" s="139"/>
      <c r="U1726" s="139"/>
      <c r="V1726" s="139"/>
      <c r="W1726" s="139"/>
      <c r="X1726" s="139"/>
      <c r="Y1726" s="139"/>
      <c r="Z1726" s="139"/>
      <c r="AA1726" s="139"/>
      <c r="AB1726" s="139"/>
      <c r="AC1726" s="139"/>
      <c r="AD1726" s="139"/>
      <c r="AE1726" s="139"/>
      <c r="AF1726" s="139"/>
      <c r="AG1726" s="139"/>
      <c r="AH1726" s="139"/>
      <c r="AI1726" s="139"/>
      <c r="AJ1726" s="139"/>
      <c r="AK1726" s="139"/>
      <c r="AL1726" s="139"/>
      <c r="AM1726" s="139"/>
      <c r="AN1726" s="139"/>
      <c r="AO1726" s="139"/>
      <c r="AP1726" s="139"/>
      <c r="AQ1726" s="139"/>
      <c r="AR1726" s="139"/>
      <c r="AS1726" s="139"/>
      <c r="AT1726" s="139"/>
      <c r="AU1726" s="139"/>
      <c r="AV1726" s="139"/>
      <c r="AW1726" s="139"/>
      <c r="AX1726" s="139"/>
      <c r="AY1726" s="139"/>
      <c r="AZ1726" s="139"/>
      <c r="BA1726" s="139"/>
      <c r="BB1726" s="139"/>
    </row>
    <row r="1727" spans="1:54" ht="14.25" x14ac:dyDescent="0.2">
      <c r="A1727" s="139"/>
      <c r="B1727" s="139"/>
      <c r="C1727" s="139"/>
      <c r="D1727" s="139"/>
      <c r="E1727" s="139"/>
      <c r="F1727" s="139"/>
      <c r="G1727" s="139"/>
      <c r="H1727" s="139"/>
      <c r="I1727" s="139"/>
      <c r="J1727" s="139"/>
      <c r="K1727" s="139"/>
      <c r="L1727" s="139"/>
      <c r="M1727" s="139"/>
      <c r="N1727" s="139"/>
      <c r="O1727" s="139"/>
      <c r="P1727" s="139"/>
      <c r="Q1727" s="139"/>
      <c r="R1727" s="139"/>
      <c r="S1727" s="139"/>
      <c r="T1727" s="139"/>
      <c r="U1727" s="139"/>
      <c r="V1727" s="139"/>
      <c r="W1727" s="139"/>
      <c r="X1727" s="139"/>
      <c r="Y1727" s="139"/>
      <c r="Z1727" s="139"/>
      <c r="AA1727" s="139"/>
      <c r="AB1727" s="139"/>
      <c r="AC1727" s="139"/>
      <c r="AD1727" s="139"/>
      <c r="AE1727" s="139"/>
      <c r="AF1727" s="139"/>
      <c r="AG1727" s="139"/>
      <c r="AH1727" s="139"/>
      <c r="AI1727" s="139"/>
      <c r="AJ1727" s="139"/>
      <c r="AK1727" s="139"/>
      <c r="AL1727" s="139"/>
      <c r="AM1727" s="139"/>
      <c r="AN1727" s="139"/>
      <c r="AO1727" s="139"/>
      <c r="AP1727" s="139"/>
      <c r="AQ1727" s="139"/>
      <c r="AR1727" s="139"/>
      <c r="AS1727" s="139"/>
      <c r="AT1727" s="139"/>
      <c r="AU1727" s="139"/>
      <c r="AV1727" s="139"/>
      <c r="AW1727" s="139"/>
      <c r="AX1727" s="139"/>
      <c r="AY1727" s="139"/>
      <c r="AZ1727" s="139"/>
      <c r="BA1727" s="139"/>
      <c r="BB1727" s="139"/>
    </row>
    <row r="1728" spans="1:54" ht="14.25" x14ac:dyDescent="0.2">
      <c r="A1728" s="139"/>
      <c r="B1728" s="139"/>
      <c r="C1728" s="139"/>
      <c r="D1728" s="139"/>
      <c r="E1728" s="139"/>
      <c r="F1728" s="139"/>
      <c r="G1728" s="139"/>
      <c r="H1728" s="139"/>
      <c r="I1728" s="139"/>
      <c r="J1728" s="139"/>
      <c r="K1728" s="139"/>
      <c r="L1728" s="139"/>
      <c r="M1728" s="139"/>
      <c r="N1728" s="139"/>
      <c r="O1728" s="139"/>
      <c r="P1728" s="139"/>
      <c r="Q1728" s="139"/>
      <c r="R1728" s="139"/>
      <c r="S1728" s="139"/>
      <c r="T1728" s="139"/>
      <c r="U1728" s="139"/>
      <c r="V1728" s="139"/>
      <c r="W1728" s="139"/>
      <c r="X1728" s="139"/>
      <c r="Y1728" s="139"/>
      <c r="Z1728" s="139"/>
      <c r="AA1728" s="139"/>
      <c r="AB1728" s="139"/>
      <c r="AC1728" s="139"/>
      <c r="AD1728" s="139"/>
      <c r="AE1728" s="139"/>
      <c r="AF1728" s="139"/>
      <c r="AG1728" s="139"/>
      <c r="AH1728" s="139"/>
      <c r="AI1728" s="139"/>
      <c r="AJ1728" s="139"/>
      <c r="AK1728" s="139"/>
      <c r="AL1728" s="139"/>
      <c r="AM1728" s="139"/>
      <c r="AN1728" s="139"/>
      <c r="AO1728" s="139"/>
      <c r="AP1728" s="139"/>
      <c r="AQ1728" s="139"/>
      <c r="AR1728" s="139"/>
      <c r="AS1728" s="139"/>
      <c r="AT1728" s="139"/>
      <c r="AU1728" s="139"/>
      <c r="AV1728" s="139"/>
      <c r="AW1728" s="139"/>
      <c r="AX1728" s="139"/>
      <c r="AY1728" s="139"/>
      <c r="AZ1728" s="139"/>
      <c r="BA1728" s="139"/>
      <c r="BB1728" s="139"/>
    </row>
    <row r="1729" spans="1:54" ht="14.25" x14ac:dyDescent="0.2">
      <c r="A1729" s="139"/>
      <c r="B1729" s="139"/>
      <c r="C1729" s="139"/>
      <c r="D1729" s="139"/>
      <c r="E1729" s="139"/>
      <c r="F1729" s="139"/>
      <c r="G1729" s="139"/>
      <c r="H1729" s="139"/>
      <c r="I1729" s="139"/>
      <c r="J1729" s="139"/>
      <c r="K1729" s="139"/>
      <c r="L1729" s="139"/>
      <c r="M1729" s="139"/>
      <c r="N1729" s="139"/>
      <c r="O1729" s="139"/>
      <c r="P1729" s="139"/>
      <c r="Q1729" s="139"/>
      <c r="R1729" s="139"/>
      <c r="S1729" s="139"/>
      <c r="T1729" s="139"/>
      <c r="U1729" s="139"/>
      <c r="V1729" s="139"/>
      <c r="W1729" s="139"/>
      <c r="X1729" s="139"/>
      <c r="Y1729" s="139"/>
      <c r="Z1729" s="139"/>
      <c r="AA1729" s="139"/>
      <c r="AB1729" s="139"/>
      <c r="AC1729" s="139"/>
      <c r="AD1729" s="139"/>
      <c r="AE1729" s="139"/>
      <c r="AF1729" s="139"/>
      <c r="AG1729" s="139"/>
      <c r="AH1729" s="139"/>
      <c r="AI1729" s="139"/>
      <c r="AJ1729" s="139"/>
      <c r="AK1729" s="139"/>
      <c r="AL1729" s="139"/>
      <c r="AM1729" s="139"/>
      <c r="AN1729" s="139"/>
      <c r="AO1729" s="139"/>
      <c r="AP1729" s="139"/>
      <c r="AQ1729" s="139"/>
      <c r="AR1729" s="139"/>
      <c r="AS1729" s="139"/>
      <c r="AT1729" s="139"/>
      <c r="AU1729" s="139"/>
      <c r="AV1729" s="139"/>
      <c r="AW1729" s="139"/>
      <c r="AX1729" s="139"/>
      <c r="AY1729" s="139"/>
      <c r="AZ1729" s="139"/>
      <c r="BA1729" s="139"/>
      <c r="BB1729" s="139"/>
    </row>
    <row r="1730" spans="1:54" ht="14.25" x14ac:dyDescent="0.2">
      <c r="A1730" s="139"/>
      <c r="B1730" s="139"/>
      <c r="C1730" s="139"/>
      <c r="D1730" s="139"/>
      <c r="E1730" s="139"/>
      <c r="F1730" s="139"/>
      <c r="G1730" s="139"/>
      <c r="H1730" s="139"/>
      <c r="I1730" s="139"/>
      <c r="J1730" s="139"/>
      <c r="K1730" s="139"/>
      <c r="L1730" s="139"/>
      <c r="M1730" s="139"/>
      <c r="N1730" s="139"/>
      <c r="O1730" s="139"/>
      <c r="P1730" s="139"/>
      <c r="Q1730" s="139"/>
      <c r="R1730" s="139"/>
      <c r="S1730" s="139"/>
      <c r="T1730" s="139"/>
      <c r="U1730" s="139"/>
      <c r="V1730" s="139"/>
      <c r="W1730" s="139"/>
      <c r="X1730" s="139"/>
      <c r="Y1730" s="139"/>
      <c r="Z1730" s="139"/>
      <c r="AA1730" s="139"/>
      <c r="AB1730" s="139"/>
      <c r="AC1730" s="139"/>
      <c r="AD1730" s="139"/>
      <c r="AE1730" s="139"/>
      <c r="AF1730" s="139"/>
      <c r="AG1730" s="139"/>
      <c r="AH1730" s="139"/>
      <c r="AI1730" s="139"/>
      <c r="AJ1730" s="139"/>
      <c r="AK1730" s="139"/>
      <c r="AL1730" s="139"/>
      <c r="AM1730" s="139"/>
      <c r="AN1730" s="139"/>
      <c r="AO1730" s="139"/>
      <c r="AP1730" s="139"/>
      <c r="AQ1730" s="139"/>
      <c r="AR1730" s="139"/>
      <c r="AS1730" s="139"/>
      <c r="AT1730" s="139"/>
      <c r="AU1730" s="139"/>
      <c r="AV1730" s="139"/>
      <c r="AW1730" s="139"/>
      <c r="AX1730" s="139"/>
      <c r="AY1730" s="139"/>
      <c r="AZ1730" s="139"/>
      <c r="BA1730" s="139"/>
      <c r="BB1730" s="139"/>
    </row>
    <row r="1731" spans="1:54" ht="14.25" x14ac:dyDescent="0.2">
      <c r="A1731" s="139"/>
      <c r="B1731" s="139"/>
      <c r="C1731" s="139"/>
      <c r="D1731" s="139"/>
      <c r="E1731" s="139"/>
      <c r="F1731" s="139"/>
      <c r="G1731" s="139"/>
      <c r="H1731" s="139"/>
      <c r="I1731" s="139"/>
      <c r="J1731" s="139"/>
      <c r="K1731" s="139"/>
      <c r="L1731" s="139"/>
      <c r="M1731" s="139"/>
      <c r="N1731" s="139"/>
      <c r="O1731" s="139"/>
      <c r="P1731" s="139"/>
      <c r="Q1731" s="139"/>
      <c r="R1731" s="139"/>
      <c r="S1731" s="139"/>
      <c r="T1731" s="139"/>
      <c r="U1731" s="139"/>
      <c r="V1731" s="139"/>
      <c r="W1731" s="139"/>
      <c r="X1731" s="139"/>
      <c r="Y1731" s="139"/>
      <c r="Z1731" s="139"/>
      <c r="AA1731" s="139"/>
      <c r="AB1731" s="139"/>
      <c r="AC1731" s="139"/>
      <c r="AD1731" s="139"/>
      <c r="AE1731" s="139"/>
      <c r="AF1731" s="139"/>
      <c r="AG1731" s="139"/>
      <c r="AH1731" s="139"/>
      <c r="AI1731" s="139"/>
      <c r="AJ1731" s="139"/>
      <c r="AK1731" s="139"/>
      <c r="AL1731" s="139"/>
      <c r="AM1731" s="139"/>
      <c r="AN1731" s="139"/>
      <c r="AO1731" s="139"/>
      <c r="AP1731" s="139"/>
      <c r="AQ1731" s="139"/>
      <c r="AR1731" s="139"/>
      <c r="AS1731" s="139"/>
      <c r="AT1731" s="139"/>
      <c r="AU1731" s="139"/>
      <c r="AV1731" s="139"/>
      <c r="AW1731" s="139"/>
      <c r="AX1731" s="139"/>
      <c r="AY1731" s="139"/>
      <c r="AZ1731" s="139"/>
      <c r="BA1731" s="139"/>
      <c r="BB1731" s="139"/>
    </row>
    <row r="1732" spans="1:54" ht="14.25" x14ac:dyDescent="0.2">
      <c r="A1732" s="139"/>
      <c r="B1732" s="139"/>
      <c r="C1732" s="139"/>
      <c r="D1732" s="139"/>
      <c r="E1732" s="139"/>
      <c r="F1732" s="139"/>
      <c r="G1732" s="139"/>
      <c r="H1732" s="139"/>
      <c r="I1732" s="139"/>
      <c r="J1732" s="139"/>
      <c r="K1732" s="139"/>
      <c r="L1732" s="139"/>
      <c r="M1732" s="139"/>
      <c r="N1732" s="139"/>
      <c r="O1732" s="139"/>
      <c r="P1732" s="139"/>
      <c r="Q1732" s="139"/>
      <c r="R1732" s="139"/>
      <c r="S1732" s="139"/>
      <c r="T1732" s="139"/>
      <c r="U1732" s="139"/>
      <c r="V1732" s="139"/>
      <c r="W1732" s="139"/>
      <c r="X1732" s="139"/>
      <c r="Y1732" s="139"/>
      <c r="Z1732" s="139"/>
      <c r="AA1732" s="139"/>
      <c r="AB1732" s="139"/>
      <c r="AC1732" s="139"/>
      <c r="AD1732" s="139"/>
      <c r="AE1732" s="139"/>
      <c r="AF1732" s="139"/>
      <c r="AG1732" s="139"/>
      <c r="AH1732" s="139"/>
      <c r="AI1732" s="139"/>
      <c r="AJ1732" s="139"/>
      <c r="AK1732" s="139"/>
      <c r="AL1732" s="139"/>
      <c r="AM1732" s="139"/>
      <c r="AN1732" s="139"/>
      <c r="AO1732" s="139"/>
      <c r="AP1732" s="139"/>
      <c r="AQ1732" s="139"/>
      <c r="AR1732" s="139"/>
      <c r="AS1732" s="139"/>
      <c r="AT1732" s="139"/>
      <c r="AU1732" s="139"/>
      <c r="AV1732" s="139"/>
      <c r="AW1732" s="139"/>
      <c r="AX1732" s="139"/>
      <c r="AY1732" s="139"/>
      <c r="AZ1732" s="139"/>
      <c r="BA1732" s="139"/>
      <c r="BB1732" s="139"/>
    </row>
    <row r="1733" spans="1:54" ht="14.25" x14ac:dyDescent="0.2">
      <c r="A1733" s="139"/>
      <c r="B1733" s="139"/>
      <c r="C1733" s="139"/>
      <c r="D1733" s="139"/>
      <c r="E1733" s="139"/>
      <c r="F1733" s="139"/>
      <c r="G1733" s="139"/>
      <c r="H1733" s="139"/>
      <c r="I1733" s="139"/>
      <c r="J1733" s="139"/>
      <c r="K1733" s="139"/>
      <c r="L1733" s="139"/>
      <c r="M1733" s="139"/>
      <c r="N1733" s="139"/>
      <c r="O1733" s="139"/>
      <c r="P1733" s="139"/>
      <c r="Q1733" s="139"/>
      <c r="R1733" s="139"/>
      <c r="S1733" s="139"/>
      <c r="T1733" s="139"/>
      <c r="U1733" s="139"/>
      <c r="V1733" s="139"/>
      <c r="W1733" s="139"/>
      <c r="X1733" s="139"/>
      <c r="Y1733" s="139"/>
      <c r="Z1733" s="139"/>
      <c r="AA1733" s="139"/>
      <c r="AB1733" s="139"/>
      <c r="AC1733" s="139"/>
      <c r="AD1733" s="139"/>
      <c r="AE1733" s="139"/>
      <c r="AF1733" s="139"/>
      <c r="AG1733" s="139"/>
      <c r="AH1733" s="139"/>
      <c r="AI1733" s="139"/>
      <c r="AJ1733" s="139"/>
      <c r="AK1733" s="139"/>
      <c r="AL1733" s="139"/>
      <c r="AM1733" s="139"/>
      <c r="AN1733" s="139"/>
      <c r="AO1733" s="139"/>
      <c r="AP1733" s="139"/>
      <c r="AQ1733" s="139"/>
      <c r="AR1733" s="139"/>
      <c r="AS1733" s="139"/>
      <c r="AT1733" s="139"/>
      <c r="AU1733" s="139"/>
      <c r="AV1733" s="139"/>
      <c r="AW1733" s="139"/>
      <c r="AX1733" s="139"/>
      <c r="AY1733" s="139"/>
      <c r="AZ1733" s="139"/>
      <c r="BA1733" s="139"/>
      <c r="BB1733" s="139"/>
    </row>
    <row r="1734" spans="1:54" ht="14.25" x14ac:dyDescent="0.2">
      <c r="A1734" s="139"/>
      <c r="B1734" s="139"/>
      <c r="C1734" s="139"/>
      <c r="D1734" s="139"/>
      <c r="E1734" s="139"/>
      <c r="F1734" s="139"/>
      <c r="G1734" s="139"/>
      <c r="H1734" s="139"/>
      <c r="I1734" s="139"/>
      <c r="J1734" s="139"/>
      <c r="K1734" s="139"/>
      <c r="L1734" s="139"/>
      <c r="M1734" s="139"/>
      <c r="N1734" s="139"/>
      <c r="O1734" s="139"/>
      <c r="P1734" s="139"/>
      <c r="Q1734" s="139"/>
      <c r="R1734" s="139"/>
      <c r="S1734" s="139"/>
      <c r="T1734" s="139"/>
      <c r="U1734" s="139"/>
      <c r="V1734" s="139"/>
      <c r="W1734" s="139"/>
      <c r="X1734" s="139"/>
      <c r="Y1734" s="139"/>
      <c r="Z1734" s="139"/>
      <c r="AA1734" s="139"/>
      <c r="AB1734" s="139"/>
      <c r="AC1734" s="139"/>
      <c r="AD1734" s="139"/>
      <c r="AE1734" s="139"/>
      <c r="AF1734" s="139"/>
      <c r="AG1734" s="139"/>
      <c r="AH1734" s="139"/>
      <c r="AI1734" s="139"/>
      <c r="AJ1734" s="139"/>
      <c r="AK1734" s="139"/>
      <c r="AL1734" s="139"/>
      <c r="AM1734" s="139"/>
      <c r="AN1734" s="139"/>
      <c r="AO1734" s="139"/>
      <c r="AP1734" s="139"/>
      <c r="AQ1734" s="139"/>
      <c r="AR1734" s="139"/>
      <c r="AS1734" s="139"/>
      <c r="AT1734" s="139"/>
      <c r="AU1734" s="139"/>
      <c r="AV1734" s="139"/>
      <c r="AW1734" s="139"/>
      <c r="AX1734" s="139"/>
      <c r="AY1734" s="139"/>
      <c r="AZ1734" s="139"/>
      <c r="BA1734" s="139"/>
      <c r="BB1734" s="139"/>
    </row>
    <row r="1735" spans="1:54" ht="14.25" x14ac:dyDescent="0.2">
      <c r="A1735" s="139"/>
      <c r="B1735" s="139"/>
      <c r="C1735" s="139"/>
      <c r="D1735" s="139"/>
      <c r="E1735" s="139"/>
      <c r="F1735" s="139"/>
      <c r="G1735" s="139"/>
      <c r="H1735" s="139"/>
      <c r="I1735" s="139"/>
      <c r="J1735" s="139"/>
      <c r="K1735" s="139"/>
      <c r="L1735" s="139"/>
      <c r="M1735" s="139"/>
      <c r="N1735" s="139"/>
      <c r="O1735" s="139"/>
      <c r="P1735" s="139"/>
      <c r="Q1735" s="139"/>
      <c r="R1735" s="139"/>
      <c r="S1735" s="139"/>
      <c r="T1735" s="139"/>
      <c r="U1735" s="139"/>
      <c r="V1735" s="139"/>
      <c r="W1735" s="139"/>
      <c r="X1735" s="139"/>
      <c r="Y1735" s="139"/>
      <c r="Z1735" s="139"/>
      <c r="AA1735" s="139"/>
      <c r="AB1735" s="139"/>
      <c r="AC1735" s="139"/>
      <c r="AD1735" s="139"/>
      <c r="AE1735" s="139"/>
      <c r="AF1735" s="139"/>
      <c r="AG1735" s="139"/>
      <c r="AH1735" s="139"/>
      <c r="AI1735" s="139"/>
      <c r="AJ1735" s="139"/>
      <c r="AK1735" s="139"/>
      <c r="AL1735" s="139"/>
      <c r="AM1735" s="139"/>
      <c r="AN1735" s="139"/>
      <c r="AO1735" s="139"/>
      <c r="AP1735" s="139"/>
      <c r="AQ1735" s="139"/>
      <c r="AR1735" s="139"/>
      <c r="AS1735" s="139"/>
      <c r="AT1735" s="139"/>
      <c r="AU1735" s="139"/>
      <c r="AV1735" s="139"/>
      <c r="AW1735" s="139"/>
      <c r="AX1735" s="139"/>
      <c r="AY1735" s="139"/>
      <c r="AZ1735" s="139"/>
      <c r="BA1735" s="139"/>
      <c r="BB1735" s="139"/>
    </row>
    <row r="1736" spans="1:54" ht="14.25" x14ac:dyDescent="0.2">
      <c r="A1736" s="139"/>
      <c r="B1736" s="139"/>
      <c r="C1736" s="139"/>
      <c r="D1736" s="139"/>
      <c r="E1736" s="139"/>
      <c r="F1736" s="139"/>
      <c r="G1736" s="139"/>
      <c r="H1736" s="139"/>
      <c r="I1736" s="139"/>
      <c r="J1736" s="139"/>
      <c r="K1736" s="139"/>
      <c r="L1736" s="139"/>
      <c r="M1736" s="139"/>
      <c r="N1736" s="139"/>
      <c r="O1736" s="139"/>
      <c r="P1736" s="139"/>
      <c r="Q1736" s="139"/>
      <c r="R1736" s="139"/>
      <c r="S1736" s="139"/>
      <c r="T1736" s="139"/>
      <c r="U1736" s="139"/>
      <c r="V1736" s="139"/>
      <c r="W1736" s="139"/>
      <c r="X1736" s="139"/>
      <c r="Y1736" s="139"/>
      <c r="Z1736" s="139"/>
      <c r="AA1736" s="139"/>
      <c r="AB1736" s="139"/>
      <c r="AC1736" s="139"/>
      <c r="AD1736" s="139"/>
      <c r="AE1736" s="139"/>
      <c r="AF1736" s="139"/>
      <c r="AG1736" s="139"/>
      <c r="AH1736" s="139"/>
      <c r="AI1736" s="139"/>
      <c r="AJ1736" s="139"/>
      <c r="AK1736" s="139"/>
      <c r="AL1736" s="139"/>
      <c r="AM1736" s="139"/>
      <c r="AN1736" s="139"/>
      <c r="AO1736" s="139"/>
      <c r="AP1736" s="139"/>
      <c r="AQ1736" s="139"/>
      <c r="AR1736" s="139"/>
      <c r="AS1736" s="139"/>
      <c r="AT1736" s="139"/>
      <c r="AU1736" s="139"/>
      <c r="AV1736" s="139"/>
      <c r="AW1736" s="139"/>
      <c r="AX1736" s="139"/>
      <c r="AY1736" s="139"/>
      <c r="AZ1736" s="139"/>
      <c r="BA1736" s="139"/>
      <c r="BB1736" s="139"/>
    </row>
    <row r="1737" spans="1:54" ht="14.25" x14ac:dyDescent="0.2">
      <c r="A1737" s="139"/>
      <c r="B1737" s="139"/>
      <c r="C1737" s="139"/>
      <c r="D1737" s="139"/>
      <c r="E1737" s="139"/>
      <c r="F1737" s="139"/>
      <c r="G1737" s="139"/>
      <c r="H1737" s="139"/>
      <c r="I1737" s="139"/>
      <c r="J1737" s="139"/>
      <c r="K1737" s="139"/>
      <c r="L1737" s="139"/>
      <c r="M1737" s="139"/>
      <c r="N1737" s="139"/>
      <c r="O1737" s="139"/>
      <c r="P1737" s="139"/>
      <c r="Q1737" s="139"/>
      <c r="R1737" s="139"/>
      <c r="S1737" s="139"/>
      <c r="T1737" s="139"/>
      <c r="U1737" s="139"/>
      <c r="V1737" s="139"/>
      <c r="W1737" s="139"/>
      <c r="X1737" s="139"/>
      <c r="Y1737" s="139"/>
      <c r="Z1737" s="139"/>
      <c r="AA1737" s="139"/>
      <c r="AB1737" s="139"/>
      <c r="AC1737" s="139"/>
      <c r="AD1737" s="139"/>
      <c r="AE1737" s="139"/>
      <c r="AF1737" s="139"/>
      <c r="AG1737" s="139"/>
      <c r="AH1737" s="139"/>
      <c r="AI1737" s="139"/>
      <c r="AJ1737" s="139"/>
      <c r="AK1737" s="139"/>
      <c r="AL1737" s="139"/>
      <c r="AM1737" s="139"/>
      <c r="AN1737" s="139"/>
      <c r="AO1737" s="139"/>
      <c r="AP1737" s="139"/>
      <c r="AQ1737" s="139"/>
      <c r="AR1737" s="139"/>
      <c r="AS1737" s="139"/>
      <c r="AT1737" s="139"/>
      <c r="AU1737" s="139"/>
      <c r="AV1737" s="139"/>
      <c r="AW1737" s="139"/>
      <c r="AX1737" s="139"/>
      <c r="AY1737" s="139"/>
      <c r="AZ1737" s="139"/>
      <c r="BA1737" s="139"/>
      <c r="BB1737" s="139"/>
    </row>
    <row r="1738" spans="1:54" ht="14.25" x14ac:dyDescent="0.2">
      <c r="A1738" s="139"/>
      <c r="B1738" s="139"/>
      <c r="C1738" s="139"/>
      <c r="D1738" s="139"/>
      <c r="E1738" s="139"/>
      <c r="F1738" s="139"/>
      <c r="G1738" s="139"/>
      <c r="H1738" s="139"/>
      <c r="I1738" s="139"/>
      <c r="J1738" s="139"/>
      <c r="K1738" s="139"/>
      <c r="L1738" s="139"/>
      <c r="M1738" s="139"/>
      <c r="N1738" s="139"/>
      <c r="O1738" s="139"/>
      <c r="P1738" s="139"/>
      <c r="Q1738" s="139"/>
      <c r="R1738" s="139"/>
      <c r="S1738" s="139"/>
      <c r="T1738" s="139"/>
      <c r="U1738" s="139"/>
      <c r="V1738" s="139"/>
      <c r="W1738" s="139"/>
      <c r="X1738" s="139"/>
      <c r="Y1738" s="139"/>
      <c r="Z1738" s="139"/>
      <c r="AA1738" s="139"/>
      <c r="AB1738" s="139"/>
      <c r="AC1738" s="139"/>
      <c r="AD1738" s="139"/>
      <c r="AE1738" s="139"/>
      <c r="AF1738" s="139"/>
      <c r="AG1738" s="139"/>
      <c r="AH1738" s="139"/>
      <c r="AI1738" s="139"/>
      <c r="AJ1738" s="139"/>
      <c r="AK1738" s="139"/>
      <c r="AL1738" s="139"/>
      <c r="AM1738" s="139"/>
      <c r="AN1738" s="139"/>
      <c r="AO1738" s="139"/>
      <c r="AP1738" s="139"/>
      <c r="AQ1738" s="139"/>
      <c r="AR1738" s="139"/>
      <c r="AS1738" s="139"/>
      <c r="AT1738" s="139"/>
      <c r="AU1738" s="139"/>
      <c r="AV1738" s="139"/>
      <c r="AW1738" s="139"/>
      <c r="AX1738" s="139"/>
      <c r="AY1738" s="139"/>
      <c r="AZ1738" s="139"/>
      <c r="BA1738" s="139"/>
      <c r="BB1738" s="139"/>
    </row>
    <row r="1739" spans="1:54" ht="14.25" x14ac:dyDescent="0.2">
      <c r="A1739" s="139"/>
      <c r="B1739" s="139"/>
      <c r="C1739" s="139"/>
      <c r="D1739" s="139"/>
      <c r="E1739" s="139"/>
      <c r="F1739" s="139"/>
      <c r="G1739" s="139"/>
      <c r="H1739" s="139"/>
      <c r="I1739" s="139"/>
      <c r="J1739" s="139"/>
      <c r="K1739" s="139"/>
      <c r="L1739" s="139"/>
      <c r="M1739" s="139"/>
      <c r="N1739" s="139"/>
      <c r="O1739" s="139"/>
      <c r="P1739" s="139"/>
      <c r="Q1739" s="139"/>
      <c r="R1739" s="139"/>
      <c r="S1739" s="139"/>
      <c r="T1739" s="139"/>
      <c r="U1739" s="139"/>
      <c r="V1739" s="139"/>
      <c r="W1739" s="139"/>
      <c r="X1739" s="139"/>
      <c r="Y1739" s="139"/>
      <c r="Z1739" s="139"/>
      <c r="AA1739" s="139"/>
      <c r="AB1739" s="139"/>
      <c r="AC1739" s="139"/>
      <c r="AD1739" s="139"/>
      <c r="AE1739" s="139"/>
      <c r="AF1739" s="139"/>
      <c r="AG1739" s="139"/>
      <c r="AH1739" s="139"/>
      <c r="AI1739" s="139"/>
      <c r="AJ1739" s="139"/>
      <c r="AK1739" s="139"/>
      <c r="AL1739" s="139"/>
      <c r="AM1739" s="139"/>
      <c r="AN1739" s="139"/>
      <c r="AO1739" s="139"/>
      <c r="AP1739" s="139"/>
      <c r="AQ1739" s="139"/>
      <c r="AR1739" s="139"/>
      <c r="AS1739" s="139"/>
      <c r="AT1739" s="139"/>
      <c r="AU1739" s="139"/>
      <c r="AV1739" s="139"/>
      <c r="AW1739" s="139"/>
      <c r="AX1739" s="139"/>
      <c r="AY1739" s="139"/>
      <c r="AZ1739" s="139"/>
      <c r="BA1739" s="139"/>
      <c r="BB1739" s="139"/>
    </row>
    <row r="1740" spans="1:54" ht="14.25" x14ac:dyDescent="0.2">
      <c r="A1740" s="139"/>
      <c r="B1740" s="139"/>
      <c r="C1740" s="139"/>
      <c r="D1740" s="139"/>
      <c r="E1740" s="139"/>
      <c r="F1740" s="139"/>
      <c r="G1740" s="139"/>
      <c r="H1740" s="139"/>
      <c r="I1740" s="139"/>
      <c r="J1740" s="139"/>
      <c r="K1740" s="139"/>
      <c r="L1740" s="139"/>
      <c r="M1740" s="139"/>
      <c r="N1740" s="139"/>
      <c r="O1740" s="139"/>
      <c r="P1740" s="139"/>
      <c r="Q1740" s="139"/>
      <c r="R1740" s="139"/>
      <c r="S1740" s="139"/>
      <c r="T1740" s="139"/>
      <c r="U1740" s="139"/>
      <c r="V1740" s="139"/>
      <c r="W1740" s="139"/>
      <c r="X1740" s="139"/>
      <c r="Y1740" s="139"/>
      <c r="Z1740" s="139"/>
      <c r="AA1740" s="139"/>
      <c r="AB1740" s="139"/>
      <c r="AC1740" s="139"/>
      <c r="AD1740" s="139"/>
      <c r="AE1740" s="139"/>
      <c r="AF1740" s="139"/>
      <c r="AG1740" s="139"/>
      <c r="AH1740" s="139"/>
      <c r="AI1740" s="139"/>
      <c r="AJ1740" s="139"/>
      <c r="AK1740" s="139"/>
      <c r="AL1740" s="139"/>
      <c r="AM1740" s="139"/>
      <c r="AN1740" s="139"/>
      <c r="AO1740" s="139"/>
      <c r="AP1740" s="139"/>
      <c r="AQ1740" s="139"/>
      <c r="AR1740" s="139"/>
      <c r="AS1740" s="139"/>
      <c r="AT1740" s="139"/>
      <c r="AU1740" s="139"/>
      <c r="AV1740" s="139"/>
      <c r="AW1740" s="139"/>
      <c r="AX1740" s="139"/>
      <c r="AY1740" s="139"/>
      <c r="AZ1740" s="139"/>
      <c r="BA1740" s="139"/>
      <c r="BB1740" s="139"/>
    </row>
    <row r="1741" spans="1:54" ht="14.25" x14ac:dyDescent="0.2">
      <c r="A1741" s="139"/>
      <c r="B1741" s="139"/>
      <c r="C1741" s="139"/>
      <c r="D1741" s="139"/>
      <c r="E1741" s="139"/>
      <c r="F1741" s="139"/>
      <c r="G1741" s="139"/>
      <c r="H1741" s="139"/>
      <c r="I1741" s="139"/>
      <c r="J1741" s="139"/>
      <c r="K1741" s="139"/>
      <c r="L1741" s="139"/>
      <c r="M1741" s="139"/>
      <c r="N1741" s="139"/>
      <c r="O1741" s="139"/>
      <c r="P1741" s="139"/>
      <c r="Q1741" s="139"/>
      <c r="R1741" s="139"/>
      <c r="S1741" s="139"/>
      <c r="T1741" s="139"/>
      <c r="U1741" s="139"/>
      <c r="V1741" s="139"/>
      <c r="W1741" s="139"/>
      <c r="X1741" s="139"/>
      <c r="Y1741" s="139"/>
      <c r="Z1741" s="139"/>
      <c r="AA1741" s="139"/>
      <c r="AB1741" s="139"/>
      <c r="AC1741" s="139"/>
      <c r="AD1741" s="139"/>
      <c r="AE1741" s="139"/>
      <c r="AF1741" s="139"/>
      <c r="AG1741" s="139"/>
      <c r="AH1741" s="139"/>
      <c r="AI1741" s="139"/>
      <c r="AJ1741" s="139"/>
      <c r="AK1741" s="139"/>
      <c r="AL1741" s="139"/>
      <c r="AM1741" s="139"/>
      <c r="AN1741" s="139"/>
      <c r="AO1741" s="139"/>
      <c r="AP1741" s="139"/>
      <c r="AQ1741" s="139"/>
      <c r="AR1741" s="139"/>
      <c r="AS1741" s="139"/>
      <c r="AT1741" s="139"/>
      <c r="AU1741" s="139"/>
      <c r="AV1741" s="139"/>
      <c r="AW1741" s="139"/>
      <c r="AX1741" s="139"/>
      <c r="AY1741" s="139"/>
      <c r="AZ1741" s="139"/>
      <c r="BA1741" s="139"/>
      <c r="BB1741" s="139"/>
    </row>
    <row r="1742" spans="1:54" ht="14.25" x14ac:dyDescent="0.2">
      <c r="A1742" s="139"/>
      <c r="B1742" s="139"/>
      <c r="C1742" s="139"/>
      <c r="D1742" s="139"/>
      <c r="E1742" s="139"/>
      <c r="F1742" s="139"/>
      <c r="G1742" s="139"/>
      <c r="H1742" s="139"/>
      <c r="I1742" s="139"/>
      <c r="J1742" s="139"/>
      <c r="K1742" s="139"/>
      <c r="L1742" s="139"/>
      <c r="M1742" s="139"/>
      <c r="N1742" s="139"/>
      <c r="O1742" s="139"/>
      <c r="P1742" s="139"/>
      <c r="Q1742" s="139"/>
      <c r="R1742" s="139"/>
      <c r="S1742" s="139"/>
      <c r="T1742" s="139"/>
      <c r="U1742" s="139"/>
      <c r="V1742" s="139"/>
      <c r="W1742" s="139"/>
      <c r="X1742" s="139"/>
      <c r="Y1742" s="139"/>
      <c r="Z1742" s="139"/>
      <c r="AA1742" s="139"/>
      <c r="AB1742" s="139"/>
      <c r="AC1742" s="139"/>
      <c r="AD1742" s="139"/>
      <c r="AE1742" s="139"/>
      <c r="AF1742" s="139"/>
      <c r="AG1742" s="139"/>
      <c r="AH1742" s="139"/>
      <c r="AI1742" s="139"/>
      <c r="AJ1742" s="139"/>
      <c r="AK1742" s="139"/>
      <c r="AL1742" s="139"/>
      <c r="AM1742" s="139"/>
      <c r="AN1742" s="139"/>
      <c r="AO1742" s="139"/>
      <c r="AP1742" s="139"/>
      <c r="AQ1742" s="139"/>
      <c r="AR1742" s="139"/>
      <c r="AS1742" s="139"/>
      <c r="AT1742" s="139"/>
      <c r="AU1742" s="139"/>
      <c r="AV1742" s="139"/>
      <c r="AW1742" s="139"/>
      <c r="AX1742" s="139"/>
      <c r="AY1742" s="139"/>
      <c r="AZ1742" s="139"/>
      <c r="BA1742" s="139"/>
      <c r="BB1742" s="139"/>
    </row>
    <row r="1743" spans="1:54" ht="14.25" x14ac:dyDescent="0.2">
      <c r="A1743" s="139"/>
      <c r="B1743" s="139"/>
      <c r="C1743" s="139"/>
      <c r="D1743" s="139"/>
      <c r="E1743" s="139"/>
      <c r="F1743" s="139"/>
      <c r="G1743" s="139"/>
      <c r="H1743" s="139"/>
      <c r="I1743" s="139"/>
      <c r="J1743" s="139"/>
      <c r="K1743" s="139"/>
      <c r="L1743" s="139"/>
      <c r="M1743" s="139"/>
      <c r="N1743" s="139"/>
      <c r="O1743" s="139"/>
      <c r="P1743" s="139"/>
      <c r="Q1743" s="139"/>
      <c r="R1743" s="139"/>
      <c r="S1743" s="139"/>
      <c r="T1743" s="139"/>
      <c r="U1743" s="139"/>
      <c r="V1743" s="139"/>
      <c r="W1743" s="139"/>
      <c r="X1743" s="139"/>
      <c r="Y1743" s="139"/>
      <c r="Z1743" s="139"/>
      <c r="AA1743" s="139"/>
      <c r="AB1743" s="139"/>
      <c r="AC1743" s="139"/>
      <c r="AD1743" s="139"/>
      <c r="AE1743" s="139"/>
      <c r="AF1743" s="139"/>
      <c r="AG1743" s="139"/>
      <c r="AH1743" s="139"/>
      <c r="AI1743" s="139"/>
      <c r="AJ1743" s="139"/>
      <c r="AK1743" s="139"/>
      <c r="AL1743" s="139"/>
      <c r="AM1743" s="139"/>
      <c r="AN1743" s="139"/>
      <c r="AO1743" s="139"/>
      <c r="AP1743" s="139"/>
      <c r="AQ1743" s="139"/>
      <c r="AR1743" s="139"/>
      <c r="AS1743" s="139"/>
      <c r="AT1743" s="139"/>
      <c r="AU1743" s="139"/>
      <c r="AV1743" s="139"/>
      <c r="AW1743" s="139"/>
      <c r="AX1743" s="139"/>
      <c r="AY1743" s="139"/>
      <c r="AZ1743" s="139"/>
      <c r="BA1743" s="139"/>
      <c r="BB1743" s="139"/>
    </row>
    <row r="1744" spans="1:54" ht="14.25" x14ac:dyDescent="0.2">
      <c r="A1744" s="139"/>
      <c r="B1744" s="139"/>
      <c r="C1744" s="139"/>
      <c r="D1744" s="139"/>
      <c r="E1744" s="139"/>
      <c r="F1744" s="139"/>
      <c r="G1744" s="139"/>
      <c r="H1744" s="139"/>
      <c r="I1744" s="139"/>
      <c r="J1744" s="139"/>
      <c r="K1744" s="139"/>
      <c r="L1744" s="139"/>
      <c r="M1744" s="139"/>
      <c r="N1744" s="139"/>
      <c r="O1744" s="139"/>
      <c r="P1744" s="139"/>
      <c r="Q1744" s="139"/>
      <c r="R1744" s="139"/>
      <c r="S1744" s="139"/>
      <c r="T1744" s="139"/>
      <c r="U1744" s="139"/>
      <c r="V1744" s="139"/>
      <c r="W1744" s="139"/>
      <c r="X1744" s="139"/>
      <c r="Y1744" s="139"/>
      <c r="Z1744" s="139"/>
      <c r="AA1744" s="139"/>
      <c r="AB1744" s="139"/>
      <c r="AC1744" s="139"/>
      <c r="AD1744" s="139"/>
      <c r="AE1744" s="139"/>
      <c r="AF1744" s="139"/>
      <c r="AG1744" s="139"/>
      <c r="AH1744" s="139"/>
      <c r="AI1744" s="139"/>
      <c r="AJ1744" s="139"/>
      <c r="AK1744" s="139"/>
      <c r="AL1744" s="139"/>
      <c r="AM1744" s="139"/>
      <c r="AN1744" s="139"/>
      <c r="AO1744" s="139"/>
      <c r="AP1744" s="139"/>
      <c r="AQ1744" s="139"/>
      <c r="AR1744" s="139"/>
      <c r="AS1744" s="139"/>
      <c r="AT1744" s="139"/>
      <c r="AU1744" s="139"/>
      <c r="AV1744" s="139"/>
      <c r="AW1744" s="139"/>
      <c r="AX1744" s="139"/>
      <c r="AY1744" s="139"/>
      <c r="AZ1744" s="139"/>
      <c r="BA1744" s="139"/>
      <c r="BB1744" s="139"/>
    </row>
    <row r="1745" spans="1:54" ht="14.25" x14ac:dyDescent="0.2">
      <c r="A1745" s="139"/>
      <c r="B1745" s="139"/>
      <c r="C1745" s="139"/>
      <c r="D1745" s="139"/>
      <c r="E1745" s="139"/>
      <c r="F1745" s="139"/>
      <c r="G1745" s="139"/>
      <c r="H1745" s="139"/>
      <c r="I1745" s="139"/>
      <c r="J1745" s="139"/>
      <c r="K1745" s="139"/>
      <c r="L1745" s="139"/>
      <c r="M1745" s="139"/>
      <c r="N1745" s="139"/>
      <c r="O1745" s="139"/>
      <c r="P1745" s="139"/>
      <c r="Q1745" s="139"/>
      <c r="R1745" s="139"/>
      <c r="S1745" s="139"/>
      <c r="T1745" s="139"/>
      <c r="U1745" s="139"/>
      <c r="V1745" s="139"/>
      <c r="W1745" s="139"/>
      <c r="X1745" s="139"/>
      <c r="Y1745" s="139"/>
      <c r="Z1745" s="139"/>
      <c r="AA1745" s="139"/>
      <c r="AB1745" s="139"/>
      <c r="AC1745" s="139"/>
      <c r="AD1745" s="139"/>
      <c r="AE1745" s="139"/>
      <c r="AF1745" s="139"/>
      <c r="AG1745" s="139"/>
      <c r="AH1745" s="139"/>
      <c r="AI1745" s="139"/>
      <c r="AJ1745" s="139"/>
      <c r="AK1745" s="139"/>
      <c r="AL1745" s="139"/>
      <c r="AM1745" s="139"/>
      <c r="AN1745" s="139"/>
      <c r="AO1745" s="139"/>
      <c r="AP1745" s="139"/>
      <c r="AQ1745" s="139"/>
      <c r="AR1745" s="139"/>
      <c r="AS1745" s="139"/>
      <c r="AT1745" s="139"/>
      <c r="AU1745" s="139"/>
      <c r="AV1745" s="139"/>
      <c r="AW1745" s="139"/>
      <c r="AX1745" s="139"/>
      <c r="AY1745" s="139"/>
      <c r="AZ1745" s="139"/>
      <c r="BA1745" s="139"/>
      <c r="BB1745" s="139"/>
    </row>
    <row r="1746" spans="1:54" ht="14.25" x14ac:dyDescent="0.2">
      <c r="A1746" s="139"/>
      <c r="B1746" s="139"/>
      <c r="C1746" s="139"/>
      <c r="D1746" s="139"/>
      <c r="E1746" s="139"/>
      <c r="F1746" s="139"/>
      <c r="G1746" s="139"/>
      <c r="H1746" s="139"/>
      <c r="I1746" s="139"/>
      <c r="J1746" s="139"/>
      <c r="K1746" s="139"/>
      <c r="L1746" s="139"/>
      <c r="M1746" s="139"/>
      <c r="N1746" s="139"/>
      <c r="O1746" s="139"/>
      <c r="P1746" s="139"/>
      <c r="Q1746" s="139"/>
      <c r="R1746" s="139"/>
      <c r="S1746" s="139"/>
      <c r="T1746" s="139"/>
      <c r="U1746" s="139"/>
      <c r="V1746" s="139"/>
      <c r="W1746" s="139"/>
      <c r="X1746" s="139"/>
      <c r="Y1746" s="139"/>
      <c r="Z1746" s="139"/>
      <c r="AA1746" s="139"/>
      <c r="AB1746" s="139"/>
      <c r="AC1746" s="139"/>
      <c r="AD1746" s="139"/>
      <c r="AE1746" s="139"/>
      <c r="AF1746" s="139"/>
      <c r="AG1746" s="139"/>
      <c r="AH1746" s="139"/>
      <c r="AI1746" s="139"/>
      <c r="AJ1746" s="139"/>
      <c r="AK1746" s="139"/>
      <c r="AL1746" s="139"/>
      <c r="AM1746" s="139"/>
      <c r="AN1746" s="139"/>
      <c r="AO1746" s="139"/>
      <c r="AP1746" s="139"/>
      <c r="AQ1746" s="139"/>
      <c r="AR1746" s="139"/>
      <c r="AS1746" s="139"/>
      <c r="AT1746" s="139"/>
      <c r="AU1746" s="139"/>
      <c r="AV1746" s="139"/>
      <c r="AW1746" s="139"/>
      <c r="AX1746" s="139"/>
      <c r="AY1746" s="139"/>
      <c r="AZ1746" s="139"/>
      <c r="BA1746" s="139"/>
      <c r="BB1746" s="139"/>
    </row>
    <row r="1747" spans="1:54" ht="14.25" x14ac:dyDescent="0.2">
      <c r="A1747" s="139"/>
      <c r="B1747" s="139"/>
      <c r="C1747" s="139"/>
      <c r="D1747" s="139"/>
      <c r="E1747" s="139"/>
      <c r="F1747" s="139"/>
      <c r="G1747" s="139"/>
      <c r="H1747" s="139"/>
      <c r="I1747" s="139"/>
      <c r="J1747" s="139"/>
      <c r="K1747" s="139"/>
      <c r="L1747" s="139"/>
      <c r="M1747" s="139"/>
      <c r="N1747" s="139"/>
      <c r="O1747" s="139"/>
      <c r="P1747" s="139"/>
      <c r="Q1747" s="139"/>
      <c r="R1747" s="139"/>
      <c r="S1747" s="139"/>
      <c r="T1747" s="139"/>
      <c r="U1747" s="139"/>
      <c r="V1747" s="139"/>
      <c r="W1747" s="139"/>
      <c r="X1747" s="139"/>
      <c r="Y1747" s="139"/>
      <c r="Z1747" s="139"/>
      <c r="AA1747" s="139"/>
      <c r="AB1747" s="139"/>
      <c r="AC1747" s="139"/>
      <c r="AD1747" s="139"/>
      <c r="AE1747" s="139"/>
      <c r="AF1747" s="139"/>
      <c r="AG1747" s="139"/>
      <c r="AH1747" s="139"/>
      <c r="AI1747" s="139"/>
      <c r="AJ1747" s="139"/>
      <c r="AK1747" s="139"/>
      <c r="AL1747" s="139"/>
      <c r="AM1747" s="139"/>
      <c r="AN1747" s="139"/>
      <c r="AO1747" s="139"/>
      <c r="AP1747" s="139"/>
      <c r="AQ1747" s="139"/>
      <c r="AR1747" s="139"/>
      <c r="AS1747" s="139"/>
      <c r="AT1747" s="139"/>
      <c r="AU1747" s="139"/>
      <c r="AV1747" s="139"/>
      <c r="AW1747" s="139"/>
      <c r="AX1747" s="139"/>
      <c r="AY1747" s="139"/>
      <c r="AZ1747" s="139"/>
      <c r="BA1747" s="139"/>
      <c r="BB1747" s="139"/>
    </row>
    <row r="1748" spans="1:54" ht="14.25" x14ac:dyDescent="0.2">
      <c r="A1748" s="139"/>
      <c r="B1748" s="139"/>
      <c r="C1748" s="139"/>
      <c r="D1748" s="139"/>
      <c r="E1748" s="139"/>
      <c r="F1748" s="139"/>
      <c r="G1748" s="139"/>
      <c r="H1748" s="139"/>
      <c r="I1748" s="139"/>
      <c r="J1748" s="139"/>
      <c r="K1748" s="139"/>
      <c r="L1748" s="139"/>
      <c r="M1748" s="139"/>
      <c r="N1748" s="139"/>
      <c r="O1748" s="139"/>
      <c r="P1748" s="139"/>
      <c r="Q1748" s="139"/>
      <c r="R1748" s="139"/>
      <c r="S1748" s="139"/>
      <c r="T1748" s="139"/>
      <c r="U1748" s="139"/>
      <c r="V1748" s="139"/>
      <c r="W1748" s="139"/>
      <c r="X1748" s="139"/>
      <c r="Y1748" s="139"/>
      <c r="Z1748" s="139"/>
      <c r="AA1748" s="139"/>
      <c r="AB1748" s="139"/>
      <c r="AC1748" s="139"/>
      <c r="AD1748" s="139"/>
      <c r="AE1748" s="139"/>
      <c r="AF1748" s="139"/>
      <c r="AG1748" s="139"/>
      <c r="AH1748" s="139"/>
      <c r="AI1748" s="139"/>
      <c r="AJ1748" s="139"/>
      <c r="AK1748" s="139"/>
      <c r="AL1748" s="139"/>
      <c r="AM1748" s="139"/>
      <c r="AN1748" s="139"/>
      <c r="AO1748" s="139"/>
      <c r="AP1748" s="139"/>
      <c r="AQ1748" s="139"/>
      <c r="AR1748" s="139"/>
      <c r="AS1748" s="139"/>
      <c r="AT1748" s="139"/>
      <c r="AU1748" s="139"/>
      <c r="AV1748" s="139"/>
      <c r="AW1748" s="139"/>
      <c r="AX1748" s="139"/>
      <c r="AY1748" s="139"/>
      <c r="AZ1748" s="139"/>
      <c r="BA1748" s="139"/>
      <c r="BB1748" s="139"/>
    </row>
    <row r="1749" spans="1:54" ht="14.25" x14ac:dyDescent="0.2">
      <c r="A1749" s="139"/>
      <c r="B1749" s="139"/>
      <c r="C1749" s="139"/>
      <c r="D1749" s="139"/>
      <c r="E1749" s="139"/>
      <c r="F1749" s="139"/>
      <c r="G1749" s="139"/>
      <c r="H1749" s="139"/>
      <c r="I1749" s="139"/>
      <c r="J1749" s="139"/>
      <c r="K1749" s="139"/>
      <c r="L1749" s="139"/>
      <c r="M1749" s="139"/>
      <c r="N1749" s="139"/>
      <c r="O1749" s="139"/>
      <c r="P1749" s="139"/>
      <c r="Q1749" s="139"/>
      <c r="R1749" s="139"/>
      <c r="S1749" s="139"/>
      <c r="T1749" s="139"/>
      <c r="U1749" s="139"/>
      <c r="V1749" s="139"/>
      <c r="W1749" s="139"/>
      <c r="X1749" s="139"/>
      <c r="Y1749" s="139"/>
      <c r="Z1749" s="139"/>
      <c r="AA1749" s="139"/>
      <c r="AB1749" s="139"/>
      <c r="AC1749" s="139"/>
      <c r="AD1749" s="139"/>
      <c r="AE1749" s="139"/>
      <c r="AF1749" s="139"/>
      <c r="AG1749" s="139"/>
      <c r="AH1749" s="139"/>
      <c r="AI1749" s="139"/>
      <c r="AJ1749" s="139"/>
      <c r="AK1749" s="139"/>
      <c r="AL1749" s="139"/>
      <c r="AM1749" s="139"/>
      <c r="AN1749" s="139"/>
      <c r="AO1749" s="139"/>
      <c r="AP1749" s="139"/>
      <c r="AQ1749" s="139"/>
      <c r="AR1749" s="139"/>
      <c r="AS1749" s="139"/>
      <c r="AT1749" s="139"/>
      <c r="AU1749" s="139"/>
      <c r="AV1749" s="139"/>
      <c r="AW1749" s="139"/>
      <c r="AX1749" s="139"/>
      <c r="AY1749" s="139"/>
      <c r="AZ1749" s="139"/>
      <c r="BA1749" s="139"/>
      <c r="BB1749" s="139"/>
    </row>
    <row r="1750" spans="1:54" ht="14.25" x14ac:dyDescent="0.2">
      <c r="A1750" s="139"/>
      <c r="B1750" s="139"/>
      <c r="C1750" s="139"/>
      <c r="D1750" s="139"/>
      <c r="E1750" s="139"/>
      <c r="F1750" s="139"/>
      <c r="G1750" s="139"/>
      <c r="H1750" s="139"/>
      <c r="I1750" s="139"/>
      <c r="J1750" s="139"/>
      <c r="K1750" s="139"/>
      <c r="L1750" s="139"/>
      <c r="M1750" s="139"/>
      <c r="N1750" s="139"/>
      <c r="O1750" s="139"/>
      <c r="P1750" s="139"/>
      <c r="Q1750" s="139"/>
      <c r="R1750" s="139"/>
      <c r="S1750" s="139"/>
      <c r="T1750" s="139"/>
      <c r="U1750" s="139"/>
      <c r="V1750" s="139"/>
      <c r="W1750" s="139"/>
      <c r="X1750" s="139"/>
      <c r="Y1750" s="139"/>
      <c r="Z1750" s="139"/>
      <c r="AA1750" s="139"/>
      <c r="AB1750" s="139"/>
      <c r="AC1750" s="139"/>
      <c r="AD1750" s="139"/>
      <c r="AE1750" s="139"/>
      <c r="AF1750" s="139"/>
      <c r="AG1750" s="139"/>
      <c r="AH1750" s="139"/>
      <c r="AI1750" s="139"/>
      <c r="AJ1750" s="139"/>
      <c r="AK1750" s="139"/>
      <c r="AL1750" s="139"/>
      <c r="AM1750" s="139"/>
      <c r="AN1750" s="139"/>
      <c r="AO1750" s="139"/>
      <c r="AP1750" s="139"/>
      <c r="AQ1750" s="139"/>
      <c r="AR1750" s="139"/>
      <c r="AS1750" s="139"/>
      <c r="AT1750" s="139"/>
      <c r="AU1750" s="139"/>
      <c r="AV1750" s="139"/>
      <c r="AW1750" s="139"/>
      <c r="AX1750" s="139"/>
      <c r="AY1750" s="139"/>
      <c r="AZ1750" s="139"/>
      <c r="BA1750" s="139"/>
      <c r="BB1750" s="139"/>
    </row>
    <row r="1751" spans="1:54" ht="14.25" x14ac:dyDescent="0.2">
      <c r="A1751" s="139"/>
      <c r="B1751" s="139"/>
      <c r="C1751" s="139"/>
      <c r="D1751" s="139"/>
      <c r="E1751" s="139"/>
      <c r="F1751" s="139"/>
      <c r="G1751" s="139"/>
      <c r="H1751" s="139"/>
      <c r="I1751" s="139"/>
      <c r="J1751" s="139"/>
      <c r="K1751" s="139"/>
      <c r="L1751" s="139"/>
      <c r="M1751" s="139"/>
      <c r="N1751" s="139"/>
      <c r="O1751" s="139"/>
      <c r="P1751" s="139"/>
      <c r="Q1751" s="139"/>
      <c r="R1751" s="139"/>
      <c r="S1751" s="139"/>
      <c r="T1751" s="139"/>
      <c r="U1751" s="139"/>
      <c r="V1751" s="139"/>
      <c r="W1751" s="139"/>
      <c r="X1751" s="139"/>
      <c r="Y1751" s="139"/>
      <c r="Z1751" s="139"/>
      <c r="AA1751" s="139"/>
      <c r="AB1751" s="139"/>
      <c r="AC1751" s="139"/>
      <c r="AD1751" s="139"/>
      <c r="AE1751" s="139"/>
      <c r="AF1751" s="139"/>
      <c r="AG1751" s="139"/>
      <c r="AH1751" s="139"/>
      <c r="AI1751" s="139"/>
      <c r="AJ1751" s="139"/>
      <c r="AK1751" s="139"/>
      <c r="AL1751" s="139"/>
      <c r="AM1751" s="139"/>
      <c r="AN1751" s="139"/>
      <c r="AO1751" s="139"/>
      <c r="AP1751" s="139"/>
      <c r="AQ1751" s="139"/>
      <c r="AR1751" s="139"/>
      <c r="AS1751" s="139"/>
      <c r="AT1751" s="139"/>
      <c r="AU1751" s="139"/>
      <c r="AV1751" s="139"/>
      <c r="AW1751" s="139"/>
      <c r="AX1751" s="139"/>
      <c r="AY1751" s="139"/>
      <c r="AZ1751" s="139"/>
      <c r="BA1751" s="139"/>
      <c r="BB1751" s="139"/>
    </row>
    <row r="1752" spans="1:54" ht="14.25" x14ac:dyDescent="0.2">
      <c r="A1752" s="139"/>
      <c r="B1752" s="139"/>
      <c r="C1752" s="139"/>
      <c r="D1752" s="139"/>
      <c r="E1752" s="139"/>
      <c r="F1752" s="139"/>
      <c r="G1752" s="139"/>
      <c r="H1752" s="139"/>
      <c r="I1752" s="139"/>
      <c r="J1752" s="139"/>
      <c r="K1752" s="139"/>
      <c r="L1752" s="139"/>
      <c r="M1752" s="139"/>
      <c r="N1752" s="139"/>
      <c r="O1752" s="139"/>
      <c r="P1752" s="139"/>
      <c r="Q1752" s="139"/>
      <c r="R1752" s="139"/>
      <c r="S1752" s="139"/>
      <c r="T1752" s="139"/>
      <c r="U1752" s="139"/>
      <c r="V1752" s="139"/>
      <c r="W1752" s="139"/>
      <c r="X1752" s="139"/>
      <c r="Y1752" s="139"/>
      <c r="Z1752" s="139"/>
      <c r="AA1752" s="139"/>
      <c r="AB1752" s="139"/>
      <c r="AC1752" s="139"/>
      <c r="AD1752" s="139"/>
      <c r="AE1752" s="139"/>
      <c r="AF1752" s="139"/>
      <c r="AG1752" s="139"/>
      <c r="AH1752" s="139"/>
      <c r="AI1752" s="139"/>
      <c r="AJ1752" s="139"/>
      <c r="AK1752" s="139"/>
      <c r="AL1752" s="139"/>
      <c r="AM1752" s="139"/>
      <c r="AN1752" s="139"/>
      <c r="AO1752" s="139"/>
      <c r="AP1752" s="139"/>
      <c r="AQ1752" s="139"/>
      <c r="AR1752" s="139"/>
      <c r="AS1752" s="139"/>
      <c r="AT1752" s="139"/>
      <c r="AU1752" s="139"/>
      <c r="AV1752" s="139"/>
      <c r="AW1752" s="139"/>
      <c r="AX1752" s="139"/>
      <c r="AY1752" s="139"/>
      <c r="AZ1752" s="139"/>
      <c r="BA1752" s="139"/>
      <c r="BB1752" s="139"/>
    </row>
    <row r="1753" spans="1:54" ht="14.25" x14ac:dyDescent="0.2">
      <c r="A1753" s="139"/>
      <c r="B1753" s="139"/>
      <c r="C1753" s="139"/>
      <c r="D1753" s="139"/>
      <c r="E1753" s="139"/>
      <c r="F1753" s="139"/>
      <c r="G1753" s="139"/>
      <c r="H1753" s="139"/>
      <c r="I1753" s="139"/>
      <c r="J1753" s="139"/>
      <c r="K1753" s="139"/>
      <c r="L1753" s="139"/>
      <c r="M1753" s="139"/>
      <c r="N1753" s="139"/>
      <c r="O1753" s="139"/>
      <c r="P1753" s="139"/>
      <c r="Q1753" s="139"/>
      <c r="R1753" s="139"/>
      <c r="S1753" s="139"/>
      <c r="T1753" s="139"/>
      <c r="U1753" s="139"/>
      <c r="V1753" s="139"/>
      <c r="W1753" s="139"/>
      <c r="X1753" s="139"/>
      <c r="Y1753" s="139"/>
      <c r="Z1753" s="139"/>
      <c r="AA1753" s="139"/>
      <c r="AB1753" s="139"/>
      <c r="AC1753" s="139"/>
      <c r="AD1753" s="139"/>
      <c r="AE1753" s="139"/>
      <c r="AF1753" s="139"/>
      <c r="AG1753" s="139"/>
      <c r="AH1753" s="139"/>
      <c r="AI1753" s="139"/>
      <c r="AJ1753" s="139"/>
      <c r="AK1753" s="139"/>
      <c r="AL1753" s="139"/>
      <c r="AM1753" s="139"/>
      <c r="AN1753" s="139"/>
      <c r="AO1753" s="139"/>
      <c r="AP1753" s="139"/>
      <c r="AQ1753" s="139"/>
      <c r="AR1753" s="139"/>
      <c r="AS1753" s="139"/>
      <c r="AT1753" s="139"/>
      <c r="AU1753" s="139"/>
      <c r="AV1753" s="139"/>
      <c r="AW1753" s="139"/>
      <c r="AX1753" s="139"/>
      <c r="AY1753" s="139"/>
      <c r="AZ1753" s="139"/>
      <c r="BA1753" s="139"/>
      <c r="BB1753" s="139"/>
    </row>
    <row r="1754" spans="1:54" ht="14.25" x14ac:dyDescent="0.2">
      <c r="A1754" s="139"/>
      <c r="B1754" s="139"/>
      <c r="C1754" s="139"/>
      <c r="D1754" s="139"/>
      <c r="E1754" s="139"/>
      <c r="F1754" s="139"/>
      <c r="G1754" s="139"/>
      <c r="H1754" s="139"/>
      <c r="I1754" s="139"/>
      <c r="J1754" s="139"/>
      <c r="K1754" s="139"/>
      <c r="L1754" s="139"/>
      <c r="M1754" s="139"/>
      <c r="N1754" s="139"/>
      <c r="O1754" s="139"/>
      <c r="P1754" s="139"/>
      <c r="Q1754" s="139"/>
      <c r="R1754" s="139"/>
      <c r="S1754" s="139"/>
      <c r="T1754" s="139"/>
      <c r="U1754" s="139"/>
      <c r="V1754" s="139"/>
      <c r="W1754" s="139"/>
      <c r="X1754" s="139"/>
      <c r="Y1754" s="139"/>
      <c r="Z1754" s="139"/>
      <c r="AA1754" s="139"/>
      <c r="AB1754" s="139"/>
      <c r="AC1754" s="139"/>
      <c r="AD1754" s="139"/>
      <c r="AE1754" s="139"/>
      <c r="AF1754" s="139"/>
      <c r="AG1754" s="139"/>
      <c r="AH1754" s="139"/>
      <c r="AI1754" s="139"/>
      <c r="AJ1754" s="139"/>
      <c r="AK1754" s="139"/>
      <c r="AL1754" s="139"/>
      <c r="AM1754" s="139"/>
      <c r="AN1754" s="139"/>
      <c r="AO1754" s="139"/>
      <c r="AP1754" s="139"/>
      <c r="AQ1754" s="139"/>
      <c r="AR1754" s="139"/>
      <c r="AS1754" s="139"/>
      <c r="AT1754" s="139"/>
      <c r="AU1754" s="139"/>
      <c r="AV1754" s="139"/>
      <c r="AW1754" s="139"/>
      <c r="AX1754" s="139"/>
      <c r="AY1754" s="139"/>
      <c r="AZ1754" s="139"/>
      <c r="BA1754" s="139"/>
      <c r="BB1754" s="139"/>
    </row>
    <row r="1755" spans="1:54" ht="14.25" x14ac:dyDescent="0.2">
      <c r="A1755" s="139"/>
      <c r="B1755" s="139"/>
      <c r="C1755" s="139"/>
      <c r="D1755" s="139"/>
      <c r="E1755" s="139"/>
      <c r="F1755" s="139"/>
      <c r="G1755" s="139"/>
      <c r="H1755" s="139"/>
      <c r="I1755" s="139"/>
      <c r="J1755" s="139"/>
      <c r="K1755" s="139"/>
      <c r="L1755" s="139"/>
      <c r="M1755" s="139"/>
      <c r="N1755" s="139"/>
      <c r="O1755" s="139"/>
      <c r="P1755" s="139"/>
      <c r="Q1755" s="139"/>
      <c r="R1755" s="139"/>
      <c r="S1755" s="139"/>
      <c r="T1755" s="139"/>
      <c r="U1755" s="139"/>
      <c r="V1755" s="139"/>
      <c r="W1755" s="139"/>
      <c r="X1755" s="139"/>
      <c r="Y1755" s="139"/>
      <c r="Z1755" s="139"/>
      <c r="AA1755" s="139"/>
      <c r="AB1755" s="139"/>
      <c r="AC1755" s="139"/>
      <c r="AD1755" s="139"/>
      <c r="AE1755" s="139"/>
      <c r="AF1755" s="139"/>
      <c r="AG1755" s="139"/>
      <c r="AH1755" s="139"/>
      <c r="AI1755" s="139"/>
      <c r="AJ1755" s="139"/>
      <c r="AK1755" s="139"/>
      <c r="AL1755" s="139"/>
      <c r="AM1755" s="139"/>
      <c r="AN1755" s="139"/>
      <c r="AO1755" s="139"/>
      <c r="AP1755" s="139"/>
      <c r="AQ1755" s="139"/>
      <c r="AR1755" s="139"/>
      <c r="AS1755" s="139"/>
      <c r="AT1755" s="139"/>
      <c r="AU1755" s="139"/>
      <c r="AV1755" s="139"/>
      <c r="AW1755" s="139"/>
      <c r="AX1755" s="139"/>
      <c r="AY1755" s="139"/>
      <c r="AZ1755" s="139"/>
      <c r="BA1755" s="139"/>
      <c r="BB1755" s="139"/>
    </row>
    <row r="1756" spans="1:54" ht="14.25" x14ac:dyDescent="0.2">
      <c r="A1756" s="139"/>
      <c r="B1756" s="139"/>
      <c r="C1756" s="139"/>
      <c r="D1756" s="139"/>
      <c r="E1756" s="139"/>
      <c r="F1756" s="139"/>
      <c r="G1756" s="139"/>
      <c r="H1756" s="139"/>
      <c r="I1756" s="139"/>
      <c r="J1756" s="139"/>
      <c r="K1756" s="139"/>
      <c r="L1756" s="139"/>
      <c r="M1756" s="139"/>
      <c r="N1756" s="139"/>
      <c r="O1756" s="139"/>
      <c r="P1756" s="139"/>
      <c r="Q1756" s="139"/>
      <c r="R1756" s="139"/>
      <c r="S1756" s="139"/>
      <c r="T1756" s="139"/>
      <c r="U1756" s="139"/>
      <c r="V1756" s="139"/>
      <c r="W1756" s="139"/>
      <c r="X1756" s="139"/>
      <c r="Y1756" s="139"/>
      <c r="Z1756" s="139"/>
      <c r="AA1756" s="139"/>
      <c r="AB1756" s="139"/>
      <c r="AC1756" s="139"/>
      <c r="AD1756" s="139"/>
      <c r="AE1756" s="139"/>
      <c r="AF1756" s="139"/>
      <c r="AG1756" s="139"/>
      <c r="AH1756" s="139"/>
      <c r="AI1756" s="139"/>
      <c r="AJ1756" s="139"/>
      <c r="AK1756" s="139"/>
      <c r="AL1756" s="139"/>
      <c r="AM1756" s="139"/>
      <c r="AN1756" s="139"/>
      <c r="AO1756" s="139"/>
      <c r="AP1756" s="139"/>
      <c r="AQ1756" s="139"/>
      <c r="AR1756" s="139"/>
      <c r="AS1756" s="139"/>
      <c r="AT1756" s="139"/>
      <c r="AU1756" s="139"/>
      <c r="AV1756" s="139"/>
      <c r="AW1756" s="139"/>
      <c r="AX1756" s="139"/>
      <c r="AY1756" s="139"/>
      <c r="AZ1756" s="139"/>
      <c r="BA1756" s="139"/>
      <c r="BB1756" s="139"/>
    </row>
    <row r="1757" spans="1:54" ht="14.25" x14ac:dyDescent="0.2">
      <c r="A1757" s="139"/>
      <c r="B1757" s="139"/>
      <c r="C1757" s="139"/>
      <c r="D1757" s="139"/>
      <c r="E1757" s="139"/>
      <c r="F1757" s="139"/>
      <c r="G1757" s="139"/>
      <c r="H1757" s="139"/>
      <c r="I1757" s="139"/>
      <c r="J1757" s="139"/>
      <c r="K1757" s="139"/>
      <c r="L1757" s="139"/>
      <c r="M1757" s="139"/>
      <c r="N1757" s="139"/>
      <c r="O1757" s="139"/>
      <c r="P1757" s="139"/>
      <c r="Q1757" s="139"/>
      <c r="R1757" s="139"/>
      <c r="S1757" s="139"/>
      <c r="T1757" s="139"/>
      <c r="U1757" s="139"/>
      <c r="V1757" s="139"/>
      <c r="W1757" s="139"/>
      <c r="X1757" s="139"/>
      <c r="Y1757" s="139"/>
      <c r="Z1757" s="139"/>
      <c r="AA1757" s="139"/>
      <c r="AB1757" s="139"/>
      <c r="AC1757" s="139"/>
      <c r="AD1757" s="139"/>
      <c r="AE1757" s="139"/>
      <c r="AF1757" s="139"/>
      <c r="AG1757" s="139"/>
      <c r="AH1757" s="139"/>
      <c r="AI1757" s="139"/>
      <c r="AJ1757" s="139"/>
      <c r="AK1757" s="139"/>
      <c r="AL1757" s="139"/>
      <c r="AM1757" s="139"/>
      <c r="AN1757" s="139"/>
      <c r="AO1757" s="139"/>
      <c r="AP1757" s="139"/>
      <c r="AQ1757" s="139"/>
      <c r="AR1757" s="139"/>
      <c r="AS1757" s="139"/>
      <c r="AT1757" s="139"/>
      <c r="AU1757" s="139"/>
      <c r="AV1757" s="139"/>
      <c r="AW1757" s="139"/>
      <c r="AX1757" s="139"/>
      <c r="AY1757" s="139"/>
      <c r="AZ1757" s="139"/>
      <c r="BA1757" s="139"/>
      <c r="BB1757" s="139"/>
    </row>
    <row r="1758" spans="1:54" ht="14.25" x14ac:dyDescent="0.2">
      <c r="A1758" s="139"/>
      <c r="B1758" s="139"/>
      <c r="C1758" s="139"/>
      <c r="D1758" s="139"/>
      <c r="E1758" s="139"/>
      <c r="F1758" s="139"/>
      <c r="G1758" s="139"/>
      <c r="H1758" s="139"/>
      <c r="I1758" s="139"/>
      <c r="J1758" s="139"/>
      <c r="K1758" s="139"/>
      <c r="L1758" s="139"/>
      <c r="M1758" s="139"/>
      <c r="N1758" s="139"/>
      <c r="O1758" s="139"/>
      <c r="P1758" s="139"/>
      <c r="Q1758" s="139"/>
      <c r="R1758" s="139"/>
      <c r="S1758" s="139"/>
      <c r="T1758" s="139"/>
      <c r="U1758" s="139"/>
      <c r="V1758" s="139"/>
      <c r="W1758" s="139"/>
      <c r="X1758" s="139"/>
      <c r="Y1758" s="139"/>
      <c r="Z1758" s="139"/>
      <c r="AA1758" s="139"/>
      <c r="AB1758" s="139"/>
      <c r="AC1758" s="139"/>
      <c r="AD1758" s="139"/>
      <c r="AE1758" s="139"/>
      <c r="AF1758" s="139"/>
      <c r="AG1758" s="139"/>
      <c r="AH1758" s="139"/>
      <c r="AI1758" s="139"/>
      <c r="AJ1758" s="139"/>
      <c r="AK1758" s="139"/>
      <c r="AL1758" s="139"/>
      <c r="AM1758" s="139"/>
      <c r="AN1758" s="139"/>
      <c r="AO1758" s="139"/>
      <c r="AP1758" s="139"/>
      <c r="AQ1758" s="139"/>
      <c r="AR1758" s="139"/>
      <c r="AS1758" s="139"/>
      <c r="AT1758" s="139"/>
      <c r="AU1758" s="139"/>
      <c r="AV1758" s="139"/>
      <c r="AW1758" s="139"/>
      <c r="AX1758" s="139"/>
      <c r="AY1758" s="139"/>
      <c r="AZ1758" s="139"/>
      <c r="BA1758" s="139"/>
      <c r="BB1758" s="139"/>
    </row>
    <row r="1759" spans="1:54" ht="14.25" x14ac:dyDescent="0.2">
      <c r="A1759" s="139"/>
      <c r="B1759" s="139"/>
      <c r="C1759" s="139"/>
      <c r="D1759" s="139"/>
      <c r="E1759" s="139"/>
      <c r="F1759" s="139"/>
      <c r="G1759" s="139"/>
      <c r="H1759" s="139"/>
      <c r="I1759" s="139"/>
      <c r="J1759" s="139"/>
      <c r="K1759" s="139"/>
      <c r="L1759" s="139"/>
      <c r="M1759" s="139"/>
      <c r="N1759" s="139"/>
      <c r="O1759" s="139"/>
      <c r="P1759" s="139"/>
      <c r="Q1759" s="139"/>
      <c r="R1759" s="139"/>
      <c r="S1759" s="139"/>
      <c r="T1759" s="139"/>
      <c r="U1759" s="139"/>
      <c r="V1759" s="139"/>
      <c r="W1759" s="139"/>
      <c r="X1759" s="139"/>
      <c r="Y1759" s="139"/>
      <c r="Z1759" s="139"/>
      <c r="AA1759" s="139"/>
      <c r="AB1759" s="139"/>
      <c r="AC1759" s="139"/>
      <c r="AD1759" s="139"/>
      <c r="AE1759" s="139"/>
      <c r="AF1759" s="139"/>
      <c r="AG1759" s="139"/>
      <c r="AH1759" s="139"/>
      <c r="AI1759" s="139"/>
      <c r="AJ1759" s="139"/>
      <c r="AK1759" s="139"/>
      <c r="AL1759" s="139"/>
      <c r="AM1759" s="139"/>
      <c r="AN1759" s="139"/>
      <c r="AO1759" s="139"/>
      <c r="AP1759" s="139"/>
      <c r="AQ1759" s="139"/>
      <c r="AR1759" s="139"/>
      <c r="AS1759" s="139"/>
      <c r="AT1759" s="139"/>
      <c r="AU1759" s="139"/>
      <c r="AV1759" s="139"/>
      <c r="AW1759" s="139"/>
      <c r="AX1759" s="139"/>
      <c r="AY1759" s="139"/>
      <c r="AZ1759" s="139"/>
      <c r="BA1759" s="139"/>
      <c r="BB1759" s="139"/>
    </row>
    <row r="1760" spans="1:54" ht="14.25" x14ac:dyDescent="0.2">
      <c r="A1760" s="139"/>
      <c r="B1760" s="139"/>
      <c r="C1760" s="139"/>
      <c r="D1760" s="139"/>
      <c r="E1760" s="139"/>
      <c r="F1760" s="139"/>
      <c r="G1760" s="139"/>
      <c r="H1760" s="139"/>
      <c r="I1760" s="139"/>
      <c r="J1760" s="139"/>
      <c r="K1760" s="139"/>
      <c r="L1760" s="139"/>
      <c r="M1760" s="139"/>
      <c r="N1760" s="139"/>
      <c r="O1760" s="139"/>
      <c r="P1760" s="139"/>
      <c r="Q1760" s="139"/>
      <c r="R1760" s="139"/>
      <c r="S1760" s="139"/>
      <c r="T1760" s="139"/>
      <c r="U1760" s="139"/>
      <c r="V1760" s="139"/>
      <c r="W1760" s="139"/>
      <c r="X1760" s="139"/>
      <c r="Y1760" s="139"/>
      <c r="Z1760" s="139"/>
      <c r="AA1760" s="139"/>
      <c r="AB1760" s="139"/>
      <c r="AC1760" s="139"/>
      <c r="AD1760" s="139"/>
      <c r="AE1760" s="139"/>
      <c r="AF1760" s="139"/>
      <c r="AG1760" s="139"/>
      <c r="AH1760" s="139"/>
      <c r="AI1760" s="139"/>
      <c r="AJ1760" s="139"/>
      <c r="AK1760" s="139"/>
      <c r="AL1760" s="139"/>
      <c r="AM1760" s="139"/>
      <c r="AN1760" s="139"/>
      <c r="AO1760" s="139"/>
      <c r="AP1760" s="139"/>
      <c r="AQ1760" s="139"/>
      <c r="AR1760" s="139"/>
      <c r="AS1760" s="139"/>
      <c r="AT1760" s="139"/>
      <c r="AU1760" s="139"/>
      <c r="AV1760" s="139"/>
      <c r="AW1760" s="139"/>
      <c r="AX1760" s="139"/>
      <c r="AY1760" s="139"/>
      <c r="AZ1760" s="139"/>
      <c r="BA1760" s="139"/>
      <c r="BB1760" s="139"/>
    </row>
    <row r="1761" spans="1:54" ht="14.25" x14ac:dyDescent="0.2">
      <c r="A1761" s="139"/>
      <c r="B1761" s="139"/>
      <c r="C1761" s="139"/>
      <c r="D1761" s="139"/>
      <c r="E1761" s="139"/>
      <c r="F1761" s="139"/>
      <c r="G1761" s="139"/>
      <c r="H1761" s="139"/>
      <c r="I1761" s="139"/>
      <c r="J1761" s="139"/>
      <c r="K1761" s="139"/>
      <c r="L1761" s="139"/>
      <c r="M1761" s="139"/>
      <c r="N1761" s="139"/>
      <c r="O1761" s="139"/>
      <c r="P1761" s="139"/>
      <c r="Q1761" s="139"/>
      <c r="R1761" s="139"/>
      <c r="S1761" s="139"/>
      <c r="T1761" s="139"/>
      <c r="U1761" s="139"/>
      <c r="V1761" s="139"/>
      <c r="W1761" s="139"/>
      <c r="X1761" s="139"/>
      <c r="Y1761" s="139"/>
      <c r="Z1761" s="139"/>
      <c r="AA1761" s="139"/>
      <c r="AB1761" s="139"/>
      <c r="AC1761" s="139"/>
      <c r="AD1761" s="139"/>
      <c r="AE1761" s="139"/>
      <c r="AF1761" s="139"/>
      <c r="AG1761" s="139"/>
      <c r="AH1761" s="139"/>
      <c r="AI1761" s="139"/>
      <c r="AJ1761" s="139"/>
      <c r="AK1761" s="139"/>
      <c r="AL1761" s="139"/>
      <c r="AM1761" s="139"/>
      <c r="AN1761" s="139"/>
      <c r="AO1761" s="139"/>
      <c r="AP1761" s="139"/>
      <c r="AQ1761" s="139"/>
      <c r="AR1761" s="139"/>
      <c r="AS1761" s="139"/>
      <c r="AT1761" s="139"/>
      <c r="AU1761" s="139"/>
      <c r="AV1761" s="139"/>
      <c r="AW1761" s="139"/>
      <c r="AX1761" s="139"/>
      <c r="AY1761" s="139"/>
      <c r="AZ1761" s="139"/>
      <c r="BA1761" s="139"/>
      <c r="BB1761" s="139"/>
    </row>
    <row r="1762" spans="1:54" ht="14.25" x14ac:dyDescent="0.2">
      <c r="A1762" s="139"/>
      <c r="B1762" s="139"/>
      <c r="C1762" s="139"/>
      <c r="D1762" s="139"/>
      <c r="E1762" s="139"/>
      <c r="F1762" s="139"/>
      <c r="G1762" s="139"/>
      <c r="H1762" s="139"/>
      <c r="I1762" s="139"/>
      <c r="J1762" s="139"/>
      <c r="K1762" s="139"/>
      <c r="L1762" s="139"/>
      <c r="M1762" s="139"/>
      <c r="N1762" s="139"/>
      <c r="O1762" s="139"/>
      <c r="P1762" s="139"/>
      <c r="Q1762" s="139"/>
      <c r="R1762" s="139"/>
      <c r="S1762" s="139"/>
      <c r="T1762" s="139"/>
      <c r="U1762" s="139"/>
      <c r="V1762" s="139"/>
      <c r="W1762" s="139"/>
      <c r="X1762" s="139"/>
      <c r="Y1762" s="139"/>
      <c r="Z1762" s="139"/>
      <c r="AA1762" s="139"/>
      <c r="AB1762" s="139"/>
      <c r="AC1762" s="139"/>
      <c r="AD1762" s="139"/>
      <c r="AE1762" s="139"/>
      <c r="AF1762" s="139"/>
      <c r="AG1762" s="139"/>
      <c r="AH1762" s="139"/>
      <c r="AI1762" s="139"/>
      <c r="AJ1762" s="139"/>
      <c r="AK1762" s="139"/>
      <c r="AL1762" s="139"/>
      <c r="AM1762" s="139"/>
      <c r="AN1762" s="139"/>
      <c r="AO1762" s="139"/>
      <c r="AP1762" s="139"/>
      <c r="AQ1762" s="139"/>
      <c r="AR1762" s="139"/>
      <c r="AS1762" s="139"/>
      <c r="AT1762" s="139"/>
      <c r="AU1762" s="139"/>
      <c r="AV1762" s="139"/>
      <c r="AW1762" s="139"/>
      <c r="AX1762" s="139"/>
      <c r="AY1762" s="139"/>
      <c r="AZ1762" s="139"/>
      <c r="BA1762" s="139"/>
      <c r="BB1762" s="139"/>
    </row>
    <row r="1763" spans="1:54" ht="14.25" x14ac:dyDescent="0.2">
      <c r="A1763" s="139"/>
      <c r="B1763" s="139"/>
      <c r="C1763" s="139"/>
      <c r="D1763" s="139"/>
      <c r="E1763" s="139"/>
      <c r="F1763" s="139"/>
      <c r="G1763" s="139"/>
      <c r="H1763" s="139"/>
      <c r="I1763" s="139"/>
      <c r="J1763" s="139"/>
      <c r="K1763" s="139"/>
      <c r="L1763" s="139"/>
      <c r="M1763" s="139"/>
      <c r="N1763" s="139"/>
      <c r="O1763" s="139"/>
      <c r="P1763" s="139"/>
      <c r="Q1763" s="139"/>
      <c r="R1763" s="139"/>
      <c r="S1763" s="139"/>
      <c r="T1763" s="139"/>
      <c r="U1763" s="139"/>
      <c r="V1763" s="139"/>
      <c r="W1763" s="139"/>
      <c r="X1763" s="139"/>
      <c r="Y1763" s="139"/>
      <c r="Z1763" s="139"/>
      <c r="AA1763" s="139"/>
      <c r="AB1763" s="139"/>
      <c r="AC1763" s="139"/>
      <c r="AD1763" s="139"/>
      <c r="AE1763" s="139"/>
      <c r="AF1763" s="139"/>
      <c r="AG1763" s="139"/>
      <c r="AH1763" s="139"/>
      <c r="AI1763" s="139"/>
      <c r="AJ1763" s="139"/>
      <c r="AK1763" s="139"/>
      <c r="AL1763" s="139"/>
      <c r="AM1763" s="139"/>
      <c r="AN1763" s="139"/>
      <c r="AO1763" s="139"/>
      <c r="AP1763" s="139"/>
      <c r="AQ1763" s="139"/>
      <c r="AR1763" s="139"/>
      <c r="AS1763" s="139"/>
      <c r="AT1763" s="139"/>
      <c r="AU1763" s="139"/>
      <c r="AV1763" s="139"/>
      <c r="AW1763" s="139"/>
      <c r="AX1763" s="139"/>
      <c r="AY1763" s="139"/>
      <c r="AZ1763" s="139"/>
      <c r="BA1763" s="139"/>
      <c r="BB1763" s="139"/>
    </row>
    <row r="1764" spans="1:54" ht="14.25" x14ac:dyDescent="0.2">
      <c r="A1764" s="139"/>
      <c r="B1764" s="139"/>
      <c r="C1764" s="139"/>
      <c r="D1764" s="139"/>
      <c r="E1764" s="139"/>
      <c r="F1764" s="139"/>
      <c r="G1764" s="139"/>
      <c r="H1764" s="139"/>
      <c r="I1764" s="139"/>
      <c r="J1764" s="139"/>
      <c r="K1764" s="139"/>
      <c r="L1764" s="139"/>
      <c r="M1764" s="139"/>
      <c r="N1764" s="139"/>
      <c r="O1764" s="139"/>
      <c r="P1764" s="139"/>
      <c r="Q1764" s="139"/>
      <c r="R1764" s="139"/>
      <c r="S1764" s="139"/>
      <c r="T1764" s="139"/>
      <c r="U1764" s="139"/>
      <c r="V1764" s="139"/>
      <c r="W1764" s="139"/>
      <c r="X1764" s="139"/>
      <c r="Y1764" s="139"/>
      <c r="Z1764" s="139"/>
      <c r="AA1764" s="139"/>
      <c r="AB1764" s="139"/>
      <c r="AC1764" s="139"/>
      <c r="AD1764" s="139"/>
      <c r="AE1764" s="139"/>
      <c r="AF1764" s="139"/>
      <c r="AG1764" s="139"/>
      <c r="AH1764" s="139"/>
      <c r="AI1764" s="139"/>
      <c r="AJ1764" s="139"/>
      <c r="AK1764" s="139"/>
      <c r="AL1764" s="139"/>
      <c r="AM1764" s="139"/>
      <c r="AN1764" s="139"/>
      <c r="AO1764" s="139"/>
      <c r="AP1764" s="139"/>
      <c r="AQ1764" s="139"/>
      <c r="AR1764" s="139"/>
      <c r="AS1764" s="139"/>
      <c r="AT1764" s="139"/>
      <c r="AU1764" s="139"/>
      <c r="AV1764" s="139"/>
      <c r="AW1764" s="139"/>
      <c r="AX1764" s="139"/>
      <c r="AY1764" s="139"/>
      <c r="AZ1764" s="139"/>
      <c r="BA1764" s="139"/>
      <c r="BB1764" s="139"/>
    </row>
    <row r="1765" spans="1:54" ht="14.25" x14ac:dyDescent="0.2">
      <c r="A1765" s="139"/>
      <c r="B1765" s="139"/>
      <c r="C1765" s="139"/>
      <c r="D1765" s="139"/>
      <c r="E1765" s="139"/>
      <c r="F1765" s="139"/>
      <c r="G1765" s="139"/>
      <c r="H1765" s="139"/>
      <c r="I1765" s="139"/>
      <c r="J1765" s="139"/>
      <c r="K1765" s="139"/>
      <c r="L1765" s="139"/>
      <c r="M1765" s="139"/>
      <c r="N1765" s="139"/>
      <c r="O1765" s="139"/>
      <c r="P1765" s="139"/>
      <c r="Q1765" s="139"/>
      <c r="R1765" s="139"/>
      <c r="S1765" s="139"/>
      <c r="T1765" s="139"/>
      <c r="U1765" s="139"/>
      <c r="V1765" s="139"/>
      <c r="W1765" s="139"/>
      <c r="X1765" s="139"/>
      <c r="Y1765" s="139"/>
      <c r="Z1765" s="139"/>
      <c r="AA1765" s="139"/>
      <c r="AB1765" s="139"/>
      <c r="AC1765" s="139"/>
      <c r="AD1765" s="139"/>
      <c r="AE1765" s="139"/>
      <c r="AF1765" s="139"/>
      <c r="AG1765" s="139"/>
      <c r="AH1765" s="139"/>
      <c r="AI1765" s="139"/>
      <c r="AJ1765" s="139"/>
      <c r="AK1765" s="139"/>
      <c r="AL1765" s="139"/>
      <c r="AM1765" s="139"/>
      <c r="AN1765" s="139"/>
      <c r="AO1765" s="139"/>
      <c r="AP1765" s="139"/>
      <c r="AQ1765" s="139"/>
      <c r="AR1765" s="139"/>
      <c r="AS1765" s="139"/>
      <c r="AT1765" s="139"/>
      <c r="AU1765" s="139"/>
      <c r="AV1765" s="139"/>
      <c r="AW1765" s="139"/>
      <c r="AX1765" s="139"/>
      <c r="AY1765" s="139"/>
      <c r="AZ1765" s="139"/>
      <c r="BA1765" s="139"/>
      <c r="BB1765" s="139"/>
    </row>
    <row r="1766" spans="1:54" ht="14.25" x14ac:dyDescent="0.2">
      <c r="A1766" s="139"/>
      <c r="B1766" s="139"/>
      <c r="C1766" s="139"/>
      <c r="D1766" s="139"/>
      <c r="E1766" s="139"/>
      <c r="F1766" s="139"/>
      <c r="G1766" s="139"/>
      <c r="H1766" s="139"/>
      <c r="I1766" s="139"/>
      <c r="J1766" s="139"/>
      <c r="K1766" s="139"/>
      <c r="L1766" s="139"/>
      <c r="M1766" s="139"/>
      <c r="N1766" s="139"/>
      <c r="O1766" s="139"/>
      <c r="P1766" s="139"/>
      <c r="Q1766" s="139"/>
      <c r="R1766" s="139"/>
      <c r="S1766" s="139"/>
      <c r="T1766" s="139"/>
      <c r="U1766" s="139"/>
      <c r="V1766" s="139"/>
      <c r="W1766" s="139"/>
      <c r="X1766" s="139"/>
      <c r="Y1766" s="139"/>
      <c r="Z1766" s="139"/>
      <c r="AA1766" s="139"/>
      <c r="AB1766" s="139"/>
      <c r="AC1766" s="139"/>
      <c r="AD1766" s="139"/>
      <c r="AE1766" s="139"/>
      <c r="AF1766" s="139"/>
      <c r="AG1766" s="139"/>
      <c r="AH1766" s="139"/>
      <c r="AI1766" s="139"/>
      <c r="AJ1766" s="139"/>
      <c r="AK1766" s="139"/>
      <c r="AL1766" s="139"/>
      <c r="AM1766" s="139"/>
      <c r="AN1766" s="139"/>
      <c r="AO1766" s="139"/>
      <c r="AP1766" s="139"/>
      <c r="AQ1766" s="139"/>
      <c r="AR1766" s="139"/>
      <c r="AS1766" s="139"/>
      <c r="AT1766" s="139"/>
      <c r="AU1766" s="139"/>
      <c r="AV1766" s="139"/>
      <c r="AW1766" s="139"/>
      <c r="AX1766" s="139"/>
      <c r="AY1766" s="139"/>
      <c r="AZ1766" s="139"/>
      <c r="BA1766" s="139"/>
      <c r="BB1766" s="139"/>
    </row>
    <row r="1767" spans="1:54" ht="14.25" x14ac:dyDescent="0.2">
      <c r="A1767" s="139"/>
      <c r="B1767" s="139"/>
      <c r="C1767" s="139"/>
      <c r="D1767" s="139"/>
      <c r="E1767" s="139"/>
      <c r="F1767" s="139"/>
      <c r="G1767" s="139"/>
      <c r="H1767" s="139"/>
      <c r="I1767" s="139"/>
      <c r="J1767" s="139"/>
      <c r="K1767" s="139"/>
      <c r="L1767" s="139"/>
      <c r="M1767" s="139"/>
      <c r="N1767" s="139"/>
      <c r="O1767" s="139"/>
      <c r="P1767" s="139"/>
      <c r="Q1767" s="139"/>
      <c r="R1767" s="139"/>
      <c r="S1767" s="139"/>
      <c r="T1767" s="139"/>
      <c r="U1767" s="139"/>
      <c r="V1767" s="139"/>
      <c r="W1767" s="139"/>
      <c r="X1767" s="139"/>
      <c r="Y1767" s="139"/>
      <c r="Z1767" s="139"/>
      <c r="AA1767" s="139"/>
      <c r="AB1767" s="139"/>
      <c r="AC1767" s="139"/>
      <c r="AD1767" s="139"/>
      <c r="AE1767" s="139"/>
      <c r="AF1767" s="139"/>
      <c r="AG1767" s="139"/>
      <c r="AH1767" s="139"/>
      <c r="AI1767" s="139"/>
      <c r="AJ1767" s="139"/>
      <c r="AK1767" s="139"/>
      <c r="AL1767" s="139"/>
      <c r="AM1767" s="139"/>
      <c r="AN1767" s="139"/>
      <c r="AO1767" s="139"/>
      <c r="AP1767" s="139"/>
      <c r="AQ1767" s="139"/>
      <c r="AR1767" s="139"/>
      <c r="AS1767" s="139"/>
      <c r="AT1767" s="139"/>
      <c r="AU1767" s="139"/>
      <c r="AV1767" s="139"/>
      <c r="AW1767" s="139"/>
      <c r="AX1767" s="139"/>
      <c r="AY1767" s="139"/>
      <c r="AZ1767" s="139"/>
      <c r="BA1767" s="139"/>
      <c r="BB1767" s="139"/>
    </row>
    <row r="1768" spans="1:54" ht="14.25" x14ac:dyDescent="0.2">
      <c r="A1768" s="139"/>
      <c r="B1768" s="139"/>
      <c r="C1768" s="139"/>
      <c r="D1768" s="139"/>
      <c r="E1768" s="139"/>
      <c r="F1768" s="139"/>
      <c r="G1768" s="139"/>
      <c r="H1768" s="139"/>
      <c r="I1768" s="139"/>
      <c r="J1768" s="139"/>
      <c r="K1768" s="139"/>
      <c r="L1768" s="139"/>
      <c r="M1768" s="139"/>
      <c r="N1768" s="139"/>
      <c r="O1768" s="139"/>
      <c r="P1768" s="139"/>
      <c r="Q1768" s="139"/>
      <c r="R1768" s="139"/>
      <c r="S1768" s="139"/>
      <c r="T1768" s="139"/>
      <c r="U1768" s="139"/>
      <c r="V1768" s="139"/>
      <c r="W1768" s="139"/>
      <c r="X1768" s="139"/>
      <c r="Y1768" s="139"/>
      <c r="Z1768" s="139"/>
      <c r="AA1768" s="139"/>
      <c r="AB1768" s="139"/>
      <c r="AC1768" s="139"/>
      <c r="AD1768" s="139"/>
      <c r="AE1768" s="139"/>
      <c r="AF1768" s="139"/>
      <c r="AG1768" s="139"/>
      <c r="AH1768" s="139"/>
      <c r="AI1768" s="139"/>
      <c r="AJ1768" s="139"/>
      <c r="AK1768" s="139"/>
      <c r="AL1768" s="139"/>
      <c r="AM1768" s="139"/>
      <c r="AN1768" s="139"/>
      <c r="AO1768" s="139"/>
      <c r="AP1768" s="139"/>
      <c r="AQ1768" s="139"/>
      <c r="AR1768" s="139"/>
      <c r="AS1768" s="139"/>
      <c r="AT1768" s="139"/>
      <c r="AU1768" s="139"/>
      <c r="AV1768" s="139"/>
      <c r="AW1768" s="139"/>
      <c r="AX1768" s="139"/>
      <c r="AY1768" s="139"/>
      <c r="AZ1768" s="139"/>
      <c r="BA1768" s="139"/>
      <c r="BB1768" s="139"/>
    </row>
    <row r="1769" spans="1:54" ht="14.25" x14ac:dyDescent="0.2">
      <c r="A1769" s="139"/>
      <c r="B1769" s="139"/>
      <c r="C1769" s="139"/>
      <c r="D1769" s="139"/>
      <c r="E1769" s="139"/>
      <c r="F1769" s="139"/>
      <c r="G1769" s="139"/>
      <c r="H1769" s="139"/>
      <c r="I1769" s="139"/>
      <c r="J1769" s="139"/>
      <c r="K1769" s="139"/>
      <c r="L1769" s="139"/>
      <c r="M1769" s="139"/>
      <c r="N1769" s="139"/>
      <c r="O1769" s="139"/>
      <c r="P1769" s="139"/>
      <c r="Q1769" s="139"/>
      <c r="R1769" s="139"/>
      <c r="S1769" s="139"/>
      <c r="T1769" s="139"/>
      <c r="U1769" s="139"/>
      <c r="V1769" s="139"/>
      <c r="W1769" s="139"/>
      <c r="X1769" s="139"/>
      <c r="Y1769" s="139"/>
      <c r="Z1769" s="139"/>
      <c r="AA1769" s="139"/>
      <c r="AB1769" s="139"/>
      <c r="AC1769" s="139"/>
      <c r="AD1769" s="139"/>
      <c r="AE1769" s="139"/>
      <c r="AF1769" s="139"/>
      <c r="AG1769" s="139"/>
      <c r="AH1769" s="139"/>
      <c r="AI1769" s="139"/>
      <c r="AJ1769" s="139"/>
      <c r="AK1769" s="139"/>
      <c r="AL1769" s="139"/>
      <c r="AM1769" s="139"/>
      <c r="AN1769" s="139"/>
      <c r="AO1769" s="139"/>
      <c r="AP1769" s="139"/>
      <c r="AQ1769" s="139"/>
      <c r="AR1769" s="139"/>
      <c r="AS1769" s="139"/>
      <c r="AT1769" s="139"/>
      <c r="AU1769" s="139"/>
      <c r="AV1769" s="139"/>
      <c r="AW1769" s="139"/>
      <c r="AX1769" s="139"/>
      <c r="AY1769" s="139"/>
      <c r="AZ1769" s="139"/>
      <c r="BA1769" s="139"/>
      <c r="BB1769" s="139"/>
    </row>
    <row r="1770" spans="1:54" ht="14.25" x14ac:dyDescent="0.2">
      <c r="A1770" s="139"/>
      <c r="B1770" s="139"/>
      <c r="C1770" s="139"/>
      <c r="D1770" s="139"/>
      <c r="E1770" s="139"/>
      <c r="F1770" s="139"/>
      <c r="G1770" s="139"/>
      <c r="H1770" s="139"/>
      <c r="I1770" s="139"/>
      <c r="J1770" s="139"/>
      <c r="K1770" s="139"/>
      <c r="L1770" s="139"/>
      <c r="M1770" s="139"/>
      <c r="N1770" s="139"/>
      <c r="O1770" s="139"/>
      <c r="P1770" s="139"/>
      <c r="Q1770" s="139"/>
      <c r="R1770" s="139"/>
      <c r="S1770" s="139"/>
      <c r="T1770" s="139"/>
      <c r="U1770" s="139"/>
      <c r="V1770" s="139"/>
      <c r="W1770" s="139"/>
      <c r="X1770" s="139"/>
      <c r="Y1770" s="139"/>
      <c r="Z1770" s="139"/>
      <c r="AA1770" s="139"/>
      <c r="AB1770" s="139"/>
      <c r="AC1770" s="139"/>
      <c r="AD1770" s="139"/>
      <c r="AE1770" s="139"/>
      <c r="AF1770" s="139"/>
      <c r="AG1770" s="139"/>
      <c r="AH1770" s="139"/>
      <c r="AI1770" s="139"/>
      <c r="AJ1770" s="139"/>
      <c r="AK1770" s="139"/>
      <c r="AL1770" s="139"/>
      <c r="AM1770" s="139"/>
      <c r="AN1770" s="139"/>
      <c r="AO1770" s="139"/>
      <c r="AP1770" s="139"/>
      <c r="AQ1770" s="139"/>
      <c r="AR1770" s="139"/>
      <c r="AS1770" s="139"/>
      <c r="AT1770" s="139"/>
      <c r="AU1770" s="139"/>
      <c r="AV1770" s="139"/>
      <c r="AW1770" s="139"/>
      <c r="AX1770" s="139"/>
      <c r="AY1770" s="139"/>
      <c r="AZ1770" s="139"/>
      <c r="BA1770" s="139"/>
      <c r="BB1770" s="139"/>
    </row>
    <row r="1771" spans="1:54" ht="14.25" x14ac:dyDescent="0.2">
      <c r="A1771" s="139"/>
      <c r="B1771" s="139"/>
      <c r="C1771" s="139"/>
      <c r="D1771" s="139"/>
      <c r="E1771" s="139"/>
      <c r="F1771" s="139"/>
      <c r="G1771" s="139"/>
      <c r="H1771" s="139"/>
      <c r="I1771" s="139"/>
      <c r="J1771" s="139"/>
      <c r="K1771" s="139"/>
      <c r="L1771" s="139"/>
      <c r="M1771" s="139"/>
      <c r="N1771" s="139"/>
      <c r="O1771" s="139"/>
      <c r="P1771" s="139"/>
      <c r="Q1771" s="139"/>
      <c r="R1771" s="139"/>
      <c r="S1771" s="139"/>
      <c r="T1771" s="139"/>
      <c r="U1771" s="139"/>
      <c r="V1771" s="139"/>
      <c r="W1771" s="139"/>
      <c r="X1771" s="139"/>
      <c r="Y1771" s="139"/>
      <c r="Z1771" s="139"/>
      <c r="AA1771" s="139"/>
      <c r="AB1771" s="139"/>
      <c r="AC1771" s="139"/>
      <c r="AD1771" s="139"/>
      <c r="AE1771" s="139"/>
      <c r="AF1771" s="139"/>
      <c r="AG1771" s="139"/>
      <c r="AH1771" s="139"/>
      <c r="AI1771" s="139"/>
      <c r="AJ1771" s="139"/>
      <c r="AK1771" s="139"/>
      <c r="AL1771" s="139"/>
      <c r="AM1771" s="139"/>
      <c r="AN1771" s="139"/>
      <c r="AO1771" s="139"/>
      <c r="AP1771" s="139"/>
      <c r="AQ1771" s="139"/>
      <c r="AR1771" s="139"/>
      <c r="AS1771" s="139"/>
      <c r="AT1771" s="139"/>
      <c r="AU1771" s="139"/>
      <c r="AV1771" s="139"/>
      <c r="AW1771" s="139"/>
      <c r="AX1771" s="139"/>
      <c r="AY1771" s="139"/>
      <c r="AZ1771" s="139"/>
      <c r="BA1771" s="139"/>
      <c r="BB1771" s="139"/>
    </row>
    <row r="1772" spans="1:54" ht="14.25" x14ac:dyDescent="0.2">
      <c r="A1772" s="139"/>
      <c r="B1772" s="139"/>
      <c r="C1772" s="139"/>
      <c r="D1772" s="139"/>
      <c r="E1772" s="139"/>
      <c r="F1772" s="139"/>
      <c r="G1772" s="139"/>
      <c r="H1772" s="139"/>
      <c r="I1772" s="139"/>
      <c r="J1772" s="139"/>
      <c r="K1772" s="139"/>
      <c r="L1772" s="139"/>
      <c r="M1772" s="139"/>
      <c r="N1772" s="139"/>
      <c r="O1772" s="139"/>
      <c r="P1772" s="139"/>
      <c r="Q1772" s="139"/>
      <c r="R1772" s="139"/>
      <c r="S1772" s="139"/>
      <c r="T1772" s="139"/>
      <c r="U1772" s="139"/>
      <c r="V1772" s="139"/>
      <c r="W1772" s="139"/>
      <c r="X1772" s="139"/>
      <c r="Y1772" s="139"/>
      <c r="Z1772" s="139"/>
      <c r="AA1772" s="139"/>
      <c r="AB1772" s="139"/>
      <c r="AC1772" s="139"/>
      <c r="AD1772" s="139"/>
      <c r="AE1772" s="139"/>
      <c r="AF1772" s="139"/>
      <c r="AG1772" s="139"/>
      <c r="AH1772" s="139"/>
      <c r="AI1772" s="139"/>
      <c r="AJ1772" s="139"/>
      <c r="AK1772" s="139"/>
      <c r="AL1772" s="139"/>
      <c r="AM1772" s="139"/>
      <c r="AN1772" s="139"/>
      <c r="AO1772" s="139"/>
      <c r="AP1772" s="139"/>
      <c r="AQ1772" s="139"/>
      <c r="AR1772" s="139"/>
      <c r="AS1772" s="139"/>
      <c r="AT1772" s="139"/>
      <c r="AU1772" s="139"/>
      <c r="AV1772" s="139"/>
      <c r="AW1772" s="139"/>
      <c r="AX1772" s="139"/>
      <c r="AY1772" s="139"/>
      <c r="AZ1772" s="139"/>
      <c r="BA1772" s="139"/>
      <c r="BB1772" s="139"/>
    </row>
    <row r="1773" spans="1:54" ht="14.25" x14ac:dyDescent="0.2">
      <c r="A1773" s="139"/>
      <c r="B1773" s="139"/>
      <c r="C1773" s="139"/>
      <c r="D1773" s="139"/>
      <c r="E1773" s="139"/>
      <c r="F1773" s="139"/>
      <c r="G1773" s="139"/>
      <c r="H1773" s="139"/>
      <c r="I1773" s="139"/>
      <c r="J1773" s="139"/>
      <c r="K1773" s="139"/>
      <c r="L1773" s="139"/>
      <c r="M1773" s="139"/>
      <c r="N1773" s="139"/>
      <c r="O1773" s="139"/>
      <c r="P1773" s="139"/>
      <c r="Q1773" s="139"/>
      <c r="R1773" s="139"/>
      <c r="S1773" s="139"/>
      <c r="T1773" s="139"/>
      <c r="U1773" s="139"/>
      <c r="V1773" s="139"/>
      <c r="W1773" s="139"/>
      <c r="X1773" s="139"/>
      <c r="Y1773" s="139"/>
      <c r="Z1773" s="139"/>
      <c r="AA1773" s="139"/>
      <c r="AB1773" s="139"/>
      <c r="AC1773" s="139"/>
      <c r="AD1773" s="139"/>
      <c r="AE1773" s="139"/>
      <c r="AF1773" s="139"/>
      <c r="AG1773" s="139"/>
      <c r="AH1773" s="139"/>
      <c r="AI1773" s="139"/>
      <c r="AJ1773" s="139"/>
      <c r="AK1773" s="139"/>
      <c r="AL1773" s="139"/>
      <c r="AM1773" s="139"/>
      <c r="AN1773" s="139"/>
      <c r="AO1773" s="139"/>
      <c r="AP1773" s="139"/>
      <c r="AQ1773" s="139"/>
      <c r="AR1773" s="139"/>
      <c r="AS1773" s="139"/>
      <c r="AT1773" s="139"/>
      <c r="AU1773" s="139"/>
      <c r="AV1773" s="139"/>
      <c r="AW1773" s="139"/>
      <c r="AX1773" s="139"/>
      <c r="AY1773" s="139"/>
      <c r="AZ1773" s="139"/>
      <c r="BA1773" s="139"/>
      <c r="BB1773" s="139"/>
    </row>
    <row r="1774" spans="1:54" ht="14.25" x14ac:dyDescent="0.2">
      <c r="A1774" s="139"/>
      <c r="B1774" s="139"/>
      <c r="C1774" s="139"/>
      <c r="D1774" s="139"/>
      <c r="E1774" s="139"/>
      <c r="F1774" s="139"/>
      <c r="G1774" s="139"/>
      <c r="H1774" s="139"/>
      <c r="I1774" s="139"/>
      <c r="J1774" s="139"/>
      <c r="K1774" s="139"/>
      <c r="L1774" s="139"/>
      <c r="M1774" s="139"/>
      <c r="N1774" s="139"/>
      <c r="O1774" s="139"/>
      <c r="P1774" s="139"/>
      <c r="Q1774" s="139"/>
      <c r="R1774" s="139"/>
      <c r="S1774" s="139"/>
      <c r="T1774" s="139"/>
      <c r="U1774" s="139"/>
      <c r="V1774" s="139"/>
      <c r="W1774" s="139"/>
      <c r="X1774" s="139"/>
      <c r="Y1774" s="139"/>
      <c r="Z1774" s="139"/>
      <c r="AA1774" s="139"/>
      <c r="AB1774" s="139"/>
      <c r="AC1774" s="139"/>
      <c r="AD1774" s="139"/>
      <c r="AE1774" s="139"/>
      <c r="AF1774" s="139"/>
      <c r="AG1774" s="139"/>
      <c r="AH1774" s="139"/>
      <c r="AI1774" s="139"/>
      <c r="AJ1774" s="139"/>
      <c r="AK1774" s="139"/>
      <c r="AL1774" s="139"/>
      <c r="AM1774" s="139"/>
      <c r="AN1774" s="139"/>
      <c r="AO1774" s="139"/>
      <c r="AP1774" s="139"/>
      <c r="AQ1774" s="139"/>
      <c r="AR1774" s="139"/>
      <c r="AS1774" s="139"/>
      <c r="AT1774" s="139"/>
      <c r="AU1774" s="139"/>
      <c r="AV1774" s="139"/>
      <c r="AW1774" s="139"/>
      <c r="AX1774" s="139"/>
      <c r="AY1774" s="139"/>
      <c r="AZ1774" s="139"/>
      <c r="BA1774" s="139"/>
      <c r="BB1774" s="139"/>
    </row>
    <row r="1775" spans="1:54" ht="14.25" x14ac:dyDescent="0.2">
      <c r="A1775" s="139"/>
      <c r="B1775" s="139"/>
      <c r="C1775" s="139"/>
      <c r="D1775" s="139"/>
      <c r="E1775" s="139"/>
      <c r="F1775" s="139"/>
      <c r="G1775" s="139"/>
      <c r="H1775" s="139"/>
      <c r="I1775" s="139"/>
      <c r="J1775" s="139"/>
      <c r="K1775" s="139"/>
      <c r="L1775" s="139"/>
      <c r="M1775" s="139"/>
      <c r="N1775" s="139"/>
      <c r="O1775" s="139"/>
      <c r="P1775" s="139"/>
      <c r="Q1775" s="139"/>
      <c r="R1775" s="139"/>
      <c r="S1775" s="139"/>
      <c r="T1775" s="139"/>
      <c r="U1775" s="139"/>
      <c r="V1775" s="139"/>
      <c r="W1775" s="139"/>
      <c r="X1775" s="139"/>
      <c r="Y1775" s="139"/>
      <c r="Z1775" s="139"/>
      <c r="AA1775" s="139"/>
      <c r="AB1775" s="139"/>
      <c r="AC1775" s="139"/>
      <c r="AD1775" s="139"/>
      <c r="AE1775" s="139"/>
      <c r="AF1775" s="139"/>
      <c r="AG1775" s="139"/>
      <c r="AH1775" s="139"/>
      <c r="AI1775" s="139"/>
      <c r="AJ1775" s="139"/>
      <c r="AK1775" s="139"/>
      <c r="AL1775" s="139"/>
      <c r="AM1775" s="139"/>
      <c r="AN1775" s="139"/>
      <c r="AO1775" s="139"/>
      <c r="AP1775" s="139"/>
      <c r="AQ1775" s="139"/>
      <c r="AR1775" s="139"/>
      <c r="AS1775" s="139"/>
      <c r="AT1775" s="139"/>
      <c r="AU1775" s="139"/>
      <c r="AV1775" s="139"/>
      <c r="AW1775" s="139"/>
      <c r="AX1775" s="139"/>
      <c r="AY1775" s="139"/>
      <c r="AZ1775" s="139"/>
      <c r="BA1775" s="139"/>
      <c r="BB1775" s="139"/>
    </row>
    <row r="1776" spans="1:54" ht="14.25" x14ac:dyDescent="0.2">
      <c r="A1776" s="139"/>
      <c r="B1776" s="139"/>
      <c r="C1776" s="139"/>
      <c r="D1776" s="139"/>
      <c r="E1776" s="139"/>
      <c r="F1776" s="139"/>
      <c r="G1776" s="139"/>
      <c r="H1776" s="139"/>
      <c r="I1776" s="139"/>
      <c r="J1776" s="139"/>
      <c r="K1776" s="139"/>
      <c r="L1776" s="139"/>
      <c r="M1776" s="139"/>
      <c r="N1776" s="139"/>
      <c r="O1776" s="139"/>
      <c r="P1776" s="139"/>
      <c r="Q1776" s="139"/>
      <c r="R1776" s="139"/>
      <c r="S1776" s="139"/>
      <c r="T1776" s="139"/>
      <c r="U1776" s="139"/>
      <c r="V1776" s="139"/>
      <c r="W1776" s="139"/>
      <c r="X1776" s="139"/>
      <c r="Y1776" s="139"/>
      <c r="Z1776" s="139"/>
      <c r="AA1776" s="139"/>
      <c r="AB1776" s="139"/>
      <c r="AC1776" s="139"/>
      <c r="AD1776" s="139"/>
      <c r="AE1776" s="139"/>
      <c r="AF1776" s="139"/>
      <c r="AG1776" s="139"/>
      <c r="AH1776" s="139"/>
      <c r="AI1776" s="139"/>
      <c r="AJ1776" s="139"/>
      <c r="AK1776" s="139"/>
      <c r="AL1776" s="139"/>
      <c r="AM1776" s="139"/>
      <c r="AN1776" s="139"/>
      <c r="AO1776" s="139"/>
      <c r="AP1776" s="139"/>
      <c r="AQ1776" s="139"/>
      <c r="AR1776" s="139"/>
      <c r="AS1776" s="139"/>
      <c r="AT1776" s="139"/>
      <c r="AU1776" s="139"/>
      <c r="AV1776" s="139"/>
      <c r="AW1776" s="139"/>
      <c r="AX1776" s="139"/>
      <c r="AY1776" s="139"/>
      <c r="AZ1776" s="139"/>
      <c r="BA1776" s="139"/>
      <c r="BB1776" s="139"/>
    </row>
    <row r="1777" spans="1:54" ht="14.25" x14ac:dyDescent="0.2">
      <c r="A1777" s="139"/>
      <c r="B1777" s="139"/>
      <c r="C1777" s="139"/>
      <c r="D1777" s="139"/>
      <c r="E1777" s="139"/>
      <c r="F1777" s="139"/>
      <c r="G1777" s="139"/>
      <c r="H1777" s="139"/>
      <c r="I1777" s="139"/>
      <c r="J1777" s="139"/>
      <c r="K1777" s="139"/>
      <c r="L1777" s="139"/>
      <c r="M1777" s="139"/>
      <c r="N1777" s="139"/>
      <c r="O1777" s="139"/>
      <c r="P1777" s="139"/>
      <c r="Q1777" s="139"/>
      <c r="R1777" s="139"/>
      <c r="S1777" s="139"/>
      <c r="T1777" s="139"/>
      <c r="U1777" s="139"/>
      <c r="V1777" s="139"/>
      <c r="W1777" s="139"/>
      <c r="X1777" s="139"/>
      <c r="Y1777" s="139"/>
      <c r="Z1777" s="139"/>
      <c r="AA1777" s="139"/>
      <c r="AB1777" s="139"/>
      <c r="AC1777" s="139"/>
      <c r="AD1777" s="139"/>
      <c r="AE1777" s="139"/>
      <c r="AF1777" s="139"/>
      <c r="AG1777" s="139"/>
      <c r="AH1777" s="139"/>
      <c r="AI1777" s="139"/>
      <c r="AJ1777" s="139"/>
      <c r="AK1777" s="139"/>
      <c r="AL1777" s="139"/>
      <c r="AM1777" s="139"/>
      <c r="AN1777" s="139"/>
      <c r="AO1777" s="139"/>
      <c r="AP1777" s="139"/>
      <c r="AQ1777" s="139"/>
      <c r="AR1777" s="139"/>
      <c r="AS1777" s="139"/>
      <c r="AT1777" s="139"/>
      <c r="AU1777" s="139"/>
      <c r="AV1777" s="139"/>
      <c r="AW1777" s="139"/>
      <c r="AX1777" s="139"/>
      <c r="AY1777" s="139"/>
      <c r="AZ1777" s="139"/>
      <c r="BA1777" s="139"/>
      <c r="BB1777" s="139"/>
    </row>
    <row r="1778" spans="1:54" ht="14.25" x14ac:dyDescent="0.2">
      <c r="A1778" s="139"/>
      <c r="B1778" s="139"/>
      <c r="C1778" s="139"/>
      <c r="D1778" s="139"/>
      <c r="E1778" s="139"/>
      <c r="F1778" s="139"/>
      <c r="G1778" s="139"/>
      <c r="H1778" s="139"/>
      <c r="I1778" s="139"/>
      <c r="J1778" s="139"/>
      <c r="K1778" s="139"/>
      <c r="L1778" s="139"/>
      <c r="M1778" s="139"/>
      <c r="N1778" s="139"/>
      <c r="O1778" s="139"/>
      <c r="P1778" s="139"/>
      <c r="Q1778" s="139"/>
      <c r="R1778" s="139"/>
      <c r="S1778" s="139"/>
      <c r="T1778" s="139"/>
      <c r="U1778" s="139"/>
      <c r="V1778" s="139"/>
      <c r="W1778" s="139"/>
      <c r="X1778" s="139"/>
      <c r="Y1778" s="139"/>
      <c r="Z1778" s="139"/>
      <c r="AA1778" s="139"/>
      <c r="AB1778" s="139"/>
      <c r="AC1778" s="139"/>
      <c r="AD1778" s="139"/>
      <c r="AE1778" s="139"/>
      <c r="AF1778" s="139"/>
      <c r="AG1778" s="139"/>
      <c r="AH1778" s="139"/>
      <c r="AI1778" s="139"/>
      <c r="AJ1778" s="139"/>
      <c r="AK1778" s="139"/>
      <c r="AL1778" s="139"/>
      <c r="AM1778" s="139"/>
      <c r="AN1778" s="139"/>
      <c r="AO1778" s="139"/>
      <c r="AP1778" s="139"/>
      <c r="AQ1778" s="139"/>
      <c r="AR1778" s="139"/>
      <c r="AS1778" s="139"/>
      <c r="AT1778" s="139"/>
      <c r="AU1778" s="139"/>
      <c r="AV1778" s="139"/>
      <c r="AW1778" s="139"/>
      <c r="AX1778" s="139"/>
      <c r="AY1778" s="139"/>
      <c r="AZ1778" s="139"/>
      <c r="BA1778" s="139"/>
      <c r="BB1778" s="139"/>
    </row>
    <row r="1779" spans="1:54" ht="14.25" x14ac:dyDescent="0.2">
      <c r="A1779" s="139"/>
      <c r="B1779" s="139"/>
      <c r="C1779" s="139"/>
      <c r="D1779" s="139"/>
      <c r="E1779" s="139"/>
      <c r="F1779" s="139"/>
      <c r="G1779" s="139"/>
      <c r="H1779" s="139"/>
      <c r="I1779" s="139"/>
      <c r="J1779" s="139"/>
      <c r="K1779" s="139"/>
      <c r="L1779" s="139"/>
      <c r="M1779" s="139"/>
      <c r="N1779" s="139"/>
      <c r="O1779" s="139"/>
      <c r="P1779" s="139"/>
      <c r="Q1779" s="139"/>
      <c r="R1779" s="139"/>
      <c r="S1779" s="139"/>
      <c r="T1779" s="139"/>
      <c r="U1779" s="139"/>
      <c r="V1779" s="139"/>
      <c r="W1779" s="139"/>
      <c r="X1779" s="139"/>
      <c r="Y1779" s="139"/>
      <c r="Z1779" s="139"/>
      <c r="AA1779" s="139"/>
      <c r="AB1779" s="139"/>
      <c r="AC1779" s="139"/>
      <c r="AD1779" s="139"/>
      <c r="AE1779" s="139"/>
      <c r="AF1779" s="139"/>
      <c r="AG1779" s="139"/>
      <c r="AH1779" s="139"/>
      <c r="AI1779" s="139"/>
      <c r="AJ1779" s="139"/>
      <c r="AK1779" s="139"/>
      <c r="AL1779" s="139"/>
      <c r="AM1779" s="139"/>
      <c r="AN1779" s="139"/>
      <c r="AO1779" s="139"/>
      <c r="AP1779" s="139"/>
      <c r="AQ1779" s="139"/>
      <c r="AR1779" s="139"/>
      <c r="AS1779" s="139"/>
      <c r="AT1779" s="139"/>
      <c r="AU1779" s="139"/>
      <c r="AV1779" s="139"/>
      <c r="AW1779" s="139"/>
      <c r="AX1779" s="139"/>
      <c r="AY1779" s="139"/>
      <c r="AZ1779" s="139"/>
      <c r="BA1779" s="139"/>
      <c r="BB1779" s="139"/>
    </row>
    <row r="1780" spans="1:54" ht="14.25" x14ac:dyDescent="0.2">
      <c r="A1780" s="139"/>
      <c r="B1780" s="139"/>
      <c r="C1780" s="139"/>
      <c r="D1780" s="139"/>
      <c r="E1780" s="139"/>
      <c r="F1780" s="139"/>
      <c r="G1780" s="139"/>
      <c r="H1780" s="139"/>
      <c r="I1780" s="139"/>
      <c r="J1780" s="139"/>
      <c r="K1780" s="139"/>
      <c r="L1780" s="139"/>
      <c r="M1780" s="139"/>
      <c r="N1780" s="139"/>
      <c r="O1780" s="139"/>
      <c r="P1780" s="139"/>
      <c r="Q1780" s="139"/>
      <c r="R1780" s="139"/>
      <c r="S1780" s="139"/>
      <c r="T1780" s="139"/>
      <c r="U1780" s="139"/>
      <c r="V1780" s="139"/>
      <c r="W1780" s="139"/>
      <c r="X1780" s="139"/>
      <c r="Y1780" s="139"/>
      <c r="Z1780" s="139"/>
      <c r="AA1780" s="139"/>
      <c r="AB1780" s="139"/>
      <c r="AC1780" s="139"/>
      <c r="AD1780" s="139"/>
      <c r="AE1780" s="139"/>
      <c r="AF1780" s="139"/>
      <c r="AG1780" s="139"/>
      <c r="AH1780" s="139"/>
      <c r="AI1780" s="139"/>
      <c r="AJ1780" s="139"/>
      <c r="AK1780" s="139"/>
      <c r="AL1780" s="139"/>
      <c r="AM1780" s="139"/>
      <c r="AN1780" s="139"/>
      <c r="AO1780" s="139"/>
      <c r="AP1780" s="139"/>
      <c r="AQ1780" s="139"/>
      <c r="AR1780" s="139"/>
      <c r="AS1780" s="139"/>
      <c r="AT1780" s="139"/>
      <c r="AU1780" s="139"/>
      <c r="AV1780" s="139"/>
      <c r="AW1780" s="139"/>
      <c r="AX1780" s="139"/>
      <c r="AY1780" s="139"/>
      <c r="AZ1780" s="139"/>
      <c r="BA1780" s="139"/>
      <c r="BB1780" s="139"/>
    </row>
    <row r="1781" spans="1:54" ht="14.25" x14ac:dyDescent="0.2">
      <c r="A1781" s="139"/>
      <c r="B1781" s="139"/>
      <c r="C1781" s="139"/>
      <c r="D1781" s="139"/>
      <c r="E1781" s="139"/>
      <c r="F1781" s="139"/>
      <c r="G1781" s="139"/>
      <c r="H1781" s="139"/>
      <c r="I1781" s="139"/>
      <c r="J1781" s="139"/>
      <c r="K1781" s="139"/>
      <c r="L1781" s="139"/>
      <c r="M1781" s="139"/>
      <c r="N1781" s="139"/>
      <c r="O1781" s="139"/>
      <c r="P1781" s="139"/>
      <c r="Q1781" s="139"/>
      <c r="R1781" s="139"/>
      <c r="S1781" s="139"/>
      <c r="T1781" s="139"/>
      <c r="U1781" s="139"/>
      <c r="V1781" s="139"/>
      <c r="W1781" s="139"/>
      <c r="X1781" s="139"/>
      <c r="Y1781" s="139"/>
      <c r="Z1781" s="139"/>
      <c r="AA1781" s="139"/>
      <c r="AB1781" s="139"/>
      <c r="AC1781" s="139"/>
      <c r="AD1781" s="139"/>
      <c r="AE1781" s="139"/>
      <c r="AF1781" s="139"/>
      <c r="AG1781" s="139"/>
      <c r="AH1781" s="139"/>
      <c r="AI1781" s="139"/>
      <c r="AJ1781" s="139"/>
      <c r="AK1781" s="139"/>
      <c r="AL1781" s="139"/>
      <c r="AM1781" s="139"/>
      <c r="AN1781" s="139"/>
      <c r="AO1781" s="139"/>
      <c r="AP1781" s="139"/>
      <c r="AQ1781" s="139"/>
      <c r="AR1781" s="139"/>
      <c r="AS1781" s="139"/>
      <c r="AT1781" s="139"/>
      <c r="AU1781" s="139"/>
      <c r="AV1781" s="139"/>
      <c r="AW1781" s="139"/>
      <c r="AX1781" s="139"/>
      <c r="AY1781" s="139"/>
      <c r="AZ1781" s="139"/>
      <c r="BA1781" s="139"/>
      <c r="BB1781" s="139"/>
    </row>
    <row r="1782" spans="1:54" ht="14.25" x14ac:dyDescent="0.2">
      <c r="A1782" s="139"/>
      <c r="B1782" s="139"/>
      <c r="C1782" s="139"/>
      <c r="D1782" s="139"/>
      <c r="E1782" s="139"/>
      <c r="F1782" s="139"/>
      <c r="G1782" s="139"/>
      <c r="H1782" s="139"/>
      <c r="I1782" s="139"/>
      <c r="J1782" s="139"/>
      <c r="K1782" s="139"/>
      <c r="L1782" s="139"/>
      <c r="M1782" s="139"/>
      <c r="N1782" s="139"/>
      <c r="O1782" s="139"/>
      <c r="P1782" s="139"/>
      <c r="Q1782" s="139"/>
      <c r="R1782" s="139"/>
      <c r="S1782" s="139"/>
      <c r="T1782" s="139"/>
      <c r="U1782" s="139"/>
      <c r="V1782" s="139"/>
      <c r="W1782" s="139"/>
      <c r="X1782" s="139"/>
      <c r="Y1782" s="139"/>
      <c r="Z1782" s="139"/>
      <c r="AA1782" s="139"/>
      <c r="AB1782" s="139"/>
      <c r="AC1782" s="139"/>
      <c r="AD1782" s="139"/>
      <c r="AE1782" s="139"/>
      <c r="AF1782" s="139"/>
      <c r="AG1782" s="139"/>
      <c r="AH1782" s="139"/>
      <c r="AI1782" s="139"/>
      <c r="AJ1782" s="139"/>
      <c r="AK1782" s="139"/>
      <c r="AL1782" s="139"/>
      <c r="AM1782" s="139"/>
      <c r="AN1782" s="139"/>
      <c r="AO1782" s="139"/>
      <c r="AP1782" s="139"/>
      <c r="AQ1782" s="139"/>
      <c r="AR1782" s="139"/>
      <c r="AS1782" s="139"/>
      <c r="AT1782" s="139"/>
      <c r="AU1782" s="139"/>
      <c r="AV1782" s="139"/>
      <c r="AW1782" s="139"/>
      <c r="AX1782" s="139"/>
      <c r="AY1782" s="139"/>
      <c r="AZ1782" s="139"/>
      <c r="BA1782" s="139"/>
      <c r="BB1782" s="139"/>
    </row>
    <row r="1783" spans="1:54" ht="14.25" x14ac:dyDescent="0.2">
      <c r="A1783" s="139"/>
      <c r="B1783" s="139"/>
      <c r="C1783" s="139"/>
      <c r="D1783" s="139"/>
      <c r="E1783" s="139"/>
      <c r="F1783" s="139"/>
      <c r="G1783" s="139"/>
      <c r="H1783" s="139"/>
      <c r="I1783" s="139"/>
      <c r="J1783" s="139"/>
      <c r="K1783" s="139"/>
      <c r="L1783" s="139"/>
      <c r="M1783" s="139"/>
      <c r="N1783" s="139"/>
      <c r="O1783" s="139"/>
      <c r="P1783" s="139"/>
      <c r="Q1783" s="139"/>
      <c r="R1783" s="139"/>
      <c r="S1783" s="139"/>
      <c r="T1783" s="139"/>
      <c r="U1783" s="139"/>
      <c r="V1783" s="139"/>
      <c r="W1783" s="139"/>
      <c r="X1783" s="139"/>
      <c r="Y1783" s="139"/>
      <c r="Z1783" s="139"/>
      <c r="AA1783" s="139"/>
      <c r="AB1783" s="139"/>
      <c r="AC1783" s="139"/>
      <c r="AD1783" s="139"/>
      <c r="AE1783" s="139"/>
      <c r="AF1783" s="139"/>
      <c r="AG1783" s="139"/>
      <c r="AH1783" s="139"/>
      <c r="AI1783" s="139"/>
      <c r="AJ1783" s="139"/>
      <c r="AK1783" s="139"/>
      <c r="AL1783" s="139"/>
      <c r="AM1783" s="139"/>
      <c r="AN1783" s="139"/>
      <c r="AO1783" s="139"/>
      <c r="AP1783" s="139"/>
      <c r="AQ1783" s="139"/>
      <c r="AR1783" s="139"/>
      <c r="AS1783" s="139"/>
      <c r="AT1783" s="139"/>
      <c r="AU1783" s="139"/>
      <c r="AV1783" s="139"/>
      <c r="AW1783" s="139"/>
      <c r="AX1783" s="139"/>
      <c r="AY1783" s="139"/>
      <c r="AZ1783" s="139"/>
      <c r="BA1783" s="139"/>
      <c r="BB1783" s="139"/>
    </row>
    <row r="1784" spans="1:54" ht="14.25" x14ac:dyDescent="0.2">
      <c r="A1784" s="139"/>
      <c r="B1784" s="139"/>
      <c r="C1784" s="139"/>
      <c r="D1784" s="139"/>
      <c r="E1784" s="139"/>
      <c r="F1784" s="139"/>
      <c r="G1784" s="139"/>
      <c r="H1784" s="139"/>
      <c r="I1784" s="139"/>
      <c r="J1784" s="139"/>
      <c r="K1784" s="139"/>
      <c r="L1784" s="139"/>
      <c r="M1784" s="139"/>
      <c r="N1784" s="139"/>
      <c r="O1784" s="139"/>
      <c r="P1784" s="139"/>
      <c r="Q1784" s="139"/>
      <c r="R1784" s="139"/>
      <c r="S1784" s="139"/>
      <c r="T1784" s="139"/>
      <c r="U1784" s="139"/>
      <c r="V1784" s="139"/>
      <c r="W1784" s="139"/>
      <c r="X1784" s="139"/>
      <c r="Y1784" s="139"/>
      <c r="Z1784" s="139"/>
      <c r="AA1784" s="139"/>
      <c r="AB1784" s="139"/>
      <c r="AC1784" s="139"/>
      <c r="AD1784" s="139"/>
      <c r="AE1784" s="139"/>
      <c r="AF1784" s="139"/>
      <c r="AG1784" s="139"/>
      <c r="AH1784" s="139"/>
      <c r="AI1784" s="139"/>
      <c r="AJ1784" s="139"/>
      <c r="AK1784" s="139"/>
      <c r="AL1784" s="139"/>
      <c r="AM1784" s="139"/>
      <c r="AN1784" s="139"/>
      <c r="AO1784" s="139"/>
      <c r="AP1784" s="139"/>
      <c r="AQ1784" s="139"/>
      <c r="AR1784" s="139"/>
      <c r="AS1784" s="139"/>
      <c r="AT1784" s="139"/>
      <c r="AU1784" s="139"/>
      <c r="AV1784" s="139"/>
      <c r="AW1784" s="139"/>
      <c r="AX1784" s="139"/>
      <c r="AY1784" s="139"/>
      <c r="AZ1784" s="139"/>
      <c r="BA1784" s="139"/>
      <c r="BB1784" s="139"/>
    </row>
    <row r="1785" spans="1:54" ht="14.25" x14ac:dyDescent="0.2">
      <c r="A1785" s="139"/>
      <c r="B1785" s="139"/>
      <c r="C1785" s="139"/>
      <c r="D1785" s="139"/>
      <c r="E1785" s="139"/>
      <c r="F1785" s="139"/>
      <c r="G1785" s="139"/>
      <c r="H1785" s="139"/>
      <c r="I1785" s="139"/>
      <c r="J1785" s="139"/>
      <c r="K1785" s="139"/>
      <c r="L1785" s="139"/>
      <c r="M1785" s="139"/>
      <c r="N1785" s="139"/>
      <c r="O1785" s="139"/>
      <c r="P1785" s="139"/>
      <c r="Q1785" s="139"/>
      <c r="R1785" s="139"/>
      <c r="S1785" s="139"/>
      <c r="T1785" s="139"/>
      <c r="U1785" s="139"/>
      <c r="V1785" s="139"/>
      <c r="W1785" s="139"/>
      <c r="X1785" s="139"/>
      <c r="Y1785" s="139"/>
      <c r="Z1785" s="139"/>
      <c r="AA1785" s="139"/>
      <c r="AB1785" s="139"/>
      <c r="AC1785" s="139"/>
      <c r="AD1785" s="139"/>
      <c r="AE1785" s="139"/>
      <c r="AF1785" s="139"/>
      <c r="AG1785" s="139"/>
      <c r="AH1785" s="139"/>
      <c r="AI1785" s="139"/>
      <c r="AJ1785" s="139"/>
      <c r="AK1785" s="139"/>
      <c r="AL1785" s="139"/>
      <c r="AM1785" s="139"/>
      <c r="AN1785" s="139"/>
      <c r="AO1785" s="139"/>
      <c r="AP1785" s="139"/>
      <c r="AQ1785" s="139"/>
      <c r="AR1785" s="139"/>
      <c r="AS1785" s="139"/>
      <c r="AT1785" s="139"/>
      <c r="AU1785" s="139"/>
      <c r="AV1785" s="139"/>
      <c r="AW1785" s="139"/>
      <c r="AX1785" s="139"/>
      <c r="AY1785" s="139"/>
      <c r="AZ1785" s="139"/>
      <c r="BA1785" s="139"/>
      <c r="BB1785" s="139"/>
    </row>
    <row r="1786" spans="1:54" ht="14.25" x14ac:dyDescent="0.2">
      <c r="A1786" s="139"/>
      <c r="B1786" s="139"/>
      <c r="C1786" s="139"/>
      <c r="D1786" s="139"/>
      <c r="E1786" s="139"/>
      <c r="F1786" s="139"/>
      <c r="G1786" s="139"/>
      <c r="H1786" s="139"/>
      <c r="I1786" s="139"/>
      <c r="J1786" s="139"/>
      <c r="K1786" s="139"/>
      <c r="L1786" s="139"/>
      <c r="M1786" s="139"/>
      <c r="N1786" s="139"/>
      <c r="O1786" s="139"/>
      <c r="P1786" s="139"/>
      <c r="Q1786" s="139"/>
      <c r="R1786" s="139"/>
      <c r="S1786" s="139"/>
      <c r="T1786" s="139"/>
      <c r="U1786" s="139"/>
      <c r="V1786" s="139"/>
      <c r="W1786" s="139"/>
      <c r="X1786" s="139"/>
      <c r="Y1786" s="139"/>
      <c r="Z1786" s="139"/>
      <c r="AA1786" s="139"/>
      <c r="AB1786" s="139"/>
      <c r="AC1786" s="139"/>
      <c r="AD1786" s="139"/>
      <c r="AE1786" s="139"/>
      <c r="AF1786" s="139"/>
      <c r="AG1786" s="139"/>
      <c r="AH1786" s="139"/>
      <c r="AI1786" s="139"/>
      <c r="AJ1786" s="139"/>
      <c r="AK1786" s="139"/>
      <c r="AL1786" s="139"/>
      <c r="AM1786" s="139"/>
      <c r="AN1786" s="139"/>
      <c r="AO1786" s="139"/>
      <c r="AP1786" s="139"/>
      <c r="AQ1786" s="139"/>
      <c r="AR1786" s="139"/>
      <c r="AS1786" s="139"/>
      <c r="AT1786" s="139"/>
      <c r="AU1786" s="139"/>
      <c r="AV1786" s="139"/>
      <c r="AW1786" s="139"/>
      <c r="AX1786" s="139"/>
      <c r="AY1786" s="139"/>
      <c r="AZ1786" s="139"/>
      <c r="BA1786" s="139"/>
      <c r="BB1786" s="139"/>
    </row>
    <row r="1787" spans="1:54" ht="14.25" x14ac:dyDescent="0.2">
      <c r="A1787" s="139"/>
      <c r="B1787" s="139"/>
      <c r="C1787" s="139"/>
      <c r="D1787" s="139"/>
      <c r="E1787" s="139"/>
      <c r="F1787" s="139"/>
      <c r="G1787" s="139"/>
      <c r="H1787" s="139"/>
      <c r="I1787" s="139"/>
      <c r="J1787" s="139"/>
      <c r="K1787" s="139"/>
      <c r="L1787" s="139"/>
      <c r="M1787" s="139"/>
      <c r="N1787" s="139"/>
      <c r="O1787" s="139"/>
      <c r="P1787" s="139"/>
      <c r="Q1787" s="139"/>
      <c r="R1787" s="139"/>
      <c r="S1787" s="139"/>
      <c r="T1787" s="139"/>
      <c r="U1787" s="139"/>
      <c r="V1787" s="139"/>
      <c r="W1787" s="139"/>
      <c r="X1787" s="139"/>
      <c r="Y1787" s="139"/>
      <c r="Z1787" s="139"/>
      <c r="AA1787" s="139"/>
      <c r="AB1787" s="139"/>
      <c r="AC1787" s="139"/>
      <c r="AD1787" s="139"/>
      <c r="AE1787" s="139"/>
      <c r="AF1787" s="139"/>
      <c r="AG1787" s="139"/>
      <c r="AH1787" s="139"/>
      <c r="AI1787" s="139"/>
      <c r="AJ1787" s="139"/>
      <c r="AK1787" s="139"/>
      <c r="AL1787" s="139"/>
      <c r="AM1787" s="139"/>
      <c r="AN1787" s="139"/>
      <c r="AO1787" s="139"/>
      <c r="AP1787" s="139"/>
      <c r="AQ1787" s="139"/>
      <c r="AR1787" s="139"/>
      <c r="AS1787" s="139"/>
      <c r="AT1787" s="139"/>
      <c r="AU1787" s="139"/>
      <c r="AV1787" s="139"/>
      <c r="AW1787" s="139"/>
      <c r="AX1787" s="139"/>
      <c r="AY1787" s="139"/>
      <c r="AZ1787" s="139"/>
      <c r="BA1787" s="139"/>
      <c r="BB1787" s="139"/>
    </row>
    <row r="1788" spans="1:54" ht="14.25" x14ac:dyDescent="0.2">
      <c r="A1788" s="139"/>
      <c r="B1788" s="139"/>
      <c r="C1788" s="139"/>
      <c r="D1788" s="139"/>
      <c r="E1788" s="139"/>
      <c r="F1788" s="139"/>
      <c r="G1788" s="139"/>
      <c r="H1788" s="139"/>
      <c r="I1788" s="139"/>
      <c r="J1788" s="139"/>
      <c r="K1788" s="139"/>
      <c r="L1788" s="139"/>
      <c r="M1788" s="139"/>
      <c r="N1788" s="139"/>
      <c r="O1788" s="139"/>
      <c r="P1788" s="139"/>
      <c r="Q1788" s="139"/>
      <c r="R1788" s="139"/>
      <c r="S1788" s="139"/>
      <c r="T1788" s="139"/>
      <c r="U1788" s="139"/>
      <c r="V1788" s="139"/>
      <c r="W1788" s="139"/>
      <c r="X1788" s="139"/>
      <c r="Y1788" s="139"/>
      <c r="Z1788" s="139"/>
      <c r="AA1788" s="139"/>
      <c r="AB1788" s="139"/>
      <c r="AC1788" s="139"/>
      <c r="AD1788" s="139"/>
      <c r="AE1788" s="139"/>
      <c r="AF1788" s="139"/>
      <c r="AG1788" s="139"/>
      <c r="AH1788" s="139"/>
      <c r="AI1788" s="139"/>
      <c r="AJ1788" s="139"/>
      <c r="AK1788" s="139"/>
      <c r="AL1788" s="139"/>
      <c r="AM1788" s="139"/>
      <c r="AN1788" s="139"/>
      <c r="AO1788" s="139"/>
      <c r="AP1788" s="139"/>
      <c r="AQ1788" s="139"/>
      <c r="AR1788" s="139"/>
      <c r="AS1788" s="139"/>
      <c r="AT1788" s="139"/>
      <c r="AU1788" s="139"/>
      <c r="AV1788" s="139"/>
      <c r="AW1788" s="139"/>
      <c r="AX1788" s="139"/>
      <c r="AY1788" s="139"/>
      <c r="AZ1788" s="139"/>
      <c r="BA1788" s="139"/>
      <c r="BB1788" s="139"/>
    </row>
    <row r="1789" spans="1:54" ht="14.25" x14ac:dyDescent="0.2">
      <c r="A1789" s="139"/>
      <c r="B1789" s="139"/>
      <c r="C1789" s="139"/>
      <c r="D1789" s="139"/>
      <c r="E1789" s="139"/>
      <c r="F1789" s="139"/>
      <c r="G1789" s="139"/>
      <c r="H1789" s="139"/>
      <c r="I1789" s="139"/>
      <c r="J1789" s="139"/>
      <c r="K1789" s="139"/>
      <c r="L1789" s="139"/>
      <c r="M1789" s="139"/>
      <c r="N1789" s="139"/>
      <c r="O1789" s="139"/>
      <c r="P1789" s="139"/>
      <c r="Q1789" s="139"/>
      <c r="R1789" s="139"/>
      <c r="S1789" s="139"/>
      <c r="T1789" s="139"/>
      <c r="U1789" s="139"/>
      <c r="V1789" s="139"/>
      <c r="W1789" s="139"/>
      <c r="X1789" s="139"/>
      <c r="Y1789" s="139"/>
      <c r="Z1789" s="139"/>
      <c r="AA1789" s="139"/>
      <c r="AB1789" s="139"/>
      <c r="AC1789" s="139"/>
      <c r="AD1789" s="139"/>
      <c r="AE1789" s="139"/>
      <c r="AF1789" s="139"/>
      <c r="AG1789" s="139"/>
      <c r="AH1789" s="139"/>
      <c r="AI1789" s="139"/>
      <c r="AJ1789" s="139"/>
      <c r="AK1789" s="139"/>
      <c r="AL1789" s="139"/>
      <c r="AM1789" s="139"/>
      <c r="AN1789" s="139"/>
      <c r="AO1789" s="139"/>
      <c r="AP1789" s="139"/>
      <c r="AQ1789" s="139"/>
      <c r="AR1789" s="139"/>
      <c r="AS1789" s="139"/>
      <c r="AT1789" s="139"/>
      <c r="AU1789" s="139"/>
      <c r="AV1789" s="139"/>
      <c r="AW1789" s="139"/>
      <c r="AX1789" s="139"/>
      <c r="AY1789" s="139"/>
      <c r="AZ1789" s="139"/>
      <c r="BA1789" s="139"/>
      <c r="BB1789" s="139"/>
    </row>
    <row r="1790" spans="1:54" ht="14.25" x14ac:dyDescent="0.2">
      <c r="A1790" s="139"/>
      <c r="B1790" s="139"/>
      <c r="C1790" s="139"/>
      <c r="D1790" s="139"/>
      <c r="E1790" s="139"/>
      <c r="F1790" s="139"/>
      <c r="G1790" s="139"/>
      <c r="H1790" s="139"/>
      <c r="I1790" s="139"/>
      <c r="J1790" s="139"/>
      <c r="K1790" s="139"/>
      <c r="L1790" s="139"/>
      <c r="M1790" s="139"/>
      <c r="N1790" s="139"/>
      <c r="O1790" s="139"/>
      <c r="P1790" s="139"/>
      <c r="Q1790" s="139"/>
      <c r="R1790" s="139"/>
      <c r="S1790" s="139"/>
      <c r="T1790" s="139"/>
      <c r="U1790" s="139"/>
      <c r="V1790" s="139"/>
      <c r="W1790" s="139"/>
      <c r="X1790" s="139"/>
      <c r="Y1790" s="139"/>
      <c r="Z1790" s="139"/>
      <c r="AA1790" s="139"/>
      <c r="AB1790" s="139"/>
      <c r="AC1790" s="139"/>
      <c r="AD1790" s="139"/>
      <c r="AE1790" s="139"/>
      <c r="AF1790" s="139"/>
      <c r="AG1790" s="139"/>
      <c r="AH1790" s="139"/>
      <c r="AI1790" s="139"/>
      <c r="AJ1790" s="139"/>
      <c r="AK1790" s="139"/>
      <c r="AL1790" s="139"/>
      <c r="AM1790" s="139"/>
      <c r="AN1790" s="139"/>
      <c r="AO1790" s="139"/>
      <c r="AP1790" s="139"/>
      <c r="AQ1790" s="139"/>
      <c r="AR1790" s="139"/>
      <c r="AS1790" s="139"/>
      <c r="AT1790" s="139"/>
      <c r="AU1790" s="139"/>
      <c r="AV1790" s="139"/>
      <c r="AW1790" s="139"/>
      <c r="AX1790" s="139"/>
      <c r="AY1790" s="139"/>
      <c r="AZ1790" s="139"/>
      <c r="BA1790" s="139"/>
      <c r="BB1790" s="139"/>
    </row>
    <row r="1791" spans="1:54" ht="14.25" x14ac:dyDescent="0.2">
      <c r="A1791" s="139"/>
      <c r="B1791" s="139"/>
      <c r="C1791" s="139"/>
      <c r="D1791" s="139"/>
      <c r="E1791" s="139"/>
      <c r="F1791" s="139"/>
      <c r="G1791" s="139"/>
      <c r="H1791" s="139"/>
      <c r="I1791" s="139"/>
      <c r="J1791" s="139"/>
      <c r="K1791" s="139"/>
      <c r="L1791" s="139"/>
      <c r="M1791" s="139"/>
      <c r="N1791" s="139"/>
      <c r="O1791" s="139"/>
      <c r="P1791" s="139"/>
      <c r="Q1791" s="139"/>
      <c r="R1791" s="139"/>
      <c r="S1791" s="139"/>
      <c r="T1791" s="139"/>
      <c r="U1791" s="139"/>
      <c r="V1791" s="139"/>
      <c r="W1791" s="139"/>
      <c r="X1791" s="139"/>
      <c r="Y1791" s="139"/>
      <c r="Z1791" s="139"/>
      <c r="AA1791" s="139"/>
      <c r="AB1791" s="139"/>
      <c r="AC1791" s="139"/>
      <c r="AD1791" s="139"/>
      <c r="AE1791" s="139"/>
      <c r="AF1791" s="139"/>
      <c r="AG1791" s="139"/>
      <c r="AH1791" s="139"/>
      <c r="AI1791" s="139"/>
      <c r="AJ1791" s="139"/>
      <c r="AK1791" s="139"/>
      <c r="AL1791" s="139"/>
      <c r="AM1791" s="139"/>
      <c r="AN1791" s="139"/>
      <c r="AO1791" s="139"/>
      <c r="AP1791" s="139"/>
      <c r="AQ1791" s="139"/>
      <c r="AR1791" s="139"/>
      <c r="AS1791" s="139"/>
      <c r="AT1791" s="139"/>
      <c r="AU1791" s="139"/>
      <c r="AV1791" s="139"/>
      <c r="AW1791" s="139"/>
      <c r="AX1791" s="139"/>
      <c r="AY1791" s="139"/>
      <c r="AZ1791" s="139"/>
      <c r="BA1791" s="139"/>
      <c r="BB1791" s="139"/>
    </row>
    <row r="1792" spans="1:54" ht="14.25" x14ac:dyDescent="0.2">
      <c r="A1792" s="139"/>
      <c r="B1792" s="139"/>
      <c r="C1792" s="139"/>
      <c r="D1792" s="139"/>
      <c r="E1792" s="139"/>
      <c r="F1792" s="139"/>
      <c r="G1792" s="139"/>
      <c r="H1792" s="139"/>
      <c r="I1792" s="139"/>
      <c r="J1792" s="139"/>
      <c r="K1792" s="139"/>
      <c r="L1792" s="139"/>
      <c r="M1792" s="139"/>
      <c r="N1792" s="139"/>
      <c r="O1792" s="139"/>
      <c r="P1792" s="139"/>
      <c r="Q1792" s="139"/>
      <c r="R1792" s="139"/>
      <c r="S1792" s="139"/>
      <c r="T1792" s="139"/>
      <c r="U1792" s="139"/>
      <c r="V1792" s="139"/>
      <c r="W1792" s="139"/>
      <c r="X1792" s="139"/>
      <c r="Y1792" s="139"/>
      <c r="Z1792" s="139"/>
      <c r="AA1792" s="139"/>
      <c r="AB1792" s="139"/>
      <c r="AC1792" s="139"/>
      <c r="AD1792" s="139"/>
      <c r="AE1792" s="139"/>
      <c r="AF1792" s="139"/>
      <c r="AG1792" s="139"/>
      <c r="AH1792" s="139"/>
      <c r="AI1792" s="139"/>
      <c r="AJ1792" s="139"/>
      <c r="AK1792" s="139"/>
      <c r="AL1792" s="139"/>
      <c r="AM1792" s="139"/>
      <c r="AN1792" s="139"/>
      <c r="AO1792" s="139"/>
      <c r="AP1792" s="139"/>
      <c r="AQ1792" s="139"/>
      <c r="AR1792" s="139"/>
      <c r="AS1792" s="139"/>
      <c r="AT1792" s="139"/>
      <c r="AU1792" s="139"/>
      <c r="AV1792" s="139"/>
      <c r="AW1792" s="139"/>
      <c r="AX1792" s="139"/>
      <c r="AY1792" s="139"/>
      <c r="AZ1792" s="139"/>
      <c r="BA1792" s="139"/>
      <c r="BB1792" s="139"/>
    </row>
    <row r="1793" spans="1:54" ht="14.25" x14ac:dyDescent="0.2">
      <c r="A1793" s="139"/>
      <c r="B1793" s="139"/>
      <c r="C1793" s="139"/>
      <c r="D1793" s="139"/>
      <c r="E1793" s="139"/>
      <c r="F1793" s="139"/>
      <c r="G1793" s="139"/>
      <c r="H1793" s="139"/>
      <c r="I1793" s="139"/>
      <c r="J1793" s="139"/>
      <c r="K1793" s="139"/>
      <c r="L1793" s="139"/>
      <c r="M1793" s="139"/>
      <c r="N1793" s="139"/>
      <c r="O1793" s="139"/>
      <c r="P1793" s="139"/>
      <c r="Q1793" s="139"/>
      <c r="R1793" s="139"/>
      <c r="S1793" s="139"/>
      <c r="T1793" s="139"/>
      <c r="U1793" s="139"/>
      <c r="V1793" s="139"/>
      <c r="W1793" s="139"/>
      <c r="X1793" s="139"/>
      <c r="Y1793" s="139"/>
      <c r="Z1793" s="139"/>
      <c r="AA1793" s="139"/>
      <c r="AB1793" s="139"/>
      <c r="AC1793" s="139"/>
      <c r="AD1793" s="139"/>
      <c r="AE1793" s="139"/>
      <c r="AF1793" s="139"/>
      <c r="AG1793" s="139"/>
      <c r="AH1793" s="139"/>
      <c r="AI1793" s="139"/>
      <c r="AJ1793" s="139"/>
      <c r="AK1793" s="139"/>
      <c r="AL1793" s="139"/>
      <c r="AM1793" s="139"/>
      <c r="AN1793" s="139"/>
      <c r="AO1793" s="139"/>
      <c r="AP1793" s="139"/>
      <c r="AQ1793" s="139"/>
      <c r="AR1793" s="139"/>
      <c r="AS1793" s="139"/>
      <c r="AT1793" s="139"/>
      <c r="AU1793" s="139"/>
      <c r="AV1793" s="139"/>
      <c r="AW1793" s="139"/>
      <c r="AX1793" s="139"/>
      <c r="AY1793" s="139"/>
      <c r="AZ1793" s="139"/>
      <c r="BA1793" s="139"/>
      <c r="BB1793" s="139"/>
    </row>
    <row r="1794" spans="1:54" ht="14.25" x14ac:dyDescent="0.2">
      <c r="A1794" s="139"/>
      <c r="B1794" s="139"/>
      <c r="C1794" s="139"/>
      <c r="D1794" s="139"/>
      <c r="E1794" s="139"/>
      <c r="F1794" s="139"/>
      <c r="G1794" s="139"/>
      <c r="H1794" s="139"/>
      <c r="I1794" s="139"/>
      <c r="J1794" s="139"/>
      <c r="K1794" s="139"/>
      <c r="L1794" s="139"/>
      <c r="M1794" s="139"/>
      <c r="N1794" s="139"/>
      <c r="O1794" s="139"/>
      <c r="P1794" s="139"/>
      <c r="Q1794" s="139"/>
      <c r="R1794" s="139"/>
      <c r="S1794" s="139"/>
      <c r="T1794" s="139"/>
      <c r="U1794" s="139"/>
      <c r="V1794" s="139"/>
      <c r="W1794" s="139"/>
      <c r="X1794" s="139"/>
      <c r="Y1794" s="139"/>
      <c r="Z1794" s="139"/>
      <c r="AA1794" s="139"/>
      <c r="AB1794" s="139"/>
      <c r="AC1794" s="139"/>
      <c r="AD1794" s="139"/>
      <c r="AE1794" s="139"/>
      <c r="AF1794" s="139"/>
      <c r="AG1794" s="139"/>
      <c r="AH1794" s="139"/>
      <c r="AI1794" s="139"/>
      <c r="AJ1794" s="139"/>
      <c r="AK1794" s="139"/>
      <c r="AL1794" s="139"/>
      <c r="AM1794" s="139"/>
      <c r="AN1794" s="139"/>
      <c r="AO1794" s="139"/>
      <c r="AP1794" s="139"/>
      <c r="AQ1794" s="139"/>
      <c r="AR1794" s="139"/>
      <c r="AS1794" s="139"/>
      <c r="AT1794" s="139"/>
      <c r="AU1794" s="139"/>
      <c r="AV1794" s="139"/>
      <c r="AW1794" s="139"/>
      <c r="AX1794" s="139"/>
      <c r="AY1794" s="139"/>
      <c r="AZ1794" s="139"/>
      <c r="BA1794" s="139"/>
      <c r="BB1794" s="139"/>
    </row>
    <row r="1795" spans="1:54" ht="14.25" x14ac:dyDescent="0.2">
      <c r="A1795" s="139"/>
      <c r="B1795" s="139"/>
      <c r="C1795" s="139"/>
      <c r="D1795" s="139"/>
      <c r="E1795" s="139"/>
      <c r="F1795" s="139"/>
      <c r="G1795" s="139"/>
      <c r="H1795" s="139"/>
      <c r="I1795" s="139"/>
      <c r="J1795" s="139"/>
      <c r="K1795" s="139"/>
      <c r="L1795" s="139"/>
      <c r="M1795" s="139"/>
      <c r="N1795" s="139"/>
      <c r="O1795" s="139"/>
      <c r="P1795" s="139"/>
      <c r="Q1795" s="139"/>
      <c r="R1795" s="139"/>
      <c r="S1795" s="139"/>
      <c r="T1795" s="139"/>
      <c r="U1795" s="139"/>
      <c r="V1795" s="139"/>
      <c r="W1795" s="139"/>
      <c r="X1795" s="139"/>
      <c r="Y1795" s="139"/>
      <c r="Z1795" s="139"/>
      <c r="AA1795" s="139"/>
      <c r="AB1795" s="139"/>
      <c r="AC1795" s="139"/>
      <c r="AD1795" s="139"/>
      <c r="AE1795" s="139"/>
      <c r="AF1795" s="139"/>
      <c r="AG1795" s="139"/>
      <c r="AH1795" s="139"/>
      <c r="AI1795" s="139"/>
      <c r="AJ1795" s="139"/>
      <c r="AK1795" s="139"/>
      <c r="AL1795" s="139"/>
      <c r="AM1795" s="139"/>
      <c r="AN1795" s="139"/>
      <c r="AO1795" s="139"/>
      <c r="AP1795" s="139"/>
      <c r="AQ1795" s="139"/>
      <c r="AR1795" s="139"/>
      <c r="AS1795" s="139"/>
      <c r="AT1795" s="139"/>
      <c r="AU1795" s="139"/>
      <c r="AV1795" s="139"/>
      <c r="AW1795" s="139"/>
      <c r="AX1795" s="139"/>
      <c r="AY1795" s="139"/>
      <c r="AZ1795" s="139"/>
      <c r="BA1795" s="139"/>
      <c r="BB1795" s="139"/>
    </row>
    <row r="1796" spans="1:54" ht="14.25" x14ac:dyDescent="0.2">
      <c r="A1796" s="139"/>
      <c r="B1796" s="139"/>
      <c r="C1796" s="139"/>
      <c r="D1796" s="139"/>
      <c r="E1796" s="139"/>
      <c r="F1796" s="139"/>
      <c r="G1796" s="139"/>
      <c r="H1796" s="139"/>
      <c r="I1796" s="139"/>
      <c r="J1796" s="139"/>
      <c r="K1796" s="139"/>
      <c r="L1796" s="139"/>
      <c r="M1796" s="139"/>
      <c r="N1796" s="139"/>
      <c r="O1796" s="139"/>
      <c r="P1796" s="139"/>
      <c r="Q1796" s="139"/>
      <c r="R1796" s="139"/>
      <c r="S1796" s="139"/>
      <c r="T1796" s="139"/>
      <c r="U1796" s="139"/>
      <c r="V1796" s="139"/>
      <c r="W1796" s="139"/>
      <c r="X1796" s="139"/>
      <c r="Y1796" s="139"/>
      <c r="Z1796" s="139"/>
      <c r="AA1796" s="139"/>
      <c r="AB1796" s="139"/>
      <c r="AC1796" s="139"/>
      <c r="AD1796" s="139"/>
      <c r="AE1796" s="139"/>
      <c r="AF1796" s="139"/>
      <c r="AG1796" s="139"/>
      <c r="AH1796" s="139"/>
      <c r="AI1796" s="139"/>
      <c r="AJ1796" s="139"/>
      <c r="AK1796" s="139"/>
      <c r="AL1796" s="139"/>
      <c r="AM1796" s="139"/>
      <c r="AN1796" s="139"/>
      <c r="AO1796" s="139"/>
      <c r="AP1796" s="139"/>
      <c r="AQ1796" s="139"/>
      <c r="AR1796" s="139"/>
      <c r="AS1796" s="139"/>
      <c r="AT1796" s="139"/>
      <c r="AU1796" s="139"/>
      <c r="AV1796" s="139"/>
      <c r="AW1796" s="139"/>
      <c r="AX1796" s="139"/>
      <c r="AY1796" s="139"/>
      <c r="AZ1796" s="139"/>
      <c r="BA1796" s="139"/>
      <c r="BB1796" s="139"/>
    </row>
    <row r="1797" spans="1:54" ht="14.25" x14ac:dyDescent="0.2">
      <c r="A1797" s="139"/>
      <c r="B1797" s="139"/>
      <c r="C1797" s="139"/>
      <c r="D1797" s="139"/>
      <c r="E1797" s="139"/>
      <c r="F1797" s="139"/>
      <c r="G1797" s="139"/>
      <c r="H1797" s="139"/>
      <c r="I1797" s="139"/>
      <c r="J1797" s="139"/>
      <c r="K1797" s="139"/>
      <c r="L1797" s="139"/>
      <c r="M1797" s="139"/>
      <c r="N1797" s="139"/>
      <c r="O1797" s="139"/>
      <c r="P1797" s="139"/>
      <c r="Q1797" s="139"/>
      <c r="R1797" s="139"/>
      <c r="S1797" s="139"/>
      <c r="T1797" s="139"/>
      <c r="U1797" s="139"/>
      <c r="V1797" s="139"/>
      <c r="W1797" s="139"/>
      <c r="X1797" s="139"/>
      <c r="Y1797" s="139"/>
      <c r="Z1797" s="139"/>
      <c r="AA1797" s="139"/>
      <c r="AB1797" s="139"/>
      <c r="AC1797" s="139"/>
      <c r="AD1797" s="139"/>
      <c r="AE1797" s="139"/>
      <c r="AF1797" s="139"/>
      <c r="AG1797" s="139"/>
      <c r="AH1797" s="139"/>
      <c r="AI1797" s="139"/>
      <c r="AJ1797" s="139"/>
      <c r="AK1797" s="139"/>
      <c r="AL1797" s="139"/>
      <c r="AM1797" s="139"/>
      <c r="AN1797" s="139"/>
      <c r="AO1797" s="139"/>
      <c r="AP1797" s="139"/>
      <c r="AQ1797" s="139"/>
      <c r="AR1797" s="139"/>
      <c r="AS1797" s="139"/>
      <c r="AT1797" s="139"/>
      <c r="AU1797" s="139"/>
      <c r="AV1797" s="139"/>
      <c r="AW1797" s="139"/>
      <c r="AX1797" s="139"/>
      <c r="AY1797" s="139"/>
      <c r="AZ1797" s="139"/>
      <c r="BA1797" s="139"/>
      <c r="BB1797" s="139"/>
    </row>
    <row r="1798" spans="1:54" ht="14.25" x14ac:dyDescent="0.2">
      <c r="A1798" s="139"/>
      <c r="B1798" s="139"/>
      <c r="C1798" s="139"/>
      <c r="D1798" s="139"/>
      <c r="E1798" s="139"/>
      <c r="F1798" s="139"/>
      <c r="G1798" s="139"/>
      <c r="H1798" s="139"/>
      <c r="I1798" s="139"/>
      <c r="J1798" s="139"/>
      <c r="K1798" s="139"/>
      <c r="L1798" s="139"/>
      <c r="M1798" s="139"/>
      <c r="N1798" s="139"/>
      <c r="O1798" s="139"/>
      <c r="P1798" s="139"/>
      <c r="Q1798" s="139"/>
      <c r="R1798" s="139"/>
      <c r="S1798" s="139"/>
      <c r="T1798" s="139"/>
      <c r="U1798" s="139"/>
      <c r="V1798" s="139"/>
      <c r="W1798" s="139"/>
      <c r="X1798" s="139"/>
      <c r="Y1798" s="139"/>
      <c r="Z1798" s="139"/>
      <c r="AA1798" s="139"/>
      <c r="AB1798" s="139"/>
      <c r="AC1798" s="139"/>
      <c r="AD1798" s="139"/>
      <c r="AE1798" s="139"/>
      <c r="AF1798" s="139"/>
      <c r="AG1798" s="139"/>
      <c r="AH1798" s="139"/>
      <c r="AI1798" s="139"/>
      <c r="AJ1798" s="139"/>
      <c r="AK1798" s="139"/>
      <c r="AL1798" s="139"/>
      <c r="AM1798" s="139"/>
      <c r="AN1798" s="139"/>
      <c r="AO1798" s="139"/>
      <c r="AP1798" s="139"/>
      <c r="AQ1798" s="139"/>
      <c r="AR1798" s="139"/>
      <c r="AS1798" s="139"/>
      <c r="AT1798" s="139"/>
      <c r="AU1798" s="139"/>
      <c r="AV1798" s="139"/>
      <c r="AW1798" s="139"/>
      <c r="AX1798" s="139"/>
      <c r="AY1798" s="139"/>
      <c r="AZ1798" s="139"/>
      <c r="BA1798" s="139"/>
      <c r="BB1798" s="139"/>
    </row>
    <row r="1799" spans="1:54" ht="14.25" x14ac:dyDescent="0.2">
      <c r="A1799" s="139"/>
      <c r="B1799" s="139"/>
      <c r="C1799" s="139"/>
      <c r="D1799" s="139"/>
      <c r="E1799" s="139"/>
      <c r="F1799" s="139"/>
      <c r="G1799" s="139"/>
      <c r="H1799" s="139"/>
      <c r="I1799" s="139"/>
      <c r="J1799" s="139"/>
      <c r="K1799" s="139"/>
      <c r="L1799" s="139"/>
      <c r="M1799" s="139"/>
      <c r="N1799" s="139"/>
      <c r="O1799" s="139"/>
      <c r="P1799" s="139"/>
      <c r="Q1799" s="139"/>
      <c r="R1799" s="139"/>
      <c r="S1799" s="139"/>
      <c r="T1799" s="139"/>
      <c r="U1799" s="139"/>
      <c r="V1799" s="139"/>
      <c r="W1799" s="139"/>
      <c r="X1799" s="139"/>
      <c r="Y1799" s="139"/>
      <c r="Z1799" s="139"/>
      <c r="AA1799" s="139"/>
      <c r="AB1799" s="139"/>
      <c r="AC1799" s="139"/>
      <c r="AD1799" s="139"/>
      <c r="AE1799" s="139"/>
      <c r="AF1799" s="139"/>
      <c r="AG1799" s="139"/>
      <c r="AH1799" s="139"/>
      <c r="AI1799" s="139"/>
      <c r="AJ1799" s="139"/>
      <c r="AK1799" s="139"/>
      <c r="AL1799" s="139"/>
      <c r="AM1799" s="139"/>
      <c r="AN1799" s="139"/>
      <c r="AO1799" s="139"/>
      <c r="AP1799" s="139"/>
      <c r="AQ1799" s="139"/>
      <c r="AR1799" s="139"/>
      <c r="AS1799" s="139"/>
      <c r="AT1799" s="139"/>
      <c r="AU1799" s="139"/>
      <c r="AV1799" s="139"/>
      <c r="AW1799" s="139"/>
      <c r="AX1799" s="139"/>
      <c r="AY1799" s="139"/>
      <c r="AZ1799" s="139"/>
      <c r="BA1799" s="139"/>
      <c r="BB1799" s="139"/>
    </row>
    <row r="1800" spans="1:54" ht="14.25" x14ac:dyDescent="0.2">
      <c r="A1800" s="139"/>
      <c r="B1800" s="139"/>
      <c r="C1800" s="139"/>
      <c r="D1800" s="139"/>
      <c r="E1800" s="139"/>
      <c r="F1800" s="139"/>
      <c r="G1800" s="139"/>
      <c r="H1800" s="139"/>
      <c r="I1800" s="139"/>
      <c r="J1800" s="139"/>
      <c r="K1800" s="139"/>
      <c r="L1800" s="139"/>
      <c r="M1800" s="139"/>
      <c r="N1800" s="139"/>
      <c r="O1800" s="139"/>
      <c r="P1800" s="139"/>
      <c r="Q1800" s="139"/>
      <c r="R1800" s="139"/>
      <c r="S1800" s="139"/>
      <c r="T1800" s="139"/>
      <c r="U1800" s="139"/>
      <c r="V1800" s="139"/>
      <c r="W1800" s="139"/>
      <c r="X1800" s="139"/>
      <c r="Y1800" s="139"/>
      <c r="Z1800" s="139"/>
      <c r="AA1800" s="139"/>
      <c r="AB1800" s="139"/>
      <c r="AC1800" s="139"/>
      <c r="AD1800" s="139"/>
      <c r="AE1800" s="139"/>
      <c r="AF1800" s="139"/>
      <c r="AG1800" s="139"/>
      <c r="AH1800" s="139"/>
      <c r="AI1800" s="139"/>
      <c r="AJ1800" s="139"/>
      <c r="AK1800" s="139"/>
      <c r="AL1800" s="139"/>
      <c r="AM1800" s="139"/>
      <c r="AN1800" s="139"/>
      <c r="AO1800" s="139"/>
      <c r="AP1800" s="139"/>
      <c r="AQ1800" s="139"/>
      <c r="AR1800" s="139"/>
      <c r="AS1800" s="139"/>
      <c r="AT1800" s="139"/>
      <c r="AU1800" s="139"/>
      <c r="AV1800" s="139"/>
      <c r="AW1800" s="139"/>
      <c r="AX1800" s="139"/>
      <c r="AY1800" s="139"/>
      <c r="AZ1800" s="139"/>
      <c r="BA1800" s="139"/>
      <c r="BB1800" s="139"/>
    </row>
    <row r="1801" spans="1:54" ht="14.25" x14ac:dyDescent="0.2">
      <c r="A1801" s="139"/>
      <c r="B1801" s="139"/>
      <c r="C1801" s="139"/>
      <c r="D1801" s="139"/>
      <c r="E1801" s="139"/>
      <c r="F1801" s="139"/>
      <c r="G1801" s="139"/>
      <c r="H1801" s="139"/>
      <c r="I1801" s="139"/>
      <c r="J1801" s="139"/>
      <c r="K1801" s="139"/>
      <c r="L1801" s="139"/>
      <c r="M1801" s="139"/>
      <c r="N1801" s="139"/>
      <c r="O1801" s="139"/>
      <c r="P1801" s="139"/>
      <c r="Q1801" s="139"/>
      <c r="R1801" s="139"/>
      <c r="S1801" s="139"/>
      <c r="T1801" s="139"/>
      <c r="U1801" s="139"/>
      <c r="V1801" s="139"/>
      <c r="W1801" s="139"/>
      <c r="X1801" s="139"/>
      <c r="Y1801" s="139"/>
      <c r="Z1801" s="139"/>
      <c r="AA1801" s="139"/>
      <c r="AB1801" s="139"/>
      <c r="AC1801" s="139"/>
      <c r="AD1801" s="139"/>
      <c r="AE1801" s="139"/>
      <c r="AF1801" s="139"/>
      <c r="AG1801" s="139"/>
      <c r="AH1801" s="139"/>
      <c r="AI1801" s="139"/>
      <c r="AJ1801" s="139"/>
      <c r="AK1801" s="139"/>
      <c r="AL1801" s="139"/>
      <c r="AM1801" s="139"/>
      <c r="AN1801" s="139"/>
      <c r="AO1801" s="139"/>
      <c r="AP1801" s="139"/>
      <c r="AQ1801" s="139"/>
      <c r="AR1801" s="139"/>
      <c r="AS1801" s="139"/>
      <c r="AT1801" s="139"/>
      <c r="AU1801" s="139"/>
      <c r="AV1801" s="139"/>
      <c r="AW1801" s="139"/>
      <c r="AX1801" s="139"/>
      <c r="AY1801" s="139"/>
      <c r="AZ1801" s="139"/>
      <c r="BA1801" s="139"/>
      <c r="BB1801" s="139"/>
    </row>
    <row r="1802" spans="1:54" ht="14.25" x14ac:dyDescent="0.2">
      <c r="A1802" s="139"/>
      <c r="B1802" s="139"/>
      <c r="C1802" s="139"/>
      <c r="D1802" s="139"/>
      <c r="E1802" s="139"/>
      <c r="F1802" s="139"/>
      <c r="G1802" s="139"/>
      <c r="H1802" s="139"/>
      <c r="I1802" s="139"/>
      <c r="J1802" s="139"/>
      <c r="K1802" s="139"/>
      <c r="L1802" s="139"/>
      <c r="M1802" s="139"/>
      <c r="N1802" s="139"/>
      <c r="O1802" s="139"/>
      <c r="P1802" s="139"/>
      <c r="Q1802" s="139"/>
      <c r="R1802" s="139"/>
      <c r="S1802" s="139"/>
      <c r="T1802" s="139"/>
      <c r="U1802" s="139"/>
      <c r="V1802" s="139"/>
      <c r="W1802" s="139"/>
      <c r="X1802" s="139"/>
      <c r="Y1802" s="139"/>
      <c r="Z1802" s="139"/>
      <c r="AA1802" s="139"/>
      <c r="AB1802" s="139"/>
      <c r="AC1802" s="139"/>
      <c r="AD1802" s="139"/>
      <c r="AE1802" s="139"/>
      <c r="AF1802" s="139"/>
      <c r="AG1802" s="139"/>
      <c r="AH1802" s="139"/>
      <c r="AI1802" s="139"/>
      <c r="AJ1802" s="139"/>
      <c r="AK1802" s="139"/>
      <c r="AL1802" s="139"/>
      <c r="AM1802" s="139"/>
      <c r="AN1802" s="139"/>
      <c r="AO1802" s="139"/>
      <c r="AP1802" s="139"/>
      <c r="AQ1802" s="139"/>
      <c r="AR1802" s="139"/>
      <c r="AS1802" s="139"/>
      <c r="AT1802" s="139"/>
      <c r="AU1802" s="139"/>
      <c r="AV1802" s="139"/>
      <c r="AW1802" s="139"/>
      <c r="AX1802" s="139"/>
      <c r="AY1802" s="139"/>
      <c r="AZ1802" s="139"/>
      <c r="BA1802" s="139"/>
      <c r="BB1802" s="139"/>
    </row>
    <row r="1803" spans="1:54" ht="14.25" x14ac:dyDescent="0.2">
      <c r="A1803" s="139"/>
      <c r="B1803" s="139"/>
      <c r="C1803" s="139"/>
      <c r="D1803" s="139"/>
      <c r="E1803" s="139"/>
      <c r="F1803" s="139"/>
      <c r="G1803" s="139"/>
      <c r="H1803" s="139"/>
      <c r="I1803" s="139"/>
      <c r="J1803" s="139"/>
      <c r="K1803" s="139"/>
      <c r="L1803" s="139"/>
      <c r="M1803" s="139"/>
      <c r="N1803" s="139"/>
      <c r="O1803" s="139"/>
      <c r="P1803" s="139"/>
      <c r="Q1803" s="139"/>
      <c r="R1803" s="139"/>
      <c r="S1803" s="139"/>
      <c r="T1803" s="139"/>
      <c r="U1803" s="139"/>
      <c r="V1803" s="139"/>
      <c r="W1803" s="139"/>
      <c r="X1803" s="139"/>
      <c r="Y1803" s="139"/>
      <c r="Z1803" s="139"/>
      <c r="AA1803" s="139"/>
      <c r="AB1803" s="139"/>
      <c r="AC1803" s="139"/>
      <c r="AD1803" s="139"/>
      <c r="AE1803" s="139"/>
      <c r="AF1803" s="139"/>
      <c r="AG1803" s="139"/>
      <c r="AH1803" s="139"/>
      <c r="AI1803" s="139"/>
      <c r="AJ1803" s="139"/>
      <c r="AK1803" s="139"/>
      <c r="AL1803" s="139"/>
      <c r="AM1803" s="139"/>
      <c r="AN1803" s="139"/>
      <c r="AO1803" s="139"/>
      <c r="AP1803" s="139"/>
      <c r="AQ1803" s="139"/>
      <c r="AR1803" s="139"/>
      <c r="AS1803" s="139"/>
      <c r="AT1803" s="139"/>
      <c r="AU1803" s="139"/>
      <c r="AV1803" s="139"/>
      <c r="AW1803" s="139"/>
      <c r="AX1803" s="139"/>
      <c r="AY1803" s="139"/>
      <c r="AZ1803" s="139"/>
      <c r="BA1803" s="139"/>
      <c r="BB1803" s="139"/>
    </row>
    <row r="1804" spans="1:54" ht="14.25" x14ac:dyDescent="0.2">
      <c r="A1804" s="139"/>
      <c r="B1804" s="139"/>
      <c r="C1804" s="139"/>
      <c r="D1804" s="139"/>
      <c r="E1804" s="139"/>
      <c r="F1804" s="139"/>
      <c r="G1804" s="139"/>
      <c r="H1804" s="139"/>
      <c r="I1804" s="139"/>
      <c r="J1804" s="139"/>
      <c r="K1804" s="139"/>
      <c r="L1804" s="139"/>
      <c r="M1804" s="139"/>
      <c r="N1804" s="139"/>
      <c r="O1804" s="139"/>
      <c r="P1804" s="139"/>
      <c r="Q1804" s="139"/>
      <c r="R1804" s="139"/>
      <c r="S1804" s="139"/>
      <c r="T1804" s="139"/>
      <c r="U1804" s="139"/>
      <c r="V1804" s="139"/>
      <c r="W1804" s="139"/>
      <c r="X1804" s="139"/>
      <c r="Y1804" s="139"/>
      <c r="Z1804" s="139"/>
      <c r="AA1804" s="139"/>
      <c r="AB1804" s="139"/>
      <c r="AC1804" s="139"/>
      <c r="AD1804" s="139"/>
      <c r="AE1804" s="139"/>
      <c r="AF1804" s="139"/>
      <c r="AG1804" s="139"/>
      <c r="AH1804" s="139"/>
      <c r="AI1804" s="139"/>
      <c r="AJ1804" s="139"/>
      <c r="AK1804" s="139"/>
      <c r="AL1804" s="139"/>
      <c r="AM1804" s="139"/>
      <c r="AN1804" s="139"/>
      <c r="AO1804" s="139"/>
      <c r="AP1804" s="139"/>
      <c r="AQ1804" s="139"/>
      <c r="AR1804" s="139"/>
      <c r="AS1804" s="139"/>
      <c r="AT1804" s="139"/>
      <c r="AU1804" s="139"/>
      <c r="AV1804" s="139"/>
      <c r="AW1804" s="139"/>
      <c r="AX1804" s="139"/>
      <c r="AY1804" s="139"/>
      <c r="AZ1804" s="139"/>
      <c r="BA1804" s="139"/>
      <c r="BB1804" s="139"/>
    </row>
    <row r="1805" spans="1:54" ht="14.25" x14ac:dyDescent="0.2">
      <c r="A1805" s="139"/>
      <c r="B1805" s="139"/>
      <c r="C1805" s="139"/>
      <c r="D1805" s="139"/>
      <c r="E1805" s="139"/>
      <c r="F1805" s="139"/>
      <c r="G1805" s="139"/>
      <c r="H1805" s="139"/>
      <c r="I1805" s="139"/>
      <c r="J1805" s="139"/>
      <c r="K1805" s="139"/>
      <c r="L1805" s="139"/>
      <c r="M1805" s="139"/>
      <c r="N1805" s="139"/>
      <c r="O1805" s="139"/>
      <c r="P1805" s="139"/>
      <c r="Q1805" s="139"/>
      <c r="R1805" s="139"/>
      <c r="S1805" s="139"/>
      <c r="T1805" s="139"/>
      <c r="U1805" s="139"/>
      <c r="V1805" s="139"/>
      <c r="W1805" s="139"/>
      <c r="X1805" s="139"/>
      <c r="Y1805" s="139"/>
      <c r="Z1805" s="139"/>
      <c r="AA1805" s="139"/>
      <c r="AB1805" s="139"/>
      <c r="AC1805" s="139"/>
      <c r="AD1805" s="139"/>
      <c r="AE1805" s="139"/>
      <c r="AF1805" s="139"/>
      <c r="AG1805" s="139"/>
      <c r="AH1805" s="139"/>
      <c r="AI1805" s="139"/>
      <c r="AJ1805" s="139"/>
      <c r="AK1805" s="139"/>
      <c r="AL1805" s="139"/>
      <c r="AM1805" s="139"/>
      <c r="AN1805" s="139"/>
      <c r="AO1805" s="139"/>
      <c r="AP1805" s="139"/>
      <c r="AQ1805" s="139"/>
      <c r="AR1805" s="139"/>
      <c r="AS1805" s="139"/>
      <c r="AT1805" s="139"/>
      <c r="AU1805" s="139"/>
      <c r="AV1805" s="139"/>
      <c r="AW1805" s="139"/>
      <c r="AX1805" s="139"/>
      <c r="AY1805" s="139"/>
      <c r="AZ1805" s="139"/>
      <c r="BA1805" s="139"/>
      <c r="BB1805" s="139"/>
    </row>
    <row r="1806" spans="1:54" ht="14.25" x14ac:dyDescent="0.2">
      <c r="A1806" s="139"/>
      <c r="B1806" s="139"/>
      <c r="C1806" s="139"/>
      <c r="D1806" s="139"/>
      <c r="E1806" s="139"/>
      <c r="F1806" s="139"/>
      <c r="G1806" s="139"/>
      <c r="H1806" s="139"/>
      <c r="I1806" s="139"/>
      <c r="J1806" s="139"/>
      <c r="K1806" s="139"/>
      <c r="L1806" s="139"/>
      <c r="M1806" s="139"/>
      <c r="N1806" s="139"/>
      <c r="O1806" s="139"/>
      <c r="P1806" s="139"/>
      <c r="Q1806" s="139"/>
      <c r="R1806" s="139"/>
      <c r="S1806" s="139"/>
      <c r="T1806" s="139"/>
      <c r="U1806" s="139"/>
      <c r="V1806" s="139"/>
      <c r="W1806" s="139"/>
      <c r="X1806" s="139"/>
      <c r="Y1806" s="139"/>
      <c r="Z1806" s="139"/>
      <c r="AA1806" s="139"/>
      <c r="AB1806" s="139"/>
      <c r="AC1806" s="139"/>
      <c r="AD1806" s="139"/>
      <c r="AE1806" s="139"/>
      <c r="AF1806" s="139"/>
      <c r="AG1806" s="139"/>
      <c r="AH1806" s="139"/>
      <c r="AI1806" s="139"/>
      <c r="AJ1806" s="139"/>
      <c r="AK1806" s="139"/>
      <c r="AL1806" s="139"/>
      <c r="AM1806" s="139"/>
      <c r="AN1806" s="139"/>
      <c r="AO1806" s="139"/>
      <c r="AP1806" s="139"/>
      <c r="AQ1806" s="139"/>
      <c r="AR1806" s="139"/>
      <c r="AS1806" s="139"/>
      <c r="AT1806" s="139"/>
      <c r="AU1806" s="139"/>
      <c r="AV1806" s="139"/>
      <c r="AW1806" s="139"/>
      <c r="AX1806" s="139"/>
      <c r="AY1806" s="139"/>
      <c r="AZ1806" s="139"/>
      <c r="BA1806" s="139"/>
      <c r="BB1806" s="139"/>
    </row>
    <row r="1807" spans="1:54" ht="14.25" x14ac:dyDescent="0.2">
      <c r="A1807" s="139"/>
      <c r="B1807" s="139"/>
      <c r="C1807" s="139"/>
      <c r="D1807" s="139"/>
      <c r="E1807" s="139"/>
      <c r="F1807" s="139"/>
      <c r="G1807" s="139"/>
      <c r="H1807" s="139"/>
      <c r="I1807" s="139"/>
      <c r="J1807" s="139"/>
      <c r="K1807" s="139"/>
      <c r="L1807" s="139"/>
      <c r="M1807" s="139"/>
      <c r="N1807" s="139"/>
      <c r="O1807" s="139"/>
      <c r="P1807" s="139"/>
      <c r="Q1807" s="139"/>
      <c r="R1807" s="139"/>
      <c r="S1807" s="139"/>
      <c r="T1807" s="139"/>
      <c r="U1807" s="139"/>
      <c r="V1807" s="139"/>
      <c r="W1807" s="139"/>
      <c r="X1807" s="139"/>
      <c r="Y1807" s="139"/>
      <c r="Z1807" s="139"/>
      <c r="AA1807" s="139"/>
      <c r="AB1807" s="139"/>
      <c r="AC1807" s="139"/>
      <c r="AD1807" s="139"/>
      <c r="AE1807" s="139"/>
      <c r="AF1807" s="139"/>
      <c r="AG1807" s="139"/>
      <c r="AH1807" s="139"/>
      <c r="AI1807" s="139"/>
      <c r="AJ1807" s="139"/>
      <c r="AK1807" s="139"/>
      <c r="AL1807" s="139"/>
      <c r="AM1807" s="139"/>
      <c r="AN1807" s="139"/>
      <c r="AO1807" s="139"/>
      <c r="AP1807" s="139"/>
      <c r="AQ1807" s="139"/>
      <c r="AR1807" s="139"/>
      <c r="AS1807" s="139"/>
      <c r="AT1807" s="139"/>
      <c r="AU1807" s="139"/>
      <c r="AV1807" s="139"/>
      <c r="AW1807" s="139"/>
      <c r="AX1807" s="139"/>
      <c r="AY1807" s="139"/>
      <c r="AZ1807" s="139"/>
      <c r="BA1807" s="139"/>
      <c r="BB1807" s="139"/>
    </row>
    <row r="1808" spans="1:54" ht="14.25" x14ac:dyDescent="0.2">
      <c r="A1808" s="139"/>
      <c r="B1808" s="139"/>
      <c r="C1808" s="139"/>
      <c r="D1808" s="139"/>
      <c r="E1808" s="139"/>
      <c r="F1808" s="139"/>
      <c r="G1808" s="139"/>
      <c r="H1808" s="139"/>
      <c r="I1808" s="139"/>
      <c r="J1808" s="139"/>
      <c r="K1808" s="139"/>
      <c r="L1808" s="139"/>
      <c r="M1808" s="139"/>
      <c r="N1808" s="139"/>
      <c r="O1808" s="139"/>
      <c r="P1808" s="139"/>
      <c r="Q1808" s="139"/>
      <c r="R1808" s="139"/>
      <c r="S1808" s="139"/>
      <c r="T1808" s="139"/>
      <c r="U1808" s="139"/>
      <c r="V1808" s="139"/>
      <c r="W1808" s="139"/>
      <c r="X1808" s="139"/>
      <c r="Y1808" s="139"/>
      <c r="Z1808" s="139"/>
      <c r="AA1808" s="139"/>
      <c r="AB1808" s="139"/>
      <c r="AC1808" s="139"/>
      <c r="AD1808" s="139"/>
      <c r="AE1808" s="139"/>
      <c r="AF1808" s="139"/>
      <c r="AG1808" s="139"/>
      <c r="AH1808" s="139"/>
      <c r="AI1808" s="139"/>
      <c r="AJ1808" s="139"/>
      <c r="AK1808" s="139"/>
      <c r="AL1808" s="139"/>
      <c r="AM1808" s="139"/>
      <c r="AN1808" s="139"/>
      <c r="AO1808" s="139"/>
      <c r="AP1808" s="139"/>
      <c r="AQ1808" s="139"/>
      <c r="AR1808" s="139"/>
      <c r="AS1808" s="139"/>
      <c r="AT1808" s="139"/>
      <c r="AU1808" s="139"/>
      <c r="AV1808" s="139"/>
      <c r="AW1808" s="139"/>
      <c r="AX1808" s="139"/>
      <c r="AY1808" s="139"/>
      <c r="AZ1808" s="139"/>
      <c r="BA1808" s="139"/>
      <c r="BB1808" s="139"/>
    </row>
    <row r="1809" spans="1:54" ht="14.25" x14ac:dyDescent="0.2">
      <c r="A1809" s="139"/>
      <c r="B1809" s="139"/>
      <c r="C1809" s="139"/>
      <c r="D1809" s="139"/>
      <c r="E1809" s="139"/>
      <c r="F1809" s="139"/>
      <c r="G1809" s="139"/>
      <c r="H1809" s="139"/>
      <c r="I1809" s="139"/>
      <c r="J1809" s="139"/>
      <c r="K1809" s="139"/>
      <c r="L1809" s="139"/>
      <c r="M1809" s="139"/>
      <c r="N1809" s="139"/>
      <c r="O1809" s="139"/>
      <c r="P1809" s="139"/>
      <c r="Q1809" s="139"/>
      <c r="R1809" s="139"/>
      <c r="S1809" s="139"/>
      <c r="T1809" s="139"/>
      <c r="U1809" s="139"/>
      <c r="V1809" s="139"/>
      <c r="W1809" s="139"/>
      <c r="X1809" s="139"/>
      <c r="Y1809" s="139"/>
      <c r="Z1809" s="139"/>
      <c r="AA1809" s="139"/>
      <c r="AB1809" s="139"/>
      <c r="AC1809" s="139"/>
      <c r="AD1809" s="139"/>
      <c r="AE1809" s="139"/>
      <c r="AF1809" s="139"/>
      <c r="AG1809" s="139"/>
      <c r="AH1809" s="139"/>
      <c r="AI1809" s="139"/>
      <c r="AJ1809" s="139"/>
      <c r="AK1809" s="139"/>
      <c r="AL1809" s="139"/>
      <c r="AM1809" s="139"/>
      <c r="AN1809" s="139"/>
      <c r="AO1809" s="139"/>
      <c r="AP1809" s="139"/>
      <c r="AQ1809" s="139"/>
      <c r="AR1809" s="139"/>
      <c r="AS1809" s="139"/>
      <c r="AT1809" s="139"/>
      <c r="AU1809" s="139"/>
      <c r="AV1809" s="139"/>
      <c r="AW1809" s="139"/>
      <c r="AX1809" s="139"/>
      <c r="AY1809" s="139"/>
      <c r="AZ1809" s="139"/>
      <c r="BA1809" s="139"/>
      <c r="BB1809" s="139"/>
    </row>
    <row r="1810" spans="1:54" ht="14.25" x14ac:dyDescent="0.2">
      <c r="A1810" s="139"/>
      <c r="B1810" s="139"/>
      <c r="C1810" s="139"/>
      <c r="D1810" s="139"/>
      <c r="E1810" s="139"/>
      <c r="F1810" s="139"/>
      <c r="G1810" s="139"/>
      <c r="H1810" s="139"/>
      <c r="I1810" s="139"/>
      <c r="J1810" s="139"/>
      <c r="K1810" s="139"/>
      <c r="L1810" s="139"/>
      <c r="M1810" s="139"/>
      <c r="N1810" s="139"/>
      <c r="O1810" s="139"/>
      <c r="P1810" s="139"/>
      <c r="Q1810" s="139"/>
      <c r="R1810" s="139"/>
      <c r="S1810" s="139"/>
      <c r="T1810" s="139"/>
      <c r="U1810" s="139"/>
      <c r="V1810" s="139"/>
      <c r="W1810" s="139"/>
      <c r="X1810" s="139"/>
      <c r="Y1810" s="139"/>
      <c r="Z1810" s="139"/>
      <c r="AA1810" s="139"/>
      <c r="AB1810" s="139"/>
      <c r="AC1810" s="139"/>
      <c r="AD1810" s="139"/>
      <c r="AE1810" s="139"/>
      <c r="AF1810" s="139"/>
      <c r="AG1810" s="139"/>
      <c r="AH1810" s="139"/>
      <c r="AI1810" s="139"/>
      <c r="AJ1810" s="139"/>
      <c r="AK1810" s="139"/>
      <c r="AL1810" s="139"/>
      <c r="AM1810" s="139"/>
      <c r="AN1810" s="139"/>
      <c r="AO1810" s="139"/>
      <c r="AP1810" s="139"/>
      <c r="AQ1810" s="139"/>
      <c r="AR1810" s="139"/>
      <c r="AS1810" s="139"/>
      <c r="AT1810" s="139"/>
      <c r="AU1810" s="139"/>
      <c r="AV1810" s="139"/>
      <c r="AW1810" s="139"/>
      <c r="AX1810" s="139"/>
      <c r="AY1810" s="139"/>
      <c r="AZ1810" s="139"/>
      <c r="BA1810" s="139"/>
      <c r="BB1810" s="139"/>
    </row>
    <row r="1811" spans="1:54" ht="14.25" x14ac:dyDescent="0.2">
      <c r="A1811" s="139"/>
      <c r="B1811" s="139"/>
      <c r="C1811" s="139"/>
      <c r="D1811" s="139"/>
      <c r="E1811" s="139"/>
      <c r="F1811" s="139"/>
      <c r="G1811" s="139"/>
      <c r="H1811" s="139"/>
      <c r="I1811" s="139"/>
      <c r="J1811" s="139"/>
      <c r="K1811" s="139"/>
      <c r="L1811" s="139"/>
      <c r="M1811" s="139"/>
      <c r="N1811" s="139"/>
      <c r="O1811" s="139"/>
      <c r="P1811" s="139"/>
      <c r="Q1811" s="139"/>
      <c r="R1811" s="139"/>
      <c r="S1811" s="139"/>
      <c r="T1811" s="139"/>
      <c r="U1811" s="139"/>
      <c r="V1811" s="139"/>
      <c r="W1811" s="139"/>
      <c r="X1811" s="139"/>
      <c r="Y1811" s="139"/>
      <c r="Z1811" s="139"/>
      <c r="AA1811" s="139"/>
      <c r="AB1811" s="139"/>
      <c r="AC1811" s="139"/>
      <c r="AD1811" s="139"/>
      <c r="AE1811" s="139"/>
      <c r="AF1811" s="139"/>
      <c r="AG1811" s="139"/>
      <c r="AH1811" s="139"/>
      <c r="AI1811" s="139"/>
      <c r="AJ1811" s="139"/>
      <c r="AK1811" s="139"/>
      <c r="AL1811" s="139"/>
      <c r="AM1811" s="139"/>
      <c r="AN1811" s="139"/>
      <c r="AO1811" s="139"/>
      <c r="AP1811" s="139"/>
      <c r="AQ1811" s="139"/>
      <c r="AR1811" s="139"/>
      <c r="AS1811" s="139"/>
      <c r="AT1811" s="139"/>
      <c r="AU1811" s="139"/>
      <c r="AV1811" s="139"/>
      <c r="AW1811" s="139"/>
      <c r="AX1811" s="139"/>
      <c r="AY1811" s="139"/>
      <c r="AZ1811" s="139"/>
      <c r="BA1811" s="139"/>
      <c r="BB1811" s="139"/>
    </row>
    <row r="1812" spans="1:54" ht="14.25" x14ac:dyDescent="0.2">
      <c r="A1812" s="139"/>
      <c r="B1812" s="139"/>
      <c r="C1812" s="139"/>
      <c r="D1812" s="139"/>
      <c r="E1812" s="139"/>
      <c r="F1812" s="139"/>
      <c r="G1812" s="139"/>
      <c r="H1812" s="139"/>
      <c r="I1812" s="139"/>
      <c r="J1812" s="139"/>
      <c r="K1812" s="139"/>
      <c r="L1812" s="139"/>
      <c r="M1812" s="139"/>
      <c r="N1812" s="139"/>
      <c r="O1812" s="139"/>
      <c r="P1812" s="139"/>
      <c r="Q1812" s="139"/>
      <c r="R1812" s="139"/>
      <c r="S1812" s="139"/>
      <c r="T1812" s="139"/>
      <c r="U1812" s="139"/>
      <c r="V1812" s="139"/>
      <c r="W1812" s="139"/>
      <c r="X1812" s="139"/>
      <c r="Y1812" s="139"/>
      <c r="Z1812" s="139"/>
      <c r="AA1812" s="139"/>
      <c r="AB1812" s="139"/>
      <c r="AC1812" s="139"/>
      <c r="AD1812" s="139"/>
      <c r="AE1812" s="139"/>
      <c r="AF1812" s="139"/>
      <c r="AG1812" s="139"/>
      <c r="AH1812" s="139"/>
      <c r="AI1812" s="139"/>
      <c r="AJ1812" s="139"/>
      <c r="AK1812" s="139"/>
      <c r="AL1812" s="139"/>
      <c r="AM1812" s="139"/>
      <c r="AN1812" s="139"/>
      <c r="AO1812" s="139"/>
      <c r="AP1812" s="139"/>
      <c r="AQ1812" s="139"/>
      <c r="AR1812" s="139"/>
      <c r="AS1812" s="139"/>
      <c r="AT1812" s="139"/>
      <c r="AU1812" s="139"/>
      <c r="AV1812" s="139"/>
      <c r="AW1812" s="139"/>
      <c r="AX1812" s="139"/>
      <c r="AY1812" s="139"/>
      <c r="AZ1812" s="139"/>
      <c r="BA1812" s="139"/>
      <c r="BB1812" s="139"/>
    </row>
    <row r="1813" spans="1:54" ht="14.25" x14ac:dyDescent="0.2">
      <c r="A1813" s="139"/>
      <c r="B1813" s="139"/>
      <c r="C1813" s="139"/>
      <c r="D1813" s="139"/>
      <c r="E1813" s="139"/>
      <c r="F1813" s="139"/>
      <c r="G1813" s="139"/>
      <c r="H1813" s="139"/>
      <c r="I1813" s="139"/>
      <c r="J1813" s="139"/>
      <c r="K1813" s="139"/>
      <c r="L1813" s="139"/>
      <c r="M1813" s="139"/>
      <c r="N1813" s="139"/>
      <c r="O1813" s="139"/>
      <c r="P1813" s="139"/>
      <c r="Q1813" s="139"/>
      <c r="R1813" s="139"/>
      <c r="S1813" s="139"/>
      <c r="T1813" s="139"/>
      <c r="U1813" s="139"/>
      <c r="V1813" s="139"/>
      <c r="W1813" s="139"/>
      <c r="X1813" s="139"/>
      <c r="Y1813" s="139"/>
      <c r="Z1813" s="139"/>
      <c r="AA1813" s="139"/>
      <c r="AB1813" s="139"/>
      <c r="AC1813" s="139"/>
      <c r="AD1813" s="139"/>
      <c r="AE1813" s="139"/>
      <c r="AF1813" s="139"/>
      <c r="AG1813" s="139"/>
      <c r="AH1813" s="139"/>
      <c r="AI1813" s="139"/>
      <c r="AJ1813" s="139"/>
      <c r="AK1813" s="139"/>
      <c r="AL1813" s="139"/>
      <c r="AM1813" s="139"/>
      <c r="AN1813" s="139"/>
      <c r="AO1813" s="139"/>
      <c r="AP1813" s="139"/>
      <c r="AQ1813" s="139"/>
      <c r="AR1813" s="139"/>
      <c r="AS1813" s="139"/>
      <c r="AT1813" s="139"/>
      <c r="AU1813" s="139"/>
      <c r="AV1813" s="139"/>
      <c r="AW1813" s="139"/>
      <c r="AX1813" s="139"/>
      <c r="AY1813" s="139"/>
      <c r="AZ1813" s="139"/>
      <c r="BA1813" s="139"/>
      <c r="BB1813" s="139"/>
    </row>
    <row r="1814" spans="1:54" ht="14.25" x14ac:dyDescent="0.2">
      <c r="A1814" s="139"/>
      <c r="B1814" s="139"/>
      <c r="C1814" s="139"/>
      <c r="D1814" s="139"/>
      <c r="E1814" s="139"/>
      <c r="F1814" s="139"/>
      <c r="G1814" s="139"/>
      <c r="H1814" s="139"/>
      <c r="I1814" s="139"/>
      <c r="J1814" s="139"/>
      <c r="K1814" s="139"/>
      <c r="L1814" s="139"/>
      <c r="M1814" s="139"/>
      <c r="N1814" s="139"/>
      <c r="O1814" s="139"/>
      <c r="P1814" s="139"/>
      <c r="Q1814" s="139"/>
      <c r="R1814" s="139"/>
      <c r="S1814" s="139"/>
      <c r="T1814" s="139"/>
      <c r="U1814" s="139"/>
      <c r="V1814" s="139"/>
      <c r="W1814" s="139"/>
      <c r="X1814" s="139"/>
      <c r="Y1814" s="139"/>
      <c r="Z1814" s="139"/>
      <c r="AA1814" s="139"/>
      <c r="AB1814" s="139"/>
      <c r="AC1814" s="139"/>
      <c r="AD1814" s="139"/>
      <c r="AE1814" s="139"/>
      <c r="AF1814" s="139"/>
      <c r="AG1814" s="139"/>
      <c r="AH1814" s="139"/>
      <c r="AI1814" s="139"/>
      <c r="AJ1814" s="139"/>
      <c r="AK1814" s="139"/>
      <c r="AL1814" s="139"/>
      <c r="AM1814" s="139"/>
      <c r="AN1814" s="139"/>
      <c r="AO1814" s="139"/>
      <c r="AP1814" s="139"/>
      <c r="AQ1814" s="139"/>
      <c r="AR1814" s="139"/>
      <c r="AS1814" s="139"/>
      <c r="AT1814" s="139"/>
      <c r="AU1814" s="139"/>
      <c r="AV1814" s="139"/>
      <c r="AW1814" s="139"/>
      <c r="AX1814" s="139"/>
      <c r="AY1814" s="139"/>
      <c r="AZ1814" s="139"/>
      <c r="BA1814" s="139"/>
      <c r="BB1814" s="139"/>
    </row>
    <row r="1815" spans="1:54" ht="14.25" x14ac:dyDescent="0.2">
      <c r="A1815" s="139"/>
      <c r="B1815" s="139"/>
      <c r="C1815" s="139"/>
      <c r="D1815" s="139"/>
      <c r="E1815" s="139"/>
      <c r="F1815" s="139"/>
      <c r="G1815" s="139"/>
      <c r="H1815" s="139"/>
      <c r="I1815" s="139"/>
      <c r="J1815" s="139"/>
      <c r="K1815" s="139"/>
      <c r="L1815" s="139"/>
      <c r="M1815" s="139"/>
      <c r="N1815" s="139"/>
      <c r="O1815" s="139"/>
      <c r="P1815" s="139"/>
      <c r="Q1815" s="139"/>
      <c r="R1815" s="139"/>
      <c r="S1815" s="139"/>
      <c r="T1815" s="139"/>
      <c r="U1815" s="139"/>
      <c r="V1815" s="139"/>
      <c r="W1815" s="139"/>
      <c r="X1815" s="139"/>
      <c r="Y1815" s="139"/>
      <c r="Z1815" s="139"/>
      <c r="AA1815" s="139"/>
      <c r="AB1815" s="139"/>
      <c r="AC1815" s="139"/>
      <c r="AD1815" s="139"/>
      <c r="AE1815" s="139"/>
      <c r="AF1815" s="139"/>
      <c r="AG1815" s="139"/>
      <c r="AH1815" s="139"/>
      <c r="AI1815" s="139"/>
      <c r="AJ1815" s="139"/>
      <c r="AK1815" s="139"/>
      <c r="AL1815" s="139"/>
      <c r="AM1815" s="139"/>
      <c r="AN1815" s="139"/>
      <c r="AO1815" s="139"/>
      <c r="AP1815" s="139"/>
      <c r="AQ1815" s="139"/>
      <c r="AR1815" s="139"/>
      <c r="AS1815" s="139"/>
      <c r="AT1815" s="139"/>
      <c r="AU1815" s="139"/>
      <c r="AV1815" s="139"/>
      <c r="AW1815" s="139"/>
      <c r="AX1815" s="139"/>
      <c r="AY1815" s="139"/>
      <c r="AZ1815" s="139"/>
      <c r="BA1815" s="139"/>
      <c r="BB1815" s="139"/>
    </row>
    <row r="1816" spans="1:54" ht="14.25" x14ac:dyDescent="0.2">
      <c r="A1816" s="139"/>
      <c r="B1816" s="139"/>
      <c r="C1816" s="139"/>
      <c r="D1816" s="139"/>
      <c r="E1816" s="139"/>
      <c r="F1816" s="139"/>
      <c r="G1816" s="139"/>
      <c r="H1816" s="139"/>
      <c r="I1816" s="139"/>
      <c r="J1816" s="139"/>
      <c r="K1816" s="139"/>
      <c r="L1816" s="139"/>
      <c r="M1816" s="139"/>
      <c r="N1816" s="139"/>
      <c r="O1816" s="139"/>
      <c r="P1816" s="139"/>
      <c r="Q1816" s="139"/>
      <c r="R1816" s="139"/>
      <c r="S1816" s="139"/>
      <c r="T1816" s="139"/>
      <c r="U1816" s="139"/>
      <c r="V1816" s="139"/>
      <c r="W1816" s="139"/>
      <c r="X1816" s="139"/>
      <c r="Y1816" s="139"/>
      <c r="Z1816" s="139"/>
      <c r="AA1816" s="139"/>
      <c r="AB1816" s="139"/>
      <c r="AC1816" s="139"/>
      <c r="AD1816" s="139"/>
      <c r="AE1816" s="139"/>
      <c r="AF1816" s="139"/>
      <c r="AG1816" s="139"/>
      <c r="AH1816" s="139"/>
      <c r="AI1816" s="139"/>
      <c r="AJ1816" s="139"/>
      <c r="AK1816" s="139"/>
      <c r="AL1816" s="139"/>
      <c r="AM1816" s="139"/>
      <c r="AN1816" s="139"/>
      <c r="AO1816" s="139"/>
      <c r="AP1816" s="139"/>
      <c r="AQ1816" s="139"/>
      <c r="AR1816" s="139"/>
      <c r="AS1816" s="139"/>
      <c r="AT1816" s="139"/>
      <c r="AU1816" s="139"/>
      <c r="AV1816" s="139"/>
      <c r="AW1816" s="139"/>
      <c r="AX1816" s="139"/>
      <c r="AY1816" s="139"/>
      <c r="AZ1816" s="139"/>
      <c r="BA1816" s="139"/>
      <c r="BB1816" s="139"/>
    </row>
    <row r="1817" spans="1:54" ht="14.25" x14ac:dyDescent="0.2">
      <c r="A1817" s="139"/>
      <c r="B1817" s="139"/>
      <c r="C1817" s="139"/>
      <c r="D1817" s="139"/>
      <c r="E1817" s="139"/>
      <c r="F1817" s="139"/>
      <c r="G1817" s="139"/>
      <c r="H1817" s="139"/>
      <c r="I1817" s="139"/>
      <c r="J1817" s="139"/>
      <c r="K1817" s="139"/>
      <c r="L1817" s="139"/>
      <c r="M1817" s="139"/>
      <c r="N1817" s="139"/>
      <c r="O1817" s="139"/>
      <c r="P1817" s="139"/>
      <c r="Q1817" s="139"/>
      <c r="R1817" s="139"/>
      <c r="S1817" s="139"/>
      <c r="T1817" s="139"/>
      <c r="U1817" s="139"/>
      <c r="V1817" s="139"/>
      <c r="W1817" s="139"/>
      <c r="X1817" s="139"/>
      <c r="Y1817" s="139"/>
      <c r="Z1817" s="139"/>
      <c r="AA1817" s="139"/>
      <c r="AB1817" s="139"/>
      <c r="AC1817" s="139"/>
      <c r="AD1817" s="139"/>
      <c r="AE1817" s="139"/>
      <c r="AF1817" s="139"/>
      <c r="AG1817" s="139"/>
      <c r="AH1817" s="139"/>
      <c r="AI1817" s="139"/>
      <c r="AJ1817" s="139"/>
      <c r="AK1817" s="139"/>
      <c r="AL1817" s="139"/>
      <c r="AM1817" s="139"/>
      <c r="AN1817" s="139"/>
      <c r="AO1817" s="139"/>
      <c r="AP1817" s="139"/>
      <c r="AQ1817" s="139"/>
      <c r="AR1817" s="139"/>
      <c r="AS1817" s="139"/>
      <c r="AT1817" s="139"/>
      <c r="AU1817" s="139"/>
      <c r="AV1817" s="139"/>
      <c r="AW1817" s="139"/>
      <c r="AX1817" s="139"/>
      <c r="AY1817" s="139"/>
      <c r="AZ1817" s="139"/>
      <c r="BA1817" s="139"/>
      <c r="BB1817" s="139"/>
    </row>
    <row r="1818" spans="1:54" ht="14.25" x14ac:dyDescent="0.2">
      <c r="A1818" s="139"/>
      <c r="B1818" s="139"/>
      <c r="C1818" s="139"/>
      <c r="D1818" s="139"/>
      <c r="E1818" s="139"/>
      <c r="F1818" s="139"/>
      <c r="G1818" s="139"/>
      <c r="H1818" s="139"/>
      <c r="I1818" s="139"/>
      <c r="J1818" s="139"/>
      <c r="K1818" s="139"/>
      <c r="L1818" s="139"/>
      <c r="M1818" s="139"/>
      <c r="N1818" s="139"/>
      <c r="O1818" s="139"/>
      <c r="P1818" s="139"/>
      <c r="Q1818" s="139"/>
      <c r="R1818" s="139"/>
      <c r="S1818" s="139"/>
      <c r="T1818" s="139"/>
      <c r="U1818" s="139"/>
      <c r="V1818" s="139"/>
      <c r="W1818" s="139"/>
      <c r="X1818" s="139"/>
      <c r="Y1818" s="139"/>
      <c r="Z1818" s="139"/>
      <c r="AA1818" s="139"/>
      <c r="AB1818" s="139"/>
      <c r="AC1818" s="139"/>
      <c r="AD1818" s="139"/>
      <c r="AE1818" s="139"/>
      <c r="AF1818" s="139"/>
      <c r="AG1818" s="139"/>
      <c r="AH1818" s="139"/>
      <c r="AI1818" s="139"/>
      <c r="AJ1818" s="139"/>
      <c r="AK1818" s="139"/>
      <c r="AL1818" s="139"/>
      <c r="AM1818" s="139"/>
      <c r="AN1818" s="139"/>
      <c r="AO1818" s="139"/>
      <c r="AP1818" s="139"/>
      <c r="AQ1818" s="139"/>
      <c r="AR1818" s="139"/>
      <c r="AS1818" s="139"/>
      <c r="AT1818" s="139"/>
      <c r="AU1818" s="139"/>
      <c r="AV1818" s="139"/>
      <c r="AW1818" s="139"/>
      <c r="AX1818" s="139"/>
      <c r="AY1818" s="139"/>
      <c r="AZ1818" s="139"/>
      <c r="BA1818" s="139"/>
      <c r="BB1818" s="139"/>
    </row>
    <row r="1819" spans="1:54" ht="14.25" x14ac:dyDescent="0.2">
      <c r="A1819" s="139"/>
      <c r="B1819" s="139"/>
      <c r="C1819" s="139"/>
      <c r="D1819" s="139"/>
      <c r="E1819" s="139"/>
      <c r="F1819" s="139"/>
      <c r="G1819" s="139"/>
      <c r="H1819" s="139"/>
      <c r="I1819" s="139"/>
      <c r="J1819" s="139"/>
      <c r="K1819" s="139"/>
      <c r="L1819" s="139"/>
      <c r="M1819" s="139"/>
      <c r="N1819" s="139"/>
      <c r="O1819" s="139"/>
      <c r="P1819" s="139"/>
      <c r="Q1819" s="139"/>
      <c r="R1819" s="139"/>
      <c r="S1819" s="139"/>
      <c r="T1819" s="139"/>
      <c r="U1819" s="139"/>
      <c r="V1819" s="139"/>
      <c r="W1819" s="139"/>
      <c r="X1819" s="139"/>
      <c r="Y1819" s="139"/>
      <c r="Z1819" s="139"/>
      <c r="AA1819" s="139"/>
      <c r="AB1819" s="139"/>
      <c r="AC1819" s="139"/>
      <c r="AD1819" s="139"/>
      <c r="AE1819" s="139"/>
      <c r="AF1819" s="139"/>
      <c r="AG1819" s="139"/>
      <c r="AH1819" s="139"/>
      <c r="AI1819" s="139"/>
      <c r="AJ1819" s="139"/>
      <c r="AK1819" s="139"/>
      <c r="AL1819" s="139"/>
      <c r="AM1819" s="139"/>
      <c r="AN1819" s="139"/>
      <c r="AO1819" s="139"/>
      <c r="AP1819" s="139"/>
      <c r="AQ1819" s="139"/>
      <c r="AR1819" s="139"/>
      <c r="AS1819" s="139"/>
      <c r="AT1819" s="139"/>
      <c r="AU1819" s="139"/>
      <c r="AV1819" s="139"/>
      <c r="AW1819" s="139"/>
      <c r="AX1819" s="139"/>
      <c r="AY1819" s="139"/>
      <c r="AZ1819" s="139"/>
      <c r="BA1819" s="139"/>
      <c r="BB1819" s="139"/>
    </row>
    <row r="1820" spans="1:54" ht="14.25" x14ac:dyDescent="0.2">
      <c r="A1820" s="139"/>
      <c r="B1820" s="139"/>
      <c r="C1820" s="139"/>
      <c r="D1820" s="139"/>
      <c r="E1820" s="139"/>
      <c r="F1820" s="139"/>
      <c r="G1820" s="139"/>
      <c r="H1820" s="139"/>
      <c r="I1820" s="139"/>
      <c r="J1820" s="139"/>
      <c r="K1820" s="139"/>
      <c r="L1820" s="139"/>
      <c r="M1820" s="139"/>
      <c r="N1820" s="139"/>
      <c r="O1820" s="139"/>
      <c r="P1820" s="139"/>
      <c r="Q1820" s="139"/>
      <c r="R1820" s="139"/>
      <c r="S1820" s="139"/>
      <c r="T1820" s="139"/>
      <c r="U1820" s="139"/>
      <c r="V1820" s="139"/>
      <c r="W1820" s="139"/>
      <c r="X1820" s="139"/>
      <c r="Y1820" s="139"/>
      <c r="Z1820" s="139"/>
      <c r="AA1820" s="139"/>
      <c r="AB1820" s="139"/>
      <c r="AC1820" s="139"/>
      <c r="AD1820" s="139"/>
      <c r="AE1820" s="139"/>
      <c r="AF1820" s="139"/>
      <c r="AG1820" s="139"/>
      <c r="AH1820" s="139"/>
      <c r="AI1820" s="139"/>
      <c r="AJ1820" s="139"/>
      <c r="AK1820" s="139"/>
      <c r="AL1820" s="139"/>
      <c r="AM1820" s="139"/>
      <c r="AN1820" s="139"/>
      <c r="AO1820" s="139"/>
      <c r="AP1820" s="139"/>
      <c r="AQ1820" s="139"/>
      <c r="AR1820" s="139"/>
      <c r="AS1820" s="139"/>
      <c r="AT1820" s="139"/>
      <c r="AU1820" s="139"/>
      <c r="AV1820" s="139"/>
      <c r="AW1820" s="139"/>
      <c r="AX1820" s="139"/>
      <c r="AY1820" s="139"/>
      <c r="AZ1820" s="139"/>
      <c r="BA1820" s="139"/>
      <c r="BB1820" s="139"/>
    </row>
    <row r="1821" spans="1:54" ht="14.25" x14ac:dyDescent="0.2">
      <c r="A1821" s="139"/>
      <c r="B1821" s="139"/>
      <c r="C1821" s="139"/>
      <c r="D1821" s="139"/>
      <c r="E1821" s="139"/>
      <c r="F1821" s="139"/>
      <c r="G1821" s="139"/>
      <c r="H1821" s="139"/>
      <c r="I1821" s="139"/>
      <c r="J1821" s="139"/>
      <c r="K1821" s="139"/>
      <c r="L1821" s="139"/>
      <c r="M1821" s="139"/>
      <c r="N1821" s="139"/>
      <c r="O1821" s="139"/>
      <c r="P1821" s="139"/>
      <c r="Q1821" s="139"/>
      <c r="R1821" s="139"/>
      <c r="S1821" s="139"/>
      <c r="T1821" s="139"/>
      <c r="U1821" s="139"/>
      <c r="V1821" s="139"/>
      <c r="W1821" s="139"/>
      <c r="X1821" s="139"/>
      <c r="Y1821" s="139"/>
      <c r="Z1821" s="139"/>
      <c r="AA1821" s="139"/>
      <c r="AB1821" s="139"/>
      <c r="AC1821" s="139"/>
      <c r="AD1821" s="139"/>
      <c r="AE1821" s="139"/>
      <c r="AF1821" s="139"/>
      <c r="AG1821" s="139"/>
      <c r="AH1821" s="139"/>
      <c r="AI1821" s="139"/>
      <c r="AJ1821" s="139"/>
      <c r="AK1821" s="139"/>
      <c r="AL1821" s="139"/>
      <c r="AM1821" s="139"/>
      <c r="AN1821" s="139"/>
      <c r="AO1821" s="139"/>
      <c r="AP1821" s="139"/>
      <c r="AQ1821" s="139"/>
      <c r="AR1821" s="139"/>
      <c r="AS1821" s="139"/>
      <c r="AT1821" s="139"/>
      <c r="AU1821" s="139"/>
      <c r="AV1821" s="139"/>
      <c r="AW1821" s="139"/>
      <c r="AX1821" s="139"/>
      <c r="AY1821" s="139"/>
      <c r="AZ1821" s="139"/>
      <c r="BA1821" s="139"/>
      <c r="BB1821" s="139"/>
    </row>
    <row r="1822" spans="1:54" ht="14.25" x14ac:dyDescent="0.2">
      <c r="A1822" s="139"/>
      <c r="B1822" s="139"/>
      <c r="C1822" s="139"/>
      <c r="D1822" s="139"/>
      <c r="E1822" s="139"/>
      <c r="F1822" s="139"/>
      <c r="G1822" s="139"/>
      <c r="H1822" s="139"/>
      <c r="I1822" s="139"/>
      <c r="J1822" s="139"/>
      <c r="K1822" s="139"/>
      <c r="L1822" s="139"/>
      <c r="M1822" s="139"/>
      <c r="N1822" s="139"/>
      <c r="O1822" s="139"/>
      <c r="P1822" s="139"/>
      <c r="Q1822" s="139"/>
      <c r="R1822" s="139"/>
      <c r="S1822" s="139"/>
      <c r="T1822" s="139"/>
      <c r="U1822" s="139"/>
      <c r="V1822" s="139"/>
      <c r="W1822" s="139"/>
      <c r="X1822" s="139"/>
      <c r="Y1822" s="139"/>
      <c r="Z1822" s="139"/>
      <c r="AA1822" s="139"/>
      <c r="AB1822" s="139"/>
      <c r="AC1822" s="139"/>
      <c r="AD1822" s="139"/>
      <c r="AE1822" s="139"/>
      <c r="AF1822" s="139"/>
      <c r="AG1822" s="139"/>
      <c r="AH1822" s="139"/>
      <c r="AI1822" s="139"/>
      <c r="AJ1822" s="139"/>
      <c r="AK1822" s="139"/>
      <c r="AL1822" s="139"/>
      <c r="AM1822" s="139"/>
      <c r="AN1822" s="139"/>
      <c r="AO1822" s="139"/>
      <c r="AP1822" s="139"/>
      <c r="AQ1822" s="139"/>
      <c r="AR1822" s="139"/>
      <c r="AS1822" s="139"/>
      <c r="AT1822" s="139"/>
      <c r="AU1822" s="139"/>
      <c r="AV1822" s="139"/>
      <c r="AW1822" s="139"/>
      <c r="AX1822" s="139"/>
      <c r="AY1822" s="139"/>
      <c r="AZ1822" s="139"/>
      <c r="BA1822" s="139"/>
      <c r="BB1822" s="139"/>
    </row>
    <row r="1823" spans="1:54" ht="14.25" x14ac:dyDescent="0.2">
      <c r="A1823" s="139"/>
      <c r="B1823" s="139"/>
      <c r="C1823" s="139"/>
      <c r="D1823" s="139"/>
      <c r="E1823" s="139"/>
      <c r="F1823" s="139"/>
      <c r="G1823" s="139"/>
      <c r="H1823" s="139"/>
      <c r="I1823" s="139"/>
      <c r="J1823" s="139"/>
      <c r="K1823" s="139"/>
      <c r="L1823" s="139"/>
      <c r="M1823" s="139"/>
      <c r="N1823" s="139"/>
      <c r="O1823" s="139"/>
      <c r="P1823" s="139"/>
      <c r="Q1823" s="139"/>
      <c r="R1823" s="139"/>
      <c r="S1823" s="139"/>
      <c r="T1823" s="139"/>
      <c r="U1823" s="139"/>
      <c r="V1823" s="139"/>
      <c r="W1823" s="139"/>
      <c r="X1823" s="139"/>
      <c r="Y1823" s="139"/>
      <c r="Z1823" s="139"/>
      <c r="AA1823" s="139"/>
      <c r="AB1823" s="139"/>
      <c r="AC1823" s="139"/>
      <c r="AD1823" s="139"/>
      <c r="AE1823" s="139"/>
      <c r="AF1823" s="139"/>
      <c r="AG1823" s="139"/>
      <c r="AH1823" s="139"/>
      <c r="AI1823" s="139"/>
      <c r="AJ1823" s="139"/>
      <c r="AK1823" s="139"/>
      <c r="AL1823" s="139"/>
      <c r="AM1823" s="139"/>
      <c r="AN1823" s="139"/>
      <c r="AO1823" s="139"/>
      <c r="AP1823" s="139"/>
      <c r="AQ1823" s="139"/>
      <c r="AR1823" s="139"/>
      <c r="AS1823" s="139"/>
      <c r="AT1823" s="139"/>
      <c r="AU1823" s="139"/>
      <c r="AV1823" s="139"/>
      <c r="AW1823" s="139"/>
      <c r="AX1823" s="139"/>
      <c r="AY1823" s="139"/>
      <c r="AZ1823" s="139"/>
      <c r="BA1823" s="139"/>
      <c r="BB1823" s="139"/>
    </row>
    <row r="1824" spans="1:54" ht="14.25" x14ac:dyDescent="0.2">
      <c r="A1824" s="139"/>
      <c r="B1824" s="139"/>
      <c r="C1824" s="139"/>
      <c r="D1824" s="139"/>
      <c r="E1824" s="139"/>
      <c r="F1824" s="139"/>
      <c r="G1824" s="139"/>
      <c r="H1824" s="139"/>
      <c r="I1824" s="139"/>
      <c r="J1824" s="139"/>
      <c r="K1824" s="139"/>
      <c r="L1824" s="139"/>
      <c r="M1824" s="139"/>
      <c r="N1824" s="139"/>
      <c r="O1824" s="139"/>
      <c r="P1824" s="139"/>
      <c r="Q1824" s="139"/>
      <c r="R1824" s="139"/>
      <c r="S1824" s="139"/>
      <c r="T1824" s="139"/>
      <c r="U1824" s="139"/>
      <c r="V1824" s="139"/>
      <c r="W1824" s="139"/>
      <c r="X1824" s="139"/>
      <c r="Y1824" s="139"/>
      <c r="Z1824" s="139"/>
      <c r="AA1824" s="139"/>
      <c r="AB1824" s="139"/>
      <c r="AC1824" s="139"/>
      <c r="AD1824" s="139"/>
      <c r="AE1824" s="139"/>
      <c r="AF1824" s="139"/>
      <c r="AG1824" s="139"/>
      <c r="AH1824" s="139"/>
      <c r="AI1824" s="139"/>
      <c r="AJ1824" s="139"/>
      <c r="AK1824" s="139"/>
      <c r="AL1824" s="139"/>
      <c r="AM1824" s="139"/>
      <c r="AN1824" s="139"/>
      <c r="AO1824" s="139"/>
      <c r="AP1824" s="139"/>
      <c r="AQ1824" s="139"/>
      <c r="AR1824" s="139"/>
      <c r="AS1824" s="139"/>
      <c r="AT1824" s="139"/>
      <c r="AU1824" s="139"/>
      <c r="AV1824" s="139"/>
      <c r="AW1824" s="139"/>
      <c r="AX1824" s="139"/>
      <c r="AY1824" s="139"/>
      <c r="AZ1824" s="139"/>
      <c r="BA1824" s="139"/>
      <c r="BB1824" s="139"/>
    </row>
    <row r="1825" spans="1:54" ht="14.25" x14ac:dyDescent="0.2">
      <c r="A1825" s="139"/>
      <c r="B1825" s="139"/>
      <c r="C1825" s="139"/>
      <c r="D1825" s="139"/>
      <c r="E1825" s="139"/>
      <c r="F1825" s="139"/>
      <c r="G1825" s="139"/>
      <c r="H1825" s="139"/>
      <c r="I1825" s="139"/>
      <c r="J1825" s="139"/>
      <c r="K1825" s="139"/>
      <c r="L1825" s="139"/>
      <c r="M1825" s="139"/>
      <c r="N1825" s="139"/>
      <c r="O1825" s="139"/>
      <c r="P1825" s="139"/>
      <c r="Q1825" s="139"/>
      <c r="R1825" s="139"/>
      <c r="S1825" s="139"/>
      <c r="T1825" s="139"/>
      <c r="U1825" s="139"/>
      <c r="V1825" s="139"/>
      <c r="W1825" s="139"/>
      <c r="X1825" s="139"/>
      <c r="Y1825" s="139"/>
      <c r="Z1825" s="139"/>
      <c r="AA1825" s="139"/>
      <c r="AB1825" s="139"/>
      <c r="AC1825" s="139"/>
      <c r="AD1825" s="139"/>
      <c r="AE1825" s="139"/>
      <c r="AF1825" s="139"/>
      <c r="AG1825" s="139"/>
      <c r="AH1825" s="139"/>
      <c r="AI1825" s="139"/>
      <c r="AJ1825" s="139"/>
      <c r="AK1825" s="139"/>
      <c r="AL1825" s="139"/>
      <c r="AM1825" s="139"/>
      <c r="AN1825" s="139"/>
      <c r="AO1825" s="139"/>
      <c r="AP1825" s="139"/>
      <c r="AQ1825" s="139"/>
      <c r="AR1825" s="139"/>
      <c r="AS1825" s="139"/>
      <c r="AT1825" s="139"/>
      <c r="AU1825" s="139"/>
      <c r="AV1825" s="139"/>
      <c r="AW1825" s="139"/>
      <c r="AX1825" s="139"/>
      <c r="AY1825" s="139"/>
      <c r="AZ1825" s="139"/>
      <c r="BA1825" s="139"/>
      <c r="BB1825" s="139"/>
    </row>
    <row r="1826" spans="1:54" ht="14.25" x14ac:dyDescent="0.2">
      <c r="A1826" s="139"/>
      <c r="B1826" s="139"/>
      <c r="C1826" s="139"/>
      <c r="D1826" s="139"/>
      <c r="E1826" s="139"/>
      <c r="F1826" s="139"/>
      <c r="G1826" s="139"/>
      <c r="H1826" s="139"/>
      <c r="I1826" s="139"/>
      <c r="J1826" s="139"/>
      <c r="K1826" s="139"/>
      <c r="L1826" s="139"/>
      <c r="M1826" s="139"/>
      <c r="N1826" s="139"/>
      <c r="O1826" s="139"/>
      <c r="P1826" s="139"/>
      <c r="Q1826" s="139"/>
      <c r="R1826" s="139"/>
      <c r="S1826" s="139"/>
      <c r="T1826" s="139"/>
      <c r="U1826" s="139"/>
      <c r="V1826" s="139"/>
      <c r="W1826" s="139"/>
      <c r="X1826" s="139"/>
      <c r="Y1826" s="139"/>
      <c r="Z1826" s="139"/>
      <c r="AA1826" s="139"/>
      <c r="AB1826" s="139"/>
      <c r="AC1826" s="139"/>
      <c r="AD1826" s="139"/>
      <c r="AE1826" s="139"/>
      <c r="AF1826" s="139"/>
      <c r="AG1826" s="139"/>
      <c r="AH1826" s="139"/>
      <c r="AI1826" s="139"/>
      <c r="AJ1826" s="139"/>
      <c r="AK1826" s="139"/>
      <c r="AL1826" s="139"/>
      <c r="AM1826" s="139"/>
      <c r="AN1826" s="139"/>
      <c r="AO1826" s="139"/>
      <c r="AP1826" s="139"/>
      <c r="AQ1826" s="139"/>
      <c r="AR1826" s="139"/>
      <c r="AS1826" s="139"/>
      <c r="AT1826" s="139"/>
      <c r="AU1826" s="139"/>
      <c r="AV1826" s="139"/>
      <c r="AW1826" s="139"/>
      <c r="AX1826" s="139"/>
      <c r="AY1826" s="139"/>
      <c r="AZ1826" s="139"/>
      <c r="BA1826" s="139"/>
      <c r="BB1826" s="139"/>
    </row>
    <row r="1827" spans="1:54" ht="14.25" x14ac:dyDescent="0.2">
      <c r="A1827" s="139"/>
      <c r="B1827" s="139"/>
      <c r="C1827" s="139"/>
      <c r="D1827" s="139"/>
      <c r="E1827" s="139"/>
      <c r="F1827" s="139"/>
      <c r="G1827" s="139"/>
      <c r="H1827" s="139"/>
      <c r="I1827" s="139"/>
      <c r="J1827" s="139"/>
      <c r="K1827" s="139"/>
      <c r="L1827" s="139"/>
      <c r="M1827" s="139"/>
      <c r="N1827" s="139"/>
      <c r="O1827" s="139"/>
      <c r="P1827" s="139"/>
      <c r="Q1827" s="139"/>
      <c r="R1827" s="139"/>
      <c r="S1827" s="139"/>
      <c r="T1827" s="139"/>
      <c r="U1827" s="139"/>
      <c r="V1827" s="139"/>
      <c r="W1827" s="139"/>
      <c r="X1827" s="139"/>
      <c r="Y1827" s="139"/>
      <c r="Z1827" s="139"/>
      <c r="AA1827" s="139"/>
      <c r="AB1827" s="139"/>
      <c r="AC1827" s="139"/>
      <c r="AD1827" s="139"/>
      <c r="AE1827" s="139"/>
      <c r="AF1827" s="139"/>
      <c r="AG1827" s="139"/>
      <c r="AH1827" s="139"/>
      <c r="AI1827" s="139"/>
      <c r="AJ1827" s="139"/>
      <c r="AK1827" s="139"/>
      <c r="AL1827" s="139"/>
      <c r="AM1827" s="139"/>
      <c r="AN1827" s="139"/>
      <c r="AO1827" s="139"/>
      <c r="AP1827" s="139"/>
      <c r="AQ1827" s="139"/>
      <c r="AR1827" s="139"/>
      <c r="AS1827" s="139"/>
      <c r="AT1827" s="139"/>
      <c r="AU1827" s="139"/>
      <c r="AV1827" s="139"/>
      <c r="AW1827" s="139"/>
      <c r="AX1827" s="139"/>
      <c r="AY1827" s="139"/>
      <c r="AZ1827" s="139"/>
      <c r="BA1827" s="139"/>
      <c r="BB1827" s="139"/>
    </row>
    <row r="1828" spans="1:54" ht="14.25" x14ac:dyDescent="0.2">
      <c r="A1828" s="139"/>
      <c r="B1828" s="139"/>
      <c r="C1828" s="139"/>
      <c r="D1828" s="139"/>
      <c r="E1828" s="139"/>
      <c r="F1828" s="139"/>
      <c r="G1828" s="139"/>
      <c r="H1828" s="139"/>
      <c r="I1828" s="139"/>
      <c r="J1828" s="139"/>
      <c r="K1828" s="139"/>
      <c r="L1828" s="139"/>
      <c r="M1828" s="139"/>
      <c r="N1828" s="139"/>
      <c r="O1828" s="139"/>
      <c r="P1828" s="139"/>
      <c r="Q1828" s="139"/>
      <c r="R1828" s="139"/>
      <c r="S1828" s="139"/>
      <c r="T1828" s="139"/>
      <c r="U1828" s="139"/>
      <c r="V1828" s="139"/>
      <c r="W1828" s="139"/>
      <c r="X1828" s="139"/>
      <c r="Y1828" s="139"/>
      <c r="Z1828" s="139"/>
      <c r="AA1828" s="139"/>
      <c r="AB1828" s="139"/>
      <c r="AC1828" s="139"/>
      <c r="AD1828" s="139"/>
      <c r="AE1828" s="139"/>
      <c r="AF1828" s="139"/>
      <c r="AG1828" s="139"/>
      <c r="AH1828" s="139"/>
      <c r="AI1828" s="139"/>
      <c r="AJ1828" s="139"/>
      <c r="AK1828" s="139"/>
      <c r="AL1828" s="139"/>
      <c r="AM1828" s="139"/>
      <c r="AN1828" s="139"/>
      <c r="AO1828" s="139"/>
      <c r="AP1828" s="139"/>
      <c r="AQ1828" s="139"/>
      <c r="AR1828" s="139"/>
      <c r="AS1828" s="139"/>
      <c r="AT1828" s="139"/>
      <c r="AU1828" s="139"/>
      <c r="AV1828" s="139"/>
      <c r="AW1828" s="139"/>
      <c r="AX1828" s="139"/>
      <c r="AY1828" s="139"/>
      <c r="AZ1828" s="139"/>
      <c r="BA1828" s="139"/>
      <c r="BB1828" s="139"/>
    </row>
    <row r="1829" spans="1:54" ht="14.25" x14ac:dyDescent="0.2">
      <c r="A1829" s="139"/>
      <c r="B1829" s="139"/>
      <c r="C1829" s="139"/>
      <c r="D1829" s="139"/>
      <c r="E1829" s="139"/>
      <c r="F1829" s="139"/>
      <c r="G1829" s="139"/>
      <c r="H1829" s="139"/>
      <c r="I1829" s="139"/>
      <c r="J1829" s="139"/>
      <c r="K1829" s="139"/>
      <c r="L1829" s="139"/>
      <c r="M1829" s="139"/>
      <c r="N1829" s="139"/>
      <c r="O1829" s="139"/>
      <c r="P1829" s="139"/>
      <c r="Q1829" s="139"/>
      <c r="R1829" s="139"/>
      <c r="S1829" s="139"/>
      <c r="T1829" s="139"/>
      <c r="U1829" s="139"/>
      <c r="V1829" s="139"/>
      <c r="W1829" s="139"/>
      <c r="X1829" s="139"/>
      <c r="Y1829" s="139"/>
      <c r="Z1829" s="139"/>
      <c r="AA1829" s="139"/>
      <c r="AB1829" s="139"/>
      <c r="AC1829" s="139"/>
      <c r="AD1829" s="139"/>
      <c r="AE1829" s="139"/>
      <c r="AF1829" s="139"/>
      <c r="AG1829" s="139"/>
      <c r="AH1829" s="139"/>
      <c r="AI1829" s="139"/>
      <c r="AJ1829" s="139"/>
      <c r="AK1829" s="139"/>
      <c r="AL1829" s="139"/>
      <c r="AM1829" s="139"/>
      <c r="AN1829" s="139"/>
      <c r="AO1829" s="139"/>
      <c r="AP1829" s="139"/>
      <c r="AQ1829" s="139"/>
      <c r="AR1829" s="139"/>
      <c r="AS1829" s="139"/>
      <c r="AT1829" s="139"/>
      <c r="AU1829" s="139"/>
      <c r="AV1829" s="139"/>
      <c r="AW1829" s="139"/>
      <c r="AX1829" s="139"/>
      <c r="AY1829" s="139"/>
      <c r="AZ1829" s="139"/>
      <c r="BA1829" s="139"/>
      <c r="BB1829" s="139"/>
    </row>
    <row r="1830" spans="1:54" ht="14.25" x14ac:dyDescent="0.2">
      <c r="A1830" s="139"/>
      <c r="B1830" s="139"/>
      <c r="C1830" s="139"/>
      <c r="D1830" s="139"/>
      <c r="E1830" s="139"/>
      <c r="F1830" s="139"/>
      <c r="G1830" s="139"/>
      <c r="H1830" s="139"/>
      <c r="I1830" s="139"/>
      <c r="J1830" s="139"/>
      <c r="K1830" s="139"/>
      <c r="L1830" s="139"/>
      <c r="M1830" s="139"/>
      <c r="N1830" s="139"/>
      <c r="O1830" s="139"/>
      <c r="P1830" s="139"/>
      <c r="Q1830" s="139"/>
      <c r="R1830" s="139"/>
      <c r="S1830" s="139"/>
      <c r="T1830" s="139"/>
      <c r="U1830" s="139"/>
      <c r="V1830" s="139"/>
      <c r="W1830" s="139"/>
      <c r="X1830" s="139"/>
      <c r="Y1830" s="139"/>
      <c r="Z1830" s="139"/>
      <c r="AA1830" s="139"/>
      <c r="AB1830" s="139"/>
      <c r="AC1830" s="139"/>
      <c r="AD1830" s="139"/>
      <c r="AE1830" s="139"/>
      <c r="AF1830" s="139"/>
      <c r="AG1830" s="139"/>
      <c r="AH1830" s="139"/>
      <c r="AI1830" s="139"/>
      <c r="AJ1830" s="139"/>
      <c r="AK1830" s="139"/>
      <c r="AL1830" s="139"/>
      <c r="AM1830" s="139"/>
      <c r="AN1830" s="139"/>
      <c r="AO1830" s="139"/>
      <c r="AP1830" s="139"/>
      <c r="AQ1830" s="139"/>
      <c r="AR1830" s="139"/>
      <c r="AS1830" s="139"/>
      <c r="AT1830" s="139"/>
      <c r="AU1830" s="139"/>
      <c r="AV1830" s="139"/>
      <c r="AW1830" s="139"/>
      <c r="AX1830" s="139"/>
      <c r="AY1830" s="139"/>
      <c r="AZ1830" s="139"/>
      <c r="BA1830" s="139"/>
      <c r="BB1830" s="139"/>
    </row>
    <row r="1831" spans="1:54" ht="14.25" x14ac:dyDescent="0.2">
      <c r="A1831" s="139"/>
      <c r="B1831" s="139"/>
      <c r="C1831" s="139"/>
      <c r="D1831" s="139"/>
      <c r="E1831" s="139"/>
      <c r="F1831" s="139"/>
      <c r="G1831" s="139"/>
      <c r="H1831" s="139"/>
      <c r="I1831" s="139"/>
      <c r="J1831" s="139"/>
      <c r="K1831" s="139"/>
      <c r="L1831" s="139"/>
      <c r="M1831" s="139"/>
      <c r="N1831" s="139"/>
      <c r="O1831" s="139"/>
      <c r="P1831" s="139"/>
      <c r="Q1831" s="139"/>
      <c r="R1831" s="139"/>
      <c r="S1831" s="139"/>
      <c r="T1831" s="139"/>
      <c r="U1831" s="139"/>
      <c r="V1831" s="139"/>
      <c r="W1831" s="139"/>
      <c r="X1831" s="139"/>
      <c r="Y1831" s="139"/>
      <c r="Z1831" s="139"/>
      <c r="AA1831" s="139"/>
      <c r="AB1831" s="139"/>
      <c r="AC1831" s="139"/>
      <c r="AD1831" s="139"/>
      <c r="AE1831" s="139"/>
      <c r="AF1831" s="139"/>
      <c r="AG1831" s="139"/>
      <c r="AH1831" s="139"/>
      <c r="AI1831" s="139"/>
      <c r="AJ1831" s="139"/>
      <c r="AK1831" s="139"/>
      <c r="AL1831" s="139"/>
      <c r="AM1831" s="139"/>
      <c r="AN1831" s="139"/>
      <c r="AO1831" s="139"/>
      <c r="AP1831" s="139"/>
      <c r="AQ1831" s="139"/>
      <c r="AR1831" s="139"/>
      <c r="AS1831" s="139"/>
      <c r="AT1831" s="139"/>
      <c r="AU1831" s="139"/>
      <c r="AV1831" s="139"/>
      <c r="AW1831" s="139"/>
      <c r="AX1831" s="139"/>
      <c r="AY1831" s="139"/>
      <c r="AZ1831" s="139"/>
      <c r="BA1831" s="139"/>
      <c r="BB1831" s="139"/>
    </row>
    <row r="1832" spans="1:54" ht="14.25" x14ac:dyDescent="0.2">
      <c r="A1832" s="139"/>
      <c r="B1832" s="139"/>
      <c r="C1832" s="139"/>
      <c r="D1832" s="139"/>
      <c r="E1832" s="139"/>
      <c r="F1832" s="139"/>
      <c r="G1832" s="139"/>
      <c r="H1832" s="139"/>
      <c r="I1832" s="139"/>
      <c r="J1832" s="139"/>
      <c r="K1832" s="139"/>
      <c r="L1832" s="139"/>
      <c r="M1832" s="139"/>
      <c r="N1832" s="139"/>
      <c r="O1832" s="139"/>
      <c r="P1832" s="139"/>
      <c r="Q1832" s="139"/>
      <c r="R1832" s="139"/>
      <c r="S1832" s="139"/>
      <c r="T1832" s="139"/>
      <c r="U1832" s="139"/>
      <c r="V1832" s="139"/>
      <c r="W1832" s="139"/>
      <c r="X1832" s="139"/>
      <c r="Y1832" s="139"/>
      <c r="Z1832" s="139"/>
      <c r="AA1832" s="139"/>
      <c r="AB1832" s="139"/>
      <c r="AC1832" s="139"/>
      <c r="AD1832" s="139"/>
      <c r="AE1832" s="139"/>
      <c r="AF1832" s="139"/>
      <c r="AG1832" s="139"/>
      <c r="AH1832" s="139"/>
      <c r="AI1832" s="139"/>
      <c r="AJ1832" s="139"/>
      <c r="AK1832" s="139"/>
      <c r="AL1832" s="139"/>
      <c r="AM1832" s="139"/>
      <c r="AN1832" s="139"/>
      <c r="AO1832" s="139"/>
      <c r="AP1832" s="139"/>
      <c r="AQ1832" s="139"/>
      <c r="AR1832" s="139"/>
      <c r="AS1832" s="139"/>
      <c r="AT1832" s="139"/>
      <c r="AU1832" s="139"/>
      <c r="AV1832" s="139"/>
      <c r="AW1832" s="139"/>
      <c r="AX1832" s="139"/>
      <c r="AY1832" s="139"/>
      <c r="AZ1832" s="139"/>
      <c r="BA1832" s="139"/>
      <c r="BB1832" s="139"/>
    </row>
    <row r="1833" spans="1:54" ht="14.25" x14ac:dyDescent="0.2">
      <c r="A1833" s="139"/>
      <c r="B1833" s="139"/>
      <c r="C1833" s="139"/>
      <c r="D1833" s="139"/>
      <c r="E1833" s="139"/>
      <c r="F1833" s="139"/>
      <c r="G1833" s="139"/>
      <c r="H1833" s="139"/>
      <c r="I1833" s="139"/>
      <c r="J1833" s="139"/>
      <c r="K1833" s="139"/>
      <c r="L1833" s="139"/>
      <c r="M1833" s="139"/>
      <c r="N1833" s="139"/>
      <c r="O1833" s="139"/>
      <c r="P1833" s="139"/>
      <c r="Q1833" s="139"/>
      <c r="R1833" s="139"/>
      <c r="S1833" s="139"/>
      <c r="T1833" s="139"/>
      <c r="U1833" s="139"/>
      <c r="V1833" s="139"/>
      <c r="W1833" s="139"/>
      <c r="X1833" s="139"/>
      <c r="Y1833" s="139"/>
      <c r="Z1833" s="139"/>
      <c r="AA1833" s="139"/>
      <c r="AB1833" s="139"/>
      <c r="AC1833" s="139"/>
      <c r="AD1833" s="139"/>
      <c r="AE1833" s="139"/>
      <c r="AF1833" s="139"/>
      <c r="AG1833" s="139"/>
      <c r="AH1833" s="139"/>
      <c r="AI1833" s="139"/>
      <c r="AJ1833" s="139"/>
      <c r="AK1833" s="139"/>
      <c r="AL1833" s="139"/>
      <c r="AM1833" s="139"/>
      <c r="AN1833" s="139"/>
      <c r="AO1833" s="139"/>
      <c r="AP1833" s="139"/>
      <c r="AQ1833" s="139"/>
      <c r="AR1833" s="139"/>
      <c r="AS1833" s="139"/>
      <c r="AT1833" s="139"/>
      <c r="AU1833" s="139"/>
      <c r="AV1833" s="139"/>
      <c r="AW1833" s="139"/>
      <c r="AX1833" s="139"/>
      <c r="AY1833" s="139"/>
      <c r="AZ1833" s="139"/>
      <c r="BA1833" s="139"/>
      <c r="BB1833" s="139"/>
    </row>
    <row r="1834" spans="1:54" ht="14.25" x14ac:dyDescent="0.2">
      <c r="A1834" s="139"/>
      <c r="B1834" s="139"/>
      <c r="C1834" s="139"/>
      <c r="D1834" s="139"/>
      <c r="E1834" s="139"/>
      <c r="F1834" s="139"/>
      <c r="G1834" s="139"/>
      <c r="H1834" s="139"/>
      <c r="I1834" s="139"/>
      <c r="J1834" s="139"/>
      <c r="K1834" s="139"/>
      <c r="L1834" s="139"/>
      <c r="M1834" s="139"/>
      <c r="N1834" s="139"/>
      <c r="O1834" s="139"/>
      <c r="P1834" s="139"/>
      <c r="Q1834" s="139"/>
      <c r="R1834" s="139"/>
      <c r="S1834" s="139"/>
      <c r="T1834" s="139"/>
      <c r="U1834" s="139"/>
      <c r="V1834" s="139"/>
      <c r="W1834" s="139"/>
      <c r="X1834" s="139"/>
      <c r="Y1834" s="139"/>
      <c r="Z1834" s="139"/>
      <c r="AA1834" s="139"/>
      <c r="AB1834" s="139"/>
      <c r="AC1834" s="139"/>
      <c r="AD1834" s="139"/>
      <c r="AE1834" s="139"/>
      <c r="AF1834" s="139"/>
      <c r="AG1834" s="139"/>
      <c r="AH1834" s="139"/>
      <c r="AI1834" s="139"/>
      <c r="AJ1834" s="139"/>
      <c r="AK1834" s="139"/>
      <c r="AL1834" s="139"/>
      <c r="AM1834" s="139"/>
      <c r="AN1834" s="139"/>
      <c r="AO1834" s="139"/>
      <c r="AP1834" s="139"/>
      <c r="AQ1834" s="139"/>
      <c r="AR1834" s="139"/>
      <c r="AS1834" s="139"/>
      <c r="AT1834" s="139"/>
      <c r="AU1834" s="139"/>
      <c r="AV1834" s="139"/>
      <c r="AW1834" s="139"/>
      <c r="AX1834" s="139"/>
      <c r="AY1834" s="139"/>
      <c r="AZ1834" s="139"/>
      <c r="BA1834" s="139"/>
      <c r="BB1834" s="139"/>
    </row>
    <row r="1835" spans="1:54" ht="14.25" x14ac:dyDescent="0.2">
      <c r="A1835" s="139"/>
      <c r="B1835" s="139"/>
      <c r="C1835" s="139"/>
      <c r="D1835" s="139"/>
      <c r="E1835" s="139"/>
      <c r="F1835" s="139"/>
      <c r="G1835" s="139"/>
      <c r="H1835" s="139"/>
      <c r="I1835" s="139"/>
      <c r="J1835" s="139"/>
      <c r="K1835" s="139"/>
      <c r="L1835" s="139"/>
      <c r="M1835" s="139"/>
      <c r="N1835" s="139"/>
      <c r="O1835" s="139"/>
      <c r="P1835" s="139"/>
      <c r="Q1835" s="139"/>
      <c r="R1835" s="139"/>
      <c r="S1835" s="139"/>
      <c r="T1835" s="139"/>
      <c r="U1835" s="139"/>
      <c r="V1835" s="139"/>
      <c r="W1835" s="139"/>
      <c r="X1835" s="139"/>
      <c r="Y1835" s="139"/>
      <c r="Z1835" s="139"/>
      <c r="AA1835" s="139"/>
      <c r="AB1835" s="139"/>
      <c r="AC1835" s="139"/>
      <c r="AD1835" s="139"/>
      <c r="AE1835" s="139"/>
      <c r="AF1835" s="139"/>
      <c r="AG1835" s="139"/>
      <c r="AH1835" s="139"/>
      <c r="AI1835" s="139"/>
      <c r="AJ1835" s="139"/>
      <c r="AK1835" s="139"/>
      <c r="AL1835" s="139"/>
      <c r="AM1835" s="139"/>
      <c r="AN1835" s="139"/>
      <c r="AO1835" s="139"/>
      <c r="AP1835" s="139"/>
      <c r="AQ1835" s="139"/>
      <c r="AR1835" s="139"/>
      <c r="AS1835" s="139"/>
      <c r="AT1835" s="139"/>
      <c r="AU1835" s="139"/>
      <c r="AV1835" s="139"/>
      <c r="AW1835" s="139"/>
      <c r="AX1835" s="139"/>
      <c r="AY1835" s="139"/>
      <c r="AZ1835" s="139"/>
      <c r="BA1835" s="139"/>
      <c r="BB1835" s="139"/>
    </row>
    <row r="1836" spans="1:54" ht="14.25" x14ac:dyDescent="0.2">
      <c r="A1836" s="139"/>
      <c r="B1836" s="139"/>
      <c r="C1836" s="139"/>
      <c r="D1836" s="139"/>
      <c r="E1836" s="139"/>
      <c r="F1836" s="139"/>
      <c r="G1836" s="139"/>
      <c r="H1836" s="139"/>
      <c r="I1836" s="139"/>
      <c r="J1836" s="139"/>
      <c r="K1836" s="139"/>
      <c r="L1836" s="139"/>
      <c r="M1836" s="139"/>
      <c r="N1836" s="139"/>
      <c r="O1836" s="139"/>
      <c r="P1836" s="139"/>
      <c r="Q1836" s="139"/>
      <c r="R1836" s="139"/>
      <c r="S1836" s="139"/>
      <c r="T1836" s="139"/>
      <c r="U1836" s="139"/>
      <c r="V1836" s="139"/>
      <c r="W1836" s="139"/>
      <c r="X1836" s="139"/>
      <c r="Y1836" s="139"/>
      <c r="Z1836" s="139"/>
      <c r="AA1836" s="139"/>
      <c r="AB1836" s="139"/>
      <c r="AC1836" s="139"/>
      <c r="AD1836" s="139"/>
      <c r="AE1836" s="139"/>
      <c r="AF1836" s="139"/>
      <c r="AG1836" s="139"/>
      <c r="AH1836" s="139"/>
      <c r="AI1836" s="139"/>
      <c r="AJ1836" s="139"/>
      <c r="AK1836" s="139"/>
      <c r="AL1836" s="139"/>
      <c r="AM1836" s="139"/>
      <c r="AN1836" s="139"/>
      <c r="AO1836" s="139"/>
      <c r="AP1836" s="139"/>
      <c r="AQ1836" s="139"/>
      <c r="AR1836" s="139"/>
      <c r="AS1836" s="139"/>
      <c r="AT1836" s="139"/>
      <c r="AU1836" s="139"/>
      <c r="AV1836" s="139"/>
      <c r="AW1836" s="139"/>
      <c r="AX1836" s="139"/>
      <c r="AY1836" s="139"/>
      <c r="AZ1836" s="139"/>
      <c r="BA1836" s="139"/>
      <c r="BB1836" s="139"/>
    </row>
    <row r="1837" spans="1:54" ht="14.25" x14ac:dyDescent="0.2">
      <c r="A1837" s="139"/>
      <c r="B1837" s="139"/>
      <c r="C1837" s="139"/>
      <c r="D1837" s="139"/>
      <c r="E1837" s="139"/>
      <c r="F1837" s="139"/>
      <c r="G1837" s="139"/>
      <c r="H1837" s="139"/>
      <c r="I1837" s="139"/>
      <c r="J1837" s="139"/>
      <c r="K1837" s="139"/>
      <c r="L1837" s="139"/>
      <c r="M1837" s="139"/>
      <c r="N1837" s="139"/>
      <c r="O1837" s="139"/>
      <c r="P1837" s="139"/>
      <c r="Q1837" s="139"/>
      <c r="R1837" s="139"/>
      <c r="S1837" s="139"/>
      <c r="T1837" s="139"/>
      <c r="U1837" s="139"/>
      <c r="V1837" s="139"/>
      <c r="W1837" s="139"/>
      <c r="X1837" s="139"/>
      <c r="Y1837" s="139"/>
      <c r="Z1837" s="139"/>
      <c r="AA1837" s="139"/>
      <c r="AB1837" s="139"/>
      <c r="AC1837" s="139"/>
      <c r="AD1837" s="139"/>
      <c r="AE1837" s="139"/>
      <c r="AF1837" s="139"/>
      <c r="AG1837" s="139"/>
      <c r="AH1837" s="139"/>
      <c r="AI1837" s="139"/>
      <c r="AJ1837" s="139"/>
      <c r="AK1837" s="139"/>
      <c r="AL1837" s="139"/>
      <c r="AM1837" s="139"/>
      <c r="AN1837" s="139"/>
      <c r="AO1837" s="139"/>
      <c r="AP1837" s="139"/>
      <c r="AQ1837" s="139"/>
      <c r="AR1837" s="139"/>
      <c r="AS1837" s="139"/>
      <c r="AT1837" s="139"/>
      <c r="AU1837" s="139"/>
      <c r="AV1837" s="139"/>
      <c r="AW1837" s="139"/>
      <c r="AX1837" s="139"/>
      <c r="AY1837" s="139"/>
      <c r="AZ1837" s="139"/>
      <c r="BA1837" s="139"/>
      <c r="BB1837" s="139"/>
    </row>
    <row r="1838" spans="1:54" ht="14.25" x14ac:dyDescent="0.2">
      <c r="A1838" s="139"/>
      <c r="B1838" s="139"/>
      <c r="C1838" s="139"/>
      <c r="D1838" s="139"/>
      <c r="E1838" s="139"/>
      <c r="F1838" s="139"/>
      <c r="G1838" s="139"/>
      <c r="H1838" s="139"/>
      <c r="I1838" s="139"/>
      <c r="J1838" s="139"/>
      <c r="K1838" s="139"/>
      <c r="L1838" s="139"/>
      <c r="M1838" s="139"/>
      <c r="N1838" s="139"/>
      <c r="O1838" s="139"/>
      <c r="P1838" s="139"/>
      <c r="Q1838" s="139"/>
      <c r="R1838" s="139"/>
      <c r="S1838" s="139"/>
      <c r="T1838" s="139"/>
      <c r="U1838" s="139"/>
      <c r="V1838" s="139"/>
      <c r="W1838" s="139"/>
      <c r="X1838" s="139"/>
      <c r="Y1838" s="139"/>
      <c r="Z1838" s="139"/>
      <c r="AA1838" s="139"/>
      <c r="AB1838" s="139"/>
      <c r="AC1838" s="139"/>
      <c r="AD1838" s="139"/>
      <c r="AE1838" s="139"/>
      <c r="AF1838" s="139"/>
      <c r="AG1838" s="139"/>
      <c r="AH1838" s="139"/>
      <c r="AI1838" s="139"/>
      <c r="AJ1838" s="139"/>
      <c r="AK1838" s="139"/>
      <c r="AL1838" s="139"/>
      <c r="AM1838" s="139"/>
      <c r="AN1838" s="139"/>
      <c r="AO1838" s="139"/>
      <c r="AP1838" s="139"/>
      <c r="AQ1838" s="139"/>
      <c r="AR1838" s="139"/>
      <c r="AS1838" s="139"/>
      <c r="AT1838" s="139"/>
      <c r="AU1838" s="139"/>
      <c r="AV1838" s="139"/>
      <c r="AW1838" s="139"/>
      <c r="AX1838" s="139"/>
      <c r="AY1838" s="139"/>
      <c r="AZ1838" s="139"/>
      <c r="BA1838" s="139"/>
      <c r="BB1838" s="139"/>
    </row>
    <row r="1839" spans="1:54" ht="14.25" x14ac:dyDescent="0.2">
      <c r="A1839" s="139"/>
      <c r="B1839" s="139"/>
      <c r="C1839" s="139"/>
      <c r="D1839" s="139"/>
      <c r="E1839" s="139"/>
      <c r="F1839" s="139"/>
      <c r="G1839" s="139"/>
      <c r="H1839" s="139"/>
      <c r="I1839" s="139"/>
      <c r="J1839" s="139"/>
      <c r="K1839" s="139"/>
      <c r="L1839" s="139"/>
      <c r="M1839" s="139"/>
      <c r="N1839" s="139"/>
      <c r="O1839" s="139"/>
      <c r="P1839" s="139"/>
      <c r="Q1839" s="139"/>
      <c r="R1839" s="139"/>
      <c r="S1839" s="139"/>
      <c r="T1839" s="139"/>
      <c r="U1839" s="139"/>
      <c r="V1839" s="139"/>
      <c r="W1839" s="139"/>
      <c r="X1839" s="139"/>
      <c r="Y1839" s="139"/>
      <c r="Z1839" s="139"/>
      <c r="AA1839" s="139"/>
      <c r="AB1839" s="139"/>
      <c r="AC1839" s="139"/>
      <c r="AD1839" s="139"/>
      <c r="AE1839" s="139"/>
      <c r="AF1839" s="139"/>
      <c r="AG1839" s="139"/>
      <c r="AH1839" s="139"/>
      <c r="AI1839" s="139"/>
      <c r="AJ1839" s="139"/>
      <c r="AK1839" s="139"/>
      <c r="AL1839" s="139"/>
      <c r="AM1839" s="139"/>
      <c r="AN1839" s="139"/>
      <c r="AO1839" s="139"/>
      <c r="AP1839" s="139"/>
      <c r="AQ1839" s="139"/>
      <c r="AR1839" s="139"/>
      <c r="AS1839" s="139"/>
      <c r="AT1839" s="139"/>
      <c r="AU1839" s="139"/>
      <c r="AV1839" s="139"/>
      <c r="AW1839" s="139"/>
      <c r="AX1839" s="139"/>
      <c r="AY1839" s="139"/>
      <c r="AZ1839" s="139"/>
      <c r="BA1839" s="139"/>
      <c r="BB1839" s="139"/>
    </row>
    <row r="1840" spans="1:54" ht="14.25" x14ac:dyDescent="0.2">
      <c r="A1840" s="139"/>
      <c r="B1840" s="139"/>
      <c r="C1840" s="139"/>
      <c r="D1840" s="139"/>
      <c r="E1840" s="139"/>
      <c r="F1840" s="139"/>
      <c r="G1840" s="139"/>
      <c r="H1840" s="139"/>
      <c r="I1840" s="139"/>
      <c r="J1840" s="139"/>
      <c r="K1840" s="139"/>
      <c r="L1840" s="139"/>
      <c r="M1840" s="139"/>
      <c r="N1840" s="139"/>
      <c r="O1840" s="139"/>
      <c r="P1840" s="139"/>
      <c r="Q1840" s="139"/>
      <c r="R1840" s="139"/>
      <c r="S1840" s="139"/>
      <c r="T1840" s="139"/>
      <c r="U1840" s="139"/>
      <c r="V1840" s="139"/>
      <c r="W1840" s="139"/>
      <c r="X1840" s="139"/>
      <c r="Y1840" s="139"/>
      <c r="Z1840" s="139"/>
      <c r="AA1840" s="139"/>
      <c r="AB1840" s="139"/>
      <c r="AC1840" s="139"/>
      <c r="AD1840" s="139"/>
      <c r="AE1840" s="139"/>
      <c r="AF1840" s="139"/>
      <c r="AG1840" s="139"/>
      <c r="AH1840" s="139"/>
      <c r="AI1840" s="139"/>
      <c r="AJ1840" s="139"/>
      <c r="AK1840" s="139"/>
      <c r="AL1840" s="139"/>
      <c r="AM1840" s="139"/>
      <c r="AN1840" s="139"/>
      <c r="AO1840" s="139"/>
      <c r="AP1840" s="139"/>
      <c r="AQ1840" s="139"/>
      <c r="AR1840" s="139"/>
      <c r="AS1840" s="139"/>
      <c r="AT1840" s="139"/>
      <c r="AU1840" s="139"/>
      <c r="AV1840" s="139"/>
      <c r="AW1840" s="139"/>
      <c r="AX1840" s="139"/>
      <c r="AY1840" s="139"/>
      <c r="AZ1840" s="139"/>
      <c r="BA1840" s="139"/>
      <c r="BB1840" s="139"/>
    </row>
    <row r="1841" spans="1:54" ht="14.25" x14ac:dyDescent="0.2">
      <c r="A1841" s="139"/>
      <c r="B1841" s="139"/>
      <c r="C1841" s="139"/>
      <c r="D1841" s="139"/>
      <c r="E1841" s="139"/>
      <c r="F1841" s="139"/>
      <c r="G1841" s="139"/>
      <c r="H1841" s="139"/>
      <c r="I1841" s="139"/>
      <c r="J1841" s="139"/>
      <c r="K1841" s="139"/>
      <c r="L1841" s="139"/>
      <c r="M1841" s="139"/>
      <c r="N1841" s="139"/>
      <c r="O1841" s="139"/>
      <c r="P1841" s="139"/>
      <c r="Q1841" s="139"/>
      <c r="R1841" s="139"/>
      <c r="S1841" s="139"/>
      <c r="T1841" s="139"/>
      <c r="U1841" s="139"/>
      <c r="V1841" s="139"/>
      <c r="W1841" s="139"/>
      <c r="X1841" s="139"/>
      <c r="Y1841" s="139"/>
      <c r="Z1841" s="139"/>
      <c r="AA1841" s="139"/>
      <c r="AB1841" s="139"/>
      <c r="AC1841" s="139"/>
      <c r="AD1841" s="139"/>
      <c r="AE1841" s="139"/>
      <c r="AF1841" s="139"/>
      <c r="AG1841" s="139"/>
      <c r="AH1841" s="139"/>
      <c r="AI1841" s="139"/>
      <c r="AJ1841" s="139"/>
      <c r="AK1841" s="139"/>
      <c r="AL1841" s="139"/>
      <c r="AM1841" s="139"/>
      <c r="AN1841" s="139"/>
      <c r="AO1841" s="139"/>
      <c r="AP1841" s="139"/>
      <c r="AQ1841" s="139"/>
      <c r="AR1841" s="139"/>
      <c r="AS1841" s="139"/>
      <c r="AT1841" s="139"/>
      <c r="AU1841" s="139"/>
      <c r="AV1841" s="139"/>
      <c r="AW1841" s="139"/>
      <c r="AX1841" s="139"/>
      <c r="AY1841" s="139"/>
      <c r="AZ1841" s="139"/>
      <c r="BA1841" s="139"/>
      <c r="BB1841" s="139"/>
    </row>
    <row r="1842" spans="1:54" ht="14.25" x14ac:dyDescent="0.2">
      <c r="A1842" s="139"/>
      <c r="B1842" s="139"/>
      <c r="C1842" s="139"/>
      <c r="D1842" s="139"/>
      <c r="E1842" s="139"/>
      <c r="F1842" s="139"/>
      <c r="G1842" s="139"/>
      <c r="H1842" s="139"/>
      <c r="I1842" s="139"/>
      <c r="J1842" s="139"/>
      <c r="K1842" s="139"/>
      <c r="L1842" s="139"/>
      <c r="M1842" s="139"/>
      <c r="N1842" s="139"/>
      <c r="O1842" s="139"/>
      <c r="P1842" s="139"/>
      <c r="Q1842" s="139"/>
      <c r="R1842" s="139"/>
      <c r="S1842" s="139"/>
      <c r="T1842" s="139"/>
      <c r="U1842" s="139"/>
      <c r="V1842" s="139"/>
      <c r="W1842" s="139"/>
      <c r="X1842" s="139"/>
      <c r="Y1842" s="139"/>
      <c r="Z1842" s="139"/>
      <c r="AA1842" s="139"/>
      <c r="AB1842" s="139"/>
      <c r="AC1842" s="139"/>
      <c r="AD1842" s="139"/>
      <c r="AE1842" s="139"/>
      <c r="AF1842" s="139"/>
      <c r="AG1842" s="139"/>
      <c r="AH1842" s="139"/>
      <c r="AI1842" s="139"/>
      <c r="AJ1842" s="139"/>
      <c r="AK1842" s="139"/>
      <c r="AL1842" s="139"/>
      <c r="AM1842" s="139"/>
      <c r="AN1842" s="139"/>
      <c r="AO1842" s="139"/>
      <c r="AP1842" s="139"/>
      <c r="AQ1842" s="139"/>
      <c r="AR1842" s="139"/>
      <c r="AS1842" s="139"/>
      <c r="AT1842" s="139"/>
      <c r="AU1842" s="139"/>
      <c r="AV1842" s="139"/>
      <c r="AW1842" s="139"/>
      <c r="AX1842" s="139"/>
      <c r="AY1842" s="139"/>
      <c r="AZ1842" s="139"/>
      <c r="BA1842" s="139"/>
      <c r="BB1842" s="139"/>
    </row>
    <row r="1843" spans="1:54" ht="14.25" x14ac:dyDescent="0.2">
      <c r="A1843" s="139"/>
      <c r="B1843" s="139"/>
      <c r="C1843" s="139"/>
      <c r="D1843" s="139"/>
      <c r="E1843" s="139"/>
      <c r="F1843" s="139"/>
      <c r="G1843" s="139"/>
      <c r="H1843" s="139"/>
      <c r="I1843" s="139"/>
      <c r="J1843" s="139"/>
      <c r="K1843" s="139"/>
      <c r="L1843" s="139"/>
      <c r="M1843" s="139"/>
      <c r="N1843" s="139"/>
      <c r="O1843" s="139"/>
      <c r="P1843" s="139"/>
      <c r="Q1843" s="139"/>
      <c r="R1843" s="139"/>
      <c r="S1843" s="139"/>
      <c r="T1843" s="139"/>
      <c r="U1843" s="139"/>
      <c r="V1843" s="139"/>
      <c r="W1843" s="139"/>
      <c r="X1843" s="139"/>
      <c r="Y1843" s="139"/>
      <c r="Z1843" s="139"/>
      <c r="AA1843" s="139"/>
      <c r="AB1843" s="139"/>
      <c r="AC1843" s="139"/>
      <c r="AD1843" s="139"/>
      <c r="AE1843" s="139"/>
      <c r="AF1843" s="139"/>
      <c r="AG1843" s="139"/>
      <c r="AH1843" s="139"/>
      <c r="AI1843" s="139"/>
      <c r="AJ1843" s="139"/>
      <c r="AK1843" s="139"/>
      <c r="AL1843" s="139"/>
      <c r="AM1843" s="139"/>
      <c r="AN1843" s="139"/>
      <c r="AO1843" s="139"/>
      <c r="AP1843" s="139"/>
      <c r="AQ1843" s="139"/>
      <c r="AR1843" s="139"/>
      <c r="AS1843" s="139"/>
      <c r="AT1843" s="139"/>
      <c r="AU1843" s="139"/>
      <c r="AV1843" s="139"/>
      <c r="AW1843" s="139"/>
      <c r="AX1843" s="139"/>
      <c r="AY1843" s="139"/>
      <c r="AZ1843" s="139"/>
      <c r="BA1843" s="139"/>
      <c r="BB1843" s="139"/>
    </row>
    <row r="1844" spans="1:54" ht="14.25" x14ac:dyDescent="0.2">
      <c r="A1844" s="139"/>
      <c r="B1844" s="139"/>
      <c r="C1844" s="139"/>
      <c r="D1844" s="139"/>
      <c r="E1844" s="139"/>
      <c r="F1844" s="139"/>
      <c r="G1844" s="139"/>
      <c r="H1844" s="139"/>
      <c r="I1844" s="139"/>
      <c r="J1844" s="139"/>
      <c r="K1844" s="139"/>
      <c r="L1844" s="139"/>
      <c r="M1844" s="139"/>
      <c r="N1844" s="139"/>
      <c r="O1844" s="139"/>
      <c r="P1844" s="139"/>
      <c r="Q1844" s="139"/>
      <c r="R1844" s="139"/>
      <c r="S1844" s="139"/>
      <c r="T1844" s="139"/>
      <c r="U1844" s="139"/>
      <c r="V1844" s="139"/>
      <c r="W1844" s="139"/>
      <c r="X1844" s="139"/>
      <c r="Y1844" s="139"/>
      <c r="Z1844" s="139"/>
      <c r="AA1844" s="139"/>
      <c r="AB1844" s="139"/>
      <c r="AC1844" s="139"/>
      <c r="AD1844" s="139"/>
      <c r="AE1844" s="139"/>
      <c r="AF1844" s="139"/>
      <c r="AG1844" s="139"/>
      <c r="AH1844" s="139"/>
      <c r="AI1844" s="139"/>
      <c r="AJ1844" s="139"/>
      <c r="AK1844" s="139"/>
      <c r="AL1844" s="139"/>
      <c r="AM1844" s="139"/>
      <c r="AN1844" s="139"/>
      <c r="AO1844" s="139"/>
      <c r="AP1844" s="139"/>
      <c r="AQ1844" s="139"/>
      <c r="AR1844" s="139"/>
      <c r="AS1844" s="139"/>
      <c r="AT1844" s="139"/>
      <c r="AU1844" s="139"/>
      <c r="AV1844" s="139"/>
      <c r="AW1844" s="139"/>
      <c r="AX1844" s="139"/>
      <c r="AY1844" s="139"/>
      <c r="AZ1844" s="139"/>
      <c r="BA1844" s="139"/>
      <c r="BB1844" s="139"/>
    </row>
    <row r="1845" spans="1:54" ht="14.25" x14ac:dyDescent="0.2">
      <c r="A1845" s="139"/>
      <c r="B1845" s="139"/>
      <c r="C1845" s="139"/>
      <c r="D1845" s="139"/>
      <c r="E1845" s="139"/>
      <c r="F1845" s="139"/>
      <c r="G1845" s="139"/>
      <c r="H1845" s="139"/>
      <c r="I1845" s="139"/>
      <c r="J1845" s="139"/>
      <c r="K1845" s="139"/>
      <c r="L1845" s="139"/>
      <c r="M1845" s="139"/>
      <c r="N1845" s="139"/>
      <c r="O1845" s="139"/>
      <c r="P1845" s="139"/>
      <c r="Q1845" s="139"/>
      <c r="R1845" s="139"/>
      <c r="S1845" s="139"/>
      <c r="T1845" s="139"/>
      <c r="U1845" s="139"/>
      <c r="V1845" s="139"/>
      <c r="W1845" s="139"/>
      <c r="X1845" s="139"/>
      <c r="Y1845" s="139"/>
      <c r="Z1845" s="139"/>
      <c r="AA1845" s="139"/>
      <c r="AB1845" s="139"/>
      <c r="AC1845" s="139"/>
      <c r="AD1845" s="139"/>
      <c r="AE1845" s="139"/>
      <c r="AF1845" s="139"/>
      <c r="AG1845" s="139"/>
      <c r="AH1845" s="139"/>
      <c r="AI1845" s="139"/>
      <c r="AJ1845" s="139"/>
      <c r="AK1845" s="139"/>
      <c r="AL1845" s="139"/>
      <c r="AM1845" s="139"/>
      <c r="AN1845" s="139"/>
      <c r="AO1845" s="139"/>
      <c r="AP1845" s="139"/>
      <c r="AQ1845" s="139"/>
      <c r="AR1845" s="139"/>
      <c r="AS1845" s="139"/>
      <c r="AT1845" s="139"/>
      <c r="AU1845" s="139"/>
      <c r="AV1845" s="139"/>
      <c r="AW1845" s="139"/>
      <c r="AX1845" s="139"/>
      <c r="AY1845" s="139"/>
      <c r="AZ1845" s="139"/>
      <c r="BA1845" s="139"/>
      <c r="BB1845" s="139"/>
    </row>
    <row r="1846" spans="1:54" ht="14.25" x14ac:dyDescent="0.2">
      <c r="A1846" s="139"/>
      <c r="B1846" s="139"/>
      <c r="C1846" s="139"/>
      <c r="D1846" s="139"/>
      <c r="E1846" s="139"/>
      <c r="F1846" s="139"/>
      <c r="G1846" s="139"/>
      <c r="H1846" s="139"/>
      <c r="I1846" s="139"/>
      <c r="J1846" s="139"/>
      <c r="K1846" s="139"/>
      <c r="L1846" s="139"/>
      <c r="M1846" s="139"/>
      <c r="N1846" s="139"/>
      <c r="O1846" s="139"/>
      <c r="P1846" s="139"/>
      <c r="Q1846" s="139"/>
      <c r="R1846" s="139"/>
      <c r="S1846" s="139"/>
      <c r="T1846" s="139"/>
      <c r="U1846" s="139"/>
      <c r="V1846" s="139"/>
      <c r="W1846" s="139"/>
      <c r="X1846" s="139"/>
      <c r="Y1846" s="139"/>
      <c r="Z1846" s="139"/>
      <c r="AA1846" s="139"/>
      <c r="AB1846" s="139"/>
      <c r="AC1846" s="139"/>
      <c r="AD1846" s="139"/>
      <c r="AE1846" s="139"/>
      <c r="AF1846" s="139"/>
      <c r="AG1846" s="139"/>
      <c r="AH1846" s="139"/>
      <c r="AI1846" s="139"/>
      <c r="AJ1846" s="139"/>
      <c r="AK1846" s="139"/>
      <c r="AL1846" s="139"/>
      <c r="AM1846" s="139"/>
      <c r="AN1846" s="139"/>
      <c r="AO1846" s="139"/>
      <c r="AP1846" s="139"/>
      <c r="AQ1846" s="139"/>
      <c r="AR1846" s="139"/>
      <c r="AS1846" s="139"/>
      <c r="AT1846" s="139"/>
      <c r="AU1846" s="139"/>
      <c r="AV1846" s="139"/>
      <c r="AW1846" s="139"/>
      <c r="AX1846" s="139"/>
      <c r="AY1846" s="139"/>
      <c r="AZ1846" s="139"/>
      <c r="BA1846" s="139"/>
      <c r="BB1846" s="139"/>
    </row>
    <row r="1847" spans="1:54" ht="14.25" x14ac:dyDescent="0.2">
      <c r="A1847" s="139"/>
      <c r="B1847" s="139"/>
      <c r="C1847" s="139"/>
      <c r="D1847" s="139"/>
      <c r="E1847" s="139"/>
      <c r="F1847" s="139"/>
      <c r="G1847" s="139"/>
      <c r="H1847" s="139"/>
      <c r="I1847" s="139"/>
      <c r="J1847" s="139"/>
      <c r="K1847" s="139"/>
      <c r="L1847" s="139"/>
      <c r="M1847" s="139"/>
      <c r="N1847" s="139"/>
      <c r="O1847" s="139"/>
      <c r="P1847" s="139"/>
      <c r="Q1847" s="139"/>
      <c r="R1847" s="139"/>
      <c r="S1847" s="139"/>
      <c r="T1847" s="139"/>
      <c r="U1847" s="139"/>
      <c r="V1847" s="139"/>
      <c r="W1847" s="139"/>
      <c r="X1847" s="139"/>
      <c r="Y1847" s="139"/>
      <c r="Z1847" s="139"/>
      <c r="AA1847" s="139"/>
      <c r="AB1847" s="139"/>
      <c r="AC1847" s="139"/>
      <c r="AD1847" s="139"/>
      <c r="AE1847" s="139"/>
      <c r="AF1847" s="139"/>
      <c r="AG1847" s="139"/>
      <c r="AH1847" s="139"/>
      <c r="AI1847" s="139"/>
      <c r="AJ1847" s="139"/>
      <c r="AK1847" s="139"/>
      <c r="AL1847" s="139"/>
      <c r="AM1847" s="139"/>
      <c r="AN1847" s="139"/>
      <c r="AO1847" s="139"/>
      <c r="AP1847" s="139"/>
      <c r="AQ1847" s="139"/>
      <c r="AR1847" s="139"/>
      <c r="AS1847" s="139"/>
      <c r="AT1847" s="139"/>
      <c r="AU1847" s="139"/>
      <c r="AV1847" s="139"/>
      <c r="AW1847" s="139"/>
      <c r="AX1847" s="139"/>
      <c r="AY1847" s="139"/>
      <c r="AZ1847" s="139"/>
      <c r="BA1847" s="139"/>
      <c r="BB1847" s="139"/>
    </row>
    <row r="1848" spans="1:54" ht="14.25" x14ac:dyDescent="0.2">
      <c r="A1848" s="139"/>
      <c r="B1848" s="139"/>
      <c r="C1848" s="139"/>
      <c r="D1848" s="139"/>
      <c r="E1848" s="139"/>
      <c r="F1848" s="139"/>
      <c r="G1848" s="139"/>
      <c r="H1848" s="139"/>
      <c r="I1848" s="139"/>
      <c r="J1848" s="139"/>
      <c r="K1848" s="139"/>
      <c r="L1848" s="139"/>
      <c r="M1848" s="139"/>
      <c r="N1848" s="139"/>
      <c r="O1848" s="139"/>
      <c r="P1848" s="139"/>
      <c r="Q1848" s="139"/>
      <c r="R1848" s="139"/>
      <c r="S1848" s="139"/>
      <c r="T1848" s="139"/>
      <c r="U1848" s="139"/>
      <c r="V1848" s="139"/>
      <c r="W1848" s="139"/>
      <c r="X1848" s="139"/>
      <c r="Y1848" s="139"/>
      <c r="Z1848" s="139"/>
      <c r="AA1848" s="139"/>
      <c r="AB1848" s="139"/>
      <c r="AC1848" s="139"/>
      <c r="AD1848" s="139"/>
      <c r="AE1848" s="139"/>
      <c r="AF1848" s="139"/>
      <c r="AG1848" s="139"/>
      <c r="AH1848" s="139"/>
      <c r="AI1848" s="139"/>
      <c r="AJ1848" s="139"/>
      <c r="AK1848" s="139"/>
      <c r="AL1848" s="139"/>
      <c r="AM1848" s="139"/>
      <c r="AN1848" s="139"/>
      <c r="AO1848" s="139"/>
      <c r="AP1848" s="139"/>
      <c r="AQ1848" s="139"/>
      <c r="AR1848" s="139"/>
      <c r="AS1848" s="139"/>
      <c r="AT1848" s="139"/>
      <c r="AU1848" s="139"/>
      <c r="AV1848" s="139"/>
      <c r="AW1848" s="139"/>
      <c r="AX1848" s="139"/>
      <c r="AY1848" s="139"/>
      <c r="AZ1848" s="139"/>
      <c r="BA1848" s="139"/>
      <c r="BB1848" s="139"/>
    </row>
    <row r="1849" spans="1:54" ht="14.25" x14ac:dyDescent="0.2">
      <c r="A1849" s="139"/>
      <c r="B1849" s="139"/>
      <c r="C1849" s="139"/>
      <c r="D1849" s="139"/>
      <c r="E1849" s="139"/>
      <c r="F1849" s="139"/>
      <c r="G1849" s="139"/>
      <c r="H1849" s="139"/>
      <c r="I1849" s="139"/>
      <c r="J1849" s="139"/>
      <c r="K1849" s="139"/>
      <c r="L1849" s="139"/>
      <c r="M1849" s="139"/>
      <c r="N1849" s="139"/>
      <c r="O1849" s="139"/>
      <c r="P1849" s="139"/>
      <c r="Q1849" s="139"/>
      <c r="R1849" s="139"/>
      <c r="S1849" s="139"/>
      <c r="T1849" s="139"/>
      <c r="U1849" s="139"/>
      <c r="V1849" s="139"/>
      <c r="W1849" s="139"/>
      <c r="X1849" s="139"/>
      <c r="Y1849" s="139"/>
      <c r="Z1849" s="139"/>
      <c r="AA1849" s="139"/>
      <c r="AB1849" s="139"/>
      <c r="AC1849" s="139"/>
      <c r="AD1849" s="139"/>
      <c r="AE1849" s="139"/>
      <c r="AF1849" s="139"/>
      <c r="AG1849" s="139"/>
      <c r="AH1849" s="139"/>
      <c r="AI1849" s="139"/>
      <c r="AJ1849" s="139"/>
      <c r="AK1849" s="139"/>
      <c r="AL1849" s="139"/>
      <c r="AM1849" s="139"/>
      <c r="AN1849" s="139"/>
      <c r="AO1849" s="139"/>
      <c r="AP1849" s="139"/>
      <c r="AQ1849" s="139"/>
      <c r="AR1849" s="139"/>
      <c r="AS1849" s="139"/>
      <c r="AT1849" s="139"/>
      <c r="AU1849" s="139"/>
      <c r="AV1849" s="139"/>
      <c r="AW1849" s="139"/>
      <c r="AX1849" s="139"/>
      <c r="AY1849" s="139"/>
      <c r="AZ1849" s="139"/>
      <c r="BA1849" s="139"/>
      <c r="BB1849" s="139"/>
    </row>
    <row r="1850" spans="1:54" ht="14.25" x14ac:dyDescent="0.2">
      <c r="A1850" s="139"/>
      <c r="B1850" s="139"/>
      <c r="C1850" s="139"/>
      <c r="D1850" s="139"/>
      <c r="E1850" s="139"/>
      <c r="F1850" s="139"/>
      <c r="G1850" s="139"/>
      <c r="H1850" s="139"/>
      <c r="I1850" s="139"/>
      <c r="J1850" s="139"/>
      <c r="K1850" s="139"/>
      <c r="L1850" s="139"/>
      <c r="M1850" s="139"/>
      <c r="N1850" s="139"/>
      <c r="O1850" s="139"/>
      <c r="P1850" s="139"/>
      <c r="Q1850" s="139"/>
      <c r="R1850" s="139"/>
      <c r="S1850" s="139"/>
      <c r="T1850" s="139"/>
      <c r="U1850" s="139"/>
      <c r="V1850" s="139"/>
      <c r="W1850" s="139"/>
      <c r="X1850" s="139"/>
      <c r="Y1850" s="139"/>
      <c r="Z1850" s="139"/>
      <c r="AA1850" s="139"/>
      <c r="AB1850" s="139"/>
      <c r="AC1850" s="139"/>
      <c r="AD1850" s="139"/>
      <c r="AE1850" s="139"/>
      <c r="AF1850" s="139"/>
      <c r="AG1850" s="139"/>
      <c r="AH1850" s="139"/>
      <c r="AI1850" s="139"/>
      <c r="AJ1850" s="139"/>
      <c r="AK1850" s="139"/>
      <c r="AL1850" s="139"/>
      <c r="AM1850" s="139"/>
      <c r="AN1850" s="139"/>
      <c r="AO1850" s="139"/>
      <c r="AP1850" s="139"/>
      <c r="AQ1850" s="139"/>
      <c r="AR1850" s="139"/>
      <c r="AS1850" s="139"/>
      <c r="AT1850" s="139"/>
      <c r="AU1850" s="139"/>
      <c r="AV1850" s="139"/>
      <c r="AW1850" s="139"/>
      <c r="AX1850" s="139"/>
      <c r="AY1850" s="139"/>
      <c r="AZ1850" s="139"/>
      <c r="BA1850" s="139"/>
      <c r="BB1850" s="139"/>
    </row>
    <row r="1851" spans="1:54" ht="14.25" x14ac:dyDescent="0.2">
      <c r="A1851" s="139"/>
      <c r="B1851" s="139"/>
      <c r="C1851" s="139"/>
      <c r="D1851" s="139"/>
      <c r="E1851" s="139"/>
      <c r="F1851" s="139"/>
      <c r="G1851" s="139"/>
      <c r="H1851" s="139"/>
      <c r="I1851" s="139"/>
      <c r="J1851" s="139"/>
      <c r="K1851" s="139"/>
      <c r="L1851" s="139"/>
      <c r="M1851" s="139"/>
      <c r="N1851" s="139"/>
      <c r="O1851" s="139"/>
      <c r="P1851" s="139"/>
      <c r="Q1851" s="139"/>
      <c r="R1851" s="139"/>
      <c r="S1851" s="139"/>
      <c r="T1851" s="139"/>
      <c r="U1851" s="139"/>
      <c r="V1851" s="139"/>
      <c r="W1851" s="139"/>
      <c r="X1851" s="139"/>
      <c r="Y1851" s="139"/>
      <c r="Z1851" s="139"/>
      <c r="AA1851" s="139"/>
      <c r="AB1851" s="139"/>
      <c r="AC1851" s="139"/>
      <c r="AD1851" s="139"/>
      <c r="AE1851" s="139"/>
      <c r="AF1851" s="139"/>
      <c r="AG1851" s="139"/>
      <c r="AH1851" s="139"/>
      <c r="AI1851" s="139"/>
      <c r="AJ1851" s="139"/>
      <c r="AK1851" s="139"/>
      <c r="AL1851" s="139"/>
      <c r="AM1851" s="139"/>
      <c r="AN1851" s="139"/>
      <c r="AO1851" s="139"/>
      <c r="AP1851" s="139"/>
      <c r="AQ1851" s="139"/>
      <c r="AR1851" s="139"/>
      <c r="AS1851" s="139"/>
      <c r="AT1851" s="139"/>
      <c r="AU1851" s="139"/>
      <c r="AV1851" s="139"/>
      <c r="AW1851" s="139"/>
      <c r="AX1851" s="139"/>
      <c r="AY1851" s="139"/>
      <c r="AZ1851" s="139"/>
      <c r="BA1851" s="139"/>
      <c r="BB1851" s="139"/>
    </row>
    <row r="1852" spans="1:54" ht="14.25" x14ac:dyDescent="0.2">
      <c r="A1852" s="139"/>
      <c r="B1852" s="139"/>
      <c r="C1852" s="139"/>
      <c r="D1852" s="139"/>
      <c r="E1852" s="139"/>
      <c r="F1852" s="139"/>
      <c r="G1852" s="139"/>
      <c r="H1852" s="139"/>
      <c r="I1852" s="139"/>
      <c r="J1852" s="139"/>
      <c r="K1852" s="139"/>
      <c r="L1852" s="139"/>
      <c r="M1852" s="139"/>
      <c r="N1852" s="139"/>
      <c r="O1852" s="139"/>
      <c r="P1852" s="139"/>
      <c r="Q1852" s="139"/>
      <c r="R1852" s="139"/>
      <c r="S1852" s="139"/>
      <c r="T1852" s="139"/>
      <c r="U1852" s="139"/>
      <c r="V1852" s="139"/>
      <c r="W1852" s="139"/>
      <c r="X1852" s="139"/>
      <c r="Y1852" s="139"/>
      <c r="Z1852" s="139"/>
      <c r="AA1852" s="139"/>
      <c r="AB1852" s="139"/>
      <c r="AC1852" s="139"/>
      <c r="AD1852" s="139"/>
      <c r="AE1852" s="139"/>
      <c r="AF1852" s="139"/>
      <c r="AG1852" s="139"/>
      <c r="AH1852" s="139"/>
      <c r="AI1852" s="139"/>
      <c r="AJ1852" s="139"/>
      <c r="AK1852" s="139"/>
      <c r="AL1852" s="139"/>
      <c r="AM1852" s="139"/>
      <c r="AN1852" s="139"/>
      <c r="AO1852" s="139"/>
      <c r="AP1852" s="139"/>
      <c r="AQ1852" s="139"/>
      <c r="AR1852" s="139"/>
      <c r="AS1852" s="139"/>
      <c r="AT1852" s="139"/>
      <c r="AU1852" s="139"/>
      <c r="AV1852" s="139"/>
      <c r="AW1852" s="139"/>
      <c r="AX1852" s="139"/>
      <c r="AY1852" s="139"/>
      <c r="AZ1852" s="139"/>
      <c r="BA1852" s="139"/>
      <c r="BB1852" s="139"/>
    </row>
    <row r="1853" spans="1:54" ht="14.25" x14ac:dyDescent="0.2">
      <c r="A1853" s="139"/>
      <c r="B1853" s="139"/>
      <c r="C1853" s="139"/>
      <c r="D1853" s="139"/>
      <c r="E1853" s="139"/>
      <c r="F1853" s="139"/>
      <c r="G1853" s="139"/>
      <c r="H1853" s="139"/>
      <c r="I1853" s="139"/>
      <c r="J1853" s="139"/>
      <c r="K1853" s="139"/>
      <c r="L1853" s="139"/>
      <c r="M1853" s="139"/>
      <c r="N1853" s="139"/>
      <c r="O1853" s="139"/>
      <c r="P1853" s="139"/>
      <c r="Q1853" s="139"/>
      <c r="R1853" s="139"/>
      <c r="S1853" s="139"/>
      <c r="T1853" s="139"/>
      <c r="U1853" s="139"/>
      <c r="V1853" s="139"/>
      <c r="W1853" s="139"/>
      <c r="X1853" s="139"/>
      <c r="Y1853" s="139"/>
      <c r="Z1853" s="139"/>
      <c r="AA1853" s="139"/>
      <c r="AB1853" s="139"/>
      <c r="AC1853" s="139"/>
      <c r="AD1853" s="139"/>
      <c r="AE1853" s="139"/>
      <c r="AF1853" s="139"/>
      <c r="AG1853" s="139"/>
      <c r="AH1853" s="139"/>
      <c r="AI1853" s="139"/>
      <c r="AJ1853" s="139"/>
      <c r="AK1853" s="139"/>
      <c r="AL1853" s="139"/>
      <c r="AM1853" s="139"/>
      <c r="AN1853" s="139"/>
      <c r="AO1853" s="139"/>
      <c r="AP1853" s="139"/>
      <c r="AQ1853" s="139"/>
      <c r="AR1853" s="139"/>
      <c r="AS1853" s="139"/>
      <c r="AT1853" s="139"/>
      <c r="AU1853" s="139"/>
      <c r="AV1853" s="139"/>
      <c r="AW1853" s="139"/>
      <c r="AX1853" s="139"/>
      <c r="AY1853" s="139"/>
      <c r="AZ1853" s="139"/>
      <c r="BA1853" s="139"/>
      <c r="BB1853" s="139"/>
    </row>
    <row r="1854" spans="1:54" ht="14.25" x14ac:dyDescent="0.2">
      <c r="A1854" s="139"/>
      <c r="B1854" s="139"/>
      <c r="C1854" s="139"/>
      <c r="D1854" s="139"/>
      <c r="E1854" s="139"/>
      <c r="F1854" s="139"/>
      <c r="G1854" s="139"/>
      <c r="H1854" s="139"/>
      <c r="I1854" s="139"/>
      <c r="J1854" s="139"/>
      <c r="K1854" s="139"/>
      <c r="L1854" s="139"/>
      <c r="M1854" s="139"/>
      <c r="N1854" s="139"/>
      <c r="O1854" s="139"/>
      <c r="P1854" s="139"/>
      <c r="Q1854" s="139"/>
      <c r="R1854" s="139"/>
      <c r="S1854" s="139"/>
      <c r="T1854" s="139"/>
      <c r="U1854" s="139"/>
      <c r="V1854" s="139"/>
      <c r="W1854" s="139"/>
      <c r="X1854" s="139"/>
      <c r="Y1854" s="139"/>
      <c r="Z1854" s="139"/>
      <c r="AA1854" s="139"/>
      <c r="AB1854" s="139"/>
      <c r="AC1854" s="139"/>
      <c r="AD1854" s="139"/>
      <c r="AE1854" s="139"/>
      <c r="AF1854" s="139"/>
      <c r="AG1854" s="139"/>
      <c r="AH1854" s="139"/>
      <c r="AI1854" s="139"/>
      <c r="AJ1854" s="139"/>
      <c r="AK1854" s="139"/>
      <c r="AL1854" s="139"/>
      <c r="AM1854" s="139"/>
      <c r="AN1854" s="139"/>
      <c r="AO1854" s="139"/>
      <c r="AP1854" s="139"/>
      <c r="AQ1854" s="139"/>
      <c r="AR1854" s="139"/>
      <c r="AS1854" s="139"/>
      <c r="AT1854" s="139"/>
      <c r="AU1854" s="139"/>
      <c r="AV1854" s="139"/>
      <c r="AW1854" s="139"/>
      <c r="AX1854" s="139"/>
      <c r="AY1854" s="139"/>
      <c r="AZ1854" s="139"/>
      <c r="BA1854" s="139"/>
      <c r="BB1854" s="139"/>
    </row>
    <row r="1855" spans="1:54" ht="14.25" x14ac:dyDescent="0.2">
      <c r="A1855" s="139"/>
      <c r="B1855" s="139"/>
      <c r="C1855" s="139"/>
      <c r="D1855" s="139"/>
      <c r="E1855" s="139"/>
      <c r="F1855" s="139"/>
      <c r="G1855" s="139"/>
      <c r="H1855" s="139"/>
      <c r="I1855" s="139"/>
      <c r="J1855" s="139"/>
      <c r="K1855" s="139"/>
      <c r="L1855" s="139"/>
      <c r="M1855" s="139"/>
      <c r="N1855" s="139"/>
      <c r="O1855" s="139"/>
      <c r="P1855" s="139"/>
      <c r="Q1855" s="139"/>
      <c r="R1855" s="139"/>
      <c r="S1855" s="139"/>
      <c r="T1855" s="139"/>
      <c r="U1855" s="139"/>
      <c r="V1855" s="139"/>
      <c r="W1855" s="139"/>
      <c r="X1855" s="139"/>
      <c r="Y1855" s="139"/>
      <c r="Z1855" s="139"/>
      <c r="AA1855" s="139"/>
      <c r="AB1855" s="139"/>
      <c r="AC1855" s="139"/>
      <c r="AD1855" s="139"/>
      <c r="AE1855" s="139"/>
      <c r="AF1855" s="139"/>
      <c r="AG1855" s="139"/>
      <c r="AH1855" s="139"/>
      <c r="AI1855" s="139"/>
      <c r="AJ1855" s="139"/>
      <c r="AK1855" s="139"/>
      <c r="AL1855" s="139"/>
      <c r="AM1855" s="139"/>
      <c r="AN1855" s="139"/>
      <c r="AO1855" s="139"/>
      <c r="AP1855" s="139"/>
      <c r="AQ1855" s="139"/>
      <c r="AR1855" s="139"/>
      <c r="AS1855" s="139"/>
      <c r="AT1855" s="139"/>
      <c r="AU1855" s="139"/>
      <c r="AV1855" s="139"/>
      <c r="AW1855" s="139"/>
      <c r="AX1855" s="139"/>
      <c r="AY1855" s="139"/>
      <c r="AZ1855" s="139"/>
      <c r="BA1855" s="139"/>
      <c r="BB1855" s="139"/>
    </row>
    <row r="1856" spans="1:54" ht="14.25" x14ac:dyDescent="0.2">
      <c r="A1856" s="139"/>
      <c r="B1856" s="139"/>
      <c r="C1856" s="139"/>
      <c r="D1856" s="139"/>
      <c r="E1856" s="139"/>
      <c r="F1856" s="139"/>
      <c r="G1856" s="139"/>
      <c r="H1856" s="139"/>
      <c r="I1856" s="139"/>
      <c r="J1856" s="139"/>
      <c r="K1856" s="139"/>
      <c r="L1856" s="139"/>
      <c r="M1856" s="139"/>
      <c r="N1856" s="139"/>
      <c r="O1856" s="139"/>
      <c r="P1856" s="139"/>
      <c r="Q1856" s="139"/>
      <c r="R1856" s="139"/>
      <c r="S1856" s="139"/>
      <c r="T1856" s="139"/>
      <c r="U1856" s="139"/>
      <c r="V1856" s="139"/>
      <c r="W1856" s="139"/>
      <c r="X1856" s="139"/>
      <c r="Y1856" s="139"/>
      <c r="Z1856" s="139"/>
      <c r="AA1856" s="139"/>
      <c r="AB1856" s="139"/>
      <c r="AC1856" s="139"/>
      <c r="AD1856" s="139"/>
      <c r="AE1856" s="139"/>
      <c r="AF1856" s="139"/>
      <c r="AG1856" s="139"/>
      <c r="AH1856" s="139"/>
      <c r="AI1856" s="139"/>
      <c r="AJ1856" s="139"/>
      <c r="AK1856" s="139"/>
      <c r="AL1856" s="139"/>
      <c r="AM1856" s="139"/>
      <c r="AN1856" s="139"/>
      <c r="AO1856" s="139"/>
      <c r="AP1856" s="139"/>
      <c r="AQ1856" s="139"/>
      <c r="AR1856" s="139"/>
      <c r="AS1856" s="139"/>
      <c r="AT1856" s="139"/>
      <c r="AU1856" s="139"/>
      <c r="AV1856" s="139"/>
      <c r="AW1856" s="139"/>
      <c r="AX1856" s="139"/>
      <c r="AY1856" s="139"/>
      <c r="AZ1856" s="139"/>
      <c r="BA1856" s="139"/>
      <c r="BB1856" s="139"/>
    </row>
    <row r="1857" spans="1:54" ht="14.25" x14ac:dyDescent="0.2">
      <c r="A1857" s="139"/>
      <c r="B1857" s="139"/>
      <c r="C1857" s="139"/>
      <c r="D1857" s="139"/>
      <c r="E1857" s="139"/>
      <c r="F1857" s="139"/>
      <c r="G1857" s="139"/>
      <c r="H1857" s="139"/>
      <c r="I1857" s="139"/>
      <c r="J1857" s="139"/>
      <c r="K1857" s="139"/>
      <c r="L1857" s="139"/>
      <c r="M1857" s="139"/>
      <c r="N1857" s="139"/>
      <c r="O1857" s="139"/>
      <c r="P1857" s="139"/>
      <c r="Q1857" s="139"/>
      <c r="R1857" s="139"/>
      <c r="S1857" s="139"/>
      <c r="T1857" s="139"/>
      <c r="U1857" s="139"/>
      <c r="V1857" s="139"/>
      <c r="W1857" s="139"/>
      <c r="X1857" s="139"/>
      <c r="Y1857" s="139"/>
      <c r="Z1857" s="139"/>
      <c r="AA1857" s="139"/>
      <c r="AB1857" s="139"/>
      <c r="AC1857" s="139"/>
      <c r="AD1857" s="139"/>
      <c r="AE1857" s="139"/>
      <c r="AF1857" s="139"/>
      <c r="AG1857" s="139"/>
      <c r="AH1857" s="139"/>
      <c r="AI1857" s="139"/>
      <c r="AJ1857" s="139"/>
      <c r="AK1857" s="139"/>
      <c r="AL1857" s="139"/>
      <c r="AM1857" s="139"/>
      <c r="AN1857" s="139"/>
      <c r="AO1857" s="139"/>
      <c r="AP1857" s="139"/>
      <c r="AQ1857" s="139"/>
      <c r="AR1857" s="139"/>
      <c r="AS1857" s="139"/>
      <c r="AT1857" s="139"/>
      <c r="AU1857" s="139"/>
      <c r="AV1857" s="139"/>
      <c r="AW1857" s="139"/>
      <c r="AX1857" s="139"/>
      <c r="AY1857" s="139"/>
      <c r="AZ1857" s="139"/>
      <c r="BA1857" s="139"/>
      <c r="BB1857" s="139"/>
    </row>
    <row r="1858" spans="1:54" ht="14.25" x14ac:dyDescent="0.2">
      <c r="A1858" s="139"/>
      <c r="B1858" s="139"/>
      <c r="C1858" s="139"/>
      <c r="D1858" s="139"/>
      <c r="E1858" s="139"/>
      <c r="F1858" s="139"/>
      <c r="G1858" s="139"/>
      <c r="H1858" s="139"/>
      <c r="I1858" s="139"/>
      <c r="J1858" s="139"/>
      <c r="K1858" s="139"/>
      <c r="L1858" s="139"/>
      <c r="M1858" s="139"/>
      <c r="N1858" s="139"/>
      <c r="O1858" s="139"/>
      <c r="P1858" s="139"/>
      <c r="Q1858" s="139"/>
      <c r="R1858" s="139"/>
      <c r="S1858" s="139"/>
      <c r="T1858" s="139"/>
      <c r="U1858" s="139"/>
      <c r="V1858" s="139"/>
      <c r="W1858" s="139"/>
      <c r="X1858" s="139"/>
      <c r="Y1858" s="139"/>
      <c r="Z1858" s="139"/>
      <c r="AA1858" s="139"/>
      <c r="AB1858" s="139"/>
      <c r="AC1858" s="139"/>
      <c r="AD1858" s="139"/>
      <c r="AE1858" s="139"/>
      <c r="AF1858" s="139"/>
      <c r="AG1858" s="139"/>
      <c r="AH1858" s="139"/>
      <c r="AI1858" s="139"/>
      <c r="AJ1858" s="139"/>
      <c r="AK1858" s="139"/>
      <c r="AL1858" s="139"/>
      <c r="AM1858" s="139"/>
      <c r="AN1858" s="139"/>
      <c r="AO1858" s="139"/>
      <c r="AP1858" s="139"/>
      <c r="AQ1858" s="139"/>
      <c r="AR1858" s="139"/>
      <c r="AS1858" s="139"/>
      <c r="AT1858" s="139"/>
      <c r="AU1858" s="139"/>
      <c r="AV1858" s="139"/>
      <c r="AW1858" s="139"/>
      <c r="AX1858" s="139"/>
      <c r="AY1858" s="139"/>
      <c r="AZ1858" s="139"/>
      <c r="BA1858" s="139"/>
      <c r="BB1858" s="139"/>
    </row>
    <row r="1859" spans="1:54" ht="14.25" x14ac:dyDescent="0.2">
      <c r="A1859" s="139"/>
      <c r="B1859" s="139"/>
      <c r="C1859" s="139"/>
      <c r="D1859" s="139"/>
      <c r="E1859" s="139"/>
      <c r="F1859" s="139"/>
      <c r="G1859" s="139"/>
      <c r="H1859" s="139"/>
      <c r="I1859" s="139"/>
      <c r="J1859" s="139"/>
      <c r="K1859" s="139"/>
      <c r="L1859" s="139"/>
      <c r="M1859" s="139"/>
      <c r="N1859" s="139"/>
      <c r="O1859" s="139"/>
      <c r="P1859" s="139"/>
      <c r="Q1859" s="139"/>
      <c r="R1859" s="139"/>
      <c r="S1859" s="139"/>
      <c r="T1859" s="139"/>
      <c r="U1859" s="139"/>
      <c r="V1859" s="139"/>
      <c r="W1859" s="139"/>
      <c r="X1859" s="139"/>
      <c r="Y1859" s="139"/>
      <c r="Z1859" s="139"/>
      <c r="AA1859" s="139"/>
      <c r="AB1859" s="139"/>
      <c r="AC1859" s="139"/>
      <c r="AD1859" s="139"/>
      <c r="AE1859" s="139"/>
      <c r="AF1859" s="139"/>
      <c r="AG1859" s="139"/>
      <c r="AH1859" s="139"/>
      <c r="AI1859" s="139"/>
      <c r="AJ1859" s="139"/>
      <c r="AK1859" s="139"/>
      <c r="AL1859" s="139"/>
      <c r="AM1859" s="139"/>
      <c r="AN1859" s="139"/>
      <c r="AO1859" s="139"/>
      <c r="AP1859" s="139"/>
      <c r="AQ1859" s="139"/>
      <c r="AR1859" s="139"/>
      <c r="AS1859" s="139"/>
      <c r="AT1859" s="139"/>
      <c r="AU1859" s="139"/>
      <c r="AV1859" s="139"/>
      <c r="AW1859" s="139"/>
      <c r="AX1859" s="139"/>
      <c r="AY1859" s="139"/>
      <c r="AZ1859" s="139"/>
      <c r="BA1859" s="139"/>
      <c r="BB1859" s="139"/>
    </row>
    <row r="1860" spans="1:54" ht="14.25" x14ac:dyDescent="0.2">
      <c r="A1860" s="139"/>
      <c r="B1860" s="139"/>
      <c r="C1860" s="139"/>
      <c r="D1860" s="139"/>
      <c r="E1860" s="139"/>
      <c r="F1860" s="139"/>
      <c r="G1860" s="139"/>
      <c r="H1860" s="139"/>
      <c r="I1860" s="139"/>
      <c r="J1860" s="139"/>
      <c r="K1860" s="139"/>
      <c r="L1860" s="139"/>
      <c r="M1860" s="139"/>
      <c r="N1860" s="139"/>
      <c r="O1860" s="139"/>
      <c r="P1860" s="139"/>
      <c r="Q1860" s="139"/>
      <c r="R1860" s="139"/>
      <c r="S1860" s="139"/>
      <c r="T1860" s="139"/>
      <c r="U1860" s="139"/>
      <c r="V1860" s="139"/>
      <c r="W1860" s="139"/>
      <c r="X1860" s="139"/>
      <c r="Y1860" s="139"/>
      <c r="Z1860" s="139"/>
      <c r="AA1860" s="139"/>
      <c r="AB1860" s="139"/>
      <c r="AC1860" s="139"/>
      <c r="AD1860" s="139"/>
      <c r="AE1860" s="139"/>
      <c r="AF1860" s="139"/>
      <c r="AG1860" s="139"/>
      <c r="AH1860" s="139"/>
      <c r="AI1860" s="139"/>
      <c r="AJ1860" s="139"/>
      <c r="AK1860" s="139"/>
      <c r="AL1860" s="139"/>
      <c r="AM1860" s="139"/>
      <c r="AN1860" s="139"/>
      <c r="AO1860" s="139"/>
      <c r="AP1860" s="139"/>
      <c r="AQ1860" s="139"/>
      <c r="AR1860" s="139"/>
      <c r="AS1860" s="139"/>
      <c r="AT1860" s="139"/>
      <c r="AU1860" s="139"/>
      <c r="AV1860" s="139"/>
      <c r="AW1860" s="139"/>
      <c r="AX1860" s="139"/>
      <c r="AY1860" s="139"/>
      <c r="AZ1860" s="139"/>
      <c r="BA1860" s="139"/>
      <c r="BB1860" s="139"/>
    </row>
    <row r="1861" spans="1:54" ht="14.25" x14ac:dyDescent="0.2">
      <c r="A1861" s="139"/>
      <c r="B1861" s="139"/>
      <c r="C1861" s="139"/>
      <c r="D1861" s="139"/>
      <c r="E1861" s="139"/>
      <c r="F1861" s="139"/>
      <c r="G1861" s="139"/>
      <c r="H1861" s="139"/>
      <c r="I1861" s="139"/>
      <c r="J1861" s="139"/>
      <c r="K1861" s="139"/>
      <c r="L1861" s="139"/>
      <c r="M1861" s="139"/>
      <c r="N1861" s="139"/>
      <c r="O1861" s="139"/>
      <c r="P1861" s="139"/>
      <c r="Q1861" s="139"/>
      <c r="R1861" s="139"/>
      <c r="S1861" s="139"/>
      <c r="T1861" s="139"/>
      <c r="U1861" s="139"/>
      <c r="V1861" s="139"/>
      <c r="W1861" s="139"/>
      <c r="X1861" s="139"/>
      <c r="Y1861" s="139"/>
      <c r="Z1861" s="139"/>
      <c r="AA1861" s="139"/>
      <c r="AB1861" s="139"/>
      <c r="AC1861" s="139"/>
      <c r="AD1861" s="139"/>
      <c r="AE1861" s="139"/>
      <c r="AF1861" s="139"/>
      <c r="AG1861" s="139"/>
      <c r="AH1861" s="139"/>
      <c r="AI1861" s="139"/>
      <c r="AJ1861" s="139"/>
      <c r="AK1861" s="139"/>
      <c r="AL1861" s="139"/>
      <c r="AM1861" s="139"/>
      <c r="AN1861" s="139"/>
      <c r="AO1861" s="139"/>
      <c r="AP1861" s="139"/>
      <c r="AQ1861" s="139"/>
      <c r="AR1861" s="139"/>
      <c r="AS1861" s="139"/>
      <c r="AT1861" s="139"/>
      <c r="AU1861" s="139"/>
      <c r="AV1861" s="139"/>
      <c r="AW1861" s="139"/>
      <c r="AX1861" s="139"/>
      <c r="AY1861" s="139"/>
      <c r="AZ1861" s="139"/>
      <c r="BA1861" s="139"/>
      <c r="BB1861" s="139"/>
    </row>
    <row r="1862" spans="1:54" ht="14.25" x14ac:dyDescent="0.2">
      <c r="A1862" s="139"/>
      <c r="B1862" s="139"/>
      <c r="C1862" s="139"/>
      <c r="D1862" s="139"/>
      <c r="E1862" s="139"/>
      <c r="F1862" s="139"/>
      <c r="G1862" s="139"/>
      <c r="H1862" s="139"/>
      <c r="I1862" s="139"/>
      <c r="J1862" s="139"/>
      <c r="K1862" s="139"/>
      <c r="L1862" s="139"/>
      <c r="M1862" s="139"/>
      <c r="N1862" s="139"/>
      <c r="O1862" s="139"/>
      <c r="P1862" s="139"/>
      <c r="Q1862" s="139"/>
      <c r="R1862" s="139"/>
      <c r="S1862" s="139"/>
      <c r="T1862" s="139"/>
      <c r="U1862" s="139"/>
      <c r="V1862" s="139"/>
      <c r="W1862" s="139"/>
      <c r="X1862" s="139"/>
      <c r="Y1862" s="139"/>
      <c r="Z1862" s="139"/>
      <c r="AA1862" s="139"/>
      <c r="AB1862" s="139"/>
      <c r="AC1862" s="139"/>
      <c r="AD1862" s="139"/>
      <c r="AE1862" s="139"/>
      <c r="AF1862" s="139"/>
      <c r="AG1862" s="139"/>
      <c r="AH1862" s="139"/>
      <c r="AI1862" s="139"/>
      <c r="AJ1862" s="139"/>
      <c r="AK1862" s="139"/>
      <c r="AL1862" s="139"/>
      <c r="AM1862" s="139"/>
      <c r="AN1862" s="139"/>
      <c r="AO1862" s="139"/>
      <c r="AP1862" s="139"/>
      <c r="AQ1862" s="139"/>
      <c r="AR1862" s="139"/>
      <c r="AS1862" s="139"/>
      <c r="AT1862" s="139"/>
      <c r="AU1862" s="139"/>
      <c r="AV1862" s="139"/>
      <c r="AW1862" s="139"/>
      <c r="AX1862" s="139"/>
      <c r="AY1862" s="139"/>
      <c r="AZ1862" s="139"/>
      <c r="BA1862" s="139"/>
      <c r="BB1862" s="139"/>
    </row>
    <row r="1863" spans="1:54" ht="14.25" x14ac:dyDescent="0.2">
      <c r="A1863" s="139"/>
      <c r="B1863" s="139"/>
      <c r="C1863" s="139"/>
      <c r="D1863" s="139"/>
      <c r="E1863" s="139"/>
      <c r="F1863" s="139"/>
      <c r="G1863" s="139"/>
      <c r="H1863" s="139"/>
      <c r="I1863" s="139"/>
      <c r="J1863" s="139"/>
      <c r="K1863" s="139"/>
      <c r="L1863" s="139"/>
      <c r="M1863" s="139"/>
      <c r="N1863" s="139"/>
      <c r="O1863" s="139"/>
      <c r="P1863" s="139"/>
      <c r="Q1863" s="139"/>
      <c r="R1863" s="139"/>
      <c r="S1863" s="139"/>
      <c r="T1863" s="139"/>
      <c r="U1863" s="139"/>
      <c r="V1863" s="139"/>
      <c r="W1863" s="139"/>
      <c r="X1863" s="139"/>
      <c r="Y1863" s="139"/>
      <c r="Z1863" s="139"/>
      <c r="AA1863" s="139"/>
      <c r="AB1863" s="139"/>
      <c r="AC1863" s="139"/>
      <c r="AD1863" s="139"/>
      <c r="AE1863" s="139"/>
      <c r="AF1863" s="139"/>
      <c r="AG1863" s="139"/>
      <c r="AH1863" s="139"/>
      <c r="AI1863" s="139"/>
      <c r="AJ1863" s="139"/>
      <c r="AK1863" s="139"/>
      <c r="AL1863" s="139"/>
      <c r="AM1863" s="139"/>
      <c r="AN1863" s="139"/>
      <c r="AO1863" s="139"/>
      <c r="AP1863" s="139"/>
      <c r="AQ1863" s="139"/>
      <c r="AR1863" s="139"/>
      <c r="AS1863" s="139"/>
      <c r="AT1863" s="139"/>
      <c r="AU1863" s="139"/>
      <c r="AV1863" s="139"/>
      <c r="AW1863" s="139"/>
      <c r="AX1863" s="139"/>
      <c r="AY1863" s="139"/>
      <c r="AZ1863" s="139"/>
      <c r="BA1863" s="139"/>
      <c r="BB1863" s="139"/>
    </row>
    <row r="1864" spans="1:54" ht="14.25" x14ac:dyDescent="0.2">
      <c r="A1864" s="139"/>
      <c r="B1864" s="139"/>
      <c r="C1864" s="139"/>
      <c r="D1864" s="139"/>
      <c r="E1864" s="139"/>
      <c r="F1864" s="139"/>
      <c r="G1864" s="139"/>
      <c r="H1864" s="139"/>
      <c r="I1864" s="139"/>
      <c r="J1864" s="139"/>
      <c r="K1864" s="139"/>
      <c r="L1864" s="139"/>
      <c r="M1864" s="139"/>
      <c r="N1864" s="139"/>
      <c r="O1864" s="139"/>
      <c r="P1864" s="139"/>
      <c r="Q1864" s="139"/>
      <c r="R1864" s="139"/>
      <c r="S1864" s="139"/>
      <c r="T1864" s="139"/>
      <c r="U1864" s="139"/>
      <c r="V1864" s="139"/>
      <c r="W1864" s="139"/>
      <c r="X1864" s="139"/>
      <c r="Y1864" s="139"/>
      <c r="Z1864" s="139"/>
      <c r="AA1864" s="139"/>
      <c r="AB1864" s="139"/>
      <c r="AC1864" s="139"/>
      <c r="AD1864" s="139"/>
      <c r="AE1864" s="139"/>
      <c r="AF1864" s="139"/>
      <c r="AG1864" s="139"/>
      <c r="AH1864" s="139"/>
      <c r="AI1864" s="139"/>
      <c r="AJ1864" s="139"/>
      <c r="AK1864" s="139"/>
      <c r="AL1864" s="139"/>
      <c r="AM1864" s="139"/>
      <c r="AN1864" s="139"/>
      <c r="AO1864" s="139"/>
      <c r="AP1864" s="139"/>
      <c r="AQ1864" s="139"/>
      <c r="AR1864" s="139"/>
      <c r="AS1864" s="139"/>
      <c r="AT1864" s="139"/>
      <c r="AU1864" s="139"/>
      <c r="AV1864" s="139"/>
      <c r="AW1864" s="139"/>
      <c r="AX1864" s="139"/>
      <c r="AY1864" s="139"/>
      <c r="AZ1864" s="139"/>
      <c r="BA1864" s="139"/>
      <c r="BB1864" s="139"/>
    </row>
    <row r="1865" spans="1:54" ht="14.25" x14ac:dyDescent="0.2">
      <c r="A1865" s="139"/>
      <c r="B1865" s="139"/>
      <c r="C1865" s="139"/>
      <c r="D1865" s="139"/>
      <c r="E1865" s="139"/>
      <c r="F1865" s="139"/>
      <c r="G1865" s="139"/>
      <c r="H1865" s="139"/>
      <c r="I1865" s="139"/>
      <c r="J1865" s="139"/>
      <c r="K1865" s="139"/>
      <c r="L1865" s="139"/>
      <c r="M1865" s="139"/>
      <c r="N1865" s="139"/>
      <c r="O1865" s="139"/>
      <c r="P1865" s="139"/>
      <c r="Q1865" s="139"/>
      <c r="R1865" s="139"/>
      <c r="S1865" s="139"/>
      <c r="T1865" s="139"/>
      <c r="U1865" s="139"/>
      <c r="V1865" s="139"/>
      <c r="W1865" s="139"/>
      <c r="X1865" s="139"/>
      <c r="Y1865" s="139"/>
      <c r="Z1865" s="139"/>
      <c r="AA1865" s="139"/>
      <c r="AB1865" s="139"/>
      <c r="AC1865" s="139"/>
      <c r="AD1865" s="139"/>
      <c r="AE1865" s="139"/>
      <c r="AF1865" s="139"/>
      <c r="AG1865" s="139"/>
      <c r="AH1865" s="139"/>
      <c r="AI1865" s="139"/>
      <c r="AJ1865" s="139"/>
      <c r="AK1865" s="139"/>
      <c r="AL1865" s="139"/>
      <c r="AM1865" s="139"/>
      <c r="AN1865" s="139"/>
      <c r="AO1865" s="139"/>
      <c r="AP1865" s="139"/>
      <c r="AQ1865" s="139"/>
      <c r="AR1865" s="139"/>
      <c r="AS1865" s="139"/>
      <c r="AT1865" s="139"/>
      <c r="AU1865" s="139"/>
      <c r="AV1865" s="139"/>
      <c r="AW1865" s="139"/>
      <c r="AX1865" s="139"/>
      <c r="AY1865" s="139"/>
      <c r="AZ1865" s="139"/>
      <c r="BA1865" s="139"/>
      <c r="BB1865" s="139"/>
    </row>
    <row r="1866" spans="1:54" ht="14.25" x14ac:dyDescent="0.2">
      <c r="A1866" s="139"/>
      <c r="B1866" s="139"/>
      <c r="C1866" s="139"/>
      <c r="D1866" s="139"/>
      <c r="E1866" s="139"/>
      <c r="F1866" s="139"/>
      <c r="G1866" s="139"/>
      <c r="H1866" s="139"/>
      <c r="I1866" s="139"/>
      <c r="J1866" s="139"/>
      <c r="K1866" s="139"/>
      <c r="L1866" s="139"/>
      <c r="M1866" s="139"/>
      <c r="N1866" s="139"/>
      <c r="O1866" s="139"/>
      <c r="P1866" s="139"/>
      <c r="Q1866" s="139"/>
      <c r="R1866" s="139"/>
      <c r="S1866" s="139"/>
      <c r="T1866" s="139"/>
      <c r="U1866" s="139"/>
      <c r="V1866" s="139"/>
      <c r="W1866" s="139"/>
      <c r="X1866" s="139"/>
      <c r="Y1866" s="139"/>
      <c r="Z1866" s="139"/>
      <c r="AA1866" s="139"/>
      <c r="AB1866" s="139"/>
      <c r="AC1866" s="139"/>
      <c r="AD1866" s="139"/>
      <c r="AE1866" s="139"/>
      <c r="AF1866" s="139"/>
      <c r="AG1866" s="139"/>
      <c r="AH1866" s="139"/>
      <c r="AI1866" s="139"/>
      <c r="AJ1866" s="139"/>
      <c r="AK1866" s="139"/>
      <c r="AL1866" s="139"/>
      <c r="AM1866" s="139"/>
      <c r="AN1866" s="139"/>
      <c r="AO1866" s="139"/>
      <c r="AP1866" s="139"/>
      <c r="AQ1866" s="139"/>
      <c r="AR1866" s="139"/>
      <c r="AS1866" s="139"/>
      <c r="AT1866" s="139"/>
      <c r="AU1866" s="139"/>
      <c r="AV1866" s="139"/>
      <c r="AW1866" s="139"/>
      <c r="AX1866" s="139"/>
      <c r="AY1866" s="139"/>
      <c r="AZ1866" s="139"/>
      <c r="BA1866" s="139"/>
      <c r="BB1866" s="139"/>
    </row>
    <row r="1867" spans="1:54" ht="14.25" x14ac:dyDescent="0.2">
      <c r="A1867" s="139"/>
      <c r="B1867" s="139"/>
      <c r="C1867" s="139"/>
      <c r="D1867" s="139"/>
      <c r="E1867" s="139"/>
      <c r="F1867" s="139"/>
      <c r="G1867" s="139"/>
      <c r="H1867" s="139"/>
      <c r="I1867" s="139"/>
      <c r="J1867" s="139"/>
      <c r="K1867" s="139"/>
      <c r="L1867" s="139"/>
      <c r="M1867" s="139"/>
      <c r="N1867" s="139"/>
      <c r="O1867" s="139"/>
      <c r="P1867" s="139"/>
      <c r="Q1867" s="139"/>
      <c r="R1867" s="139"/>
      <c r="S1867" s="139"/>
      <c r="T1867" s="139"/>
      <c r="U1867" s="139"/>
      <c r="V1867" s="139"/>
      <c r="W1867" s="139"/>
      <c r="X1867" s="139"/>
      <c r="Y1867" s="139"/>
      <c r="Z1867" s="139"/>
      <c r="AA1867" s="139"/>
      <c r="AB1867" s="139"/>
      <c r="AC1867" s="139"/>
      <c r="AD1867" s="139"/>
      <c r="AE1867" s="139"/>
      <c r="AF1867" s="139"/>
      <c r="AG1867" s="139"/>
      <c r="AH1867" s="139"/>
      <c r="AI1867" s="139"/>
      <c r="AJ1867" s="139"/>
      <c r="AK1867" s="139"/>
      <c r="AL1867" s="139"/>
      <c r="AM1867" s="139"/>
      <c r="AN1867" s="139"/>
      <c r="AO1867" s="139"/>
      <c r="AP1867" s="139"/>
      <c r="AQ1867" s="139"/>
      <c r="AR1867" s="139"/>
      <c r="AS1867" s="139"/>
      <c r="AT1867" s="139"/>
      <c r="AU1867" s="139"/>
      <c r="AV1867" s="139"/>
      <c r="AW1867" s="139"/>
      <c r="AX1867" s="139"/>
      <c r="AY1867" s="139"/>
      <c r="AZ1867" s="139"/>
      <c r="BA1867" s="139"/>
      <c r="BB1867" s="139"/>
    </row>
    <row r="1868" spans="1:54" ht="14.25" x14ac:dyDescent="0.2">
      <c r="A1868" s="139"/>
      <c r="B1868" s="139"/>
      <c r="C1868" s="139"/>
      <c r="D1868" s="139"/>
      <c r="E1868" s="139"/>
      <c r="F1868" s="139"/>
      <c r="G1868" s="139"/>
      <c r="H1868" s="139"/>
      <c r="I1868" s="139"/>
      <c r="J1868" s="139"/>
      <c r="K1868" s="139"/>
      <c r="L1868" s="139"/>
      <c r="M1868" s="139"/>
      <c r="N1868" s="139"/>
      <c r="O1868" s="139"/>
      <c r="P1868" s="139"/>
      <c r="Q1868" s="139"/>
      <c r="R1868" s="139"/>
      <c r="S1868" s="139"/>
      <c r="T1868" s="139"/>
      <c r="U1868" s="139"/>
      <c r="V1868" s="139"/>
      <c r="W1868" s="139"/>
      <c r="X1868" s="139"/>
      <c r="Y1868" s="139"/>
      <c r="Z1868" s="139"/>
      <c r="AA1868" s="139"/>
      <c r="AB1868" s="139"/>
      <c r="AC1868" s="139"/>
      <c r="AD1868" s="139"/>
      <c r="AE1868" s="139"/>
      <c r="AF1868" s="139"/>
      <c r="AG1868" s="139"/>
      <c r="AH1868" s="139"/>
      <c r="AI1868" s="139"/>
      <c r="AJ1868" s="139"/>
      <c r="AK1868" s="139"/>
      <c r="AL1868" s="139"/>
      <c r="AM1868" s="139"/>
      <c r="AN1868" s="139"/>
      <c r="AO1868" s="139"/>
      <c r="AP1868" s="139"/>
      <c r="AQ1868" s="139"/>
      <c r="AR1868" s="139"/>
      <c r="AS1868" s="139"/>
      <c r="AT1868" s="139"/>
      <c r="AU1868" s="139"/>
      <c r="AV1868" s="139"/>
      <c r="AW1868" s="139"/>
      <c r="AX1868" s="139"/>
      <c r="AY1868" s="139"/>
      <c r="AZ1868" s="139"/>
      <c r="BA1868" s="139"/>
      <c r="BB1868" s="139"/>
    </row>
    <row r="1869" spans="1:54" ht="14.25" x14ac:dyDescent="0.2">
      <c r="A1869" s="139"/>
      <c r="B1869" s="139"/>
      <c r="C1869" s="139"/>
      <c r="D1869" s="139"/>
      <c r="E1869" s="139"/>
      <c r="F1869" s="139"/>
      <c r="G1869" s="139"/>
      <c r="H1869" s="139"/>
      <c r="I1869" s="139"/>
      <c r="J1869" s="139"/>
      <c r="K1869" s="139"/>
      <c r="L1869" s="139"/>
      <c r="M1869" s="139"/>
      <c r="N1869" s="139"/>
      <c r="O1869" s="139"/>
      <c r="P1869" s="139"/>
      <c r="Q1869" s="139"/>
      <c r="R1869" s="139"/>
      <c r="S1869" s="139"/>
      <c r="T1869" s="139"/>
      <c r="U1869" s="139"/>
      <c r="V1869" s="139"/>
      <c r="W1869" s="139"/>
      <c r="X1869" s="139"/>
      <c r="Y1869" s="139"/>
      <c r="Z1869" s="139"/>
      <c r="AA1869" s="139"/>
      <c r="AB1869" s="139"/>
      <c r="AC1869" s="139"/>
      <c r="AD1869" s="139"/>
      <c r="AE1869" s="139"/>
      <c r="AF1869" s="139"/>
      <c r="AG1869" s="139"/>
      <c r="AH1869" s="139"/>
      <c r="AI1869" s="139"/>
      <c r="AJ1869" s="139"/>
      <c r="AK1869" s="139"/>
      <c r="AL1869" s="139"/>
      <c r="AM1869" s="139"/>
      <c r="AN1869" s="139"/>
      <c r="AO1869" s="139"/>
      <c r="AP1869" s="139"/>
      <c r="AQ1869" s="139"/>
      <c r="AR1869" s="139"/>
      <c r="AS1869" s="139"/>
      <c r="AT1869" s="139"/>
      <c r="AU1869" s="139"/>
      <c r="AV1869" s="139"/>
      <c r="AW1869" s="139"/>
      <c r="AX1869" s="139"/>
      <c r="AY1869" s="139"/>
      <c r="AZ1869" s="139"/>
      <c r="BA1869" s="139"/>
      <c r="BB1869" s="139"/>
    </row>
    <row r="1870" spans="1:54" ht="14.25" x14ac:dyDescent="0.2">
      <c r="A1870" s="139"/>
      <c r="B1870" s="139"/>
      <c r="C1870" s="139"/>
      <c r="D1870" s="139"/>
      <c r="E1870" s="139"/>
      <c r="F1870" s="139"/>
      <c r="G1870" s="139"/>
      <c r="H1870" s="139"/>
      <c r="I1870" s="139"/>
      <c r="J1870" s="139"/>
      <c r="K1870" s="139"/>
      <c r="L1870" s="139"/>
      <c r="M1870" s="139"/>
      <c r="N1870" s="139"/>
      <c r="O1870" s="139"/>
      <c r="P1870" s="139"/>
      <c r="Q1870" s="139"/>
      <c r="R1870" s="139"/>
      <c r="S1870" s="139"/>
      <c r="T1870" s="139"/>
      <c r="U1870" s="139"/>
      <c r="V1870" s="139"/>
      <c r="W1870" s="139"/>
      <c r="X1870" s="139"/>
      <c r="Y1870" s="139"/>
      <c r="Z1870" s="139"/>
      <c r="AA1870" s="139"/>
      <c r="AB1870" s="139"/>
      <c r="AC1870" s="139"/>
      <c r="AD1870" s="139"/>
      <c r="AE1870" s="139"/>
      <c r="AF1870" s="139"/>
      <c r="AG1870" s="139"/>
      <c r="AH1870" s="139"/>
      <c r="AI1870" s="139"/>
      <c r="AJ1870" s="139"/>
      <c r="AK1870" s="139"/>
      <c r="AL1870" s="139"/>
      <c r="AM1870" s="139"/>
      <c r="AN1870" s="139"/>
      <c r="AO1870" s="139"/>
      <c r="AP1870" s="139"/>
      <c r="AQ1870" s="139"/>
      <c r="AR1870" s="139"/>
      <c r="AS1870" s="139"/>
      <c r="AT1870" s="139"/>
      <c r="AU1870" s="139"/>
      <c r="AV1870" s="139"/>
      <c r="AW1870" s="139"/>
      <c r="AX1870" s="139"/>
      <c r="AY1870" s="139"/>
      <c r="AZ1870" s="139"/>
      <c r="BA1870" s="139"/>
      <c r="BB1870" s="139"/>
    </row>
    <row r="1871" spans="1:54" ht="14.25" x14ac:dyDescent="0.2">
      <c r="A1871" s="139"/>
      <c r="B1871" s="139"/>
      <c r="C1871" s="139"/>
      <c r="D1871" s="139"/>
      <c r="E1871" s="139"/>
      <c r="F1871" s="139"/>
      <c r="G1871" s="139"/>
      <c r="H1871" s="139"/>
      <c r="I1871" s="139"/>
      <c r="J1871" s="139"/>
      <c r="K1871" s="139"/>
      <c r="L1871" s="139"/>
      <c r="M1871" s="139"/>
      <c r="N1871" s="139"/>
      <c r="O1871" s="139"/>
      <c r="P1871" s="139"/>
      <c r="Q1871" s="139"/>
      <c r="R1871" s="139"/>
      <c r="S1871" s="139"/>
      <c r="T1871" s="139"/>
      <c r="U1871" s="139"/>
      <c r="V1871" s="139"/>
      <c r="W1871" s="139"/>
      <c r="X1871" s="139"/>
      <c r="Y1871" s="139"/>
      <c r="Z1871" s="139"/>
      <c r="AA1871" s="139"/>
      <c r="AB1871" s="139"/>
      <c r="AC1871" s="139"/>
      <c r="AD1871" s="139"/>
      <c r="AE1871" s="139"/>
      <c r="AF1871" s="139"/>
      <c r="AG1871" s="139"/>
      <c r="AH1871" s="139"/>
      <c r="AI1871" s="139"/>
      <c r="AJ1871" s="139"/>
      <c r="AK1871" s="139"/>
      <c r="AL1871" s="139"/>
      <c r="AM1871" s="139"/>
      <c r="AN1871" s="139"/>
      <c r="AO1871" s="139"/>
      <c r="AP1871" s="139"/>
      <c r="AQ1871" s="139"/>
      <c r="AR1871" s="139"/>
      <c r="AS1871" s="139"/>
      <c r="AT1871" s="139"/>
      <c r="AU1871" s="139"/>
      <c r="AV1871" s="139"/>
      <c r="AW1871" s="139"/>
      <c r="AX1871" s="139"/>
      <c r="AY1871" s="139"/>
      <c r="AZ1871" s="139"/>
      <c r="BA1871" s="139"/>
      <c r="BB1871" s="139"/>
    </row>
    <row r="1872" spans="1:54" ht="14.25" x14ac:dyDescent="0.2">
      <c r="A1872" s="139"/>
      <c r="B1872" s="139"/>
      <c r="C1872" s="139"/>
      <c r="D1872" s="139"/>
      <c r="E1872" s="139"/>
      <c r="F1872" s="139"/>
      <c r="G1872" s="139"/>
      <c r="H1872" s="139"/>
      <c r="I1872" s="139"/>
      <c r="J1872" s="139"/>
      <c r="K1872" s="139"/>
      <c r="L1872" s="139"/>
      <c r="M1872" s="139"/>
      <c r="N1872" s="139"/>
      <c r="O1872" s="139"/>
      <c r="P1872" s="139"/>
      <c r="Q1872" s="139"/>
      <c r="R1872" s="139"/>
      <c r="S1872" s="139"/>
      <c r="T1872" s="139"/>
      <c r="U1872" s="139"/>
      <c r="V1872" s="139"/>
      <c r="W1872" s="139"/>
      <c r="X1872" s="139"/>
      <c r="Y1872" s="139"/>
      <c r="Z1872" s="139"/>
      <c r="AA1872" s="139"/>
      <c r="AB1872" s="139"/>
      <c r="AC1872" s="139"/>
      <c r="AD1872" s="139"/>
      <c r="AE1872" s="139"/>
      <c r="AF1872" s="139"/>
      <c r="AG1872" s="139"/>
      <c r="AH1872" s="139"/>
      <c r="AI1872" s="139"/>
      <c r="AJ1872" s="139"/>
      <c r="AK1872" s="139"/>
      <c r="AL1872" s="139"/>
      <c r="AM1872" s="139"/>
      <c r="AN1872" s="139"/>
      <c r="AO1872" s="139"/>
      <c r="AP1872" s="139"/>
      <c r="AQ1872" s="139"/>
      <c r="AR1872" s="139"/>
      <c r="AS1872" s="139"/>
      <c r="AT1872" s="139"/>
      <c r="AU1872" s="139"/>
      <c r="AV1872" s="139"/>
      <c r="AW1872" s="139"/>
      <c r="AX1872" s="139"/>
      <c r="AY1872" s="139"/>
      <c r="AZ1872" s="139"/>
      <c r="BA1872" s="139"/>
      <c r="BB1872" s="139"/>
    </row>
    <row r="1873" spans="1:54" ht="14.25" x14ac:dyDescent="0.2">
      <c r="A1873" s="139"/>
      <c r="B1873" s="139"/>
      <c r="C1873" s="139"/>
      <c r="D1873" s="139"/>
      <c r="E1873" s="139"/>
      <c r="F1873" s="139"/>
      <c r="G1873" s="139"/>
      <c r="H1873" s="139"/>
      <c r="I1873" s="139"/>
      <c r="J1873" s="139"/>
      <c r="K1873" s="139"/>
      <c r="L1873" s="139"/>
      <c r="M1873" s="139"/>
      <c r="N1873" s="139"/>
      <c r="O1873" s="139"/>
      <c r="P1873" s="139"/>
      <c r="Q1873" s="139"/>
      <c r="R1873" s="139"/>
      <c r="S1873" s="139"/>
      <c r="T1873" s="139"/>
      <c r="U1873" s="139"/>
      <c r="V1873" s="139"/>
      <c r="W1873" s="139"/>
      <c r="X1873" s="139"/>
      <c r="Y1873" s="139"/>
      <c r="Z1873" s="139"/>
      <c r="AA1873" s="139"/>
      <c r="AB1873" s="139"/>
      <c r="AC1873" s="139"/>
      <c r="AD1873" s="139"/>
      <c r="AE1873" s="139"/>
      <c r="AF1873" s="139"/>
      <c r="AG1873" s="139"/>
      <c r="AH1873" s="139"/>
      <c r="AI1873" s="139"/>
      <c r="AJ1873" s="139"/>
      <c r="AK1873" s="139"/>
      <c r="AL1873" s="139"/>
      <c r="AM1873" s="139"/>
      <c r="AN1873" s="139"/>
      <c r="AO1873" s="139"/>
      <c r="AP1873" s="139"/>
      <c r="AQ1873" s="139"/>
      <c r="AR1873" s="139"/>
      <c r="AS1873" s="139"/>
      <c r="AT1873" s="139"/>
      <c r="AU1873" s="139"/>
      <c r="AV1873" s="139"/>
      <c r="AW1873" s="139"/>
      <c r="AX1873" s="139"/>
      <c r="AY1873" s="139"/>
      <c r="AZ1873" s="139"/>
      <c r="BA1873" s="139"/>
      <c r="BB1873" s="139"/>
    </row>
    <row r="1874" spans="1:54" ht="14.25" x14ac:dyDescent="0.2">
      <c r="A1874" s="139"/>
      <c r="B1874" s="139"/>
      <c r="C1874" s="139"/>
      <c r="D1874" s="139"/>
      <c r="E1874" s="139"/>
      <c r="F1874" s="139"/>
      <c r="G1874" s="139"/>
      <c r="H1874" s="139"/>
      <c r="I1874" s="139"/>
      <c r="J1874" s="139"/>
      <c r="K1874" s="139"/>
      <c r="L1874" s="139"/>
      <c r="M1874" s="139"/>
      <c r="N1874" s="139"/>
      <c r="O1874" s="139"/>
      <c r="P1874" s="139"/>
      <c r="Q1874" s="139"/>
      <c r="R1874" s="139"/>
      <c r="S1874" s="139"/>
      <c r="T1874" s="139"/>
      <c r="U1874" s="139"/>
      <c r="V1874" s="139"/>
      <c r="W1874" s="139"/>
      <c r="X1874" s="139"/>
      <c r="Y1874" s="139"/>
      <c r="Z1874" s="139"/>
      <c r="AA1874" s="139"/>
      <c r="AB1874" s="139"/>
      <c r="AC1874" s="139"/>
      <c r="AD1874" s="139"/>
      <c r="AE1874" s="139"/>
      <c r="AF1874" s="139"/>
      <c r="AG1874" s="139"/>
      <c r="AH1874" s="139"/>
      <c r="AI1874" s="139"/>
      <c r="AJ1874" s="139"/>
      <c r="AK1874" s="139"/>
      <c r="AL1874" s="139"/>
      <c r="AM1874" s="139"/>
      <c r="AN1874" s="139"/>
      <c r="AO1874" s="139"/>
      <c r="AP1874" s="139"/>
      <c r="AQ1874" s="139"/>
      <c r="AR1874" s="139"/>
      <c r="AS1874" s="139"/>
      <c r="AT1874" s="139"/>
      <c r="AU1874" s="139"/>
      <c r="AV1874" s="139"/>
      <c r="AW1874" s="139"/>
      <c r="AX1874" s="139"/>
      <c r="AY1874" s="139"/>
      <c r="AZ1874" s="139"/>
      <c r="BA1874" s="139"/>
      <c r="BB1874" s="139"/>
    </row>
    <row r="1875" spans="1:54" ht="14.25" x14ac:dyDescent="0.2">
      <c r="A1875" s="139"/>
      <c r="B1875" s="139"/>
      <c r="C1875" s="139"/>
      <c r="D1875" s="139"/>
      <c r="E1875" s="139"/>
      <c r="F1875" s="139"/>
      <c r="G1875" s="139"/>
      <c r="H1875" s="139"/>
      <c r="I1875" s="139"/>
      <c r="J1875" s="139"/>
      <c r="K1875" s="139"/>
      <c r="L1875" s="139"/>
      <c r="M1875" s="139"/>
      <c r="N1875" s="139"/>
      <c r="O1875" s="139"/>
      <c r="P1875" s="139"/>
      <c r="Q1875" s="139"/>
      <c r="R1875" s="139"/>
      <c r="S1875" s="139"/>
      <c r="T1875" s="139"/>
      <c r="U1875" s="139"/>
      <c r="V1875" s="139"/>
      <c r="W1875" s="139"/>
      <c r="X1875" s="139"/>
      <c r="Y1875" s="139"/>
      <c r="Z1875" s="139"/>
      <c r="AA1875" s="139"/>
      <c r="AB1875" s="139"/>
      <c r="AC1875" s="139"/>
      <c r="AD1875" s="139"/>
      <c r="AE1875" s="139"/>
      <c r="AF1875" s="139"/>
      <c r="AG1875" s="139"/>
      <c r="AH1875" s="139"/>
      <c r="AI1875" s="139"/>
      <c r="AJ1875" s="139"/>
      <c r="AK1875" s="139"/>
      <c r="AL1875" s="139"/>
      <c r="AM1875" s="139"/>
      <c r="AN1875" s="139"/>
      <c r="AO1875" s="139"/>
      <c r="AP1875" s="139"/>
      <c r="AQ1875" s="139"/>
      <c r="AR1875" s="139"/>
      <c r="AS1875" s="139"/>
      <c r="AT1875" s="139"/>
      <c r="AU1875" s="139"/>
      <c r="AV1875" s="139"/>
      <c r="AW1875" s="139"/>
      <c r="AX1875" s="139"/>
      <c r="AY1875" s="139"/>
      <c r="AZ1875" s="139"/>
      <c r="BA1875" s="139"/>
      <c r="BB1875" s="139"/>
    </row>
    <row r="1876" spans="1:54" ht="14.25" x14ac:dyDescent="0.2">
      <c r="A1876" s="139"/>
      <c r="B1876" s="139"/>
      <c r="C1876" s="139"/>
      <c r="D1876" s="139"/>
      <c r="E1876" s="139"/>
      <c r="F1876" s="139"/>
      <c r="G1876" s="139"/>
      <c r="H1876" s="139"/>
      <c r="I1876" s="139"/>
      <c r="J1876" s="139"/>
      <c r="K1876" s="139"/>
      <c r="L1876" s="139"/>
      <c r="M1876" s="139"/>
      <c r="N1876" s="139"/>
      <c r="O1876" s="139"/>
      <c r="P1876" s="139"/>
      <c r="Q1876" s="139"/>
      <c r="R1876" s="139"/>
      <c r="S1876" s="139"/>
      <c r="T1876" s="139"/>
      <c r="U1876" s="139"/>
      <c r="V1876" s="139"/>
      <c r="W1876" s="139"/>
      <c r="X1876" s="139"/>
      <c r="Y1876" s="139"/>
      <c r="Z1876" s="139"/>
      <c r="AA1876" s="139"/>
      <c r="AB1876" s="139"/>
      <c r="AC1876" s="139"/>
      <c r="AD1876" s="139"/>
      <c r="AE1876" s="139"/>
      <c r="AF1876" s="139"/>
      <c r="AG1876" s="139"/>
      <c r="AH1876" s="139"/>
      <c r="AI1876" s="139"/>
      <c r="AJ1876" s="139"/>
      <c r="AK1876" s="139"/>
      <c r="AL1876" s="139"/>
      <c r="AM1876" s="139"/>
      <c r="AN1876" s="139"/>
      <c r="AO1876" s="139"/>
      <c r="AP1876" s="139"/>
      <c r="AQ1876" s="139"/>
      <c r="AR1876" s="139"/>
      <c r="AS1876" s="139"/>
      <c r="AT1876" s="139"/>
      <c r="AU1876" s="139"/>
      <c r="AV1876" s="139"/>
      <c r="AW1876" s="139"/>
      <c r="AX1876" s="139"/>
      <c r="AY1876" s="139"/>
      <c r="AZ1876" s="139"/>
      <c r="BA1876" s="139"/>
      <c r="BB1876" s="139"/>
    </row>
    <row r="1877" spans="1:54" ht="14.25" x14ac:dyDescent="0.2">
      <c r="A1877" s="139"/>
      <c r="B1877" s="139"/>
      <c r="C1877" s="139"/>
      <c r="D1877" s="139"/>
      <c r="E1877" s="139"/>
      <c r="F1877" s="139"/>
      <c r="G1877" s="139"/>
      <c r="H1877" s="139"/>
      <c r="I1877" s="139"/>
      <c r="J1877" s="139"/>
      <c r="K1877" s="139"/>
      <c r="L1877" s="139"/>
      <c r="M1877" s="139"/>
      <c r="N1877" s="139"/>
      <c r="O1877" s="139"/>
      <c r="P1877" s="139"/>
      <c r="Q1877" s="139"/>
      <c r="R1877" s="139"/>
      <c r="S1877" s="139"/>
      <c r="T1877" s="139"/>
      <c r="U1877" s="139"/>
      <c r="V1877" s="139"/>
      <c r="W1877" s="139"/>
      <c r="X1877" s="139"/>
      <c r="Y1877" s="139"/>
      <c r="Z1877" s="139"/>
      <c r="AA1877" s="139"/>
      <c r="AB1877" s="139"/>
      <c r="AC1877" s="139"/>
      <c r="AD1877" s="139"/>
      <c r="AE1877" s="139"/>
      <c r="AF1877" s="139"/>
      <c r="AG1877" s="139"/>
      <c r="AH1877" s="139"/>
      <c r="AI1877" s="139"/>
      <c r="AJ1877" s="139"/>
      <c r="AK1877" s="139"/>
      <c r="AL1877" s="139"/>
      <c r="AM1877" s="139"/>
      <c r="AN1877" s="139"/>
      <c r="AO1877" s="139"/>
      <c r="AP1877" s="139"/>
      <c r="AQ1877" s="139"/>
      <c r="AR1877" s="139"/>
      <c r="AS1877" s="139"/>
      <c r="AT1877" s="139"/>
      <c r="AU1877" s="139"/>
      <c r="AV1877" s="139"/>
      <c r="AW1877" s="139"/>
      <c r="AX1877" s="139"/>
      <c r="AY1877" s="139"/>
      <c r="AZ1877" s="139"/>
      <c r="BA1877" s="139"/>
      <c r="BB1877" s="139"/>
    </row>
    <row r="1878" spans="1:54" ht="14.25" x14ac:dyDescent="0.2">
      <c r="A1878" s="139"/>
      <c r="B1878" s="139"/>
      <c r="C1878" s="139"/>
      <c r="D1878" s="139"/>
      <c r="E1878" s="139"/>
      <c r="F1878" s="139"/>
      <c r="G1878" s="139"/>
      <c r="H1878" s="139"/>
      <c r="I1878" s="139"/>
      <c r="J1878" s="139"/>
      <c r="K1878" s="139"/>
      <c r="L1878" s="139"/>
      <c r="M1878" s="139"/>
      <c r="N1878" s="139"/>
      <c r="O1878" s="139"/>
      <c r="P1878" s="139"/>
      <c r="Q1878" s="139"/>
      <c r="R1878" s="139"/>
      <c r="S1878" s="139"/>
      <c r="T1878" s="139"/>
      <c r="U1878" s="139"/>
      <c r="V1878" s="139"/>
      <c r="W1878" s="139"/>
      <c r="X1878" s="139"/>
      <c r="Y1878" s="139"/>
      <c r="Z1878" s="139"/>
      <c r="AA1878" s="139"/>
      <c r="AB1878" s="139"/>
      <c r="AC1878" s="139"/>
      <c r="AD1878" s="139"/>
      <c r="AE1878" s="139"/>
      <c r="AF1878" s="139"/>
      <c r="AG1878" s="139"/>
      <c r="AH1878" s="139"/>
      <c r="AI1878" s="139"/>
      <c r="AJ1878" s="139"/>
      <c r="AK1878" s="139"/>
      <c r="AL1878" s="139"/>
      <c r="AM1878" s="139"/>
      <c r="AN1878" s="139"/>
      <c r="AO1878" s="139"/>
      <c r="AP1878" s="139"/>
      <c r="AQ1878" s="139"/>
      <c r="AR1878" s="139"/>
      <c r="AS1878" s="139"/>
      <c r="AT1878" s="139"/>
      <c r="AU1878" s="139"/>
      <c r="AV1878" s="139"/>
      <c r="AW1878" s="139"/>
      <c r="AX1878" s="139"/>
      <c r="AY1878" s="139"/>
      <c r="AZ1878" s="139"/>
      <c r="BA1878" s="139"/>
      <c r="BB1878" s="139"/>
    </row>
    <row r="1879" spans="1:54" ht="14.25" x14ac:dyDescent="0.2">
      <c r="A1879" s="139"/>
      <c r="B1879" s="139"/>
      <c r="C1879" s="139"/>
      <c r="D1879" s="139"/>
      <c r="E1879" s="139"/>
      <c r="F1879" s="139"/>
      <c r="G1879" s="139"/>
      <c r="H1879" s="139"/>
      <c r="I1879" s="139"/>
      <c r="J1879" s="139"/>
      <c r="K1879" s="139"/>
      <c r="L1879" s="139"/>
      <c r="M1879" s="139"/>
      <c r="N1879" s="139"/>
      <c r="O1879" s="139"/>
      <c r="P1879" s="139"/>
      <c r="Q1879" s="139"/>
      <c r="R1879" s="139"/>
      <c r="S1879" s="139"/>
      <c r="T1879" s="139"/>
      <c r="U1879" s="139"/>
      <c r="V1879" s="139"/>
      <c r="W1879" s="139"/>
      <c r="X1879" s="139"/>
      <c r="Y1879" s="139"/>
      <c r="Z1879" s="139"/>
      <c r="AA1879" s="139"/>
      <c r="AB1879" s="139"/>
      <c r="AC1879" s="139"/>
      <c r="AD1879" s="139"/>
      <c r="AE1879" s="139"/>
      <c r="AF1879" s="139"/>
      <c r="AG1879" s="139"/>
      <c r="AH1879" s="139"/>
      <c r="AI1879" s="139"/>
      <c r="AJ1879" s="139"/>
      <c r="AK1879" s="139"/>
      <c r="AL1879" s="139"/>
      <c r="AM1879" s="139"/>
      <c r="AN1879" s="139"/>
      <c r="AO1879" s="139"/>
      <c r="AP1879" s="139"/>
      <c r="AQ1879" s="139"/>
      <c r="AR1879" s="139"/>
      <c r="AS1879" s="139"/>
      <c r="AT1879" s="139"/>
      <c r="AU1879" s="139"/>
      <c r="AV1879" s="139"/>
      <c r="AW1879" s="139"/>
      <c r="AX1879" s="139"/>
      <c r="AY1879" s="139"/>
      <c r="AZ1879" s="139"/>
      <c r="BA1879" s="139"/>
      <c r="BB1879" s="139"/>
    </row>
    <row r="1880" spans="1:54" ht="14.25" x14ac:dyDescent="0.2">
      <c r="A1880" s="139"/>
      <c r="B1880" s="139"/>
      <c r="C1880" s="139"/>
      <c r="D1880" s="139"/>
      <c r="E1880" s="139"/>
      <c r="F1880" s="139"/>
      <c r="G1880" s="139"/>
      <c r="H1880" s="139"/>
      <c r="I1880" s="139"/>
      <c r="J1880" s="139"/>
      <c r="K1880" s="139"/>
      <c r="L1880" s="139"/>
      <c r="M1880" s="139"/>
      <c r="N1880" s="139"/>
      <c r="O1880" s="139"/>
      <c r="P1880" s="139"/>
      <c r="Q1880" s="139"/>
      <c r="R1880" s="139"/>
      <c r="S1880" s="139"/>
      <c r="T1880" s="139"/>
      <c r="U1880" s="139"/>
      <c r="V1880" s="139"/>
      <c r="W1880" s="139"/>
      <c r="X1880" s="139"/>
      <c r="Y1880" s="139"/>
      <c r="Z1880" s="139"/>
      <c r="AA1880" s="139"/>
      <c r="AB1880" s="139"/>
      <c r="AC1880" s="139"/>
      <c r="AD1880" s="139"/>
      <c r="AE1880" s="139"/>
      <c r="AF1880" s="139"/>
      <c r="AG1880" s="139"/>
      <c r="AH1880" s="139"/>
      <c r="AI1880" s="139"/>
      <c r="AJ1880" s="139"/>
      <c r="AK1880" s="139"/>
      <c r="AL1880" s="139"/>
      <c r="AM1880" s="139"/>
      <c r="AN1880" s="139"/>
      <c r="AO1880" s="139"/>
      <c r="AP1880" s="139"/>
      <c r="AQ1880" s="139"/>
      <c r="AR1880" s="139"/>
      <c r="AS1880" s="139"/>
      <c r="AT1880" s="139"/>
      <c r="AU1880" s="139"/>
      <c r="AV1880" s="139"/>
      <c r="AW1880" s="139"/>
      <c r="AX1880" s="139"/>
      <c r="AY1880" s="139"/>
      <c r="AZ1880" s="139"/>
      <c r="BA1880" s="139"/>
      <c r="BB1880" s="139"/>
    </row>
    <row r="1881" spans="1:54" ht="14.25" x14ac:dyDescent="0.2">
      <c r="A1881" s="139"/>
      <c r="B1881" s="139"/>
      <c r="C1881" s="139"/>
      <c r="D1881" s="139"/>
      <c r="E1881" s="139"/>
      <c r="F1881" s="139"/>
      <c r="G1881" s="139"/>
      <c r="H1881" s="139"/>
      <c r="I1881" s="139"/>
      <c r="J1881" s="139"/>
      <c r="K1881" s="139"/>
      <c r="L1881" s="139"/>
      <c r="M1881" s="139"/>
      <c r="N1881" s="139"/>
      <c r="O1881" s="139"/>
      <c r="P1881" s="139"/>
      <c r="Q1881" s="139"/>
      <c r="R1881" s="139"/>
      <c r="S1881" s="139"/>
      <c r="T1881" s="139"/>
      <c r="U1881" s="139"/>
      <c r="V1881" s="139"/>
      <c r="W1881" s="139"/>
      <c r="X1881" s="139"/>
      <c r="Y1881" s="139"/>
      <c r="Z1881" s="139"/>
      <c r="AA1881" s="139"/>
      <c r="AB1881" s="139"/>
      <c r="AC1881" s="139"/>
      <c r="AD1881" s="139"/>
      <c r="AE1881" s="139"/>
      <c r="AF1881" s="139"/>
      <c r="AG1881" s="139"/>
      <c r="AH1881" s="139"/>
      <c r="AI1881" s="139"/>
      <c r="AJ1881" s="139"/>
      <c r="AK1881" s="139"/>
      <c r="AL1881" s="139"/>
      <c r="AM1881" s="139"/>
      <c r="AN1881" s="139"/>
      <c r="AO1881" s="139"/>
      <c r="AP1881" s="139"/>
      <c r="AQ1881" s="139"/>
      <c r="AR1881" s="139"/>
      <c r="AS1881" s="139"/>
      <c r="AT1881" s="139"/>
      <c r="AU1881" s="139"/>
      <c r="AV1881" s="139"/>
      <c r="AW1881" s="139"/>
      <c r="AX1881" s="139"/>
      <c r="AY1881" s="139"/>
      <c r="AZ1881" s="139"/>
      <c r="BA1881" s="139"/>
      <c r="BB1881" s="139"/>
    </row>
    <row r="1882" spans="1:54" ht="14.25" x14ac:dyDescent="0.2">
      <c r="A1882" s="139"/>
      <c r="B1882" s="139"/>
      <c r="C1882" s="139"/>
      <c r="D1882" s="139"/>
      <c r="E1882" s="139"/>
      <c r="F1882" s="139"/>
      <c r="G1882" s="139"/>
      <c r="H1882" s="139"/>
      <c r="I1882" s="139"/>
      <c r="J1882" s="139"/>
      <c r="K1882" s="139"/>
      <c r="L1882" s="139"/>
      <c r="M1882" s="139"/>
      <c r="N1882" s="139"/>
      <c r="O1882" s="139"/>
      <c r="P1882" s="139"/>
      <c r="Q1882" s="139"/>
      <c r="R1882" s="139"/>
      <c r="S1882" s="139"/>
      <c r="T1882" s="139"/>
      <c r="U1882" s="139"/>
      <c r="V1882" s="139"/>
      <c r="W1882" s="139"/>
      <c r="X1882" s="139"/>
      <c r="Y1882" s="139"/>
      <c r="Z1882" s="139"/>
      <c r="AA1882" s="139"/>
      <c r="AB1882" s="139"/>
      <c r="AC1882" s="139"/>
      <c r="AD1882" s="139"/>
      <c r="AE1882" s="139"/>
      <c r="AF1882" s="139"/>
      <c r="AG1882" s="139"/>
      <c r="AH1882" s="139"/>
      <c r="AI1882" s="139"/>
      <c r="AJ1882" s="139"/>
      <c r="AK1882" s="139"/>
      <c r="AL1882" s="139"/>
      <c r="AM1882" s="139"/>
      <c r="AN1882" s="139"/>
      <c r="AO1882" s="139"/>
      <c r="AP1882" s="139"/>
      <c r="AQ1882" s="139"/>
      <c r="AR1882" s="139"/>
      <c r="AS1882" s="139"/>
      <c r="AT1882" s="139"/>
      <c r="AU1882" s="139"/>
      <c r="AV1882" s="139"/>
      <c r="AW1882" s="139"/>
      <c r="AX1882" s="139"/>
      <c r="AY1882" s="139"/>
      <c r="AZ1882" s="139"/>
      <c r="BA1882" s="139"/>
      <c r="BB1882" s="139"/>
    </row>
    <row r="1883" spans="1:54" ht="14.25" x14ac:dyDescent="0.2">
      <c r="A1883" s="139"/>
      <c r="B1883" s="139"/>
      <c r="C1883" s="139"/>
      <c r="D1883" s="139"/>
      <c r="E1883" s="139"/>
      <c r="F1883" s="139"/>
      <c r="G1883" s="139"/>
      <c r="H1883" s="139"/>
      <c r="I1883" s="139"/>
      <c r="J1883" s="139"/>
      <c r="K1883" s="139"/>
      <c r="L1883" s="139"/>
      <c r="M1883" s="139"/>
      <c r="N1883" s="139"/>
      <c r="O1883" s="139"/>
      <c r="P1883" s="139"/>
      <c r="Q1883" s="139"/>
      <c r="R1883" s="139"/>
      <c r="S1883" s="139"/>
      <c r="T1883" s="139"/>
      <c r="U1883" s="139"/>
      <c r="V1883" s="139"/>
      <c r="W1883" s="139"/>
      <c r="X1883" s="139"/>
      <c r="Y1883" s="139"/>
      <c r="Z1883" s="139"/>
      <c r="AA1883" s="139"/>
      <c r="AB1883" s="139"/>
      <c r="AC1883" s="139"/>
      <c r="AD1883" s="139"/>
      <c r="AE1883" s="139"/>
      <c r="AF1883" s="139"/>
      <c r="AG1883" s="139"/>
      <c r="AH1883" s="139"/>
      <c r="AI1883" s="139"/>
      <c r="AJ1883" s="139"/>
      <c r="AK1883" s="139"/>
      <c r="AL1883" s="139"/>
      <c r="AM1883" s="139"/>
      <c r="AN1883" s="139"/>
      <c r="AO1883" s="139"/>
      <c r="AP1883" s="139"/>
      <c r="AQ1883" s="139"/>
      <c r="AR1883" s="139"/>
      <c r="AS1883" s="139"/>
      <c r="AT1883" s="139"/>
      <c r="AU1883" s="139"/>
      <c r="AV1883" s="139"/>
      <c r="AW1883" s="139"/>
      <c r="AX1883" s="139"/>
      <c r="AY1883" s="139"/>
      <c r="AZ1883" s="139"/>
      <c r="BA1883" s="139"/>
      <c r="BB1883" s="139"/>
    </row>
    <row r="1884" spans="1:54" ht="14.25" x14ac:dyDescent="0.2">
      <c r="A1884" s="139"/>
      <c r="B1884" s="139"/>
      <c r="C1884" s="139"/>
      <c r="D1884" s="139"/>
      <c r="E1884" s="139"/>
      <c r="F1884" s="139"/>
      <c r="G1884" s="139"/>
      <c r="H1884" s="139"/>
      <c r="I1884" s="139"/>
      <c r="J1884" s="139"/>
      <c r="K1884" s="139"/>
      <c r="L1884" s="139"/>
      <c r="M1884" s="139"/>
      <c r="N1884" s="139"/>
      <c r="O1884" s="139"/>
      <c r="P1884" s="139"/>
      <c r="Q1884" s="139"/>
      <c r="R1884" s="139"/>
      <c r="S1884" s="139"/>
      <c r="T1884" s="139"/>
      <c r="U1884" s="139"/>
      <c r="V1884" s="139"/>
      <c r="W1884" s="139"/>
      <c r="X1884" s="139"/>
      <c r="Y1884" s="139"/>
      <c r="Z1884" s="139"/>
      <c r="AA1884" s="139"/>
      <c r="AB1884" s="139"/>
      <c r="AC1884" s="139"/>
      <c r="AD1884" s="139"/>
      <c r="AE1884" s="139"/>
      <c r="AF1884" s="139"/>
      <c r="AG1884" s="139"/>
      <c r="AH1884" s="139"/>
      <c r="AI1884" s="139"/>
      <c r="AJ1884" s="139"/>
      <c r="AK1884" s="139"/>
      <c r="AL1884" s="139"/>
      <c r="AM1884" s="139"/>
      <c r="AN1884" s="139"/>
      <c r="AO1884" s="139"/>
      <c r="AP1884" s="139"/>
      <c r="AQ1884" s="139"/>
      <c r="AR1884" s="139"/>
      <c r="AS1884" s="139"/>
      <c r="AT1884" s="139"/>
      <c r="AU1884" s="139"/>
      <c r="AV1884" s="139"/>
      <c r="AW1884" s="139"/>
      <c r="AX1884" s="139"/>
      <c r="AY1884" s="139"/>
      <c r="AZ1884" s="139"/>
      <c r="BA1884" s="139"/>
      <c r="BB1884" s="139"/>
    </row>
    <row r="1885" spans="1:54" ht="14.25" x14ac:dyDescent="0.2">
      <c r="A1885" s="139"/>
      <c r="B1885" s="139"/>
      <c r="C1885" s="139"/>
      <c r="D1885" s="139"/>
      <c r="E1885" s="139"/>
      <c r="F1885" s="139"/>
      <c r="G1885" s="139"/>
      <c r="H1885" s="139"/>
      <c r="I1885" s="139"/>
      <c r="J1885" s="139"/>
      <c r="K1885" s="139"/>
      <c r="L1885" s="139"/>
      <c r="M1885" s="139"/>
      <c r="N1885" s="139"/>
      <c r="O1885" s="139"/>
      <c r="P1885" s="139"/>
      <c r="Q1885" s="139"/>
      <c r="R1885" s="139"/>
      <c r="S1885" s="139"/>
      <c r="T1885" s="139"/>
      <c r="U1885" s="139"/>
      <c r="V1885" s="139"/>
      <c r="W1885" s="139"/>
      <c r="X1885" s="139"/>
      <c r="Y1885" s="139"/>
      <c r="Z1885" s="139"/>
      <c r="AA1885" s="139"/>
      <c r="AB1885" s="139"/>
      <c r="AC1885" s="139"/>
      <c r="AD1885" s="139"/>
      <c r="AE1885" s="139"/>
      <c r="AF1885" s="139"/>
      <c r="AG1885" s="139"/>
      <c r="AH1885" s="139"/>
      <c r="AI1885" s="139"/>
      <c r="AJ1885" s="139"/>
      <c r="AK1885" s="139"/>
      <c r="AL1885" s="139"/>
      <c r="AM1885" s="139"/>
      <c r="AN1885" s="139"/>
      <c r="AO1885" s="139"/>
      <c r="AP1885" s="139"/>
      <c r="AQ1885" s="139"/>
      <c r="AR1885" s="139"/>
      <c r="AS1885" s="139"/>
      <c r="AT1885" s="139"/>
      <c r="AU1885" s="139"/>
      <c r="AV1885" s="139"/>
      <c r="AW1885" s="139"/>
      <c r="AX1885" s="139"/>
      <c r="AY1885" s="139"/>
      <c r="AZ1885" s="139"/>
      <c r="BA1885" s="139"/>
      <c r="BB1885" s="139"/>
    </row>
    <row r="1886" spans="1:54" ht="14.25" x14ac:dyDescent="0.2">
      <c r="A1886" s="139"/>
      <c r="B1886" s="139"/>
      <c r="C1886" s="139"/>
      <c r="D1886" s="139"/>
      <c r="E1886" s="139"/>
      <c r="F1886" s="139"/>
      <c r="G1886" s="139"/>
      <c r="H1886" s="139"/>
      <c r="I1886" s="139"/>
      <c r="J1886" s="139"/>
      <c r="K1886" s="139"/>
      <c r="L1886" s="139"/>
      <c r="M1886" s="139"/>
      <c r="N1886" s="139"/>
      <c r="O1886" s="139"/>
      <c r="P1886" s="139"/>
      <c r="Q1886" s="139"/>
      <c r="R1886" s="139"/>
      <c r="S1886" s="139"/>
      <c r="T1886" s="139"/>
      <c r="U1886" s="139"/>
      <c r="V1886" s="139"/>
      <c r="W1886" s="139"/>
      <c r="X1886" s="139"/>
      <c r="Y1886" s="139"/>
      <c r="Z1886" s="139"/>
      <c r="AA1886" s="139"/>
      <c r="AB1886" s="139"/>
      <c r="AC1886" s="139"/>
      <c r="AD1886" s="139"/>
      <c r="AE1886" s="139"/>
      <c r="AF1886" s="139"/>
      <c r="AG1886" s="139"/>
      <c r="AH1886" s="139"/>
      <c r="AI1886" s="139"/>
      <c r="AJ1886" s="139"/>
      <c r="AK1886" s="139"/>
      <c r="AL1886" s="139"/>
      <c r="AM1886" s="139"/>
      <c r="AN1886" s="139"/>
      <c r="AO1886" s="139"/>
      <c r="AP1886" s="139"/>
      <c r="AQ1886" s="139"/>
      <c r="AR1886" s="139"/>
      <c r="AS1886" s="139"/>
      <c r="AT1886" s="139"/>
      <c r="AU1886" s="139"/>
      <c r="AV1886" s="139"/>
      <c r="AW1886" s="139"/>
      <c r="AX1886" s="139"/>
      <c r="AY1886" s="139"/>
      <c r="AZ1886" s="139"/>
      <c r="BA1886" s="139"/>
      <c r="BB1886" s="139"/>
    </row>
    <row r="1887" spans="1:54" ht="14.25" x14ac:dyDescent="0.2">
      <c r="A1887" s="139"/>
      <c r="B1887" s="139"/>
      <c r="C1887" s="139"/>
      <c r="D1887" s="139"/>
      <c r="E1887" s="139"/>
      <c r="F1887" s="139"/>
      <c r="G1887" s="139"/>
      <c r="H1887" s="139"/>
      <c r="I1887" s="139"/>
      <c r="J1887" s="139"/>
      <c r="K1887" s="139"/>
      <c r="L1887" s="139"/>
      <c r="M1887" s="139"/>
      <c r="N1887" s="139"/>
      <c r="O1887" s="139"/>
      <c r="P1887" s="139"/>
      <c r="Q1887" s="139"/>
      <c r="R1887" s="139"/>
      <c r="S1887" s="139"/>
      <c r="T1887" s="139"/>
      <c r="U1887" s="139"/>
      <c r="V1887" s="139"/>
      <c r="W1887" s="139"/>
      <c r="X1887" s="139"/>
      <c r="Y1887" s="139"/>
      <c r="Z1887" s="139"/>
      <c r="AA1887" s="139"/>
      <c r="AB1887" s="139"/>
      <c r="AC1887" s="139"/>
      <c r="AD1887" s="139"/>
      <c r="AE1887" s="139"/>
      <c r="AF1887" s="139"/>
      <c r="AG1887" s="139"/>
      <c r="AH1887" s="139"/>
      <c r="AI1887" s="139"/>
      <c r="AJ1887" s="139"/>
      <c r="AK1887" s="139"/>
      <c r="AL1887" s="139"/>
      <c r="AM1887" s="139"/>
      <c r="AN1887" s="139"/>
      <c r="AO1887" s="139"/>
      <c r="AP1887" s="139"/>
      <c r="AQ1887" s="139"/>
      <c r="AR1887" s="139"/>
      <c r="AS1887" s="139"/>
      <c r="AT1887" s="139"/>
      <c r="AU1887" s="139"/>
      <c r="AV1887" s="139"/>
      <c r="AW1887" s="139"/>
      <c r="AX1887" s="139"/>
      <c r="AY1887" s="139"/>
      <c r="AZ1887" s="139"/>
      <c r="BA1887" s="139"/>
      <c r="BB1887" s="139"/>
    </row>
    <row r="1888" spans="1:54" ht="14.25" x14ac:dyDescent="0.2">
      <c r="A1888" s="139"/>
      <c r="B1888" s="139"/>
      <c r="C1888" s="139"/>
      <c r="D1888" s="139"/>
      <c r="E1888" s="139"/>
      <c r="F1888" s="139"/>
      <c r="G1888" s="139"/>
      <c r="H1888" s="139"/>
      <c r="I1888" s="139"/>
      <c r="J1888" s="139"/>
      <c r="K1888" s="139"/>
      <c r="L1888" s="139"/>
      <c r="M1888" s="139"/>
      <c r="N1888" s="139"/>
      <c r="O1888" s="139"/>
      <c r="P1888" s="139"/>
      <c r="Q1888" s="139"/>
      <c r="R1888" s="139"/>
      <c r="S1888" s="139"/>
      <c r="T1888" s="139"/>
      <c r="U1888" s="139"/>
      <c r="V1888" s="139"/>
      <c r="W1888" s="139"/>
      <c r="X1888" s="139"/>
      <c r="Y1888" s="139"/>
      <c r="Z1888" s="139"/>
      <c r="AA1888" s="139"/>
      <c r="AB1888" s="139"/>
      <c r="AC1888" s="139"/>
      <c r="AD1888" s="139"/>
      <c r="AE1888" s="139"/>
      <c r="AF1888" s="139"/>
      <c r="AG1888" s="139"/>
      <c r="AH1888" s="139"/>
      <c r="AI1888" s="139"/>
      <c r="AJ1888" s="139"/>
      <c r="AK1888" s="139"/>
      <c r="AL1888" s="139"/>
      <c r="AM1888" s="139"/>
      <c r="AN1888" s="139"/>
      <c r="AO1888" s="139"/>
      <c r="AP1888" s="139"/>
      <c r="AQ1888" s="139"/>
      <c r="AR1888" s="139"/>
      <c r="AS1888" s="139"/>
      <c r="AT1888" s="139"/>
      <c r="AU1888" s="139"/>
      <c r="AV1888" s="139"/>
      <c r="AW1888" s="139"/>
      <c r="AX1888" s="139"/>
      <c r="AY1888" s="139"/>
      <c r="AZ1888" s="139"/>
      <c r="BA1888" s="139"/>
      <c r="BB1888" s="139"/>
    </row>
    <row r="1889" spans="1:54" ht="14.25" x14ac:dyDescent="0.2">
      <c r="A1889" s="139"/>
      <c r="B1889" s="139"/>
      <c r="C1889" s="139"/>
      <c r="D1889" s="139"/>
      <c r="E1889" s="139"/>
      <c r="F1889" s="139"/>
      <c r="G1889" s="139"/>
      <c r="H1889" s="139"/>
      <c r="I1889" s="139"/>
      <c r="J1889" s="139"/>
      <c r="K1889" s="139"/>
      <c r="L1889" s="139"/>
      <c r="M1889" s="139"/>
      <c r="N1889" s="139"/>
      <c r="O1889" s="139"/>
      <c r="P1889" s="139"/>
      <c r="Q1889" s="139"/>
      <c r="R1889" s="139"/>
      <c r="S1889" s="139"/>
      <c r="T1889" s="139"/>
      <c r="U1889" s="139"/>
      <c r="V1889" s="139"/>
      <c r="W1889" s="139"/>
      <c r="X1889" s="139"/>
      <c r="Y1889" s="139"/>
      <c r="Z1889" s="139"/>
      <c r="AA1889" s="139"/>
      <c r="AB1889" s="139"/>
      <c r="AC1889" s="139"/>
      <c r="AD1889" s="139"/>
      <c r="AE1889" s="139"/>
      <c r="AF1889" s="139"/>
      <c r="AG1889" s="139"/>
      <c r="AH1889" s="139"/>
      <c r="AI1889" s="139"/>
      <c r="AJ1889" s="139"/>
      <c r="AK1889" s="139"/>
      <c r="AL1889" s="139"/>
      <c r="AM1889" s="139"/>
      <c r="AN1889" s="139"/>
      <c r="AO1889" s="139"/>
      <c r="AP1889" s="139"/>
      <c r="AQ1889" s="139"/>
      <c r="AR1889" s="139"/>
      <c r="AS1889" s="139"/>
      <c r="AT1889" s="139"/>
      <c r="AU1889" s="139"/>
      <c r="AV1889" s="139"/>
      <c r="AW1889" s="139"/>
      <c r="AX1889" s="139"/>
      <c r="AY1889" s="139"/>
      <c r="AZ1889" s="139"/>
      <c r="BA1889" s="139"/>
      <c r="BB1889" s="139"/>
    </row>
    <row r="1890" spans="1:54" ht="14.25" x14ac:dyDescent="0.2">
      <c r="A1890" s="139"/>
      <c r="B1890" s="139"/>
      <c r="C1890" s="139"/>
      <c r="D1890" s="139"/>
      <c r="E1890" s="139"/>
      <c r="F1890" s="139"/>
      <c r="G1890" s="139"/>
      <c r="H1890" s="139"/>
      <c r="I1890" s="139"/>
      <c r="J1890" s="139"/>
      <c r="K1890" s="139"/>
      <c r="L1890" s="139"/>
      <c r="M1890" s="139"/>
      <c r="N1890" s="139"/>
      <c r="O1890" s="139"/>
      <c r="P1890" s="139"/>
      <c r="Q1890" s="139"/>
      <c r="R1890" s="139"/>
      <c r="S1890" s="139"/>
      <c r="T1890" s="139"/>
      <c r="U1890" s="139"/>
      <c r="V1890" s="139"/>
      <c r="W1890" s="139"/>
      <c r="X1890" s="139"/>
      <c r="Y1890" s="139"/>
      <c r="Z1890" s="139"/>
      <c r="AA1890" s="139"/>
      <c r="AB1890" s="139"/>
      <c r="AC1890" s="139"/>
      <c r="AD1890" s="139"/>
      <c r="AE1890" s="139"/>
      <c r="AF1890" s="139"/>
      <c r="AG1890" s="139"/>
      <c r="AH1890" s="139"/>
      <c r="AI1890" s="139"/>
      <c r="AJ1890" s="139"/>
      <c r="AK1890" s="139"/>
      <c r="AL1890" s="139"/>
      <c r="AM1890" s="139"/>
      <c r="AN1890" s="139"/>
      <c r="AO1890" s="139"/>
      <c r="AP1890" s="139"/>
      <c r="AQ1890" s="139"/>
      <c r="AR1890" s="139"/>
      <c r="AS1890" s="139"/>
      <c r="AT1890" s="139"/>
      <c r="AU1890" s="139"/>
      <c r="AV1890" s="139"/>
      <c r="AW1890" s="139"/>
      <c r="AX1890" s="139"/>
      <c r="AY1890" s="139"/>
      <c r="AZ1890" s="139"/>
      <c r="BA1890" s="139"/>
      <c r="BB1890" s="139"/>
    </row>
    <row r="1891" spans="1:54" ht="14.25" x14ac:dyDescent="0.2">
      <c r="A1891" s="139"/>
      <c r="B1891" s="139"/>
      <c r="C1891" s="139"/>
      <c r="D1891" s="139"/>
      <c r="E1891" s="139"/>
      <c r="F1891" s="139"/>
      <c r="G1891" s="139"/>
      <c r="H1891" s="139"/>
      <c r="I1891" s="139"/>
      <c r="J1891" s="139"/>
      <c r="K1891" s="139"/>
      <c r="L1891" s="139"/>
      <c r="M1891" s="139"/>
      <c r="N1891" s="139"/>
      <c r="O1891" s="139"/>
      <c r="P1891" s="139"/>
      <c r="Q1891" s="139"/>
      <c r="R1891" s="139"/>
      <c r="S1891" s="139"/>
      <c r="T1891" s="139"/>
      <c r="U1891" s="139"/>
      <c r="V1891" s="139"/>
      <c r="W1891" s="139"/>
      <c r="X1891" s="139"/>
      <c r="Y1891" s="139"/>
      <c r="Z1891" s="139"/>
      <c r="AA1891" s="139"/>
      <c r="AB1891" s="139"/>
      <c r="AC1891" s="139"/>
      <c r="AD1891" s="139"/>
      <c r="AE1891" s="139"/>
      <c r="AF1891" s="139"/>
      <c r="AG1891" s="139"/>
      <c r="AH1891" s="139"/>
      <c r="AI1891" s="139"/>
      <c r="AJ1891" s="139"/>
      <c r="AK1891" s="139"/>
      <c r="AL1891" s="139"/>
      <c r="AM1891" s="139"/>
      <c r="AN1891" s="139"/>
      <c r="AO1891" s="139"/>
      <c r="AP1891" s="139"/>
      <c r="AQ1891" s="139"/>
      <c r="AR1891" s="139"/>
      <c r="AS1891" s="139"/>
      <c r="AT1891" s="139"/>
      <c r="AU1891" s="139"/>
      <c r="AV1891" s="139"/>
      <c r="AW1891" s="139"/>
      <c r="AX1891" s="139"/>
      <c r="AY1891" s="139"/>
      <c r="AZ1891" s="139"/>
      <c r="BA1891" s="139"/>
      <c r="BB1891" s="139"/>
    </row>
    <row r="1892" spans="1:54" ht="14.25" x14ac:dyDescent="0.2">
      <c r="A1892" s="139"/>
      <c r="B1892" s="139"/>
      <c r="C1892" s="139"/>
      <c r="D1892" s="139"/>
      <c r="E1892" s="139"/>
      <c r="F1892" s="139"/>
      <c r="G1892" s="139"/>
      <c r="H1892" s="139"/>
      <c r="I1892" s="139"/>
      <c r="J1892" s="139"/>
      <c r="K1892" s="139"/>
      <c r="L1892" s="139"/>
      <c r="M1892" s="139"/>
      <c r="N1892" s="139"/>
      <c r="O1892" s="139"/>
      <c r="P1892" s="139"/>
      <c r="Q1892" s="139"/>
      <c r="R1892" s="139"/>
      <c r="S1892" s="139"/>
      <c r="T1892" s="139"/>
      <c r="U1892" s="139"/>
      <c r="V1892" s="139"/>
      <c r="W1892" s="139"/>
      <c r="X1892" s="139"/>
      <c r="Y1892" s="139"/>
      <c r="Z1892" s="139"/>
      <c r="AA1892" s="139"/>
      <c r="AB1892" s="139"/>
      <c r="AC1892" s="139"/>
      <c r="AD1892" s="139"/>
      <c r="AE1892" s="139"/>
      <c r="AF1892" s="139"/>
      <c r="AG1892" s="139"/>
      <c r="AH1892" s="139"/>
      <c r="AI1892" s="139"/>
      <c r="AJ1892" s="139"/>
      <c r="AK1892" s="139"/>
      <c r="AL1892" s="139"/>
      <c r="AM1892" s="139"/>
      <c r="AN1892" s="139"/>
      <c r="AO1892" s="139"/>
      <c r="AP1892" s="139"/>
      <c r="AQ1892" s="139"/>
      <c r="AR1892" s="139"/>
      <c r="AS1892" s="139"/>
      <c r="AT1892" s="139"/>
      <c r="AU1892" s="139"/>
      <c r="AV1892" s="139"/>
      <c r="AW1892" s="139"/>
      <c r="AX1892" s="139"/>
      <c r="AY1892" s="139"/>
      <c r="AZ1892" s="139"/>
      <c r="BA1892" s="139"/>
      <c r="BB1892" s="139"/>
    </row>
    <row r="1893" spans="1:54" ht="14.25" x14ac:dyDescent="0.2">
      <c r="A1893" s="139"/>
      <c r="B1893" s="139"/>
      <c r="C1893" s="139"/>
      <c r="D1893" s="139"/>
      <c r="E1893" s="139"/>
      <c r="F1893" s="139"/>
      <c r="G1893" s="139"/>
      <c r="H1893" s="139"/>
      <c r="I1893" s="139"/>
      <c r="J1893" s="139"/>
      <c r="K1893" s="139"/>
      <c r="L1893" s="139"/>
      <c r="M1893" s="139"/>
      <c r="N1893" s="139"/>
      <c r="O1893" s="139"/>
      <c r="P1893" s="139"/>
      <c r="Q1893" s="139"/>
      <c r="R1893" s="139"/>
      <c r="S1893" s="139"/>
      <c r="T1893" s="139"/>
      <c r="U1893" s="139"/>
      <c r="V1893" s="139"/>
      <c r="W1893" s="139"/>
      <c r="X1893" s="139"/>
      <c r="Y1893" s="139"/>
      <c r="Z1893" s="139"/>
      <c r="AA1893" s="139"/>
      <c r="AB1893" s="139"/>
      <c r="AC1893" s="139"/>
      <c r="AD1893" s="139"/>
      <c r="AE1893" s="139"/>
      <c r="AF1893" s="139"/>
      <c r="AG1893" s="139"/>
      <c r="AH1893" s="139"/>
      <c r="AI1893" s="139"/>
      <c r="AJ1893" s="139"/>
      <c r="AK1893" s="139"/>
      <c r="AL1893" s="139"/>
      <c r="AM1893" s="139"/>
      <c r="AN1893" s="139"/>
      <c r="AO1893" s="139"/>
      <c r="AP1893" s="139"/>
      <c r="AQ1893" s="139"/>
      <c r="AR1893" s="139"/>
      <c r="AS1893" s="139"/>
      <c r="AT1893" s="139"/>
      <c r="AU1893" s="139"/>
      <c r="AV1893" s="139"/>
      <c r="AW1893" s="139"/>
      <c r="AX1893" s="139"/>
      <c r="AY1893" s="139"/>
      <c r="AZ1893" s="139"/>
      <c r="BA1893" s="139"/>
      <c r="BB1893" s="139"/>
    </row>
    <row r="1894" spans="1:54" ht="14.25" x14ac:dyDescent="0.2">
      <c r="A1894" s="139"/>
      <c r="B1894" s="139"/>
      <c r="C1894" s="139"/>
      <c r="D1894" s="139"/>
      <c r="E1894" s="139"/>
      <c r="F1894" s="139"/>
      <c r="G1894" s="139"/>
      <c r="H1894" s="139"/>
      <c r="I1894" s="139"/>
      <c r="J1894" s="139"/>
      <c r="K1894" s="139"/>
      <c r="L1894" s="139"/>
      <c r="M1894" s="139"/>
      <c r="N1894" s="139"/>
      <c r="O1894" s="139"/>
      <c r="P1894" s="139"/>
      <c r="Q1894" s="139"/>
      <c r="R1894" s="139"/>
      <c r="S1894" s="139"/>
      <c r="T1894" s="139"/>
      <c r="U1894" s="139"/>
      <c r="V1894" s="139"/>
      <c r="W1894" s="139"/>
      <c r="X1894" s="139"/>
      <c r="Y1894" s="139"/>
      <c r="Z1894" s="139"/>
      <c r="AA1894" s="139"/>
      <c r="AB1894" s="139"/>
      <c r="AC1894" s="139"/>
      <c r="AD1894" s="139"/>
      <c r="AE1894" s="139"/>
      <c r="AF1894" s="139"/>
      <c r="AG1894" s="139"/>
      <c r="AH1894" s="139"/>
      <c r="AI1894" s="139"/>
      <c r="AJ1894" s="139"/>
      <c r="AK1894" s="139"/>
      <c r="AL1894" s="139"/>
      <c r="AM1894" s="139"/>
      <c r="AN1894" s="139"/>
      <c r="AO1894" s="139"/>
      <c r="AP1894" s="139"/>
      <c r="AQ1894" s="139"/>
      <c r="AR1894" s="139"/>
      <c r="AS1894" s="139"/>
      <c r="AT1894" s="139"/>
      <c r="AU1894" s="139"/>
      <c r="AV1894" s="139"/>
      <c r="AW1894" s="139"/>
      <c r="AX1894" s="139"/>
      <c r="AY1894" s="139"/>
      <c r="AZ1894" s="139"/>
      <c r="BA1894" s="139"/>
      <c r="BB1894" s="139"/>
    </row>
    <row r="1895" spans="1:54" ht="14.25" x14ac:dyDescent="0.2">
      <c r="A1895" s="139"/>
      <c r="B1895" s="139"/>
      <c r="C1895" s="139"/>
      <c r="D1895" s="139"/>
      <c r="E1895" s="139"/>
      <c r="F1895" s="139"/>
      <c r="G1895" s="139"/>
      <c r="H1895" s="139"/>
      <c r="I1895" s="139"/>
      <c r="J1895" s="139"/>
      <c r="K1895" s="139"/>
      <c r="L1895" s="139"/>
      <c r="M1895" s="139"/>
      <c r="N1895" s="139"/>
      <c r="O1895" s="139"/>
      <c r="P1895" s="139"/>
      <c r="Q1895" s="139"/>
      <c r="R1895" s="139"/>
      <c r="S1895" s="139"/>
      <c r="T1895" s="139"/>
      <c r="U1895" s="139"/>
      <c r="V1895" s="139"/>
      <c r="W1895" s="139"/>
      <c r="X1895" s="139"/>
      <c r="Y1895" s="139"/>
      <c r="Z1895" s="139"/>
      <c r="AA1895" s="139"/>
      <c r="AB1895" s="139"/>
      <c r="AC1895" s="139"/>
      <c r="AD1895" s="139"/>
      <c r="AE1895" s="139"/>
      <c r="AF1895" s="139"/>
      <c r="AG1895" s="139"/>
      <c r="AH1895" s="139"/>
      <c r="AI1895" s="139"/>
      <c r="AJ1895" s="139"/>
      <c r="AK1895" s="139"/>
      <c r="AL1895" s="139"/>
      <c r="AM1895" s="139"/>
      <c r="AN1895" s="139"/>
      <c r="AO1895" s="139"/>
      <c r="AP1895" s="139"/>
      <c r="AQ1895" s="139"/>
      <c r="AR1895" s="139"/>
      <c r="AS1895" s="139"/>
      <c r="AT1895" s="139"/>
      <c r="AU1895" s="139"/>
      <c r="AV1895" s="139"/>
      <c r="AW1895" s="139"/>
      <c r="AX1895" s="139"/>
      <c r="AY1895" s="139"/>
      <c r="AZ1895" s="139"/>
      <c r="BA1895" s="139"/>
      <c r="BB1895" s="139"/>
    </row>
    <row r="1896" spans="1:54" ht="14.25" x14ac:dyDescent="0.2">
      <c r="A1896" s="139"/>
      <c r="B1896" s="139"/>
      <c r="C1896" s="139"/>
      <c r="D1896" s="139"/>
      <c r="E1896" s="139"/>
      <c r="F1896" s="139"/>
      <c r="G1896" s="139"/>
      <c r="H1896" s="139"/>
      <c r="I1896" s="139"/>
      <c r="J1896" s="139"/>
      <c r="K1896" s="139"/>
      <c r="L1896" s="139"/>
      <c r="M1896" s="139"/>
      <c r="N1896" s="139"/>
      <c r="O1896" s="139"/>
      <c r="P1896" s="139"/>
      <c r="Q1896" s="139"/>
      <c r="R1896" s="139"/>
      <c r="S1896" s="139"/>
      <c r="T1896" s="139"/>
      <c r="U1896" s="139"/>
      <c r="V1896" s="139"/>
      <c r="W1896" s="139"/>
      <c r="X1896" s="139"/>
      <c r="Y1896" s="139"/>
      <c r="Z1896" s="139"/>
      <c r="AA1896" s="139"/>
      <c r="AB1896" s="139"/>
      <c r="AC1896" s="139"/>
      <c r="AD1896" s="139"/>
      <c r="AE1896" s="139"/>
      <c r="AF1896" s="139"/>
      <c r="AG1896" s="139"/>
      <c r="AH1896" s="139"/>
      <c r="AI1896" s="139"/>
      <c r="AJ1896" s="139"/>
      <c r="AK1896" s="139"/>
      <c r="AL1896" s="139"/>
      <c r="AM1896" s="139"/>
      <c r="AN1896" s="139"/>
      <c r="AO1896" s="139"/>
      <c r="AP1896" s="139"/>
      <c r="AQ1896" s="139"/>
      <c r="AR1896" s="139"/>
      <c r="AS1896" s="139"/>
      <c r="AT1896" s="139"/>
      <c r="AU1896" s="139"/>
      <c r="AV1896" s="139"/>
      <c r="AW1896" s="139"/>
      <c r="AX1896" s="139"/>
      <c r="AY1896" s="139"/>
      <c r="AZ1896" s="139"/>
      <c r="BA1896" s="139"/>
      <c r="BB1896" s="139"/>
    </row>
    <row r="1897" spans="1:54" ht="14.25" x14ac:dyDescent="0.2">
      <c r="A1897" s="139"/>
      <c r="B1897" s="139"/>
      <c r="C1897" s="139"/>
      <c r="D1897" s="139"/>
      <c r="E1897" s="139"/>
      <c r="F1897" s="139"/>
      <c r="G1897" s="139"/>
      <c r="H1897" s="139"/>
      <c r="I1897" s="139"/>
      <c r="J1897" s="139"/>
      <c r="K1897" s="139"/>
      <c r="L1897" s="139"/>
      <c r="M1897" s="139"/>
      <c r="N1897" s="139"/>
      <c r="O1897" s="139"/>
      <c r="P1897" s="139"/>
      <c r="Q1897" s="139"/>
      <c r="R1897" s="139"/>
      <c r="S1897" s="139"/>
      <c r="T1897" s="139"/>
      <c r="U1897" s="139"/>
      <c r="V1897" s="139"/>
      <c r="W1897" s="139"/>
      <c r="X1897" s="139"/>
      <c r="Y1897" s="139"/>
      <c r="Z1897" s="139"/>
      <c r="AA1897" s="139"/>
      <c r="AB1897" s="139"/>
      <c r="AC1897" s="139"/>
      <c r="AD1897" s="139"/>
      <c r="AE1897" s="139"/>
      <c r="AF1897" s="139"/>
      <c r="AG1897" s="139"/>
      <c r="AH1897" s="139"/>
      <c r="AI1897" s="139"/>
      <c r="AJ1897" s="139"/>
      <c r="AK1897" s="139"/>
      <c r="AL1897" s="139"/>
      <c r="AM1897" s="139"/>
      <c r="AN1897" s="139"/>
      <c r="AO1897" s="139"/>
      <c r="AP1897" s="139"/>
      <c r="AQ1897" s="139"/>
      <c r="AR1897" s="139"/>
      <c r="AS1897" s="139"/>
      <c r="AT1897" s="139"/>
      <c r="AU1897" s="139"/>
      <c r="AV1897" s="139"/>
      <c r="AW1897" s="139"/>
      <c r="AX1897" s="139"/>
      <c r="AY1897" s="139"/>
      <c r="AZ1897" s="139"/>
      <c r="BA1897" s="139"/>
      <c r="BB1897" s="139"/>
    </row>
    <row r="1898" spans="1:54" ht="14.25" x14ac:dyDescent="0.2">
      <c r="A1898" s="139"/>
      <c r="B1898" s="139"/>
      <c r="C1898" s="139"/>
      <c r="D1898" s="139"/>
      <c r="E1898" s="139"/>
      <c r="F1898" s="139"/>
      <c r="G1898" s="139"/>
      <c r="H1898" s="139"/>
      <c r="I1898" s="139"/>
      <c r="J1898" s="139"/>
      <c r="K1898" s="139"/>
      <c r="L1898" s="139"/>
      <c r="M1898" s="139"/>
      <c r="N1898" s="139"/>
      <c r="O1898" s="139"/>
      <c r="P1898" s="139"/>
      <c r="Q1898" s="139"/>
      <c r="R1898" s="139"/>
      <c r="S1898" s="139"/>
      <c r="T1898" s="139"/>
      <c r="U1898" s="139"/>
      <c r="V1898" s="139"/>
      <c r="W1898" s="139"/>
      <c r="X1898" s="139"/>
      <c r="Y1898" s="139"/>
      <c r="Z1898" s="139"/>
      <c r="AA1898" s="139"/>
      <c r="AB1898" s="139"/>
      <c r="AC1898" s="139"/>
      <c r="AD1898" s="139"/>
      <c r="AE1898" s="139"/>
      <c r="AF1898" s="139"/>
      <c r="AG1898" s="139"/>
      <c r="AH1898" s="139"/>
      <c r="AI1898" s="139"/>
      <c r="AJ1898" s="139"/>
      <c r="AK1898" s="139"/>
      <c r="AL1898" s="139"/>
      <c r="AM1898" s="139"/>
      <c r="AN1898" s="139"/>
      <c r="AO1898" s="139"/>
      <c r="AP1898" s="139"/>
      <c r="AQ1898" s="139"/>
      <c r="AR1898" s="139"/>
      <c r="AS1898" s="139"/>
      <c r="AT1898" s="139"/>
      <c r="AU1898" s="139"/>
      <c r="AV1898" s="139"/>
      <c r="AW1898" s="139"/>
      <c r="AX1898" s="139"/>
      <c r="AY1898" s="139"/>
      <c r="AZ1898" s="139"/>
      <c r="BA1898" s="139"/>
      <c r="BB1898" s="139"/>
    </row>
    <row r="1899" spans="1:54" ht="14.25" x14ac:dyDescent="0.2">
      <c r="A1899" s="139"/>
      <c r="B1899" s="139"/>
      <c r="C1899" s="139"/>
      <c r="D1899" s="139"/>
      <c r="E1899" s="139"/>
      <c r="F1899" s="139"/>
      <c r="G1899" s="139"/>
      <c r="H1899" s="139"/>
      <c r="I1899" s="139"/>
      <c r="J1899" s="139"/>
      <c r="K1899" s="139"/>
      <c r="L1899" s="139"/>
      <c r="M1899" s="139"/>
      <c r="N1899" s="139"/>
      <c r="O1899" s="139"/>
      <c r="P1899" s="139"/>
      <c r="Q1899" s="139"/>
      <c r="R1899" s="139"/>
      <c r="S1899" s="139"/>
      <c r="T1899" s="139"/>
      <c r="U1899" s="139"/>
      <c r="V1899" s="139"/>
      <c r="W1899" s="139"/>
      <c r="X1899" s="139"/>
      <c r="Y1899" s="139"/>
      <c r="Z1899" s="139"/>
      <c r="AA1899" s="139"/>
      <c r="AB1899" s="139"/>
      <c r="AC1899" s="139"/>
      <c r="AD1899" s="139"/>
      <c r="AE1899" s="139"/>
      <c r="AF1899" s="139"/>
      <c r="AG1899" s="139"/>
      <c r="AH1899" s="139"/>
      <c r="AI1899" s="139"/>
      <c r="AJ1899" s="139"/>
      <c r="AK1899" s="139"/>
      <c r="AL1899" s="139"/>
      <c r="AM1899" s="139"/>
      <c r="AN1899" s="139"/>
      <c r="AO1899" s="139"/>
      <c r="AP1899" s="139"/>
      <c r="AQ1899" s="139"/>
      <c r="AR1899" s="139"/>
      <c r="AS1899" s="139"/>
      <c r="AT1899" s="139"/>
      <c r="AU1899" s="139"/>
      <c r="AV1899" s="139"/>
      <c r="AW1899" s="139"/>
      <c r="AX1899" s="139"/>
      <c r="AY1899" s="139"/>
      <c r="AZ1899" s="139"/>
      <c r="BA1899" s="139"/>
      <c r="BB1899" s="139"/>
    </row>
    <row r="1900" spans="1:54" ht="14.25" x14ac:dyDescent="0.2">
      <c r="A1900" s="139"/>
      <c r="B1900" s="139"/>
      <c r="C1900" s="139"/>
      <c r="D1900" s="139"/>
      <c r="E1900" s="139"/>
      <c r="F1900" s="139"/>
      <c r="G1900" s="139"/>
      <c r="H1900" s="139"/>
      <c r="I1900" s="139"/>
      <c r="J1900" s="139"/>
      <c r="K1900" s="139"/>
      <c r="L1900" s="139"/>
      <c r="M1900" s="139"/>
      <c r="N1900" s="139"/>
      <c r="O1900" s="139"/>
      <c r="P1900" s="139"/>
      <c r="Q1900" s="139"/>
      <c r="R1900" s="139"/>
      <c r="S1900" s="139"/>
      <c r="T1900" s="139"/>
      <c r="U1900" s="139"/>
      <c r="V1900" s="139"/>
      <c r="W1900" s="139"/>
      <c r="X1900" s="139"/>
      <c r="Y1900" s="139"/>
      <c r="Z1900" s="139"/>
      <c r="AA1900" s="139"/>
      <c r="AB1900" s="139"/>
      <c r="AC1900" s="139"/>
      <c r="AD1900" s="139"/>
      <c r="AE1900" s="139"/>
      <c r="AF1900" s="139"/>
      <c r="AG1900" s="139"/>
      <c r="AH1900" s="139"/>
      <c r="AI1900" s="139"/>
      <c r="AJ1900" s="139"/>
      <c r="AK1900" s="139"/>
      <c r="AL1900" s="139"/>
      <c r="AM1900" s="139"/>
      <c r="AN1900" s="139"/>
      <c r="AO1900" s="139"/>
      <c r="AP1900" s="139"/>
      <c r="AQ1900" s="139"/>
      <c r="AR1900" s="139"/>
      <c r="AS1900" s="139"/>
      <c r="AT1900" s="139"/>
      <c r="AU1900" s="139"/>
      <c r="AV1900" s="139"/>
      <c r="AW1900" s="139"/>
      <c r="AX1900" s="139"/>
      <c r="AY1900" s="139"/>
      <c r="AZ1900" s="139"/>
      <c r="BA1900" s="139"/>
      <c r="BB1900" s="139"/>
    </row>
    <row r="1901" spans="1:54" ht="14.25" x14ac:dyDescent="0.2">
      <c r="A1901" s="139"/>
      <c r="B1901" s="139"/>
      <c r="C1901" s="139"/>
      <c r="D1901" s="139"/>
      <c r="E1901" s="139"/>
      <c r="F1901" s="139"/>
      <c r="G1901" s="139"/>
      <c r="H1901" s="139"/>
      <c r="I1901" s="139"/>
      <c r="J1901" s="139"/>
      <c r="K1901" s="139"/>
      <c r="L1901" s="139"/>
      <c r="M1901" s="139"/>
      <c r="N1901" s="139"/>
      <c r="O1901" s="139"/>
      <c r="P1901" s="139"/>
      <c r="Q1901" s="139"/>
      <c r="R1901" s="139"/>
      <c r="S1901" s="139"/>
      <c r="T1901" s="139"/>
      <c r="U1901" s="139"/>
      <c r="V1901" s="139"/>
      <c r="W1901" s="139"/>
      <c r="X1901" s="139"/>
      <c r="Y1901" s="139"/>
      <c r="Z1901" s="139"/>
      <c r="AA1901" s="139"/>
      <c r="AB1901" s="139"/>
      <c r="AC1901" s="139"/>
      <c r="AD1901" s="139"/>
      <c r="AE1901" s="139"/>
      <c r="AF1901" s="139"/>
      <c r="AG1901" s="139"/>
      <c r="AH1901" s="139"/>
      <c r="AI1901" s="139"/>
      <c r="AJ1901" s="139"/>
      <c r="AK1901" s="139"/>
      <c r="AL1901" s="139"/>
      <c r="AM1901" s="139"/>
      <c r="AN1901" s="139"/>
      <c r="AO1901" s="139"/>
      <c r="AP1901" s="139"/>
      <c r="AQ1901" s="139"/>
      <c r="AR1901" s="139"/>
      <c r="AS1901" s="139"/>
      <c r="AT1901" s="139"/>
      <c r="AU1901" s="139"/>
      <c r="AV1901" s="139"/>
      <c r="AW1901" s="139"/>
      <c r="AX1901" s="139"/>
      <c r="AY1901" s="139"/>
      <c r="AZ1901" s="139"/>
      <c r="BA1901" s="139"/>
      <c r="BB1901" s="139"/>
    </row>
    <row r="1902" spans="1:54" ht="14.25" x14ac:dyDescent="0.2">
      <c r="A1902" s="139"/>
      <c r="B1902" s="139"/>
      <c r="C1902" s="139"/>
      <c r="D1902" s="139"/>
      <c r="E1902" s="139"/>
      <c r="F1902" s="139"/>
      <c r="G1902" s="139"/>
      <c r="H1902" s="139"/>
      <c r="I1902" s="139"/>
      <c r="J1902" s="139"/>
      <c r="K1902" s="139"/>
      <c r="L1902" s="139"/>
      <c r="M1902" s="139"/>
      <c r="N1902" s="139"/>
      <c r="O1902" s="139"/>
      <c r="P1902" s="139"/>
      <c r="Q1902" s="139"/>
      <c r="R1902" s="139"/>
      <c r="S1902" s="139"/>
      <c r="T1902" s="139"/>
      <c r="U1902" s="139"/>
      <c r="V1902" s="139"/>
      <c r="W1902" s="139"/>
      <c r="X1902" s="139"/>
      <c r="Y1902" s="139"/>
      <c r="Z1902" s="139"/>
      <c r="AA1902" s="139"/>
      <c r="AB1902" s="139"/>
      <c r="AC1902" s="139"/>
      <c r="AD1902" s="139"/>
      <c r="AE1902" s="139"/>
      <c r="AF1902" s="139"/>
      <c r="AG1902" s="139"/>
      <c r="AH1902" s="139"/>
      <c r="AI1902" s="139"/>
      <c r="AJ1902" s="139"/>
      <c r="AK1902" s="139"/>
      <c r="AL1902" s="139"/>
      <c r="AM1902" s="139"/>
      <c r="AN1902" s="139"/>
      <c r="AO1902" s="139"/>
      <c r="AP1902" s="139"/>
      <c r="AQ1902" s="139"/>
      <c r="AR1902" s="139"/>
      <c r="AS1902" s="139"/>
      <c r="AT1902" s="139"/>
      <c r="AU1902" s="139"/>
      <c r="AV1902" s="139"/>
      <c r="AW1902" s="139"/>
      <c r="AX1902" s="139"/>
      <c r="AY1902" s="139"/>
      <c r="AZ1902" s="139"/>
      <c r="BA1902" s="139"/>
      <c r="BB1902" s="139"/>
    </row>
    <row r="1903" spans="1:54" ht="14.25" x14ac:dyDescent="0.2">
      <c r="A1903" s="139"/>
      <c r="B1903" s="139"/>
      <c r="C1903" s="139"/>
      <c r="D1903" s="139"/>
      <c r="E1903" s="139"/>
      <c r="F1903" s="139"/>
      <c r="G1903" s="139"/>
      <c r="H1903" s="139"/>
      <c r="I1903" s="139"/>
      <c r="J1903" s="139"/>
      <c r="K1903" s="139"/>
      <c r="L1903" s="139"/>
      <c r="M1903" s="139"/>
      <c r="N1903" s="139"/>
      <c r="O1903" s="139"/>
      <c r="P1903" s="139"/>
      <c r="Q1903" s="139"/>
      <c r="R1903" s="139"/>
      <c r="S1903" s="139"/>
      <c r="T1903" s="139"/>
      <c r="U1903" s="139"/>
      <c r="V1903" s="139"/>
      <c r="W1903" s="139"/>
      <c r="X1903" s="139"/>
      <c r="Y1903" s="139"/>
      <c r="Z1903" s="139"/>
      <c r="AA1903" s="139"/>
      <c r="AB1903" s="139"/>
      <c r="AC1903" s="139"/>
      <c r="AD1903" s="139"/>
      <c r="AE1903" s="139"/>
      <c r="AF1903" s="139"/>
      <c r="AG1903" s="139"/>
      <c r="AH1903" s="139"/>
      <c r="AI1903" s="139"/>
      <c r="AJ1903" s="139"/>
      <c r="AK1903" s="139"/>
      <c r="AL1903" s="139"/>
      <c r="AM1903" s="139"/>
      <c r="AN1903" s="139"/>
      <c r="AO1903" s="139"/>
      <c r="AP1903" s="139"/>
      <c r="AQ1903" s="139"/>
      <c r="AR1903" s="139"/>
      <c r="AS1903" s="139"/>
      <c r="AT1903" s="139"/>
      <c r="AU1903" s="139"/>
      <c r="AV1903" s="139"/>
      <c r="AW1903" s="139"/>
      <c r="AX1903" s="139"/>
      <c r="AY1903" s="139"/>
      <c r="AZ1903" s="139"/>
      <c r="BA1903" s="139"/>
      <c r="BB1903" s="139"/>
    </row>
    <row r="1904" spans="1:54" ht="14.25" x14ac:dyDescent="0.2">
      <c r="A1904" s="139"/>
      <c r="B1904" s="139"/>
      <c r="C1904" s="139"/>
      <c r="D1904" s="139"/>
      <c r="E1904" s="139"/>
      <c r="F1904" s="139"/>
      <c r="G1904" s="139"/>
      <c r="H1904" s="139"/>
      <c r="I1904" s="139"/>
      <c r="J1904" s="139"/>
      <c r="K1904" s="139"/>
      <c r="L1904" s="139"/>
      <c r="M1904" s="139"/>
      <c r="N1904" s="139"/>
      <c r="O1904" s="139"/>
      <c r="P1904" s="139"/>
      <c r="Q1904" s="139"/>
      <c r="R1904" s="139"/>
      <c r="S1904" s="139"/>
      <c r="T1904" s="139"/>
      <c r="U1904" s="139"/>
      <c r="V1904" s="139"/>
      <c r="W1904" s="139"/>
      <c r="X1904" s="139"/>
      <c r="Y1904" s="139"/>
      <c r="Z1904" s="139"/>
      <c r="AA1904" s="139"/>
      <c r="AB1904" s="139"/>
      <c r="AC1904" s="139"/>
      <c r="AD1904" s="139"/>
      <c r="AE1904" s="139"/>
      <c r="AF1904" s="139"/>
      <c r="AG1904" s="139"/>
      <c r="AH1904" s="139"/>
      <c r="AI1904" s="139"/>
      <c r="AJ1904" s="139"/>
      <c r="AK1904" s="139"/>
      <c r="AL1904" s="139"/>
      <c r="AM1904" s="139"/>
      <c r="AN1904" s="139"/>
      <c r="AO1904" s="139"/>
      <c r="AP1904" s="139"/>
      <c r="AQ1904" s="139"/>
      <c r="AR1904" s="139"/>
      <c r="AS1904" s="139"/>
      <c r="AT1904" s="139"/>
      <c r="AU1904" s="139"/>
      <c r="AV1904" s="139"/>
      <c r="AW1904" s="139"/>
      <c r="AX1904" s="139"/>
      <c r="AY1904" s="139"/>
      <c r="AZ1904" s="139"/>
      <c r="BA1904" s="139"/>
      <c r="BB1904" s="139"/>
    </row>
    <row r="1905" spans="1:54" ht="14.25" x14ac:dyDescent="0.2">
      <c r="A1905" s="139"/>
      <c r="B1905" s="139"/>
      <c r="C1905" s="139"/>
      <c r="D1905" s="139"/>
      <c r="E1905" s="139"/>
      <c r="F1905" s="139"/>
      <c r="G1905" s="139"/>
      <c r="H1905" s="139"/>
      <c r="I1905" s="139"/>
      <c r="J1905" s="139"/>
      <c r="K1905" s="139"/>
      <c r="L1905" s="139"/>
      <c r="M1905" s="139"/>
      <c r="N1905" s="139"/>
      <c r="O1905" s="139"/>
      <c r="P1905" s="139"/>
      <c r="Q1905" s="139"/>
      <c r="R1905" s="139"/>
      <c r="S1905" s="139"/>
      <c r="T1905" s="139"/>
      <c r="U1905" s="139"/>
      <c r="V1905" s="139"/>
      <c r="W1905" s="139"/>
      <c r="X1905" s="139"/>
      <c r="Y1905" s="139"/>
      <c r="Z1905" s="139"/>
      <c r="AA1905" s="139"/>
      <c r="AB1905" s="139"/>
      <c r="AC1905" s="139"/>
      <c r="AD1905" s="139"/>
      <c r="AE1905" s="139"/>
      <c r="AF1905" s="139"/>
      <c r="AG1905" s="139"/>
      <c r="AH1905" s="139"/>
      <c r="AI1905" s="139"/>
      <c r="AJ1905" s="139"/>
      <c r="AK1905" s="139"/>
      <c r="AL1905" s="139"/>
      <c r="AM1905" s="139"/>
      <c r="AN1905" s="139"/>
      <c r="AO1905" s="139"/>
      <c r="AP1905" s="139"/>
      <c r="AQ1905" s="139"/>
      <c r="AR1905" s="139"/>
      <c r="AS1905" s="139"/>
      <c r="AT1905" s="139"/>
      <c r="AU1905" s="139"/>
      <c r="AV1905" s="139"/>
      <c r="AW1905" s="139"/>
      <c r="AX1905" s="139"/>
      <c r="AY1905" s="139"/>
      <c r="AZ1905" s="139"/>
      <c r="BA1905" s="139"/>
      <c r="BB1905" s="139"/>
    </row>
    <row r="1906" spans="1:54" ht="14.25" x14ac:dyDescent="0.2">
      <c r="A1906" s="139"/>
      <c r="B1906" s="139"/>
      <c r="C1906" s="139"/>
      <c r="D1906" s="139"/>
      <c r="E1906" s="139"/>
      <c r="F1906" s="139"/>
      <c r="G1906" s="139"/>
      <c r="H1906" s="139"/>
      <c r="I1906" s="139"/>
      <c r="J1906" s="139"/>
      <c r="K1906" s="139"/>
      <c r="L1906" s="139"/>
      <c r="M1906" s="139"/>
      <c r="N1906" s="139"/>
      <c r="O1906" s="139"/>
      <c r="P1906" s="139"/>
      <c r="Q1906" s="139"/>
      <c r="R1906" s="139"/>
      <c r="S1906" s="139"/>
      <c r="T1906" s="139"/>
      <c r="U1906" s="139"/>
      <c r="V1906" s="139"/>
      <c r="W1906" s="139"/>
      <c r="X1906" s="139"/>
      <c r="Y1906" s="139"/>
      <c r="Z1906" s="139"/>
      <c r="AA1906" s="139"/>
      <c r="AB1906" s="139"/>
      <c r="AC1906" s="139"/>
      <c r="AD1906" s="139"/>
      <c r="AE1906" s="139"/>
      <c r="AF1906" s="139"/>
      <c r="AG1906" s="139"/>
      <c r="AH1906" s="139"/>
      <c r="AI1906" s="139"/>
      <c r="AJ1906" s="139"/>
      <c r="AK1906" s="139"/>
      <c r="AL1906" s="139"/>
      <c r="AM1906" s="139"/>
      <c r="AN1906" s="139"/>
      <c r="AO1906" s="139"/>
      <c r="AP1906" s="139"/>
      <c r="AQ1906" s="139"/>
      <c r="AR1906" s="139"/>
      <c r="AS1906" s="139"/>
      <c r="AT1906" s="139"/>
      <c r="AU1906" s="139"/>
      <c r="AV1906" s="139"/>
      <c r="AW1906" s="139"/>
      <c r="AX1906" s="139"/>
      <c r="AY1906" s="139"/>
      <c r="AZ1906" s="139"/>
      <c r="BA1906" s="139"/>
      <c r="BB1906" s="139"/>
    </row>
    <row r="1907" spans="1:54" ht="14.25" x14ac:dyDescent="0.2">
      <c r="A1907" s="139"/>
      <c r="B1907" s="139"/>
      <c r="C1907" s="139"/>
      <c r="D1907" s="139"/>
      <c r="E1907" s="139"/>
      <c r="F1907" s="139"/>
      <c r="G1907" s="139"/>
      <c r="H1907" s="139"/>
      <c r="I1907" s="139"/>
      <c r="J1907" s="139"/>
      <c r="K1907" s="139"/>
      <c r="L1907" s="139"/>
      <c r="M1907" s="139"/>
      <c r="N1907" s="139"/>
      <c r="O1907" s="139"/>
      <c r="P1907" s="139"/>
      <c r="Q1907" s="139"/>
      <c r="R1907" s="139"/>
      <c r="S1907" s="139"/>
      <c r="T1907" s="139"/>
      <c r="U1907" s="139"/>
      <c r="V1907" s="139"/>
      <c r="W1907" s="139"/>
      <c r="X1907" s="139"/>
      <c r="Y1907" s="139"/>
      <c r="Z1907" s="139"/>
      <c r="AA1907" s="139"/>
      <c r="AB1907" s="139"/>
      <c r="AC1907" s="139"/>
      <c r="AD1907" s="139"/>
      <c r="AE1907" s="139"/>
      <c r="AF1907" s="139"/>
      <c r="AG1907" s="139"/>
      <c r="AH1907" s="139"/>
      <c r="AI1907" s="139"/>
      <c r="AJ1907" s="139"/>
      <c r="AK1907" s="139"/>
      <c r="AL1907" s="139"/>
      <c r="AM1907" s="139"/>
      <c r="AN1907" s="139"/>
      <c r="AO1907" s="139"/>
      <c r="AP1907" s="139"/>
      <c r="AQ1907" s="139"/>
      <c r="AR1907" s="139"/>
      <c r="AS1907" s="139"/>
      <c r="AT1907" s="139"/>
      <c r="AU1907" s="139"/>
      <c r="AV1907" s="139"/>
      <c r="AW1907" s="139"/>
      <c r="AX1907" s="139"/>
      <c r="AY1907" s="139"/>
      <c r="AZ1907" s="139"/>
      <c r="BA1907" s="139"/>
      <c r="BB1907" s="139"/>
    </row>
    <row r="1908" spans="1:54" ht="14.25" x14ac:dyDescent="0.2">
      <c r="A1908" s="139"/>
      <c r="B1908" s="139"/>
      <c r="C1908" s="139"/>
      <c r="D1908" s="139"/>
      <c r="E1908" s="139"/>
      <c r="F1908" s="139"/>
      <c r="G1908" s="139"/>
      <c r="H1908" s="139"/>
      <c r="I1908" s="139"/>
      <c r="J1908" s="139"/>
      <c r="K1908" s="139"/>
      <c r="L1908" s="139"/>
      <c r="M1908" s="139"/>
      <c r="N1908" s="139"/>
      <c r="O1908" s="139"/>
      <c r="P1908" s="139"/>
      <c r="Q1908" s="139"/>
      <c r="R1908" s="139"/>
      <c r="S1908" s="139"/>
      <c r="T1908" s="139"/>
      <c r="U1908" s="139"/>
      <c r="V1908" s="139"/>
      <c r="W1908" s="139"/>
      <c r="X1908" s="139"/>
      <c r="Y1908" s="139"/>
      <c r="Z1908" s="139"/>
      <c r="AA1908" s="139"/>
      <c r="AB1908" s="139"/>
      <c r="AC1908" s="139"/>
      <c r="AD1908" s="139"/>
      <c r="AE1908" s="139"/>
      <c r="AF1908" s="139"/>
      <c r="AG1908" s="139"/>
      <c r="AH1908" s="139"/>
      <c r="AI1908" s="139"/>
      <c r="AJ1908" s="139"/>
      <c r="AK1908" s="139"/>
      <c r="AL1908" s="139"/>
      <c r="AM1908" s="139"/>
      <c r="AN1908" s="139"/>
      <c r="AO1908" s="139"/>
      <c r="AP1908" s="139"/>
      <c r="AQ1908" s="139"/>
      <c r="AR1908" s="139"/>
      <c r="AS1908" s="139"/>
      <c r="AT1908" s="139"/>
      <c r="AU1908" s="139"/>
      <c r="AV1908" s="139"/>
      <c r="AW1908" s="139"/>
      <c r="AX1908" s="139"/>
      <c r="AY1908" s="139"/>
      <c r="AZ1908" s="139"/>
      <c r="BA1908" s="139"/>
      <c r="BB1908" s="139"/>
    </row>
    <row r="1909" spans="1:54" ht="14.25" x14ac:dyDescent="0.2">
      <c r="A1909" s="139"/>
      <c r="B1909" s="139"/>
      <c r="C1909" s="139"/>
      <c r="D1909" s="139"/>
      <c r="E1909" s="139"/>
      <c r="F1909" s="139"/>
      <c r="G1909" s="139"/>
      <c r="H1909" s="139"/>
      <c r="I1909" s="139"/>
      <c r="J1909" s="139"/>
      <c r="K1909" s="139"/>
      <c r="L1909" s="139"/>
      <c r="M1909" s="139"/>
      <c r="N1909" s="139"/>
      <c r="O1909" s="139"/>
      <c r="P1909" s="139"/>
      <c r="Q1909" s="139"/>
      <c r="R1909" s="139"/>
      <c r="S1909" s="139"/>
      <c r="T1909" s="139"/>
      <c r="U1909" s="139"/>
      <c r="V1909" s="139"/>
      <c r="W1909" s="139"/>
      <c r="X1909" s="139"/>
      <c r="Y1909" s="139"/>
      <c r="Z1909" s="139"/>
      <c r="AA1909" s="139"/>
      <c r="AB1909" s="139"/>
      <c r="AC1909" s="139"/>
      <c r="AD1909" s="139"/>
      <c r="AE1909" s="139"/>
      <c r="AF1909" s="139"/>
      <c r="AG1909" s="139"/>
      <c r="AH1909" s="139"/>
      <c r="AI1909" s="139"/>
      <c r="AJ1909" s="139"/>
      <c r="AK1909" s="139"/>
      <c r="AL1909" s="139"/>
      <c r="AM1909" s="139"/>
      <c r="AN1909" s="139"/>
      <c r="AO1909" s="139"/>
      <c r="AP1909" s="139"/>
      <c r="AQ1909" s="139"/>
      <c r="AR1909" s="139"/>
      <c r="AS1909" s="139"/>
      <c r="AT1909" s="139"/>
      <c r="AU1909" s="139"/>
      <c r="AV1909" s="139"/>
      <c r="AW1909" s="139"/>
      <c r="AX1909" s="139"/>
      <c r="AY1909" s="139"/>
      <c r="AZ1909" s="139"/>
      <c r="BA1909" s="139"/>
      <c r="BB1909" s="139"/>
    </row>
    <row r="1910" spans="1:54" ht="14.25" x14ac:dyDescent="0.2">
      <c r="A1910" s="139"/>
      <c r="B1910" s="139"/>
      <c r="C1910" s="139"/>
      <c r="D1910" s="139"/>
      <c r="E1910" s="139"/>
      <c r="F1910" s="139"/>
      <c r="G1910" s="139"/>
      <c r="H1910" s="139"/>
      <c r="I1910" s="139"/>
      <c r="J1910" s="139"/>
      <c r="K1910" s="139"/>
      <c r="L1910" s="139"/>
      <c r="M1910" s="139"/>
      <c r="N1910" s="139"/>
      <c r="O1910" s="139"/>
      <c r="P1910" s="139"/>
      <c r="Q1910" s="139"/>
      <c r="R1910" s="139"/>
      <c r="S1910" s="139"/>
      <c r="T1910" s="139"/>
      <c r="U1910" s="139"/>
      <c r="V1910" s="139"/>
      <c r="W1910" s="139"/>
      <c r="X1910" s="139"/>
      <c r="Y1910" s="139"/>
      <c r="Z1910" s="139"/>
      <c r="AA1910" s="139"/>
      <c r="AB1910" s="139"/>
      <c r="AC1910" s="139"/>
      <c r="AD1910" s="139"/>
      <c r="AE1910" s="139"/>
      <c r="AF1910" s="139"/>
      <c r="AG1910" s="139"/>
      <c r="AH1910" s="139"/>
      <c r="AI1910" s="139"/>
      <c r="AJ1910" s="139"/>
      <c r="AK1910" s="139"/>
      <c r="AL1910" s="139"/>
      <c r="AM1910" s="139"/>
      <c r="AN1910" s="139"/>
      <c r="AO1910" s="139"/>
      <c r="AP1910" s="139"/>
      <c r="AQ1910" s="139"/>
      <c r="AR1910" s="139"/>
      <c r="AS1910" s="139"/>
      <c r="AT1910" s="139"/>
      <c r="AU1910" s="139"/>
      <c r="AV1910" s="139"/>
      <c r="AW1910" s="139"/>
      <c r="AX1910" s="139"/>
      <c r="AY1910" s="139"/>
      <c r="AZ1910" s="139"/>
      <c r="BA1910" s="139"/>
      <c r="BB1910" s="139"/>
    </row>
    <row r="1911" spans="1:54" ht="14.25" x14ac:dyDescent="0.2">
      <c r="A1911" s="139"/>
      <c r="B1911" s="139"/>
      <c r="C1911" s="139"/>
      <c r="D1911" s="139"/>
      <c r="E1911" s="139"/>
      <c r="F1911" s="139"/>
      <c r="G1911" s="139"/>
      <c r="H1911" s="139"/>
      <c r="I1911" s="139"/>
      <c r="J1911" s="139"/>
      <c r="K1911" s="139"/>
      <c r="L1911" s="139"/>
      <c r="M1911" s="139"/>
      <c r="N1911" s="139"/>
      <c r="O1911" s="139"/>
      <c r="P1911" s="139"/>
      <c r="Q1911" s="139"/>
      <c r="R1911" s="139"/>
      <c r="S1911" s="139"/>
      <c r="T1911" s="139"/>
      <c r="U1911" s="139"/>
      <c r="V1911" s="139"/>
      <c r="W1911" s="139"/>
      <c r="X1911" s="139"/>
      <c r="Y1911" s="139"/>
      <c r="Z1911" s="139"/>
      <c r="AA1911" s="139"/>
      <c r="AB1911" s="139"/>
      <c r="AC1911" s="139"/>
      <c r="AD1911" s="139"/>
      <c r="AE1911" s="139"/>
      <c r="AF1911" s="139"/>
      <c r="AG1911" s="139"/>
      <c r="AH1911" s="139"/>
      <c r="AI1911" s="139"/>
      <c r="AJ1911" s="139"/>
      <c r="AK1911" s="139"/>
      <c r="AL1911" s="139"/>
      <c r="AM1911" s="139"/>
      <c r="AN1911" s="139"/>
      <c r="AO1911" s="139"/>
      <c r="AP1911" s="139"/>
      <c r="AQ1911" s="139"/>
      <c r="AR1911" s="139"/>
      <c r="AS1911" s="139"/>
      <c r="AT1911" s="139"/>
      <c r="AU1911" s="139"/>
      <c r="AV1911" s="139"/>
      <c r="AW1911" s="139"/>
      <c r="AX1911" s="139"/>
      <c r="AY1911" s="139"/>
      <c r="AZ1911" s="139"/>
      <c r="BA1911" s="139"/>
      <c r="BB1911" s="139"/>
    </row>
    <row r="1912" spans="1:54" ht="14.25" x14ac:dyDescent="0.2">
      <c r="A1912" s="139"/>
      <c r="B1912" s="139"/>
      <c r="C1912" s="139"/>
      <c r="D1912" s="139"/>
      <c r="E1912" s="139"/>
      <c r="F1912" s="139"/>
      <c r="G1912" s="139"/>
      <c r="H1912" s="139"/>
      <c r="I1912" s="139"/>
      <c r="J1912" s="139"/>
      <c r="K1912" s="139"/>
      <c r="L1912" s="139"/>
      <c r="M1912" s="139"/>
      <c r="N1912" s="139"/>
      <c r="O1912" s="139"/>
      <c r="P1912" s="139"/>
      <c r="Q1912" s="139"/>
      <c r="R1912" s="139"/>
      <c r="S1912" s="139"/>
      <c r="T1912" s="139"/>
      <c r="U1912" s="139"/>
      <c r="V1912" s="139"/>
      <c r="W1912" s="139"/>
      <c r="X1912" s="139"/>
      <c r="Y1912" s="139"/>
      <c r="Z1912" s="139"/>
      <c r="AA1912" s="139"/>
      <c r="AB1912" s="139"/>
      <c r="AC1912" s="139"/>
      <c r="AD1912" s="139"/>
      <c r="AE1912" s="139"/>
      <c r="AF1912" s="139"/>
      <c r="AG1912" s="139"/>
      <c r="AH1912" s="139"/>
      <c r="AI1912" s="139"/>
      <c r="AJ1912" s="139"/>
      <c r="AK1912" s="139"/>
      <c r="AL1912" s="139"/>
      <c r="AM1912" s="139"/>
      <c r="AN1912" s="139"/>
      <c r="AO1912" s="139"/>
      <c r="AP1912" s="139"/>
      <c r="AQ1912" s="139"/>
      <c r="AR1912" s="139"/>
      <c r="AS1912" s="139"/>
      <c r="AT1912" s="139"/>
      <c r="AU1912" s="139"/>
      <c r="AV1912" s="139"/>
      <c r="AW1912" s="139"/>
      <c r="AX1912" s="139"/>
      <c r="AY1912" s="139"/>
      <c r="AZ1912" s="139"/>
      <c r="BA1912" s="139"/>
      <c r="BB1912" s="139"/>
    </row>
    <row r="1913" spans="1:54" ht="14.25" x14ac:dyDescent="0.2">
      <c r="A1913" s="139"/>
      <c r="B1913" s="139"/>
      <c r="C1913" s="139"/>
      <c r="D1913" s="139"/>
      <c r="E1913" s="139"/>
      <c r="F1913" s="139"/>
      <c r="G1913" s="139"/>
      <c r="H1913" s="139"/>
      <c r="I1913" s="139"/>
      <c r="J1913" s="139"/>
      <c r="K1913" s="139"/>
      <c r="L1913" s="139"/>
      <c r="M1913" s="139"/>
      <c r="N1913" s="139"/>
      <c r="O1913" s="139"/>
      <c r="P1913" s="139"/>
      <c r="Q1913" s="139"/>
      <c r="R1913" s="139"/>
      <c r="S1913" s="139"/>
      <c r="T1913" s="139"/>
      <c r="U1913" s="139"/>
      <c r="V1913" s="139"/>
      <c r="W1913" s="139"/>
      <c r="X1913" s="139"/>
      <c r="Y1913" s="139"/>
      <c r="Z1913" s="139"/>
      <c r="AA1913" s="139"/>
      <c r="AB1913" s="139"/>
      <c r="AC1913" s="139"/>
      <c r="AD1913" s="139"/>
      <c r="AE1913" s="139"/>
      <c r="AF1913" s="139"/>
      <c r="AG1913" s="139"/>
      <c r="AH1913" s="139"/>
      <c r="AI1913" s="139"/>
      <c r="AJ1913" s="139"/>
      <c r="AK1913" s="139"/>
      <c r="AL1913" s="139"/>
      <c r="AM1913" s="139"/>
      <c r="AN1913" s="139"/>
      <c r="AO1913" s="139"/>
      <c r="AP1913" s="139"/>
      <c r="AQ1913" s="139"/>
      <c r="AR1913" s="139"/>
      <c r="AS1913" s="139"/>
      <c r="AT1913" s="139"/>
      <c r="AU1913" s="139"/>
      <c r="AV1913" s="139"/>
      <c r="AW1913" s="139"/>
      <c r="AX1913" s="139"/>
      <c r="AY1913" s="139"/>
      <c r="AZ1913" s="139"/>
      <c r="BA1913" s="139"/>
      <c r="BB1913" s="139"/>
    </row>
    <row r="1914" spans="1:54" ht="14.25" x14ac:dyDescent="0.2">
      <c r="A1914" s="139"/>
      <c r="B1914" s="139"/>
      <c r="C1914" s="139"/>
      <c r="D1914" s="139"/>
      <c r="E1914" s="139"/>
      <c r="F1914" s="139"/>
      <c r="G1914" s="139"/>
      <c r="H1914" s="139"/>
      <c r="I1914" s="139"/>
      <c r="J1914" s="139"/>
      <c r="K1914" s="139"/>
      <c r="L1914" s="139"/>
      <c r="M1914" s="139"/>
      <c r="N1914" s="139"/>
      <c r="O1914" s="139"/>
      <c r="P1914" s="139"/>
      <c r="Q1914" s="139"/>
      <c r="R1914" s="139"/>
      <c r="S1914" s="139"/>
      <c r="T1914" s="139"/>
      <c r="U1914" s="139"/>
      <c r="V1914" s="139"/>
      <c r="W1914" s="139"/>
      <c r="X1914" s="139"/>
      <c r="Y1914" s="139"/>
      <c r="Z1914" s="139"/>
      <c r="AA1914" s="139"/>
      <c r="AB1914" s="139"/>
      <c r="AC1914" s="139"/>
      <c r="AD1914" s="139"/>
      <c r="AE1914" s="139"/>
      <c r="AF1914" s="139"/>
      <c r="AG1914" s="139"/>
      <c r="AH1914" s="139"/>
      <c r="AI1914" s="139"/>
      <c r="AJ1914" s="139"/>
      <c r="AK1914" s="139"/>
      <c r="AL1914" s="139"/>
      <c r="AM1914" s="139"/>
      <c r="AN1914" s="139"/>
      <c r="AO1914" s="139"/>
      <c r="AP1914" s="139"/>
      <c r="AQ1914" s="139"/>
      <c r="AR1914" s="139"/>
      <c r="AS1914" s="139"/>
      <c r="AT1914" s="139"/>
      <c r="AU1914" s="139"/>
      <c r="AV1914" s="139"/>
      <c r="AW1914" s="139"/>
      <c r="AX1914" s="139"/>
      <c r="AY1914" s="139"/>
      <c r="AZ1914" s="139"/>
      <c r="BA1914" s="139"/>
      <c r="BB1914" s="139"/>
    </row>
    <row r="1915" spans="1:54" ht="14.25" x14ac:dyDescent="0.2">
      <c r="A1915" s="139"/>
      <c r="B1915" s="139"/>
      <c r="C1915" s="139"/>
      <c r="D1915" s="139"/>
      <c r="E1915" s="139"/>
      <c r="F1915" s="139"/>
      <c r="G1915" s="139"/>
      <c r="H1915" s="139"/>
      <c r="I1915" s="139"/>
      <c r="J1915" s="139"/>
      <c r="K1915" s="139"/>
      <c r="L1915" s="139"/>
      <c r="M1915" s="139"/>
      <c r="N1915" s="139"/>
      <c r="O1915" s="139"/>
      <c r="P1915" s="139"/>
      <c r="Q1915" s="139"/>
      <c r="R1915" s="139"/>
      <c r="S1915" s="139"/>
      <c r="T1915" s="139"/>
      <c r="U1915" s="139"/>
      <c r="V1915" s="139"/>
      <c r="W1915" s="139"/>
      <c r="X1915" s="139"/>
      <c r="Y1915" s="139"/>
      <c r="Z1915" s="139"/>
      <c r="AA1915" s="139"/>
      <c r="AB1915" s="139"/>
      <c r="AC1915" s="139"/>
      <c r="AD1915" s="139"/>
      <c r="AE1915" s="139"/>
      <c r="AF1915" s="139"/>
      <c r="AG1915" s="139"/>
      <c r="AH1915" s="139"/>
      <c r="AI1915" s="139"/>
      <c r="AJ1915" s="139"/>
      <c r="AK1915" s="139"/>
      <c r="AL1915" s="139"/>
      <c r="AM1915" s="139"/>
      <c r="AN1915" s="139"/>
      <c r="AO1915" s="139"/>
      <c r="AP1915" s="139"/>
      <c r="AQ1915" s="139"/>
      <c r="AR1915" s="139"/>
      <c r="AS1915" s="139"/>
      <c r="AT1915" s="139"/>
      <c r="AU1915" s="139"/>
      <c r="AV1915" s="139"/>
      <c r="AW1915" s="139"/>
      <c r="AX1915" s="139"/>
      <c r="AY1915" s="139"/>
      <c r="AZ1915" s="139"/>
      <c r="BA1915" s="139"/>
      <c r="BB1915" s="139"/>
    </row>
    <row r="1916" spans="1:54" ht="14.25" x14ac:dyDescent="0.2">
      <c r="A1916" s="139"/>
      <c r="B1916" s="139"/>
      <c r="C1916" s="139"/>
      <c r="D1916" s="139"/>
      <c r="E1916" s="139"/>
      <c r="F1916" s="139"/>
      <c r="G1916" s="139"/>
      <c r="H1916" s="139"/>
      <c r="I1916" s="139"/>
      <c r="J1916" s="139"/>
      <c r="K1916" s="139"/>
      <c r="L1916" s="139"/>
      <c r="M1916" s="139"/>
      <c r="N1916" s="139"/>
      <c r="O1916" s="139"/>
      <c r="P1916" s="139"/>
      <c r="Q1916" s="139"/>
      <c r="R1916" s="139"/>
      <c r="S1916" s="139"/>
      <c r="T1916" s="139"/>
      <c r="U1916" s="139"/>
      <c r="V1916" s="139"/>
      <c r="W1916" s="139"/>
      <c r="X1916" s="139"/>
      <c r="Y1916" s="139"/>
      <c r="Z1916" s="139"/>
      <c r="AA1916" s="139"/>
      <c r="AB1916" s="139"/>
      <c r="AC1916" s="139"/>
      <c r="AD1916" s="139"/>
      <c r="AE1916" s="139"/>
      <c r="AF1916" s="139"/>
      <c r="AG1916" s="139"/>
      <c r="AH1916" s="139"/>
      <c r="AI1916" s="139"/>
      <c r="AJ1916" s="139"/>
      <c r="AK1916" s="139"/>
      <c r="AL1916" s="139"/>
      <c r="AM1916" s="139"/>
      <c r="AN1916" s="139"/>
      <c r="AO1916" s="139"/>
      <c r="AP1916" s="139"/>
      <c r="AQ1916" s="139"/>
      <c r="AR1916" s="139"/>
      <c r="AS1916" s="139"/>
      <c r="AT1916" s="139"/>
      <c r="AU1916" s="139"/>
      <c r="AV1916" s="139"/>
      <c r="AW1916" s="139"/>
      <c r="AX1916" s="139"/>
      <c r="AY1916" s="139"/>
      <c r="AZ1916" s="139"/>
      <c r="BA1916" s="139"/>
      <c r="BB1916" s="139"/>
    </row>
    <row r="1917" spans="1:54" ht="14.25" x14ac:dyDescent="0.2">
      <c r="A1917" s="139"/>
      <c r="B1917" s="139"/>
      <c r="C1917" s="139"/>
      <c r="D1917" s="139"/>
      <c r="E1917" s="139"/>
      <c r="F1917" s="139"/>
      <c r="G1917" s="139"/>
      <c r="H1917" s="139"/>
      <c r="I1917" s="139"/>
      <c r="J1917" s="139"/>
      <c r="K1917" s="139"/>
      <c r="L1917" s="139"/>
      <c r="M1917" s="139"/>
      <c r="N1917" s="139"/>
      <c r="O1917" s="139"/>
      <c r="P1917" s="139"/>
      <c r="Q1917" s="139"/>
      <c r="R1917" s="139"/>
      <c r="S1917" s="139"/>
      <c r="T1917" s="139"/>
      <c r="U1917" s="139"/>
      <c r="V1917" s="139"/>
      <c r="W1917" s="139"/>
      <c r="X1917" s="139"/>
      <c r="Y1917" s="139"/>
      <c r="Z1917" s="139"/>
      <c r="AA1917" s="139"/>
      <c r="AB1917" s="139"/>
      <c r="AC1917" s="139"/>
      <c r="AD1917" s="139"/>
      <c r="AE1917" s="139"/>
      <c r="AF1917" s="139"/>
      <c r="AG1917" s="139"/>
      <c r="AH1917" s="139"/>
      <c r="AI1917" s="139"/>
      <c r="AJ1917" s="139"/>
      <c r="AK1917" s="139"/>
      <c r="AL1917" s="139"/>
      <c r="AM1917" s="139"/>
      <c r="AN1917" s="139"/>
      <c r="AO1917" s="139"/>
      <c r="AP1917" s="139"/>
      <c r="AQ1917" s="139"/>
      <c r="AR1917" s="139"/>
      <c r="AS1917" s="139"/>
      <c r="AT1917" s="139"/>
      <c r="AU1917" s="139"/>
      <c r="AV1917" s="139"/>
      <c r="AW1917" s="139"/>
      <c r="AX1917" s="139"/>
      <c r="AY1917" s="139"/>
      <c r="AZ1917" s="139"/>
      <c r="BA1917" s="139"/>
      <c r="BB1917" s="139"/>
    </row>
    <row r="1918" spans="1:54" ht="14.25" x14ac:dyDescent="0.2">
      <c r="A1918" s="139"/>
      <c r="B1918" s="139"/>
      <c r="C1918" s="139"/>
      <c r="D1918" s="139"/>
      <c r="E1918" s="139"/>
      <c r="F1918" s="139"/>
      <c r="G1918" s="139"/>
      <c r="H1918" s="139"/>
      <c r="I1918" s="139"/>
      <c r="J1918" s="139"/>
      <c r="K1918" s="139"/>
      <c r="L1918" s="139"/>
      <c r="M1918" s="139"/>
      <c r="N1918" s="139"/>
      <c r="O1918" s="139"/>
      <c r="P1918" s="139"/>
      <c r="Q1918" s="139"/>
      <c r="R1918" s="139"/>
      <c r="S1918" s="139"/>
      <c r="T1918" s="139"/>
      <c r="U1918" s="139"/>
      <c r="V1918" s="139"/>
      <c r="W1918" s="139"/>
      <c r="X1918" s="139"/>
      <c r="Y1918" s="139"/>
      <c r="Z1918" s="139"/>
      <c r="AA1918" s="139"/>
      <c r="AB1918" s="139"/>
      <c r="AC1918" s="139"/>
      <c r="AD1918" s="139"/>
      <c r="AE1918" s="139"/>
      <c r="AF1918" s="139"/>
      <c r="AG1918" s="139"/>
      <c r="AH1918" s="139"/>
      <c r="AI1918" s="139"/>
      <c r="AJ1918" s="139"/>
      <c r="AK1918" s="139"/>
      <c r="AL1918" s="139"/>
      <c r="AM1918" s="139"/>
      <c r="AN1918" s="139"/>
      <c r="AO1918" s="139"/>
      <c r="AP1918" s="139"/>
      <c r="AQ1918" s="139"/>
      <c r="AR1918" s="139"/>
      <c r="AS1918" s="139"/>
      <c r="AT1918" s="139"/>
      <c r="AU1918" s="139"/>
      <c r="AV1918" s="139"/>
      <c r="AW1918" s="139"/>
      <c r="AX1918" s="139"/>
      <c r="AY1918" s="139"/>
      <c r="AZ1918" s="139"/>
      <c r="BA1918" s="139"/>
      <c r="BB1918" s="139"/>
    </row>
    <row r="1919" spans="1:54" ht="14.25" x14ac:dyDescent="0.2">
      <c r="A1919" s="139"/>
      <c r="B1919" s="139"/>
      <c r="C1919" s="139"/>
      <c r="D1919" s="139"/>
      <c r="E1919" s="139"/>
      <c r="F1919" s="139"/>
      <c r="G1919" s="139"/>
      <c r="H1919" s="139"/>
      <c r="I1919" s="139"/>
      <c r="J1919" s="139"/>
      <c r="K1919" s="139"/>
      <c r="L1919" s="139"/>
      <c r="M1919" s="139"/>
      <c r="N1919" s="139"/>
      <c r="O1919" s="139"/>
      <c r="P1919" s="139"/>
      <c r="Q1919" s="139"/>
      <c r="R1919" s="139"/>
      <c r="S1919" s="139"/>
      <c r="T1919" s="139"/>
      <c r="U1919" s="139"/>
      <c r="V1919" s="139"/>
      <c r="W1919" s="139"/>
      <c r="X1919" s="139"/>
      <c r="Y1919" s="139"/>
      <c r="Z1919" s="139"/>
      <c r="AA1919" s="139"/>
      <c r="AB1919" s="139"/>
      <c r="AC1919" s="139"/>
      <c r="AD1919" s="139"/>
      <c r="AE1919" s="139"/>
      <c r="AF1919" s="139"/>
      <c r="AG1919" s="139"/>
      <c r="AH1919" s="139"/>
      <c r="AI1919" s="139"/>
      <c r="AJ1919" s="139"/>
      <c r="AK1919" s="139"/>
      <c r="AL1919" s="139"/>
      <c r="AM1919" s="139"/>
      <c r="AN1919" s="139"/>
      <c r="AO1919" s="139"/>
      <c r="AP1919" s="139"/>
      <c r="AQ1919" s="139"/>
      <c r="AR1919" s="139"/>
      <c r="AS1919" s="139"/>
      <c r="AT1919" s="139"/>
      <c r="AU1919" s="139"/>
      <c r="AV1919" s="139"/>
      <c r="AW1919" s="139"/>
      <c r="AX1919" s="139"/>
      <c r="AY1919" s="139"/>
      <c r="AZ1919" s="139"/>
      <c r="BA1919" s="139"/>
      <c r="BB1919" s="139"/>
    </row>
    <row r="1920" spans="1:54" ht="14.25" x14ac:dyDescent="0.2">
      <c r="A1920" s="139"/>
      <c r="B1920" s="139"/>
      <c r="C1920" s="139"/>
      <c r="D1920" s="139"/>
      <c r="E1920" s="139"/>
      <c r="F1920" s="139"/>
      <c r="G1920" s="139"/>
      <c r="H1920" s="139"/>
      <c r="I1920" s="139"/>
      <c r="J1920" s="139"/>
      <c r="K1920" s="139"/>
      <c r="L1920" s="139"/>
      <c r="M1920" s="139"/>
      <c r="N1920" s="139"/>
      <c r="O1920" s="139"/>
      <c r="P1920" s="139"/>
      <c r="Q1920" s="139"/>
      <c r="R1920" s="139"/>
      <c r="S1920" s="139"/>
      <c r="T1920" s="139"/>
      <c r="U1920" s="139"/>
      <c r="V1920" s="139"/>
      <c r="W1920" s="139"/>
      <c r="X1920" s="139"/>
      <c r="Y1920" s="139"/>
      <c r="Z1920" s="139"/>
      <c r="AA1920" s="139"/>
      <c r="AB1920" s="139"/>
      <c r="AC1920" s="139"/>
      <c r="AD1920" s="139"/>
      <c r="AE1920" s="139"/>
      <c r="AF1920" s="139"/>
      <c r="AG1920" s="139"/>
      <c r="AH1920" s="139"/>
      <c r="AI1920" s="139"/>
      <c r="AJ1920" s="139"/>
      <c r="AK1920" s="139"/>
      <c r="AL1920" s="139"/>
      <c r="AM1920" s="139"/>
      <c r="AN1920" s="139"/>
      <c r="AO1920" s="139"/>
      <c r="AP1920" s="139"/>
      <c r="AQ1920" s="139"/>
      <c r="AR1920" s="139"/>
      <c r="AS1920" s="139"/>
      <c r="AT1920" s="139"/>
      <c r="AU1920" s="139"/>
      <c r="AV1920" s="139"/>
      <c r="AW1920" s="139"/>
      <c r="AX1920" s="139"/>
      <c r="AY1920" s="139"/>
      <c r="AZ1920" s="139"/>
      <c r="BA1920" s="139"/>
      <c r="BB1920" s="139"/>
    </row>
    <row r="1921" spans="1:54" ht="14.25" x14ac:dyDescent="0.2">
      <c r="A1921" s="139"/>
      <c r="B1921" s="139"/>
      <c r="C1921" s="139"/>
      <c r="D1921" s="139"/>
      <c r="E1921" s="139"/>
      <c r="F1921" s="139"/>
      <c r="G1921" s="139"/>
      <c r="H1921" s="139"/>
      <c r="I1921" s="139"/>
      <c r="J1921" s="139"/>
      <c r="K1921" s="139"/>
      <c r="L1921" s="139"/>
      <c r="M1921" s="139"/>
      <c r="N1921" s="139"/>
      <c r="O1921" s="139"/>
      <c r="P1921" s="139"/>
      <c r="Q1921" s="139"/>
      <c r="R1921" s="139"/>
      <c r="S1921" s="139"/>
      <c r="T1921" s="139"/>
      <c r="U1921" s="139"/>
      <c r="V1921" s="139"/>
      <c r="W1921" s="139"/>
      <c r="X1921" s="139"/>
      <c r="Y1921" s="139"/>
      <c r="Z1921" s="139"/>
      <c r="AA1921" s="139"/>
      <c r="AB1921" s="139"/>
      <c r="AC1921" s="139"/>
      <c r="AD1921" s="139"/>
      <c r="AE1921" s="139"/>
      <c r="AF1921" s="139"/>
      <c r="AG1921" s="139"/>
      <c r="AH1921" s="139"/>
      <c r="AI1921" s="139"/>
      <c r="AJ1921" s="139"/>
      <c r="AK1921" s="139"/>
      <c r="AL1921" s="139"/>
      <c r="AM1921" s="139"/>
      <c r="AN1921" s="139"/>
      <c r="AO1921" s="139"/>
      <c r="AP1921" s="139"/>
      <c r="AQ1921" s="139"/>
      <c r="AR1921" s="139"/>
      <c r="AS1921" s="139"/>
      <c r="AT1921" s="139"/>
      <c r="AU1921" s="139"/>
      <c r="AV1921" s="139"/>
      <c r="AW1921" s="139"/>
      <c r="AX1921" s="139"/>
      <c r="AY1921" s="139"/>
      <c r="AZ1921" s="139"/>
      <c r="BA1921" s="139"/>
      <c r="BB1921" s="139"/>
    </row>
    <row r="1922" spans="1:54" ht="14.25" x14ac:dyDescent="0.2">
      <c r="A1922" s="139"/>
      <c r="B1922" s="139"/>
      <c r="C1922" s="139"/>
      <c r="D1922" s="139"/>
      <c r="E1922" s="139"/>
      <c r="F1922" s="139"/>
      <c r="G1922" s="139"/>
      <c r="H1922" s="139"/>
      <c r="I1922" s="139"/>
      <c r="J1922" s="139"/>
      <c r="K1922" s="139"/>
      <c r="L1922" s="139"/>
      <c r="M1922" s="139"/>
      <c r="N1922" s="139"/>
      <c r="O1922" s="139"/>
      <c r="P1922" s="139"/>
      <c r="Q1922" s="139"/>
      <c r="R1922" s="139"/>
      <c r="S1922" s="139"/>
      <c r="T1922" s="139"/>
      <c r="U1922" s="139"/>
      <c r="V1922" s="139"/>
      <c r="W1922" s="139"/>
      <c r="X1922" s="139"/>
      <c r="Y1922" s="139"/>
      <c r="Z1922" s="139"/>
      <c r="AA1922" s="139"/>
      <c r="AB1922" s="139"/>
      <c r="AC1922" s="139"/>
      <c r="AD1922" s="139"/>
      <c r="AE1922" s="139"/>
      <c r="AF1922" s="139"/>
      <c r="AG1922" s="139"/>
      <c r="AH1922" s="139"/>
      <c r="AI1922" s="139"/>
      <c r="AJ1922" s="139"/>
      <c r="AK1922" s="139"/>
      <c r="AL1922" s="139"/>
      <c r="AM1922" s="139"/>
      <c r="AN1922" s="139"/>
      <c r="AO1922" s="139"/>
      <c r="AP1922" s="139"/>
      <c r="AQ1922" s="139"/>
      <c r="AR1922" s="139"/>
      <c r="AS1922" s="139"/>
      <c r="AT1922" s="139"/>
      <c r="AU1922" s="139"/>
      <c r="AV1922" s="139"/>
      <c r="AW1922" s="139"/>
      <c r="AX1922" s="139"/>
      <c r="AY1922" s="139"/>
      <c r="AZ1922" s="139"/>
      <c r="BA1922" s="139"/>
      <c r="BB1922" s="139"/>
    </row>
    <row r="1923" spans="1:54" ht="14.25" x14ac:dyDescent="0.2">
      <c r="A1923" s="139"/>
      <c r="B1923" s="139"/>
      <c r="C1923" s="139"/>
      <c r="D1923" s="139"/>
      <c r="E1923" s="139"/>
      <c r="F1923" s="139"/>
      <c r="G1923" s="139"/>
      <c r="H1923" s="139"/>
      <c r="I1923" s="139"/>
      <c r="J1923" s="139"/>
      <c r="K1923" s="139"/>
      <c r="L1923" s="139"/>
      <c r="M1923" s="139"/>
      <c r="N1923" s="139"/>
      <c r="O1923" s="139"/>
      <c r="P1923" s="139"/>
      <c r="Q1923" s="139"/>
      <c r="R1923" s="139"/>
      <c r="S1923" s="139"/>
      <c r="T1923" s="139"/>
      <c r="U1923" s="139"/>
      <c r="V1923" s="139"/>
      <c r="W1923" s="139"/>
      <c r="X1923" s="139"/>
      <c r="Y1923" s="139"/>
      <c r="Z1923" s="139"/>
      <c r="AA1923" s="139"/>
      <c r="AB1923" s="139"/>
      <c r="AC1923" s="139"/>
      <c r="AD1923" s="139"/>
      <c r="AE1923" s="139"/>
      <c r="AF1923" s="139"/>
      <c r="AG1923" s="139"/>
      <c r="AH1923" s="139"/>
      <c r="AI1923" s="139"/>
      <c r="AJ1923" s="139"/>
      <c r="AK1923" s="139"/>
      <c r="AL1923" s="139"/>
      <c r="AM1923" s="139"/>
      <c r="AN1923" s="139"/>
      <c r="AO1923" s="139"/>
      <c r="AP1923" s="139"/>
      <c r="AQ1923" s="139"/>
      <c r="AR1923" s="139"/>
      <c r="AS1923" s="139"/>
      <c r="AT1923" s="139"/>
      <c r="AU1923" s="139"/>
      <c r="AV1923" s="139"/>
      <c r="AW1923" s="139"/>
      <c r="AX1923" s="139"/>
      <c r="AY1923" s="139"/>
      <c r="AZ1923" s="139"/>
      <c r="BA1923" s="139"/>
      <c r="BB1923" s="139"/>
    </row>
    <row r="1924" spans="1:54" ht="14.25" x14ac:dyDescent="0.2">
      <c r="A1924" s="139"/>
      <c r="B1924" s="139"/>
      <c r="C1924" s="139"/>
      <c r="D1924" s="139"/>
      <c r="E1924" s="139"/>
      <c r="F1924" s="139"/>
      <c r="G1924" s="139"/>
      <c r="H1924" s="139"/>
      <c r="I1924" s="139"/>
      <c r="J1924" s="139"/>
      <c r="K1924" s="139"/>
      <c r="L1924" s="139"/>
      <c r="M1924" s="139"/>
      <c r="N1924" s="139"/>
      <c r="O1924" s="139"/>
      <c r="P1924" s="139"/>
      <c r="Q1924" s="139"/>
      <c r="R1924" s="139"/>
      <c r="S1924" s="139"/>
      <c r="T1924" s="139"/>
      <c r="U1924" s="139"/>
      <c r="V1924" s="139"/>
      <c r="W1924" s="139"/>
      <c r="X1924" s="139"/>
      <c r="Y1924" s="139"/>
      <c r="Z1924" s="139"/>
      <c r="AA1924" s="139"/>
      <c r="AB1924" s="139"/>
      <c r="AC1924" s="139"/>
      <c r="AD1924" s="139"/>
      <c r="AE1924" s="139"/>
      <c r="AF1924" s="139"/>
      <c r="AG1924" s="139"/>
      <c r="AH1924" s="139"/>
      <c r="AI1924" s="139"/>
      <c r="AJ1924" s="139"/>
      <c r="AK1924" s="139"/>
      <c r="AL1924" s="139"/>
      <c r="AM1924" s="139"/>
      <c r="AN1924" s="139"/>
      <c r="AO1924" s="139"/>
      <c r="AP1924" s="139"/>
      <c r="AQ1924" s="139"/>
      <c r="AR1924" s="139"/>
      <c r="AS1924" s="139"/>
      <c r="AT1924" s="139"/>
      <c r="AU1924" s="139"/>
      <c r="AV1924" s="139"/>
      <c r="AW1924" s="139"/>
      <c r="AX1924" s="139"/>
      <c r="AY1924" s="139"/>
      <c r="AZ1924" s="139"/>
      <c r="BA1924" s="139"/>
      <c r="BB1924" s="139"/>
    </row>
    <row r="1925" spans="1:54" ht="14.25" x14ac:dyDescent="0.2">
      <c r="A1925" s="139"/>
      <c r="B1925" s="139"/>
      <c r="C1925" s="139"/>
      <c r="D1925" s="139"/>
      <c r="E1925" s="139"/>
      <c r="F1925" s="139"/>
      <c r="G1925" s="139"/>
      <c r="H1925" s="139"/>
      <c r="I1925" s="139"/>
      <c r="J1925" s="139"/>
      <c r="K1925" s="139"/>
      <c r="L1925" s="139"/>
      <c r="M1925" s="139"/>
      <c r="N1925" s="139"/>
      <c r="O1925" s="139"/>
      <c r="P1925" s="139"/>
      <c r="Q1925" s="139"/>
      <c r="R1925" s="139"/>
      <c r="S1925" s="139"/>
      <c r="T1925" s="139"/>
      <c r="U1925" s="139"/>
      <c r="V1925" s="139"/>
      <c r="W1925" s="139"/>
      <c r="X1925" s="139"/>
      <c r="Y1925" s="139"/>
      <c r="Z1925" s="139"/>
      <c r="AA1925" s="139"/>
      <c r="AB1925" s="139"/>
      <c r="AC1925" s="139"/>
      <c r="AD1925" s="139"/>
      <c r="AE1925" s="139"/>
      <c r="AF1925" s="139"/>
      <c r="AG1925" s="139"/>
      <c r="AH1925" s="139"/>
      <c r="AI1925" s="139"/>
      <c r="AJ1925" s="139"/>
      <c r="AK1925" s="139"/>
      <c r="AL1925" s="139"/>
      <c r="AM1925" s="139"/>
      <c r="AN1925" s="139"/>
      <c r="AO1925" s="139"/>
      <c r="AP1925" s="139"/>
      <c r="AQ1925" s="139"/>
      <c r="AR1925" s="139"/>
      <c r="AS1925" s="139"/>
      <c r="AT1925" s="139"/>
      <c r="AU1925" s="139"/>
      <c r="AV1925" s="139"/>
      <c r="AW1925" s="139"/>
      <c r="AX1925" s="139"/>
      <c r="AY1925" s="139"/>
      <c r="AZ1925" s="139"/>
      <c r="BA1925" s="139"/>
      <c r="BB1925" s="139"/>
    </row>
    <row r="1926" spans="1:54" ht="14.25" x14ac:dyDescent="0.2">
      <c r="A1926" s="139"/>
      <c r="B1926" s="139"/>
      <c r="C1926" s="139"/>
      <c r="D1926" s="139"/>
      <c r="E1926" s="139"/>
      <c r="F1926" s="139"/>
      <c r="G1926" s="139"/>
      <c r="H1926" s="139"/>
      <c r="I1926" s="139"/>
      <c r="J1926" s="139"/>
      <c r="K1926" s="139"/>
      <c r="L1926" s="139"/>
      <c r="M1926" s="139"/>
      <c r="N1926" s="139"/>
      <c r="O1926" s="139"/>
      <c r="P1926" s="139"/>
      <c r="Q1926" s="139"/>
      <c r="R1926" s="139"/>
      <c r="S1926" s="139"/>
      <c r="T1926" s="139"/>
      <c r="U1926" s="139"/>
      <c r="V1926" s="139"/>
      <c r="W1926" s="139"/>
      <c r="X1926" s="139"/>
      <c r="Y1926" s="139"/>
      <c r="Z1926" s="139"/>
      <c r="AA1926" s="139"/>
      <c r="AB1926" s="139"/>
      <c r="AC1926" s="139"/>
      <c r="AD1926" s="139"/>
      <c r="AE1926" s="139"/>
      <c r="AF1926" s="139"/>
      <c r="AG1926" s="139"/>
      <c r="AH1926" s="139"/>
      <c r="AI1926" s="139"/>
      <c r="AJ1926" s="139"/>
      <c r="AK1926" s="139"/>
      <c r="AL1926" s="139"/>
      <c r="AM1926" s="139"/>
      <c r="AN1926" s="139"/>
      <c r="AO1926" s="139"/>
      <c r="AP1926" s="139"/>
      <c r="AQ1926" s="139"/>
      <c r="AR1926" s="139"/>
      <c r="AS1926" s="139"/>
      <c r="AT1926" s="139"/>
      <c r="AU1926" s="139"/>
      <c r="AV1926" s="139"/>
      <c r="AW1926" s="139"/>
      <c r="AX1926" s="139"/>
      <c r="AY1926" s="139"/>
      <c r="AZ1926" s="139"/>
      <c r="BA1926" s="139"/>
      <c r="BB1926" s="139"/>
    </row>
    <row r="1927" spans="1:54" ht="14.25" x14ac:dyDescent="0.2">
      <c r="A1927" s="139"/>
      <c r="B1927" s="139"/>
      <c r="C1927" s="139"/>
      <c r="D1927" s="139"/>
      <c r="E1927" s="139"/>
      <c r="F1927" s="139"/>
      <c r="G1927" s="139"/>
      <c r="H1927" s="139"/>
      <c r="I1927" s="139"/>
      <c r="J1927" s="139"/>
      <c r="K1927" s="139"/>
      <c r="L1927" s="139"/>
      <c r="M1927" s="139"/>
      <c r="N1927" s="139"/>
      <c r="O1927" s="139"/>
      <c r="P1927" s="139"/>
      <c r="Q1927" s="139"/>
      <c r="R1927" s="139"/>
      <c r="S1927" s="139"/>
      <c r="T1927" s="139"/>
      <c r="U1927" s="139"/>
      <c r="V1927" s="139"/>
      <c r="W1927" s="139"/>
      <c r="X1927" s="139"/>
      <c r="Y1927" s="139"/>
      <c r="Z1927" s="139"/>
      <c r="AA1927" s="139"/>
      <c r="AB1927" s="139"/>
      <c r="AC1927" s="139"/>
      <c r="AD1927" s="139"/>
      <c r="AE1927" s="139"/>
      <c r="AF1927" s="139"/>
      <c r="AG1927" s="139"/>
      <c r="AH1927" s="139"/>
      <c r="AI1927" s="139"/>
      <c r="AJ1927" s="139"/>
      <c r="AK1927" s="139"/>
      <c r="AL1927" s="139"/>
      <c r="AM1927" s="139"/>
      <c r="AN1927" s="139"/>
      <c r="AO1927" s="139"/>
      <c r="AP1927" s="139"/>
      <c r="AQ1927" s="139"/>
      <c r="AR1927" s="139"/>
      <c r="AS1927" s="139"/>
      <c r="AT1927" s="139"/>
      <c r="AU1927" s="139"/>
      <c r="AV1927" s="139"/>
      <c r="AW1927" s="139"/>
      <c r="AX1927" s="139"/>
      <c r="AY1927" s="139"/>
      <c r="AZ1927" s="139"/>
      <c r="BA1927" s="139"/>
      <c r="BB1927" s="139"/>
    </row>
    <row r="1928" spans="1:54" ht="14.25" x14ac:dyDescent="0.2">
      <c r="A1928" s="139"/>
      <c r="B1928" s="139"/>
      <c r="C1928" s="139"/>
      <c r="D1928" s="139"/>
      <c r="E1928" s="139"/>
      <c r="F1928" s="139"/>
      <c r="G1928" s="139"/>
      <c r="H1928" s="139"/>
      <c r="I1928" s="139"/>
      <c r="J1928" s="139"/>
      <c r="K1928" s="139"/>
      <c r="L1928" s="139"/>
      <c r="M1928" s="139"/>
      <c r="N1928" s="139"/>
      <c r="O1928" s="139"/>
      <c r="P1928" s="139"/>
      <c r="Q1928" s="139"/>
      <c r="R1928" s="139"/>
      <c r="S1928" s="139"/>
      <c r="T1928" s="139"/>
      <c r="U1928" s="139"/>
      <c r="V1928" s="139"/>
      <c r="W1928" s="139"/>
      <c r="X1928" s="139"/>
      <c r="Y1928" s="139"/>
      <c r="Z1928" s="139"/>
      <c r="AA1928" s="139"/>
      <c r="AB1928" s="139"/>
      <c r="AC1928" s="139"/>
      <c r="AD1928" s="139"/>
      <c r="AE1928" s="139"/>
      <c r="AF1928" s="139"/>
      <c r="AG1928" s="139"/>
      <c r="AH1928" s="139"/>
      <c r="AI1928" s="139"/>
      <c r="AJ1928" s="139"/>
      <c r="AK1928" s="139"/>
      <c r="AL1928" s="139"/>
      <c r="AM1928" s="139"/>
      <c r="AN1928" s="139"/>
      <c r="AO1928" s="139"/>
      <c r="AP1928" s="139"/>
      <c r="AQ1928" s="139"/>
      <c r="AR1928" s="139"/>
      <c r="AS1928" s="139"/>
      <c r="AT1928" s="139"/>
      <c r="AU1928" s="139"/>
      <c r="AV1928" s="139"/>
      <c r="AW1928" s="139"/>
      <c r="AX1928" s="139"/>
      <c r="AY1928" s="139"/>
      <c r="AZ1928" s="139"/>
      <c r="BA1928" s="139"/>
      <c r="BB1928" s="139"/>
    </row>
    <row r="1929" spans="1:54" ht="14.25" x14ac:dyDescent="0.2">
      <c r="A1929" s="139"/>
      <c r="B1929" s="139"/>
      <c r="C1929" s="139"/>
      <c r="D1929" s="139"/>
      <c r="E1929" s="139"/>
      <c r="F1929" s="139"/>
      <c r="G1929" s="139"/>
      <c r="H1929" s="139"/>
      <c r="I1929" s="139"/>
      <c r="J1929" s="139"/>
      <c r="K1929" s="139"/>
      <c r="L1929" s="139"/>
      <c r="M1929" s="139"/>
      <c r="N1929" s="139"/>
      <c r="O1929" s="139"/>
      <c r="P1929" s="139"/>
      <c r="Q1929" s="139"/>
      <c r="R1929" s="139"/>
      <c r="S1929" s="139"/>
      <c r="T1929" s="139"/>
      <c r="U1929" s="139"/>
      <c r="V1929" s="139"/>
      <c r="W1929" s="139"/>
      <c r="X1929" s="139"/>
      <c r="Y1929" s="139"/>
      <c r="Z1929" s="139"/>
      <c r="AA1929" s="139"/>
      <c r="AB1929" s="139"/>
      <c r="AC1929" s="139"/>
      <c r="AD1929" s="139"/>
      <c r="AE1929" s="139"/>
      <c r="AF1929" s="139"/>
      <c r="AG1929" s="139"/>
      <c r="AH1929" s="139"/>
      <c r="AI1929" s="139"/>
      <c r="AJ1929" s="139"/>
      <c r="AK1929" s="139"/>
      <c r="AL1929" s="139"/>
      <c r="AM1929" s="139"/>
      <c r="AN1929" s="139"/>
      <c r="AO1929" s="139"/>
      <c r="AP1929" s="139"/>
      <c r="AQ1929" s="139"/>
      <c r="AR1929" s="139"/>
      <c r="AS1929" s="139"/>
      <c r="AT1929" s="139"/>
      <c r="AU1929" s="139"/>
      <c r="AV1929" s="139"/>
      <c r="AW1929" s="139"/>
      <c r="AX1929" s="139"/>
      <c r="AY1929" s="139"/>
      <c r="AZ1929" s="139"/>
      <c r="BA1929" s="139"/>
      <c r="BB1929" s="139"/>
    </row>
    <row r="1930" spans="1:54" ht="14.25" x14ac:dyDescent="0.2">
      <c r="A1930" s="139"/>
      <c r="B1930" s="139"/>
      <c r="C1930" s="139"/>
      <c r="D1930" s="139"/>
      <c r="E1930" s="139"/>
      <c r="F1930" s="139"/>
      <c r="G1930" s="139"/>
      <c r="H1930" s="139"/>
      <c r="I1930" s="139"/>
      <c r="J1930" s="139"/>
      <c r="K1930" s="139"/>
      <c r="L1930" s="139"/>
      <c r="M1930" s="139"/>
      <c r="N1930" s="139"/>
      <c r="O1930" s="139"/>
      <c r="P1930" s="139"/>
      <c r="Q1930" s="139"/>
      <c r="R1930" s="139"/>
      <c r="S1930" s="139"/>
      <c r="T1930" s="139"/>
      <c r="U1930" s="139"/>
      <c r="V1930" s="139"/>
      <c r="W1930" s="139"/>
      <c r="X1930" s="139"/>
      <c r="Y1930" s="139"/>
      <c r="Z1930" s="139"/>
      <c r="AA1930" s="139"/>
      <c r="AB1930" s="139"/>
      <c r="AC1930" s="139"/>
      <c r="AD1930" s="139"/>
      <c r="AE1930" s="139"/>
      <c r="AF1930" s="139"/>
      <c r="AG1930" s="139"/>
      <c r="AH1930" s="139"/>
      <c r="AI1930" s="139"/>
      <c r="AJ1930" s="139"/>
      <c r="AK1930" s="139"/>
      <c r="AL1930" s="139"/>
      <c r="AM1930" s="139"/>
      <c r="AN1930" s="139"/>
      <c r="AO1930" s="139"/>
      <c r="AP1930" s="139"/>
      <c r="AQ1930" s="139"/>
      <c r="AR1930" s="139"/>
      <c r="AS1930" s="139"/>
      <c r="AT1930" s="139"/>
      <c r="AU1930" s="139"/>
      <c r="AV1930" s="139"/>
      <c r="AW1930" s="139"/>
      <c r="AX1930" s="139"/>
      <c r="AY1930" s="139"/>
      <c r="AZ1930" s="139"/>
      <c r="BA1930" s="139"/>
      <c r="BB1930" s="139"/>
    </row>
    <row r="1931" spans="1:54" ht="14.25" x14ac:dyDescent="0.2">
      <c r="A1931" s="139"/>
      <c r="B1931" s="139"/>
      <c r="C1931" s="139"/>
      <c r="D1931" s="139"/>
      <c r="E1931" s="139"/>
      <c r="F1931" s="139"/>
      <c r="G1931" s="139"/>
      <c r="H1931" s="139"/>
      <c r="I1931" s="139"/>
      <c r="J1931" s="139"/>
      <c r="K1931" s="139"/>
      <c r="L1931" s="139"/>
      <c r="M1931" s="139"/>
      <c r="N1931" s="139"/>
      <c r="O1931" s="139"/>
      <c r="P1931" s="139"/>
      <c r="Q1931" s="139"/>
      <c r="R1931" s="139"/>
      <c r="S1931" s="139"/>
      <c r="T1931" s="139"/>
      <c r="U1931" s="139"/>
      <c r="V1931" s="139"/>
      <c r="W1931" s="139"/>
      <c r="X1931" s="139"/>
      <c r="Y1931" s="139"/>
      <c r="Z1931" s="139"/>
      <c r="AA1931" s="139"/>
      <c r="AB1931" s="139"/>
      <c r="AC1931" s="139"/>
      <c r="AD1931" s="139"/>
      <c r="AE1931" s="139"/>
      <c r="AF1931" s="139"/>
      <c r="AG1931" s="139"/>
      <c r="AH1931" s="139"/>
      <c r="AI1931" s="139"/>
      <c r="AJ1931" s="139"/>
      <c r="AK1931" s="139"/>
      <c r="AL1931" s="139"/>
      <c r="AM1931" s="139"/>
      <c r="AN1931" s="139"/>
      <c r="AO1931" s="139"/>
      <c r="AP1931" s="139"/>
      <c r="AQ1931" s="139"/>
      <c r="AR1931" s="139"/>
      <c r="AS1931" s="139"/>
      <c r="AT1931" s="139"/>
      <c r="AU1931" s="139"/>
      <c r="AV1931" s="139"/>
      <c r="AW1931" s="139"/>
      <c r="AX1931" s="139"/>
      <c r="AY1931" s="139"/>
      <c r="AZ1931" s="139"/>
      <c r="BA1931" s="139"/>
      <c r="BB1931" s="139"/>
    </row>
    <row r="1932" spans="1:54" ht="14.25" x14ac:dyDescent="0.2">
      <c r="A1932" s="139"/>
      <c r="B1932" s="139"/>
      <c r="C1932" s="139"/>
      <c r="D1932" s="139"/>
      <c r="E1932" s="139"/>
      <c r="F1932" s="139"/>
      <c r="G1932" s="139"/>
      <c r="H1932" s="139"/>
      <c r="I1932" s="139"/>
      <c r="J1932" s="139"/>
      <c r="K1932" s="139"/>
      <c r="L1932" s="139"/>
      <c r="M1932" s="139"/>
      <c r="N1932" s="139"/>
      <c r="O1932" s="139"/>
      <c r="P1932" s="139"/>
      <c r="Q1932" s="139"/>
      <c r="R1932" s="139"/>
      <c r="S1932" s="139"/>
      <c r="T1932" s="139"/>
      <c r="U1932" s="139"/>
      <c r="V1932" s="139"/>
      <c r="W1932" s="139"/>
      <c r="X1932" s="139"/>
      <c r="Y1932" s="139"/>
      <c r="Z1932" s="139"/>
      <c r="AA1932" s="139"/>
      <c r="AB1932" s="139"/>
      <c r="AC1932" s="139"/>
      <c r="AD1932" s="139"/>
      <c r="AE1932" s="139"/>
      <c r="AF1932" s="139"/>
      <c r="AG1932" s="139"/>
      <c r="AH1932" s="139"/>
      <c r="AI1932" s="139"/>
      <c r="AJ1932" s="139"/>
      <c r="AK1932" s="139"/>
      <c r="AL1932" s="139"/>
      <c r="AM1932" s="139"/>
      <c r="AN1932" s="139"/>
      <c r="AO1932" s="139"/>
      <c r="AP1932" s="139"/>
      <c r="AQ1932" s="139"/>
      <c r="AR1932" s="139"/>
      <c r="AS1932" s="139"/>
      <c r="AT1932" s="139"/>
      <c r="AU1932" s="139"/>
      <c r="AV1932" s="139"/>
      <c r="AW1932" s="139"/>
      <c r="AX1932" s="139"/>
      <c r="AY1932" s="139"/>
      <c r="AZ1932" s="139"/>
      <c r="BA1932" s="139"/>
      <c r="BB1932" s="139"/>
    </row>
    <row r="1933" spans="1:54" ht="14.25" x14ac:dyDescent="0.2">
      <c r="A1933" s="139"/>
      <c r="B1933" s="139"/>
      <c r="C1933" s="139"/>
      <c r="D1933" s="139"/>
      <c r="E1933" s="139"/>
      <c r="F1933" s="139"/>
      <c r="G1933" s="139"/>
      <c r="H1933" s="139"/>
      <c r="I1933" s="139"/>
      <c r="J1933" s="139"/>
      <c r="K1933" s="139"/>
      <c r="L1933" s="139"/>
      <c r="M1933" s="139"/>
      <c r="N1933" s="139"/>
      <c r="O1933" s="139"/>
      <c r="P1933" s="139"/>
      <c r="Q1933" s="139"/>
      <c r="R1933" s="139"/>
      <c r="S1933" s="139"/>
      <c r="T1933" s="139"/>
      <c r="U1933" s="139"/>
      <c r="V1933" s="139"/>
      <c r="W1933" s="139"/>
      <c r="X1933" s="139"/>
      <c r="Y1933" s="139"/>
      <c r="Z1933" s="139"/>
      <c r="AA1933" s="139"/>
      <c r="AB1933" s="139"/>
      <c r="AC1933" s="139"/>
      <c r="AD1933" s="139"/>
      <c r="AE1933" s="139"/>
      <c r="AF1933" s="139"/>
      <c r="AG1933" s="139"/>
      <c r="AH1933" s="139"/>
      <c r="AI1933" s="139"/>
      <c r="AJ1933" s="139"/>
      <c r="AK1933" s="139"/>
      <c r="AL1933" s="139"/>
      <c r="AM1933" s="139"/>
      <c r="AN1933" s="139"/>
      <c r="AO1933" s="139"/>
      <c r="AP1933" s="139"/>
      <c r="AQ1933" s="139"/>
      <c r="AR1933" s="139"/>
      <c r="AS1933" s="139"/>
      <c r="AT1933" s="139"/>
      <c r="AU1933" s="139"/>
      <c r="AV1933" s="139"/>
      <c r="AW1933" s="139"/>
      <c r="AX1933" s="139"/>
      <c r="AY1933" s="139"/>
      <c r="AZ1933" s="139"/>
      <c r="BA1933" s="139"/>
      <c r="BB1933" s="139"/>
    </row>
    <row r="1934" spans="1:54" ht="14.25" x14ac:dyDescent="0.2">
      <c r="A1934" s="139"/>
      <c r="B1934" s="139"/>
      <c r="C1934" s="139"/>
      <c r="D1934" s="139"/>
      <c r="E1934" s="139"/>
      <c r="F1934" s="139"/>
      <c r="G1934" s="139"/>
      <c r="H1934" s="139"/>
      <c r="I1934" s="139"/>
      <c r="J1934" s="139"/>
      <c r="K1934" s="139"/>
      <c r="L1934" s="139"/>
      <c r="M1934" s="139"/>
      <c r="N1934" s="139"/>
      <c r="O1934" s="139"/>
      <c r="P1934" s="139"/>
      <c r="Q1934" s="139"/>
      <c r="R1934" s="139"/>
      <c r="S1934" s="139"/>
      <c r="T1934" s="139"/>
      <c r="U1934" s="139"/>
      <c r="V1934" s="139"/>
      <c r="W1934" s="139"/>
      <c r="X1934" s="139"/>
      <c r="Y1934" s="139"/>
      <c r="Z1934" s="139"/>
      <c r="AA1934" s="139"/>
      <c r="AB1934" s="139"/>
      <c r="AC1934" s="139"/>
      <c r="AD1934" s="139"/>
      <c r="AE1934" s="139"/>
      <c r="AF1934" s="139"/>
      <c r="AG1934" s="139"/>
      <c r="AH1934" s="139"/>
      <c r="AI1934" s="139"/>
      <c r="AJ1934" s="139"/>
      <c r="AK1934" s="139"/>
      <c r="AL1934" s="139"/>
      <c r="AM1934" s="139"/>
      <c r="AN1934" s="139"/>
      <c r="AO1934" s="139"/>
      <c r="AP1934" s="139"/>
      <c r="AQ1934" s="139"/>
      <c r="AR1934" s="139"/>
      <c r="AS1934" s="139"/>
      <c r="AT1934" s="139"/>
      <c r="AU1934" s="139"/>
      <c r="AV1934" s="139"/>
      <c r="AW1934" s="139"/>
      <c r="AX1934" s="139"/>
      <c r="AY1934" s="139"/>
      <c r="AZ1934" s="139"/>
      <c r="BA1934" s="139"/>
      <c r="BB1934" s="139"/>
    </row>
    <row r="1935" spans="1:54" ht="14.25" x14ac:dyDescent="0.2">
      <c r="A1935" s="139"/>
      <c r="B1935" s="139"/>
      <c r="C1935" s="139"/>
      <c r="D1935" s="139"/>
      <c r="E1935" s="139"/>
      <c r="F1935" s="139"/>
      <c r="G1935" s="139"/>
      <c r="H1935" s="139"/>
      <c r="I1935" s="139"/>
      <c r="J1935" s="139"/>
      <c r="K1935" s="139"/>
      <c r="L1935" s="139"/>
      <c r="M1935" s="139"/>
      <c r="N1935" s="139"/>
      <c r="O1935" s="139"/>
      <c r="P1935" s="139"/>
      <c r="Q1935" s="139"/>
      <c r="R1935" s="139"/>
      <c r="S1935" s="139"/>
      <c r="T1935" s="139"/>
      <c r="U1935" s="139"/>
      <c r="V1935" s="139"/>
      <c r="W1935" s="139"/>
      <c r="X1935" s="139"/>
      <c r="Y1935" s="139"/>
      <c r="Z1935" s="139"/>
      <c r="AA1935" s="139"/>
      <c r="AB1935" s="139"/>
      <c r="AC1935" s="139"/>
      <c r="AD1935" s="139"/>
      <c r="AE1935" s="139"/>
      <c r="AF1935" s="139"/>
      <c r="AG1935" s="139"/>
      <c r="AH1935" s="139"/>
      <c r="AI1935" s="139"/>
      <c r="AJ1935" s="139"/>
      <c r="AK1935" s="139"/>
      <c r="AL1935" s="139"/>
      <c r="AM1935" s="139"/>
      <c r="AN1935" s="139"/>
      <c r="AO1935" s="139"/>
      <c r="AP1935" s="139"/>
      <c r="AQ1935" s="139"/>
      <c r="AR1935" s="139"/>
      <c r="AS1935" s="139"/>
      <c r="AT1935" s="139"/>
      <c r="AU1935" s="139"/>
      <c r="AV1935" s="139"/>
      <c r="AW1935" s="139"/>
      <c r="AX1935" s="139"/>
      <c r="AY1935" s="139"/>
      <c r="AZ1935" s="139"/>
      <c r="BA1935" s="139"/>
      <c r="BB1935" s="139"/>
    </row>
    <row r="1936" spans="1:54" ht="14.25" x14ac:dyDescent="0.2">
      <c r="A1936" s="139"/>
      <c r="B1936" s="139"/>
      <c r="C1936" s="139"/>
      <c r="D1936" s="139"/>
      <c r="E1936" s="139"/>
      <c r="F1936" s="139"/>
      <c r="G1936" s="139"/>
      <c r="H1936" s="139"/>
      <c r="I1936" s="139"/>
      <c r="J1936" s="139"/>
      <c r="K1936" s="139"/>
      <c r="L1936" s="139"/>
      <c r="M1936" s="139"/>
      <c r="N1936" s="139"/>
      <c r="O1936" s="139"/>
      <c r="P1936" s="139"/>
      <c r="Q1936" s="139"/>
      <c r="R1936" s="139"/>
      <c r="S1936" s="139"/>
      <c r="T1936" s="139"/>
      <c r="U1936" s="139"/>
      <c r="V1936" s="139"/>
      <c r="W1936" s="139"/>
      <c r="X1936" s="139"/>
      <c r="Y1936" s="139"/>
      <c r="Z1936" s="139"/>
      <c r="AA1936" s="139"/>
      <c r="AB1936" s="139"/>
      <c r="AC1936" s="139"/>
      <c r="AD1936" s="139"/>
      <c r="AE1936" s="139"/>
      <c r="AF1936" s="139"/>
      <c r="AG1936" s="139"/>
      <c r="AH1936" s="139"/>
      <c r="AI1936" s="139"/>
      <c r="AJ1936" s="139"/>
      <c r="AK1936" s="139"/>
      <c r="AL1936" s="139"/>
      <c r="AM1936" s="139"/>
      <c r="AN1936" s="139"/>
      <c r="AO1936" s="139"/>
      <c r="AP1936" s="139"/>
      <c r="AQ1936" s="139"/>
      <c r="AR1936" s="139"/>
      <c r="AS1936" s="139"/>
      <c r="AT1936" s="139"/>
      <c r="AU1936" s="139"/>
      <c r="AV1936" s="139"/>
      <c r="AW1936" s="139"/>
      <c r="AX1936" s="139"/>
      <c r="AY1936" s="139"/>
      <c r="AZ1936" s="139"/>
      <c r="BA1936" s="139"/>
      <c r="BB1936" s="139"/>
    </row>
    <row r="1937" spans="1:54" ht="14.25" x14ac:dyDescent="0.2">
      <c r="A1937" s="139"/>
      <c r="B1937" s="139"/>
      <c r="C1937" s="139"/>
      <c r="D1937" s="139"/>
      <c r="E1937" s="139"/>
      <c r="F1937" s="139"/>
      <c r="G1937" s="139"/>
      <c r="H1937" s="139"/>
      <c r="I1937" s="139"/>
      <c r="J1937" s="139"/>
      <c r="K1937" s="139"/>
      <c r="L1937" s="139"/>
      <c r="M1937" s="139"/>
      <c r="N1937" s="139"/>
      <c r="O1937" s="139"/>
      <c r="P1937" s="139"/>
      <c r="Q1937" s="139"/>
      <c r="R1937" s="139"/>
      <c r="S1937" s="139"/>
      <c r="T1937" s="139"/>
      <c r="U1937" s="139"/>
      <c r="V1937" s="139"/>
      <c r="W1937" s="139"/>
      <c r="X1937" s="139"/>
      <c r="Y1937" s="139"/>
      <c r="Z1937" s="139"/>
      <c r="AA1937" s="139"/>
      <c r="AB1937" s="139"/>
      <c r="AC1937" s="139"/>
      <c r="AD1937" s="139"/>
      <c r="AE1937" s="139"/>
      <c r="AF1937" s="139"/>
      <c r="AG1937" s="139"/>
      <c r="AH1937" s="139"/>
      <c r="AI1937" s="139"/>
      <c r="AJ1937" s="139"/>
      <c r="AK1937" s="139"/>
      <c r="AL1937" s="139"/>
      <c r="AM1937" s="139"/>
      <c r="AN1937" s="139"/>
      <c r="AO1937" s="139"/>
      <c r="AP1937" s="139"/>
      <c r="AQ1937" s="139"/>
      <c r="AR1937" s="139"/>
      <c r="AS1937" s="139"/>
      <c r="AT1937" s="139"/>
      <c r="AU1937" s="139"/>
      <c r="AV1937" s="139"/>
      <c r="AW1937" s="139"/>
      <c r="AX1937" s="139"/>
      <c r="AY1937" s="139"/>
      <c r="AZ1937" s="139"/>
      <c r="BA1937" s="139"/>
      <c r="BB1937" s="139"/>
    </row>
    <row r="1938" spans="1:54" ht="14.25" x14ac:dyDescent="0.2">
      <c r="A1938" s="139"/>
      <c r="B1938" s="139"/>
      <c r="C1938" s="139"/>
      <c r="D1938" s="139"/>
      <c r="E1938" s="139"/>
      <c r="F1938" s="139"/>
      <c r="G1938" s="139"/>
      <c r="H1938" s="139"/>
      <c r="I1938" s="139"/>
      <c r="J1938" s="139"/>
      <c r="K1938" s="139"/>
      <c r="L1938" s="139"/>
      <c r="M1938" s="139"/>
      <c r="N1938" s="139"/>
      <c r="O1938" s="139"/>
      <c r="P1938" s="139"/>
      <c r="Q1938" s="139"/>
      <c r="R1938" s="139"/>
      <c r="S1938" s="139"/>
      <c r="T1938" s="139"/>
      <c r="U1938" s="139"/>
      <c r="V1938" s="139"/>
      <c r="W1938" s="139"/>
      <c r="X1938" s="139"/>
      <c r="Y1938" s="139"/>
      <c r="Z1938" s="139"/>
      <c r="AA1938" s="139"/>
      <c r="AB1938" s="139"/>
      <c r="AC1938" s="139"/>
      <c r="AD1938" s="139"/>
      <c r="AE1938" s="139"/>
      <c r="AF1938" s="139"/>
      <c r="AG1938" s="139"/>
      <c r="AH1938" s="139"/>
      <c r="AI1938" s="139"/>
      <c r="AJ1938" s="139"/>
      <c r="AK1938" s="139"/>
      <c r="AL1938" s="139"/>
      <c r="AM1938" s="139"/>
      <c r="AN1938" s="139"/>
      <c r="AO1938" s="139"/>
      <c r="AP1938" s="139"/>
      <c r="AQ1938" s="139"/>
      <c r="AR1938" s="139"/>
      <c r="AS1938" s="139"/>
      <c r="AT1938" s="139"/>
      <c r="AU1938" s="139"/>
      <c r="AV1938" s="139"/>
      <c r="AW1938" s="139"/>
      <c r="AX1938" s="139"/>
      <c r="AY1938" s="139"/>
      <c r="AZ1938" s="139"/>
      <c r="BA1938" s="139"/>
      <c r="BB1938" s="139"/>
    </row>
    <row r="1939" spans="1:54" ht="14.25" x14ac:dyDescent="0.2">
      <c r="A1939" s="139"/>
      <c r="B1939" s="139"/>
      <c r="C1939" s="139"/>
      <c r="D1939" s="139"/>
      <c r="E1939" s="139"/>
      <c r="F1939" s="139"/>
      <c r="G1939" s="139"/>
      <c r="H1939" s="139"/>
      <c r="I1939" s="139"/>
      <c r="J1939" s="139"/>
      <c r="K1939" s="139"/>
      <c r="L1939" s="139"/>
      <c r="M1939" s="139"/>
      <c r="N1939" s="139"/>
      <c r="O1939" s="139"/>
      <c r="P1939" s="139"/>
      <c r="Q1939" s="139"/>
      <c r="R1939" s="139"/>
      <c r="S1939" s="139"/>
      <c r="T1939" s="139"/>
      <c r="U1939" s="139"/>
      <c r="V1939" s="139"/>
      <c r="W1939" s="139"/>
      <c r="X1939" s="139"/>
      <c r="Y1939" s="139"/>
      <c r="Z1939" s="139"/>
      <c r="AA1939" s="139"/>
      <c r="AB1939" s="139"/>
      <c r="AC1939" s="139"/>
      <c r="AD1939" s="139"/>
      <c r="AE1939" s="139"/>
      <c r="AF1939" s="139"/>
      <c r="AG1939" s="139"/>
      <c r="AH1939" s="139"/>
      <c r="AI1939" s="139"/>
      <c r="AJ1939" s="139"/>
      <c r="AK1939" s="139"/>
      <c r="AL1939" s="139"/>
      <c r="AM1939" s="139"/>
      <c r="AN1939" s="139"/>
      <c r="AO1939" s="139"/>
      <c r="AP1939" s="139"/>
      <c r="AQ1939" s="139"/>
      <c r="AR1939" s="139"/>
      <c r="AS1939" s="139"/>
      <c r="AT1939" s="139"/>
      <c r="AU1939" s="139"/>
      <c r="AV1939" s="139"/>
      <c r="AW1939" s="139"/>
      <c r="AX1939" s="139"/>
      <c r="AY1939" s="139"/>
      <c r="AZ1939" s="139"/>
      <c r="BA1939" s="139"/>
      <c r="BB1939" s="139"/>
    </row>
    <row r="1940" spans="1:54" ht="14.25" x14ac:dyDescent="0.2">
      <c r="A1940" s="139"/>
      <c r="B1940" s="139"/>
      <c r="C1940" s="139"/>
      <c r="D1940" s="139"/>
      <c r="E1940" s="139"/>
      <c r="F1940" s="139"/>
      <c r="G1940" s="139"/>
      <c r="H1940" s="139"/>
      <c r="I1940" s="139"/>
      <c r="J1940" s="139"/>
      <c r="K1940" s="139"/>
      <c r="L1940" s="139"/>
      <c r="M1940" s="139"/>
      <c r="N1940" s="139"/>
      <c r="O1940" s="139"/>
      <c r="P1940" s="139"/>
      <c r="Q1940" s="139"/>
      <c r="R1940" s="139"/>
      <c r="S1940" s="139"/>
      <c r="T1940" s="139"/>
      <c r="U1940" s="139"/>
      <c r="V1940" s="139"/>
      <c r="W1940" s="139"/>
      <c r="X1940" s="139"/>
      <c r="Y1940" s="139"/>
      <c r="Z1940" s="139"/>
      <c r="AA1940" s="139"/>
      <c r="AB1940" s="139"/>
      <c r="AC1940" s="139"/>
      <c r="AD1940" s="139"/>
      <c r="AE1940" s="139"/>
      <c r="AF1940" s="139"/>
      <c r="AG1940" s="139"/>
      <c r="AH1940" s="139"/>
      <c r="AI1940" s="139"/>
      <c r="AJ1940" s="139"/>
      <c r="AK1940" s="139"/>
      <c r="AL1940" s="139"/>
      <c r="AM1940" s="139"/>
      <c r="AN1940" s="139"/>
      <c r="AO1940" s="139"/>
      <c r="AP1940" s="139"/>
      <c r="AQ1940" s="139"/>
      <c r="AR1940" s="139"/>
      <c r="AS1940" s="139"/>
      <c r="AT1940" s="139"/>
      <c r="AU1940" s="139"/>
      <c r="AV1940" s="139"/>
      <c r="AW1940" s="139"/>
      <c r="AX1940" s="139"/>
      <c r="AY1940" s="139"/>
      <c r="AZ1940" s="139"/>
      <c r="BA1940" s="139"/>
      <c r="BB1940" s="139"/>
    </row>
    <row r="1941" spans="1:54" ht="14.25" x14ac:dyDescent="0.2">
      <c r="A1941" s="139"/>
      <c r="B1941" s="139"/>
      <c r="C1941" s="139"/>
      <c r="D1941" s="139"/>
      <c r="E1941" s="139"/>
      <c r="F1941" s="139"/>
      <c r="G1941" s="139"/>
      <c r="H1941" s="139"/>
      <c r="I1941" s="139"/>
      <c r="J1941" s="139"/>
      <c r="K1941" s="139"/>
      <c r="L1941" s="139"/>
      <c r="M1941" s="139"/>
      <c r="N1941" s="139"/>
      <c r="O1941" s="139"/>
      <c r="P1941" s="139"/>
      <c r="Q1941" s="139"/>
      <c r="R1941" s="139"/>
      <c r="S1941" s="139"/>
      <c r="T1941" s="139"/>
      <c r="U1941" s="139"/>
      <c r="V1941" s="139"/>
      <c r="W1941" s="139"/>
      <c r="X1941" s="139"/>
      <c r="Y1941" s="139"/>
      <c r="Z1941" s="139"/>
      <c r="AA1941" s="139"/>
      <c r="AB1941" s="139"/>
      <c r="AC1941" s="139"/>
      <c r="AD1941" s="139"/>
      <c r="AE1941" s="139"/>
      <c r="AF1941" s="139"/>
      <c r="AG1941" s="139"/>
      <c r="AH1941" s="139"/>
      <c r="AI1941" s="139"/>
      <c r="AJ1941" s="139"/>
      <c r="AK1941" s="139"/>
      <c r="AL1941" s="139"/>
      <c r="AM1941" s="139"/>
      <c r="AN1941" s="139"/>
      <c r="AO1941" s="139"/>
      <c r="AP1941" s="139"/>
      <c r="AQ1941" s="139"/>
      <c r="AR1941" s="139"/>
      <c r="AS1941" s="139"/>
      <c r="AT1941" s="139"/>
      <c r="AU1941" s="139"/>
      <c r="AV1941" s="139"/>
      <c r="AW1941" s="139"/>
      <c r="AX1941" s="139"/>
      <c r="AY1941" s="139"/>
      <c r="AZ1941" s="139"/>
      <c r="BA1941" s="139"/>
      <c r="BB1941" s="139"/>
    </row>
    <row r="1942" spans="1:54" ht="14.25" x14ac:dyDescent="0.2">
      <c r="A1942" s="139"/>
      <c r="B1942" s="139"/>
      <c r="C1942" s="139"/>
      <c r="D1942" s="139"/>
      <c r="E1942" s="139"/>
      <c r="F1942" s="139"/>
      <c r="G1942" s="139"/>
      <c r="H1942" s="139"/>
      <c r="I1942" s="139"/>
      <c r="J1942" s="139"/>
      <c r="K1942" s="139"/>
      <c r="L1942" s="139"/>
      <c r="M1942" s="139"/>
      <c r="N1942" s="139"/>
      <c r="O1942" s="139"/>
      <c r="P1942" s="139"/>
      <c r="Q1942" s="139"/>
      <c r="R1942" s="139"/>
      <c r="S1942" s="139"/>
      <c r="T1942" s="139"/>
      <c r="U1942" s="139"/>
      <c r="V1942" s="139"/>
      <c r="W1942" s="139"/>
      <c r="X1942" s="139"/>
      <c r="Y1942" s="139"/>
      <c r="Z1942" s="139"/>
      <c r="AA1942" s="139"/>
      <c r="AB1942" s="139"/>
      <c r="AC1942" s="139"/>
      <c r="AD1942" s="139"/>
      <c r="AE1942" s="139"/>
      <c r="AF1942" s="139"/>
      <c r="AG1942" s="139"/>
      <c r="AH1942" s="139"/>
      <c r="AI1942" s="139"/>
      <c r="AJ1942" s="139"/>
      <c r="AK1942" s="139"/>
      <c r="AL1942" s="139"/>
      <c r="AM1942" s="139"/>
      <c r="AN1942" s="139"/>
      <c r="AO1942" s="139"/>
      <c r="AP1942" s="139"/>
      <c r="AQ1942" s="139"/>
      <c r="AR1942" s="139"/>
      <c r="AS1942" s="139"/>
      <c r="AT1942" s="139"/>
      <c r="AU1942" s="139"/>
      <c r="AV1942" s="139"/>
      <c r="AW1942" s="139"/>
      <c r="AX1942" s="139"/>
      <c r="AY1942" s="139"/>
      <c r="AZ1942" s="139"/>
      <c r="BA1942" s="139"/>
      <c r="BB1942" s="139"/>
    </row>
    <row r="1943" spans="1:54" ht="14.25" x14ac:dyDescent="0.2">
      <c r="A1943" s="139"/>
      <c r="B1943" s="139"/>
      <c r="C1943" s="139"/>
      <c r="D1943" s="139"/>
      <c r="E1943" s="139"/>
      <c r="F1943" s="139"/>
      <c r="G1943" s="139"/>
      <c r="H1943" s="139"/>
      <c r="I1943" s="139"/>
      <c r="J1943" s="139"/>
      <c r="K1943" s="139"/>
      <c r="L1943" s="139"/>
      <c r="M1943" s="139"/>
      <c r="N1943" s="139"/>
      <c r="O1943" s="139"/>
      <c r="P1943" s="139"/>
      <c r="Q1943" s="139"/>
      <c r="R1943" s="139"/>
      <c r="S1943" s="139"/>
      <c r="T1943" s="139"/>
      <c r="U1943" s="139"/>
      <c r="V1943" s="139"/>
      <c r="W1943" s="139"/>
      <c r="X1943" s="139"/>
      <c r="Y1943" s="139"/>
      <c r="Z1943" s="139"/>
      <c r="AA1943" s="139"/>
      <c r="AB1943" s="139"/>
      <c r="AC1943" s="139"/>
      <c r="AD1943" s="139"/>
      <c r="AE1943" s="139"/>
      <c r="AF1943" s="139"/>
      <c r="AG1943" s="139"/>
      <c r="AH1943" s="139"/>
      <c r="AI1943" s="139"/>
      <c r="AJ1943" s="139"/>
      <c r="AK1943" s="139"/>
      <c r="AL1943" s="139"/>
      <c r="AM1943" s="139"/>
      <c r="AN1943" s="139"/>
      <c r="AO1943" s="139"/>
      <c r="AP1943" s="139"/>
      <c r="AQ1943" s="139"/>
      <c r="AR1943" s="139"/>
      <c r="AS1943" s="139"/>
      <c r="AT1943" s="139"/>
      <c r="AU1943" s="139"/>
      <c r="AV1943" s="139"/>
      <c r="AW1943" s="139"/>
      <c r="AX1943" s="139"/>
      <c r="AY1943" s="139"/>
      <c r="AZ1943" s="139"/>
      <c r="BA1943" s="139"/>
      <c r="BB1943" s="139"/>
    </row>
    <row r="1944" spans="1:54" ht="14.25" x14ac:dyDescent="0.2">
      <c r="A1944" s="139"/>
      <c r="B1944" s="139"/>
      <c r="C1944" s="139"/>
      <c r="D1944" s="139"/>
      <c r="E1944" s="139"/>
      <c r="F1944" s="139"/>
      <c r="G1944" s="139"/>
      <c r="H1944" s="139"/>
      <c r="I1944" s="139"/>
      <c r="J1944" s="139"/>
      <c r="K1944" s="139"/>
      <c r="L1944" s="139"/>
      <c r="M1944" s="139"/>
      <c r="N1944" s="139"/>
      <c r="O1944" s="139"/>
      <c r="P1944" s="139"/>
      <c r="Q1944" s="139"/>
      <c r="R1944" s="139"/>
      <c r="S1944" s="139"/>
      <c r="T1944" s="139"/>
      <c r="U1944" s="139"/>
      <c r="V1944" s="139"/>
      <c r="W1944" s="139"/>
      <c r="X1944" s="139"/>
      <c r="Y1944" s="139"/>
      <c r="Z1944" s="139"/>
      <c r="AA1944" s="139"/>
      <c r="AB1944" s="139"/>
      <c r="AC1944" s="139"/>
      <c r="AD1944" s="139"/>
      <c r="AE1944" s="139"/>
      <c r="AF1944" s="139"/>
      <c r="AG1944" s="139"/>
      <c r="AH1944" s="139"/>
      <c r="AI1944" s="139"/>
      <c r="AJ1944" s="139"/>
      <c r="AK1944" s="139"/>
      <c r="AL1944" s="139"/>
      <c r="AM1944" s="139"/>
      <c r="AN1944" s="139"/>
      <c r="AO1944" s="139"/>
      <c r="AP1944" s="139"/>
      <c r="AQ1944" s="139"/>
      <c r="AR1944" s="139"/>
      <c r="AS1944" s="139"/>
      <c r="AT1944" s="139"/>
      <c r="AU1944" s="139"/>
      <c r="AV1944" s="139"/>
      <c r="AW1944" s="139"/>
      <c r="AX1944" s="139"/>
      <c r="AY1944" s="139"/>
      <c r="AZ1944" s="139"/>
      <c r="BA1944" s="139"/>
      <c r="BB1944" s="139"/>
    </row>
    <row r="1945" spans="1:54" ht="14.25" x14ac:dyDescent="0.2">
      <c r="A1945" s="139"/>
      <c r="B1945" s="139"/>
      <c r="C1945" s="139"/>
      <c r="D1945" s="139"/>
      <c r="E1945" s="139"/>
      <c r="F1945" s="139"/>
      <c r="G1945" s="139"/>
      <c r="H1945" s="139"/>
      <c r="I1945" s="139"/>
      <c r="J1945" s="139"/>
      <c r="K1945" s="139"/>
      <c r="L1945" s="139"/>
      <c r="M1945" s="139"/>
      <c r="N1945" s="139"/>
      <c r="O1945" s="139"/>
      <c r="P1945" s="139"/>
      <c r="Q1945" s="139"/>
      <c r="R1945" s="139"/>
      <c r="S1945" s="139"/>
      <c r="T1945" s="139"/>
      <c r="U1945" s="139"/>
      <c r="V1945" s="139"/>
      <c r="W1945" s="139"/>
      <c r="X1945" s="139"/>
      <c r="Y1945" s="139"/>
      <c r="Z1945" s="139"/>
      <c r="AA1945" s="139"/>
      <c r="AB1945" s="139"/>
      <c r="AC1945" s="139"/>
      <c r="AD1945" s="139"/>
      <c r="AE1945" s="139"/>
      <c r="AF1945" s="139"/>
      <c r="AG1945" s="139"/>
      <c r="AH1945" s="139"/>
      <c r="AI1945" s="139"/>
      <c r="AJ1945" s="139"/>
      <c r="AK1945" s="139"/>
      <c r="AL1945" s="139"/>
      <c r="AM1945" s="139"/>
      <c r="AN1945" s="139"/>
      <c r="AO1945" s="139"/>
      <c r="AP1945" s="139"/>
      <c r="AQ1945" s="139"/>
      <c r="AR1945" s="139"/>
      <c r="AS1945" s="139"/>
      <c r="AT1945" s="139"/>
      <c r="AU1945" s="139"/>
      <c r="AV1945" s="139"/>
      <c r="AW1945" s="139"/>
      <c r="AX1945" s="139"/>
      <c r="AY1945" s="139"/>
      <c r="AZ1945" s="139"/>
      <c r="BA1945" s="139"/>
      <c r="BB1945" s="139"/>
    </row>
    <row r="1946" spans="1:54" ht="14.25" x14ac:dyDescent="0.2">
      <c r="A1946" s="139"/>
      <c r="B1946" s="139"/>
      <c r="C1946" s="139"/>
      <c r="D1946" s="139"/>
      <c r="E1946" s="139"/>
      <c r="F1946" s="139"/>
      <c r="G1946" s="139"/>
      <c r="H1946" s="139"/>
      <c r="I1946" s="139"/>
      <c r="J1946" s="139"/>
      <c r="K1946" s="139"/>
      <c r="L1946" s="139"/>
      <c r="M1946" s="139"/>
      <c r="N1946" s="139"/>
      <c r="O1946" s="139"/>
      <c r="P1946" s="139"/>
      <c r="Q1946" s="139"/>
      <c r="R1946" s="139"/>
      <c r="S1946" s="139"/>
      <c r="T1946" s="139"/>
      <c r="U1946" s="139"/>
      <c r="V1946" s="139"/>
      <c r="W1946" s="139"/>
      <c r="X1946" s="139"/>
      <c r="Y1946" s="139"/>
      <c r="Z1946" s="139"/>
      <c r="AA1946" s="139"/>
      <c r="AB1946" s="139"/>
      <c r="AC1946" s="139"/>
      <c r="AD1946" s="139"/>
      <c r="AE1946" s="139"/>
      <c r="AF1946" s="139"/>
      <c r="AG1946" s="139"/>
      <c r="AH1946" s="139"/>
      <c r="AI1946" s="139"/>
      <c r="AJ1946" s="139"/>
      <c r="AK1946" s="139"/>
      <c r="AL1946" s="139"/>
      <c r="AM1946" s="139"/>
      <c r="AN1946" s="139"/>
      <c r="AO1946" s="139"/>
      <c r="AP1946" s="139"/>
      <c r="AQ1946" s="139"/>
      <c r="AR1946" s="139"/>
      <c r="AS1946" s="139"/>
      <c r="AT1946" s="139"/>
      <c r="AU1946" s="139"/>
      <c r="AV1946" s="139"/>
      <c r="AW1946" s="139"/>
      <c r="AX1946" s="139"/>
      <c r="AY1946" s="139"/>
      <c r="AZ1946" s="139"/>
      <c r="BA1946" s="139"/>
      <c r="BB1946" s="139"/>
    </row>
    <row r="1947" spans="1:54" ht="14.25" x14ac:dyDescent="0.2">
      <c r="A1947" s="139"/>
      <c r="B1947" s="139"/>
      <c r="C1947" s="139"/>
      <c r="D1947" s="139"/>
      <c r="E1947" s="139"/>
      <c r="F1947" s="139"/>
      <c r="G1947" s="139"/>
      <c r="H1947" s="139"/>
      <c r="I1947" s="139"/>
      <c r="J1947" s="139"/>
      <c r="K1947" s="139"/>
      <c r="L1947" s="139"/>
      <c r="M1947" s="139"/>
      <c r="N1947" s="139"/>
      <c r="O1947" s="139"/>
      <c r="P1947" s="139"/>
      <c r="Q1947" s="139"/>
      <c r="R1947" s="139"/>
      <c r="S1947" s="139"/>
      <c r="T1947" s="139"/>
      <c r="U1947" s="139"/>
      <c r="V1947" s="139"/>
      <c r="W1947" s="139"/>
      <c r="X1947" s="139"/>
      <c r="Y1947" s="139"/>
      <c r="Z1947" s="139"/>
      <c r="AA1947" s="139"/>
      <c r="AB1947" s="139"/>
      <c r="AC1947" s="139"/>
      <c r="AD1947" s="139"/>
      <c r="AE1947" s="139"/>
      <c r="AF1947" s="139"/>
      <c r="AG1947" s="139"/>
      <c r="AH1947" s="139"/>
      <c r="AI1947" s="139"/>
      <c r="AJ1947" s="139"/>
      <c r="AK1947" s="139"/>
      <c r="AL1947" s="139"/>
      <c r="AM1947" s="139"/>
      <c r="AN1947" s="139"/>
      <c r="AO1947" s="139"/>
      <c r="AP1947" s="139"/>
      <c r="AQ1947" s="139"/>
      <c r="AR1947" s="139"/>
      <c r="AS1947" s="139"/>
      <c r="AT1947" s="139"/>
      <c r="AU1947" s="139"/>
      <c r="AV1947" s="139"/>
      <c r="AW1947" s="139"/>
      <c r="AX1947" s="139"/>
      <c r="AY1947" s="139"/>
      <c r="AZ1947" s="139"/>
      <c r="BA1947" s="139"/>
      <c r="BB1947" s="139"/>
    </row>
    <row r="1948" spans="1:54" ht="14.25" x14ac:dyDescent="0.2">
      <c r="A1948" s="139"/>
      <c r="B1948" s="139"/>
      <c r="C1948" s="139"/>
      <c r="D1948" s="139"/>
      <c r="E1948" s="139"/>
      <c r="F1948" s="139"/>
      <c r="G1948" s="139"/>
      <c r="H1948" s="139"/>
      <c r="I1948" s="139"/>
      <c r="J1948" s="139"/>
      <c r="K1948" s="139"/>
      <c r="L1948" s="139"/>
      <c r="M1948" s="139"/>
      <c r="N1948" s="139"/>
      <c r="O1948" s="139"/>
      <c r="P1948" s="139"/>
      <c r="Q1948" s="139"/>
      <c r="R1948" s="139"/>
      <c r="S1948" s="139"/>
      <c r="T1948" s="139"/>
      <c r="U1948" s="139"/>
      <c r="V1948" s="139"/>
      <c r="W1948" s="139"/>
      <c r="X1948" s="139"/>
      <c r="Y1948" s="139"/>
      <c r="Z1948" s="139"/>
      <c r="AA1948" s="139"/>
      <c r="AB1948" s="139"/>
      <c r="AC1948" s="139"/>
      <c r="AD1948" s="139"/>
      <c r="AE1948" s="139"/>
      <c r="AF1948" s="139"/>
      <c r="AG1948" s="139"/>
      <c r="AH1948" s="139"/>
      <c r="AI1948" s="139"/>
      <c r="AJ1948" s="139"/>
      <c r="AK1948" s="139"/>
      <c r="AL1948" s="139"/>
      <c r="AM1948" s="139"/>
      <c r="AN1948" s="139"/>
      <c r="AO1948" s="139"/>
      <c r="AP1948" s="139"/>
      <c r="AQ1948" s="139"/>
      <c r="AR1948" s="139"/>
      <c r="AS1948" s="139"/>
      <c r="AT1948" s="139"/>
      <c r="AU1948" s="139"/>
      <c r="AV1948" s="139"/>
      <c r="AW1948" s="139"/>
      <c r="AX1948" s="139"/>
      <c r="AY1948" s="139"/>
      <c r="AZ1948" s="139"/>
      <c r="BA1948" s="139"/>
      <c r="BB1948" s="139"/>
    </row>
    <row r="1949" spans="1:54" ht="14.25" x14ac:dyDescent="0.2">
      <c r="A1949" s="139"/>
      <c r="B1949" s="139"/>
      <c r="C1949" s="139"/>
      <c r="D1949" s="139"/>
      <c r="E1949" s="139"/>
      <c r="F1949" s="139"/>
      <c r="G1949" s="139"/>
      <c r="H1949" s="139"/>
      <c r="I1949" s="139"/>
      <c r="J1949" s="139"/>
      <c r="K1949" s="139"/>
      <c r="L1949" s="139"/>
      <c r="M1949" s="139"/>
      <c r="N1949" s="139"/>
      <c r="O1949" s="139"/>
      <c r="P1949" s="139"/>
      <c r="Q1949" s="139"/>
      <c r="R1949" s="139"/>
      <c r="S1949" s="139"/>
      <c r="T1949" s="139"/>
      <c r="U1949" s="139"/>
      <c r="V1949" s="139"/>
      <c r="W1949" s="139"/>
      <c r="X1949" s="139"/>
      <c r="Y1949" s="139"/>
      <c r="Z1949" s="139"/>
      <c r="AA1949" s="139"/>
      <c r="AB1949" s="139"/>
      <c r="AC1949" s="139"/>
      <c r="AD1949" s="139"/>
      <c r="AE1949" s="139"/>
      <c r="AF1949" s="139"/>
      <c r="AG1949" s="139"/>
      <c r="AH1949" s="139"/>
      <c r="AI1949" s="139"/>
      <c r="AJ1949" s="139"/>
      <c r="AK1949" s="139"/>
      <c r="AL1949" s="139"/>
      <c r="AM1949" s="139"/>
      <c r="AN1949" s="139"/>
      <c r="AO1949" s="139"/>
      <c r="AP1949" s="139"/>
      <c r="AQ1949" s="139"/>
      <c r="AR1949" s="139"/>
      <c r="AS1949" s="139"/>
      <c r="AT1949" s="139"/>
      <c r="AU1949" s="139"/>
      <c r="AV1949" s="139"/>
      <c r="AW1949" s="139"/>
      <c r="AX1949" s="139"/>
      <c r="AY1949" s="139"/>
      <c r="AZ1949" s="139"/>
      <c r="BA1949" s="139"/>
      <c r="BB1949" s="139"/>
    </row>
    <row r="1950" spans="1:54" ht="14.25" x14ac:dyDescent="0.2">
      <c r="A1950" s="139"/>
      <c r="B1950" s="139"/>
      <c r="C1950" s="139"/>
      <c r="D1950" s="139"/>
      <c r="E1950" s="139"/>
      <c r="F1950" s="139"/>
      <c r="G1950" s="139"/>
      <c r="H1950" s="139"/>
      <c r="I1950" s="139"/>
      <c r="J1950" s="139"/>
      <c r="K1950" s="139"/>
      <c r="L1950" s="139"/>
      <c r="M1950" s="139"/>
      <c r="N1950" s="139"/>
      <c r="O1950" s="139"/>
      <c r="P1950" s="139"/>
      <c r="Q1950" s="139"/>
      <c r="R1950" s="139"/>
      <c r="S1950" s="139"/>
      <c r="T1950" s="139"/>
      <c r="U1950" s="139"/>
      <c r="V1950" s="139"/>
      <c r="W1950" s="139"/>
      <c r="X1950" s="139"/>
      <c r="Y1950" s="139"/>
      <c r="Z1950" s="139"/>
      <c r="AA1950" s="139"/>
      <c r="AB1950" s="139"/>
      <c r="AC1950" s="139"/>
      <c r="AD1950" s="139"/>
      <c r="AE1950" s="139"/>
      <c r="AF1950" s="139"/>
      <c r="AG1950" s="139"/>
      <c r="AH1950" s="139"/>
      <c r="AI1950" s="139"/>
      <c r="AJ1950" s="139"/>
      <c r="AK1950" s="139"/>
      <c r="AL1950" s="139"/>
      <c r="AM1950" s="139"/>
      <c r="AN1950" s="139"/>
      <c r="AO1950" s="139"/>
      <c r="AP1950" s="139"/>
      <c r="AQ1950" s="139"/>
      <c r="AR1950" s="139"/>
      <c r="AS1950" s="139"/>
      <c r="AT1950" s="139"/>
      <c r="AU1950" s="139"/>
      <c r="AV1950" s="139"/>
      <c r="AW1950" s="139"/>
      <c r="AX1950" s="139"/>
      <c r="AY1950" s="139"/>
      <c r="AZ1950" s="139"/>
      <c r="BA1950" s="139"/>
      <c r="BB1950" s="139"/>
    </row>
    <row r="1951" spans="1:54" ht="14.25" x14ac:dyDescent="0.2">
      <c r="A1951" s="139"/>
      <c r="B1951" s="139"/>
      <c r="C1951" s="139"/>
      <c r="D1951" s="139"/>
      <c r="E1951" s="139"/>
      <c r="F1951" s="139"/>
      <c r="G1951" s="139"/>
      <c r="H1951" s="139"/>
      <c r="I1951" s="139"/>
      <c r="J1951" s="139"/>
      <c r="K1951" s="139"/>
      <c r="L1951" s="139"/>
      <c r="M1951" s="139"/>
      <c r="N1951" s="139"/>
      <c r="O1951" s="139"/>
      <c r="P1951" s="139"/>
      <c r="Q1951" s="139"/>
      <c r="R1951" s="139"/>
      <c r="S1951" s="139"/>
      <c r="T1951" s="139"/>
      <c r="U1951" s="139"/>
      <c r="V1951" s="139"/>
      <c r="W1951" s="139"/>
      <c r="X1951" s="139"/>
      <c r="Y1951" s="139"/>
      <c r="Z1951" s="139"/>
      <c r="AA1951" s="139"/>
      <c r="AB1951" s="139"/>
      <c r="AC1951" s="139"/>
      <c r="AD1951" s="139"/>
      <c r="AE1951" s="139"/>
      <c r="AF1951" s="139"/>
      <c r="AG1951" s="139"/>
      <c r="AH1951" s="139"/>
      <c r="AI1951" s="139"/>
      <c r="AJ1951" s="139"/>
      <c r="AK1951" s="139"/>
      <c r="AL1951" s="139"/>
      <c r="AM1951" s="139"/>
      <c r="AN1951" s="139"/>
      <c r="AO1951" s="139"/>
      <c r="AP1951" s="139"/>
      <c r="AQ1951" s="139"/>
      <c r="AR1951" s="139"/>
      <c r="AS1951" s="139"/>
      <c r="AT1951" s="139"/>
      <c r="AU1951" s="139"/>
      <c r="AV1951" s="139"/>
      <c r="AW1951" s="139"/>
      <c r="AX1951" s="139"/>
      <c r="AY1951" s="139"/>
      <c r="AZ1951" s="139"/>
      <c r="BA1951" s="139"/>
      <c r="BB1951" s="139"/>
    </row>
    <row r="1952" spans="1:54" ht="14.25" x14ac:dyDescent="0.2">
      <c r="A1952" s="139"/>
      <c r="B1952" s="139"/>
      <c r="C1952" s="139"/>
      <c r="D1952" s="139"/>
      <c r="E1952" s="139"/>
      <c r="F1952" s="139"/>
      <c r="G1952" s="139"/>
      <c r="H1952" s="139"/>
      <c r="I1952" s="139"/>
      <c r="J1952" s="139"/>
      <c r="K1952" s="139"/>
      <c r="L1952" s="139"/>
      <c r="M1952" s="139"/>
      <c r="N1952" s="139"/>
      <c r="O1952" s="139"/>
      <c r="P1952" s="139"/>
      <c r="Q1952" s="139"/>
      <c r="R1952" s="139"/>
      <c r="S1952" s="139"/>
      <c r="T1952" s="139"/>
      <c r="U1952" s="139"/>
      <c r="V1952" s="139"/>
      <c r="W1952" s="139"/>
      <c r="X1952" s="139"/>
      <c r="Y1952" s="139"/>
      <c r="Z1952" s="139"/>
      <c r="AA1952" s="139"/>
      <c r="AB1952" s="139"/>
      <c r="AC1952" s="139"/>
      <c r="AD1952" s="139"/>
      <c r="AE1952" s="139"/>
      <c r="AF1952" s="139"/>
      <c r="AG1952" s="139"/>
      <c r="AH1952" s="139"/>
      <c r="AI1952" s="139"/>
      <c r="AJ1952" s="139"/>
      <c r="AK1952" s="139"/>
      <c r="AL1952" s="139"/>
      <c r="AM1952" s="139"/>
      <c r="AN1952" s="139"/>
      <c r="AO1952" s="139"/>
      <c r="AP1952" s="139"/>
      <c r="AQ1952" s="139"/>
      <c r="AR1952" s="139"/>
      <c r="AS1952" s="139"/>
      <c r="AT1952" s="139"/>
      <c r="AU1952" s="139"/>
      <c r="AV1952" s="139"/>
      <c r="AW1952" s="139"/>
      <c r="AX1952" s="139"/>
      <c r="AY1952" s="139"/>
      <c r="AZ1952" s="139"/>
      <c r="BA1952" s="139"/>
      <c r="BB1952" s="139"/>
    </row>
    <row r="1953" spans="1:54" ht="14.25" x14ac:dyDescent="0.2">
      <c r="A1953" s="139"/>
      <c r="B1953" s="139"/>
      <c r="C1953" s="139"/>
      <c r="D1953" s="139"/>
      <c r="E1953" s="139"/>
      <c r="F1953" s="139"/>
      <c r="G1953" s="139"/>
      <c r="H1953" s="139"/>
      <c r="I1953" s="139"/>
      <c r="J1953" s="139"/>
      <c r="K1953" s="139"/>
      <c r="L1953" s="139"/>
      <c r="M1953" s="139"/>
      <c r="N1953" s="139"/>
      <c r="O1953" s="139"/>
      <c r="P1953" s="139"/>
      <c r="Q1953" s="139"/>
      <c r="R1953" s="139"/>
      <c r="S1953" s="139"/>
      <c r="T1953" s="139"/>
      <c r="U1953" s="139"/>
      <c r="V1953" s="139"/>
      <c r="W1953" s="139"/>
      <c r="X1953" s="139"/>
      <c r="Y1953" s="139"/>
      <c r="Z1953" s="139"/>
      <c r="AA1953" s="139"/>
      <c r="AB1953" s="139"/>
      <c r="AC1953" s="139"/>
      <c r="AD1953" s="139"/>
      <c r="AE1953" s="139"/>
      <c r="AF1953" s="139"/>
      <c r="AG1953" s="139"/>
      <c r="AH1953" s="139"/>
      <c r="AI1953" s="139"/>
      <c r="AJ1953" s="139"/>
      <c r="AK1953" s="139"/>
      <c r="AL1953" s="139"/>
      <c r="AM1953" s="139"/>
      <c r="AN1953" s="139"/>
      <c r="AO1953" s="139"/>
      <c r="AP1953" s="139"/>
      <c r="AQ1953" s="139"/>
      <c r="AR1953" s="139"/>
      <c r="AS1953" s="139"/>
      <c r="AT1953" s="139"/>
      <c r="AU1953" s="139"/>
      <c r="AV1953" s="139"/>
      <c r="AW1953" s="139"/>
      <c r="AX1953" s="139"/>
      <c r="AY1953" s="139"/>
      <c r="AZ1953" s="139"/>
      <c r="BA1953" s="139"/>
      <c r="BB1953" s="139"/>
    </row>
    <row r="1954" spans="1:54" ht="14.25" x14ac:dyDescent="0.2">
      <c r="A1954" s="139"/>
      <c r="B1954" s="139"/>
      <c r="C1954" s="139"/>
      <c r="D1954" s="139"/>
      <c r="E1954" s="139"/>
      <c r="F1954" s="139"/>
      <c r="G1954" s="139"/>
      <c r="H1954" s="139"/>
      <c r="I1954" s="139"/>
      <c r="J1954" s="139"/>
      <c r="K1954" s="139"/>
      <c r="L1954" s="139"/>
      <c r="M1954" s="139"/>
      <c r="N1954" s="139"/>
      <c r="O1954" s="139"/>
      <c r="P1954" s="139"/>
      <c r="Q1954" s="139"/>
      <c r="R1954" s="139"/>
      <c r="S1954" s="139"/>
      <c r="T1954" s="139"/>
      <c r="U1954" s="139"/>
      <c r="V1954" s="139"/>
      <c r="W1954" s="139"/>
      <c r="X1954" s="139"/>
      <c r="Y1954" s="139"/>
      <c r="Z1954" s="139"/>
      <c r="AA1954" s="139"/>
      <c r="AB1954" s="139"/>
      <c r="AC1954" s="139"/>
      <c r="AD1954" s="139"/>
      <c r="AE1954" s="139"/>
      <c r="AF1954" s="139"/>
      <c r="AG1954" s="139"/>
      <c r="AH1954" s="139"/>
      <c r="AI1954" s="139"/>
      <c r="AJ1954" s="139"/>
      <c r="AK1954" s="139"/>
      <c r="AL1954" s="139"/>
      <c r="AM1954" s="139"/>
      <c r="AN1954" s="139"/>
      <c r="AO1954" s="139"/>
      <c r="AP1954" s="139"/>
      <c r="AQ1954" s="139"/>
      <c r="AR1954" s="139"/>
      <c r="AS1954" s="139"/>
      <c r="AT1954" s="139"/>
      <c r="AU1954" s="139"/>
      <c r="AV1954" s="139"/>
      <c r="AW1954" s="139"/>
      <c r="AX1954" s="139"/>
      <c r="AY1954" s="139"/>
      <c r="AZ1954" s="139"/>
      <c r="BA1954" s="139"/>
      <c r="BB1954" s="139"/>
    </row>
    <row r="1955" spans="1:54" ht="14.25" x14ac:dyDescent="0.2">
      <c r="A1955" s="139"/>
      <c r="B1955" s="139"/>
      <c r="C1955" s="139"/>
      <c r="D1955" s="139"/>
      <c r="E1955" s="139"/>
      <c r="F1955" s="139"/>
      <c r="G1955" s="139"/>
      <c r="H1955" s="139"/>
      <c r="I1955" s="139"/>
      <c r="J1955" s="139"/>
      <c r="K1955" s="139"/>
      <c r="L1955" s="139"/>
      <c r="M1955" s="139"/>
      <c r="N1955" s="139"/>
      <c r="O1955" s="139"/>
      <c r="P1955" s="139"/>
      <c r="Q1955" s="139"/>
      <c r="R1955" s="139"/>
      <c r="S1955" s="139"/>
      <c r="T1955" s="139"/>
      <c r="U1955" s="139"/>
      <c r="V1955" s="139"/>
      <c r="W1955" s="139"/>
      <c r="X1955" s="139"/>
      <c r="Y1955" s="139"/>
      <c r="Z1955" s="139"/>
      <c r="AA1955" s="139"/>
      <c r="AB1955" s="139"/>
      <c r="AC1955" s="139"/>
      <c r="AD1955" s="139"/>
      <c r="AE1955" s="139"/>
      <c r="AF1955" s="139"/>
      <c r="AG1955" s="139"/>
      <c r="AH1955" s="139"/>
      <c r="AI1955" s="139"/>
      <c r="AJ1955" s="139"/>
      <c r="AK1955" s="139"/>
      <c r="AL1955" s="139"/>
      <c r="AM1955" s="139"/>
      <c r="AN1955" s="139"/>
      <c r="AO1955" s="139"/>
      <c r="AP1955" s="139"/>
      <c r="AQ1955" s="139"/>
      <c r="AR1955" s="139"/>
      <c r="AS1955" s="139"/>
      <c r="AT1955" s="139"/>
      <c r="AU1955" s="139"/>
      <c r="AV1955" s="139"/>
      <c r="AW1955" s="139"/>
      <c r="AX1955" s="139"/>
      <c r="AY1955" s="139"/>
      <c r="AZ1955" s="139"/>
      <c r="BA1955" s="139"/>
      <c r="BB1955" s="139"/>
    </row>
    <row r="1956" spans="1:54" ht="14.25" x14ac:dyDescent="0.2">
      <c r="A1956" s="139"/>
      <c r="B1956" s="139"/>
      <c r="C1956" s="139"/>
      <c r="D1956" s="139"/>
      <c r="E1956" s="139"/>
      <c r="F1956" s="139"/>
      <c r="G1956" s="139"/>
      <c r="H1956" s="139"/>
      <c r="I1956" s="139"/>
      <c r="J1956" s="139"/>
      <c r="K1956" s="139"/>
      <c r="L1956" s="139"/>
      <c r="M1956" s="139"/>
      <c r="N1956" s="139"/>
      <c r="O1956" s="139"/>
      <c r="P1956" s="139"/>
      <c r="Q1956" s="139"/>
      <c r="R1956" s="139"/>
      <c r="S1956" s="139"/>
      <c r="T1956" s="139"/>
      <c r="U1956" s="139"/>
      <c r="V1956" s="139"/>
      <c r="W1956" s="139"/>
      <c r="X1956" s="139"/>
      <c r="Y1956" s="139"/>
      <c r="Z1956" s="139"/>
      <c r="AA1956" s="139"/>
      <c r="AB1956" s="139"/>
      <c r="AC1956" s="139"/>
      <c r="AD1956" s="139"/>
      <c r="AE1956" s="139"/>
      <c r="AF1956" s="139"/>
      <c r="AG1956" s="139"/>
      <c r="AH1956" s="139"/>
      <c r="AI1956" s="139"/>
      <c r="AJ1956" s="139"/>
      <c r="AK1956" s="139"/>
      <c r="AL1956" s="139"/>
      <c r="AM1956" s="139"/>
      <c r="AN1956" s="139"/>
      <c r="AO1956" s="139"/>
      <c r="AP1956" s="139"/>
      <c r="AQ1956" s="139"/>
      <c r="AR1956" s="139"/>
      <c r="AS1956" s="139"/>
      <c r="AT1956" s="139"/>
      <c r="AU1956" s="139"/>
      <c r="AV1956" s="139"/>
      <c r="AW1956" s="139"/>
      <c r="AX1956" s="139"/>
      <c r="AY1956" s="139"/>
      <c r="AZ1956" s="139"/>
      <c r="BA1956" s="139"/>
      <c r="BB1956" s="139"/>
    </row>
    <row r="1957" spans="1:54" ht="14.25" x14ac:dyDescent="0.2">
      <c r="A1957" s="139"/>
      <c r="B1957" s="139"/>
      <c r="C1957" s="139"/>
      <c r="D1957" s="139"/>
      <c r="E1957" s="139"/>
      <c r="F1957" s="139"/>
      <c r="G1957" s="139"/>
      <c r="H1957" s="139"/>
      <c r="I1957" s="139"/>
      <c r="J1957" s="139"/>
      <c r="K1957" s="139"/>
      <c r="L1957" s="139"/>
      <c r="M1957" s="139"/>
      <c r="N1957" s="139"/>
      <c r="O1957" s="139"/>
      <c r="P1957" s="139"/>
      <c r="Q1957" s="139"/>
      <c r="R1957" s="139"/>
      <c r="S1957" s="139"/>
      <c r="T1957" s="139"/>
      <c r="U1957" s="139"/>
      <c r="V1957" s="139"/>
      <c r="W1957" s="139"/>
      <c r="X1957" s="139"/>
      <c r="Y1957" s="139"/>
      <c r="Z1957" s="139"/>
      <c r="AA1957" s="139"/>
      <c r="AB1957" s="139"/>
      <c r="AC1957" s="139"/>
      <c r="AD1957" s="139"/>
      <c r="AE1957" s="139"/>
      <c r="AF1957" s="139"/>
      <c r="AG1957" s="139"/>
      <c r="AH1957" s="139"/>
      <c r="AI1957" s="139"/>
      <c r="AJ1957" s="139"/>
      <c r="AK1957" s="139"/>
      <c r="AL1957" s="139"/>
      <c r="AM1957" s="139"/>
      <c r="AN1957" s="139"/>
      <c r="AO1957" s="139"/>
      <c r="AP1957" s="139"/>
      <c r="AQ1957" s="139"/>
      <c r="AR1957" s="139"/>
      <c r="AS1957" s="139"/>
      <c r="AT1957" s="139"/>
      <c r="AU1957" s="139"/>
      <c r="AV1957" s="139"/>
      <c r="AW1957" s="139"/>
      <c r="AX1957" s="139"/>
      <c r="AY1957" s="139"/>
      <c r="AZ1957" s="139"/>
      <c r="BA1957" s="139"/>
      <c r="BB1957" s="139"/>
    </row>
    <row r="1958" spans="1:54" ht="14.25" x14ac:dyDescent="0.2">
      <c r="A1958" s="139"/>
      <c r="B1958" s="139"/>
      <c r="C1958" s="139"/>
      <c r="D1958" s="139"/>
      <c r="E1958" s="139"/>
      <c r="F1958" s="139"/>
      <c r="G1958" s="139"/>
      <c r="H1958" s="139"/>
      <c r="I1958" s="139"/>
      <c r="J1958" s="139"/>
      <c r="K1958" s="139"/>
      <c r="L1958" s="139"/>
      <c r="M1958" s="139"/>
      <c r="N1958" s="139"/>
      <c r="O1958" s="139"/>
      <c r="P1958" s="139"/>
      <c r="Q1958" s="139"/>
      <c r="R1958" s="139"/>
      <c r="S1958" s="139"/>
      <c r="T1958" s="139"/>
      <c r="U1958" s="139"/>
      <c r="V1958" s="139"/>
      <c r="W1958" s="139"/>
      <c r="X1958" s="139"/>
      <c r="Y1958" s="139"/>
      <c r="Z1958" s="139"/>
      <c r="AA1958" s="139"/>
      <c r="AB1958" s="139"/>
      <c r="AC1958" s="139"/>
      <c r="AD1958" s="139"/>
      <c r="AE1958" s="139"/>
      <c r="AF1958" s="139"/>
      <c r="AG1958" s="139"/>
      <c r="AH1958" s="139"/>
      <c r="AI1958" s="139"/>
      <c r="AJ1958" s="139"/>
      <c r="AK1958" s="139"/>
      <c r="AL1958" s="139"/>
      <c r="AM1958" s="139"/>
      <c r="AN1958" s="139"/>
      <c r="AO1958" s="139"/>
      <c r="AP1958" s="139"/>
      <c r="AQ1958" s="139"/>
      <c r="AR1958" s="139"/>
      <c r="AS1958" s="139"/>
      <c r="AT1958" s="139"/>
      <c r="AU1958" s="139"/>
      <c r="AV1958" s="139"/>
      <c r="AW1958" s="139"/>
      <c r="AX1958" s="139"/>
      <c r="AY1958" s="139"/>
      <c r="AZ1958" s="139"/>
      <c r="BA1958" s="139"/>
      <c r="BB1958" s="139"/>
    </row>
    <row r="1959" spans="1:54" ht="14.25" x14ac:dyDescent="0.2">
      <c r="A1959" s="139"/>
      <c r="B1959" s="139"/>
      <c r="C1959" s="139"/>
      <c r="D1959" s="139"/>
      <c r="E1959" s="139"/>
      <c r="F1959" s="139"/>
      <c r="G1959" s="139"/>
      <c r="H1959" s="139"/>
      <c r="I1959" s="139"/>
      <c r="J1959" s="139"/>
      <c r="K1959" s="139"/>
      <c r="L1959" s="139"/>
      <c r="M1959" s="139"/>
      <c r="N1959" s="139"/>
      <c r="O1959" s="139"/>
      <c r="P1959" s="139"/>
      <c r="Q1959" s="139"/>
      <c r="R1959" s="139"/>
      <c r="S1959" s="139"/>
      <c r="T1959" s="139"/>
      <c r="U1959" s="139"/>
      <c r="V1959" s="139"/>
      <c r="W1959" s="139"/>
      <c r="X1959" s="139"/>
      <c r="Y1959" s="139"/>
      <c r="Z1959" s="139"/>
      <c r="AA1959" s="139"/>
      <c r="AB1959" s="139"/>
      <c r="AC1959" s="139"/>
      <c r="AD1959" s="139"/>
      <c r="AE1959" s="139"/>
      <c r="AF1959" s="139"/>
      <c r="AG1959" s="139"/>
      <c r="AH1959" s="139"/>
      <c r="AI1959" s="139"/>
      <c r="AJ1959" s="139"/>
      <c r="AK1959" s="139"/>
      <c r="AL1959" s="139"/>
      <c r="AM1959" s="139"/>
      <c r="AN1959" s="139"/>
      <c r="AO1959" s="139"/>
      <c r="AP1959" s="139"/>
      <c r="AQ1959" s="139"/>
      <c r="AR1959" s="139"/>
      <c r="AS1959" s="139"/>
      <c r="AT1959" s="139"/>
      <c r="AU1959" s="139"/>
      <c r="AV1959" s="139"/>
      <c r="AW1959" s="139"/>
      <c r="AX1959" s="139"/>
      <c r="AY1959" s="139"/>
      <c r="AZ1959" s="139"/>
      <c r="BA1959" s="139"/>
      <c r="BB1959" s="139"/>
    </row>
    <row r="1960" spans="1:54" ht="14.25" x14ac:dyDescent="0.2">
      <c r="A1960" s="139"/>
      <c r="B1960" s="139"/>
      <c r="C1960" s="139"/>
      <c r="D1960" s="139"/>
      <c r="E1960" s="139"/>
      <c r="F1960" s="139"/>
      <c r="G1960" s="139"/>
      <c r="H1960" s="139"/>
      <c r="I1960" s="139"/>
      <c r="J1960" s="139"/>
      <c r="K1960" s="139"/>
      <c r="L1960" s="139"/>
      <c r="M1960" s="139"/>
      <c r="N1960" s="139"/>
      <c r="O1960" s="139"/>
      <c r="P1960" s="139"/>
      <c r="Q1960" s="139"/>
      <c r="R1960" s="139"/>
      <c r="S1960" s="139"/>
      <c r="T1960" s="139"/>
      <c r="U1960" s="139"/>
      <c r="V1960" s="139"/>
      <c r="W1960" s="139"/>
      <c r="X1960" s="139"/>
      <c r="Y1960" s="139"/>
      <c r="Z1960" s="139"/>
      <c r="AA1960" s="139"/>
      <c r="AB1960" s="139"/>
      <c r="AC1960" s="139"/>
      <c r="AD1960" s="139"/>
      <c r="AE1960" s="139"/>
      <c r="AF1960" s="139"/>
      <c r="AG1960" s="139"/>
      <c r="AH1960" s="139"/>
      <c r="AI1960" s="139"/>
      <c r="AJ1960" s="139"/>
      <c r="AK1960" s="139"/>
      <c r="AL1960" s="139"/>
      <c r="AM1960" s="139"/>
      <c r="AN1960" s="139"/>
      <c r="AO1960" s="139"/>
      <c r="AP1960" s="139"/>
      <c r="AQ1960" s="139"/>
      <c r="AR1960" s="139"/>
      <c r="AS1960" s="139"/>
      <c r="AT1960" s="139"/>
      <c r="AU1960" s="139"/>
      <c r="AV1960" s="139"/>
      <c r="AW1960" s="139"/>
      <c r="AX1960" s="139"/>
      <c r="AY1960" s="139"/>
      <c r="AZ1960" s="139"/>
      <c r="BA1960" s="139"/>
      <c r="BB1960" s="139"/>
    </row>
    <row r="1961" spans="1:54" ht="14.25" x14ac:dyDescent="0.2">
      <c r="A1961" s="139"/>
      <c r="B1961" s="139"/>
      <c r="C1961" s="139"/>
      <c r="D1961" s="139"/>
      <c r="E1961" s="139"/>
      <c r="F1961" s="139"/>
      <c r="G1961" s="139"/>
      <c r="H1961" s="139"/>
      <c r="I1961" s="139"/>
      <c r="J1961" s="139"/>
      <c r="K1961" s="139"/>
      <c r="L1961" s="139"/>
      <c r="M1961" s="139"/>
      <c r="N1961" s="139"/>
      <c r="O1961" s="139"/>
      <c r="P1961" s="139"/>
      <c r="Q1961" s="139"/>
      <c r="R1961" s="139"/>
      <c r="S1961" s="139"/>
      <c r="T1961" s="139"/>
      <c r="U1961" s="139"/>
      <c r="V1961" s="139"/>
      <c r="W1961" s="139"/>
      <c r="X1961" s="139"/>
      <c r="Y1961" s="139"/>
      <c r="Z1961" s="139"/>
      <c r="AA1961" s="139"/>
      <c r="AB1961" s="139"/>
      <c r="AC1961" s="139"/>
      <c r="AD1961" s="139"/>
      <c r="AE1961" s="139"/>
      <c r="AF1961" s="139"/>
      <c r="AG1961" s="139"/>
      <c r="AH1961" s="139"/>
      <c r="AI1961" s="139"/>
      <c r="AJ1961" s="139"/>
      <c r="AK1961" s="139"/>
      <c r="AL1961" s="139"/>
      <c r="AM1961" s="139"/>
      <c r="AN1961" s="139"/>
      <c r="AO1961" s="139"/>
      <c r="AP1961" s="139"/>
      <c r="AQ1961" s="139"/>
      <c r="AR1961" s="139"/>
      <c r="AS1961" s="139"/>
      <c r="AT1961" s="139"/>
      <c r="AU1961" s="139"/>
      <c r="AV1961" s="139"/>
      <c r="AW1961" s="139"/>
      <c r="AX1961" s="139"/>
      <c r="AY1961" s="139"/>
      <c r="AZ1961" s="139"/>
      <c r="BA1961" s="139"/>
      <c r="BB1961" s="139"/>
    </row>
    <row r="1962" spans="1:54" ht="14.25" x14ac:dyDescent="0.2">
      <c r="A1962" s="139"/>
      <c r="B1962" s="139"/>
      <c r="C1962" s="139"/>
      <c r="D1962" s="139"/>
      <c r="E1962" s="139"/>
      <c r="F1962" s="139"/>
      <c r="G1962" s="139"/>
      <c r="H1962" s="139"/>
      <c r="I1962" s="139"/>
      <c r="J1962" s="139"/>
      <c r="K1962" s="139"/>
      <c r="L1962" s="139"/>
      <c r="M1962" s="139"/>
      <c r="N1962" s="139"/>
      <c r="O1962" s="139"/>
      <c r="P1962" s="139"/>
      <c r="Q1962" s="139"/>
      <c r="R1962" s="139"/>
      <c r="S1962" s="139"/>
      <c r="T1962" s="139"/>
      <c r="U1962" s="139"/>
      <c r="V1962" s="139"/>
      <c r="W1962" s="139"/>
      <c r="X1962" s="139"/>
      <c r="Y1962" s="139"/>
      <c r="Z1962" s="139"/>
      <c r="AA1962" s="139"/>
      <c r="AB1962" s="139"/>
      <c r="AC1962" s="139"/>
      <c r="AD1962" s="139"/>
      <c r="AE1962" s="139"/>
      <c r="AF1962" s="139"/>
      <c r="AG1962" s="139"/>
      <c r="AH1962" s="139"/>
      <c r="AI1962" s="139"/>
      <c r="AJ1962" s="139"/>
      <c r="AK1962" s="139"/>
      <c r="AL1962" s="139"/>
      <c r="AM1962" s="139"/>
      <c r="AN1962" s="139"/>
      <c r="AO1962" s="139"/>
      <c r="AP1962" s="139"/>
      <c r="AQ1962" s="139"/>
      <c r="AR1962" s="139"/>
      <c r="AS1962" s="139"/>
      <c r="AT1962" s="139"/>
      <c r="AU1962" s="139"/>
      <c r="AV1962" s="139"/>
      <c r="AW1962" s="139"/>
      <c r="AX1962" s="139"/>
      <c r="AY1962" s="139"/>
      <c r="AZ1962" s="139"/>
      <c r="BA1962" s="139"/>
      <c r="BB1962" s="139"/>
    </row>
    <row r="1963" spans="1:54" ht="14.25" x14ac:dyDescent="0.2">
      <c r="A1963" s="139"/>
      <c r="B1963" s="139"/>
      <c r="C1963" s="139"/>
      <c r="D1963" s="139"/>
      <c r="E1963" s="139"/>
      <c r="F1963" s="139"/>
      <c r="G1963" s="139"/>
      <c r="H1963" s="139"/>
      <c r="I1963" s="139"/>
      <c r="J1963" s="139"/>
      <c r="K1963" s="139"/>
      <c r="L1963" s="139"/>
      <c r="M1963" s="139"/>
      <c r="N1963" s="139"/>
      <c r="O1963" s="139"/>
      <c r="P1963" s="139"/>
      <c r="Q1963" s="139"/>
      <c r="R1963" s="139"/>
      <c r="S1963" s="139"/>
      <c r="T1963" s="139"/>
      <c r="U1963" s="139"/>
      <c r="V1963" s="139"/>
      <c r="W1963" s="139"/>
      <c r="X1963" s="139"/>
      <c r="Y1963" s="139"/>
      <c r="Z1963" s="139"/>
      <c r="AA1963" s="139"/>
      <c r="AB1963" s="139"/>
      <c r="AC1963" s="139"/>
      <c r="AD1963" s="139"/>
      <c r="AE1963" s="139"/>
      <c r="AF1963" s="139"/>
      <c r="AG1963" s="139"/>
      <c r="AH1963" s="139"/>
      <c r="AI1963" s="139"/>
      <c r="AJ1963" s="139"/>
      <c r="AK1963" s="139"/>
      <c r="AL1963" s="139"/>
      <c r="AM1963" s="139"/>
      <c r="AN1963" s="139"/>
      <c r="AO1963" s="139"/>
      <c r="AP1963" s="139"/>
      <c r="AQ1963" s="139"/>
      <c r="AR1963" s="139"/>
      <c r="AS1963" s="139"/>
      <c r="AT1963" s="139"/>
      <c r="AU1963" s="139"/>
      <c r="AV1963" s="139"/>
      <c r="AW1963" s="139"/>
      <c r="AX1963" s="139"/>
      <c r="AY1963" s="139"/>
      <c r="AZ1963" s="139"/>
      <c r="BA1963" s="139"/>
      <c r="BB1963" s="139"/>
    </row>
    <row r="1964" spans="1:54" ht="14.25" x14ac:dyDescent="0.2">
      <c r="A1964" s="139"/>
      <c r="B1964" s="139"/>
      <c r="C1964" s="139"/>
      <c r="D1964" s="139"/>
      <c r="E1964" s="139"/>
      <c r="F1964" s="139"/>
      <c r="G1964" s="139"/>
      <c r="H1964" s="139"/>
      <c r="I1964" s="139"/>
      <c r="J1964" s="139"/>
      <c r="K1964" s="139"/>
      <c r="L1964" s="139"/>
      <c r="M1964" s="139"/>
      <c r="N1964" s="139"/>
      <c r="O1964" s="139"/>
      <c r="P1964" s="139"/>
      <c r="Q1964" s="139"/>
      <c r="R1964" s="139"/>
      <c r="S1964" s="139"/>
      <c r="T1964" s="139"/>
      <c r="U1964" s="139"/>
      <c r="V1964" s="139"/>
      <c r="W1964" s="139"/>
      <c r="X1964" s="139"/>
      <c r="Y1964" s="139"/>
      <c r="Z1964" s="139"/>
      <c r="AA1964" s="139"/>
      <c r="AB1964" s="139"/>
      <c r="AC1964" s="139"/>
      <c r="AD1964" s="139"/>
      <c r="AE1964" s="139"/>
      <c r="AF1964" s="139"/>
      <c r="AG1964" s="139"/>
      <c r="AH1964" s="139"/>
      <c r="AI1964" s="139"/>
      <c r="AJ1964" s="139"/>
      <c r="AK1964" s="139"/>
      <c r="AL1964" s="139"/>
      <c r="AM1964" s="139"/>
      <c r="AN1964" s="139"/>
      <c r="AO1964" s="139"/>
      <c r="AP1964" s="139"/>
      <c r="AQ1964" s="139"/>
      <c r="AR1964" s="139"/>
      <c r="AS1964" s="139"/>
      <c r="AT1964" s="139"/>
      <c r="AU1964" s="139"/>
      <c r="AV1964" s="139"/>
      <c r="AW1964" s="139"/>
      <c r="AX1964" s="139"/>
      <c r="AY1964" s="139"/>
      <c r="AZ1964" s="139"/>
      <c r="BA1964" s="139"/>
      <c r="BB1964" s="139"/>
    </row>
    <row r="1965" spans="1:54" ht="14.25" x14ac:dyDescent="0.2">
      <c r="A1965" s="139"/>
      <c r="B1965" s="139"/>
      <c r="C1965" s="139"/>
      <c r="D1965" s="139"/>
      <c r="E1965" s="139"/>
      <c r="F1965" s="139"/>
      <c r="G1965" s="139"/>
      <c r="H1965" s="139"/>
      <c r="I1965" s="139"/>
      <c r="J1965" s="139"/>
      <c r="K1965" s="139"/>
      <c r="L1965" s="139"/>
      <c r="M1965" s="139"/>
      <c r="N1965" s="139"/>
      <c r="O1965" s="139"/>
      <c r="P1965" s="139"/>
      <c r="Q1965" s="139"/>
      <c r="R1965" s="139"/>
      <c r="S1965" s="139"/>
      <c r="T1965" s="139"/>
      <c r="U1965" s="139"/>
      <c r="V1965" s="139"/>
      <c r="W1965" s="139"/>
      <c r="X1965" s="139"/>
      <c r="Y1965" s="139"/>
      <c r="Z1965" s="139"/>
      <c r="AA1965" s="139"/>
      <c r="AB1965" s="139"/>
      <c r="AC1965" s="139"/>
      <c r="AD1965" s="139"/>
      <c r="AE1965" s="139"/>
      <c r="AF1965" s="139"/>
      <c r="AG1965" s="139"/>
      <c r="AH1965" s="139"/>
      <c r="AI1965" s="139"/>
      <c r="AJ1965" s="139"/>
      <c r="AK1965" s="139"/>
      <c r="AL1965" s="139"/>
      <c r="AM1965" s="139"/>
      <c r="AN1965" s="139"/>
      <c r="AO1965" s="139"/>
      <c r="AP1965" s="139"/>
      <c r="AQ1965" s="139"/>
      <c r="AR1965" s="139"/>
      <c r="AS1965" s="139"/>
      <c r="AT1965" s="139"/>
      <c r="AU1965" s="139"/>
      <c r="AV1965" s="139"/>
      <c r="AW1965" s="139"/>
      <c r="AX1965" s="139"/>
      <c r="AY1965" s="139"/>
      <c r="AZ1965" s="139"/>
      <c r="BA1965" s="139"/>
      <c r="BB1965" s="139"/>
    </row>
    <row r="1966" spans="1:54" ht="14.25" x14ac:dyDescent="0.2">
      <c r="A1966" s="139"/>
      <c r="B1966" s="139"/>
      <c r="C1966" s="139"/>
      <c r="D1966" s="139"/>
      <c r="E1966" s="139"/>
      <c r="F1966" s="139"/>
      <c r="G1966" s="139"/>
      <c r="H1966" s="139"/>
      <c r="I1966" s="139"/>
      <c r="J1966" s="139"/>
      <c r="K1966" s="139"/>
      <c r="L1966" s="139"/>
      <c r="M1966" s="139"/>
      <c r="N1966" s="139"/>
      <c r="O1966" s="139"/>
      <c r="P1966" s="139"/>
      <c r="Q1966" s="139"/>
      <c r="R1966" s="139"/>
      <c r="S1966" s="139"/>
      <c r="T1966" s="139"/>
      <c r="U1966" s="139"/>
      <c r="V1966" s="139"/>
      <c r="W1966" s="139"/>
      <c r="X1966" s="139"/>
      <c r="Y1966" s="139"/>
      <c r="Z1966" s="139"/>
      <c r="AA1966" s="139"/>
      <c r="AB1966" s="139"/>
      <c r="AC1966" s="139"/>
      <c r="AD1966" s="139"/>
      <c r="AE1966" s="139"/>
      <c r="AF1966" s="139"/>
      <c r="AG1966" s="139"/>
      <c r="AH1966" s="139"/>
      <c r="AI1966" s="139"/>
      <c r="AJ1966" s="139"/>
      <c r="AK1966" s="139"/>
      <c r="AL1966" s="139"/>
      <c r="AM1966" s="139"/>
      <c r="AN1966" s="139"/>
      <c r="AO1966" s="139"/>
      <c r="AP1966" s="139"/>
      <c r="AQ1966" s="139"/>
      <c r="AR1966" s="139"/>
      <c r="AS1966" s="139"/>
      <c r="AT1966" s="139"/>
      <c r="AU1966" s="139"/>
      <c r="AV1966" s="139"/>
      <c r="AW1966" s="139"/>
      <c r="AX1966" s="139"/>
      <c r="AY1966" s="139"/>
      <c r="AZ1966" s="139"/>
      <c r="BA1966" s="139"/>
      <c r="BB1966" s="139"/>
    </row>
    <row r="1967" spans="1:54" ht="14.25" x14ac:dyDescent="0.2">
      <c r="A1967" s="139"/>
      <c r="B1967" s="139"/>
      <c r="C1967" s="139"/>
      <c r="D1967" s="139"/>
      <c r="E1967" s="139"/>
      <c r="F1967" s="139"/>
      <c r="G1967" s="139"/>
      <c r="H1967" s="139"/>
      <c r="I1967" s="139"/>
      <c r="J1967" s="139"/>
      <c r="K1967" s="139"/>
      <c r="L1967" s="139"/>
      <c r="M1967" s="139"/>
      <c r="N1967" s="139"/>
      <c r="O1967" s="139"/>
      <c r="P1967" s="139"/>
      <c r="Q1967" s="139"/>
      <c r="R1967" s="139"/>
      <c r="S1967" s="139"/>
      <c r="T1967" s="139"/>
      <c r="U1967" s="139"/>
      <c r="V1967" s="139"/>
      <c r="W1967" s="139"/>
      <c r="X1967" s="139"/>
      <c r="Y1967" s="139"/>
      <c r="Z1967" s="139"/>
      <c r="AA1967" s="139"/>
      <c r="AB1967" s="139"/>
      <c r="AC1967" s="139"/>
      <c r="AD1967" s="139"/>
      <c r="AE1967" s="139"/>
      <c r="AF1967" s="139"/>
      <c r="AG1967" s="139"/>
      <c r="AH1967" s="139"/>
      <c r="AI1967" s="139"/>
      <c r="AJ1967" s="139"/>
      <c r="AK1967" s="139"/>
      <c r="AL1967" s="139"/>
      <c r="AM1967" s="139"/>
      <c r="AN1967" s="139"/>
      <c r="AO1967" s="139"/>
      <c r="AP1967" s="139"/>
      <c r="AQ1967" s="139"/>
      <c r="AR1967" s="139"/>
      <c r="AS1967" s="139"/>
      <c r="AT1967" s="139"/>
      <c r="AU1967" s="139"/>
      <c r="AV1967" s="139"/>
      <c r="AW1967" s="139"/>
      <c r="AX1967" s="139"/>
      <c r="AY1967" s="139"/>
      <c r="AZ1967" s="139"/>
      <c r="BA1967" s="139"/>
      <c r="BB1967" s="139"/>
    </row>
    <row r="1968" spans="1:54" ht="14.25" x14ac:dyDescent="0.2">
      <c r="A1968" s="139"/>
      <c r="B1968" s="139"/>
      <c r="C1968" s="139"/>
      <c r="D1968" s="139"/>
      <c r="E1968" s="139"/>
      <c r="F1968" s="139"/>
      <c r="G1968" s="139"/>
      <c r="H1968" s="139"/>
      <c r="I1968" s="139"/>
      <c r="J1968" s="139"/>
      <c r="K1968" s="139"/>
      <c r="L1968" s="139"/>
      <c r="M1968" s="139"/>
      <c r="N1968" s="139"/>
      <c r="O1968" s="139"/>
      <c r="P1968" s="139"/>
      <c r="Q1968" s="139"/>
      <c r="R1968" s="139"/>
      <c r="S1968" s="139"/>
      <c r="T1968" s="139"/>
      <c r="U1968" s="139"/>
      <c r="V1968" s="139"/>
      <c r="W1968" s="139"/>
      <c r="X1968" s="139"/>
      <c r="Y1968" s="139"/>
      <c r="Z1968" s="139"/>
      <c r="AA1968" s="139"/>
      <c r="AB1968" s="139"/>
      <c r="AC1968" s="139"/>
      <c r="AD1968" s="139"/>
      <c r="AE1968" s="139"/>
      <c r="AF1968" s="139"/>
      <c r="AG1968" s="139"/>
      <c r="AH1968" s="139"/>
      <c r="AI1968" s="139"/>
      <c r="AJ1968" s="139"/>
      <c r="AK1968" s="139"/>
      <c r="AL1968" s="139"/>
      <c r="AM1968" s="139"/>
      <c r="AN1968" s="139"/>
      <c r="AO1968" s="139"/>
      <c r="AP1968" s="139"/>
      <c r="AQ1968" s="139"/>
      <c r="AR1968" s="139"/>
      <c r="AS1968" s="139"/>
      <c r="AT1968" s="139"/>
      <c r="AU1968" s="139"/>
      <c r="AV1968" s="139"/>
      <c r="AW1968" s="139"/>
      <c r="AX1968" s="139"/>
      <c r="AY1968" s="139"/>
      <c r="AZ1968" s="139"/>
      <c r="BA1968" s="139"/>
      <c r="BB1968" s="139"/>
    </row>
    <row r="1969" spans="1:54" ht="14.25" x14ac:dyDescent="0.2">
      <c r="A1969" s="139"/>
      <c r="B1969" s="139"/>
      <c r="C1969" s="139"/>
      <c r="D1969" s="139"/>
      <c r="E1969" s="139"/>
      <c r="F1969" s="139"/>
      <c r="G1969" s="139"/>
      <c r="H1969" s="139"/>
      <c r="I1969" s="139"/>
      <c r="J1969" s="139"/>
      <c r="K1969" s="139"/>
      <c r="L1969" s="139"/>
      <c r="M1969" s="139"/>
      <c r="N1969" s="139"/>
      <c r="O1969" s="139"/>
      <c r="P1969" s="139"/>
      <c r="Q1969" s="139"/>
      <c r="R1969" s="139"/>
      <c r="S1969" s="139"/>
      <c r="T1969" s="139"/>
      <c r="U1969" s="139"/>
      <c r="V1969" s="139"/>
      <c r="W1969" s="139"/>
      <c r="X1969" s="139"/>
      <c r="Y1969" s="139"/>
      <c r="Z1969" s="139"/>
      <c r="AA1969" s="139"/>
      <c r="AB1969" s="139"/>
      <c r="AC1969" s="139"/>
      <c r="AD1969" s="139"/>
      <c r="AE1969" s="139"/>
      <c r="AF1969" s="139"/>
      <c r="AG1969" s="139"/>
      <c r="AH1969" s="139"/>
      <c r="AI1969" s="139"/>
      <c r="AJ1969" s="139"/>
      <c r="AK1969" s="139"/>
      <c r="AL1969" s="139"/>
      <c r="AM1969" s="139"/>
      <c r="AN1969" s="139"/>
      <c r="AO1969" s="139"/>
      <c r="AP1969" s="139"/>
      <c r="AQ1969" s="139"/>
      <c r="AR1969" s="139"/>
      <c r="AS1969" s="139"/>
      <c r="AT1969" s="139"/>
      <c r="AU1969" s="139"/>
      <c r="AV1969" s="139"/>
      <c r="AW1969" s="139"/>
      <c r="AX1969" s="139"/>
      <c r="AY1969" s="139"/>
      <c r="AZ1969" s="139"/>
      <c r="BA1969" s="139"/>
      <c r="BB1969" s="139"/>
    </row>
    <row r="1970" spans="1:54" ht="14.25" x14ac:dyDescent="0.2">
      <c r="A1970" s="139"/>
      <c r="B1970" s="139"/>
      <c r="C1970" s="139"/>
      <c r="D1970" s="139"/>
      <c r="E1970" s="139"/>
      <c r="F1970" s="139"/>
      <c r="G1970" s="139"/>
      <c r="H1970" s="139"/>
      <c r="I1970" s="139"/>
      <c r="J1970" s="139"/>
      <c r="K1970" s="139"/>
      <c r="L1970" s="139"/>
      <c r="M1970" s="139"/>
      <c r="N1970" s="139"/>
      <c r="O1970" s="139"/>
      <c r="P1970" s="139"/>
      <c r="Q1970" s="139"/>
      <c r="R1970" s="139"/>
      <c r="S1970" s="139"/>
      <c r="T1970" s="139"/>
      <c r="U1970" s="139"/>
      <c r="V1970" s="139"/>
      <c r="W1970" s="139"/>
      <c r="X1970" s="139"/>
      <c r="Y1970" s="139"/>
      <c r="Z1970" s="139"/>
      <c r="AA1970" s="139"/>
      <c r="AB1970" s="139"/>
      <c r="AC1970" s="139"/>
      <c r="AD1970" s="139"/>
      <c r="AE1970" s="139"/>
      <c r="AF1970" s="139"/>
      <c r="AG1970" s="139"/>
      <c r="AH1970" s="139"/>
      <c r="AI1970" s="139"/>
      <c r="AJ1970" s="139"/>
      <c r="AK1970" s="139"/>
      <c r="AL1970" s="139"/>
      <c r="AM1970" s="139"/>
      <c r="AN1970" s="139"/>
      <c r="AO1970" s="139"/>
      <c r="AP1970" s="139"/>
      <c r="AQ1970" s="139"/>
      <c r="AR1970" s="139"/>
      <c r="AS1970" s="139"/>
      <c r="AT1970" s="139"/>
      <c r="AU1970" s="139"/>
      <c r="AV1970" s="139"/>
      <c r="AW1970" s="139"/>
      <c r="AX1970" s="139"/>
      <c r="AY1970" s="139"/>
      <c r="AZ1970" s="139"/>
      <c r="BA1970" s="139"/>
      <c r="BB1970" s="139"/>
    </row>
    <row r="1971" spans="1:54" ht="14.25" x14ac:dyDescent="0.2">
      <c r="A1971" s="139"/>
      <c r="B1971" s="139"/>
      <c r="C1971" s="139"/>
      <c r="D1971" s="139"/>
      <c r="E1971" s="139"/>
      <c r="F1971" s="139"/>
      <c r="G1971" s="139"/>
      <c r="H1971" s="139"/>
      <c r="I1971" s="139"/>
      <c r="J1971" s="139"/>
      <c r="K1971" s="139"/>
      <c r="L1971" s="139"/>
      <c r="M1971" s="139"/>
      <c r="N1971" s="139"/>
      <c r="O1971" s="139"/>
      <c r="P1971" s="139"/>
      <c r="Q1971" s="139"/>
      <c r="R1971" s="139"/>
      <c r="S1971" s="139"/>
      <c r="T1971" s="139"/>
      <c r="U1971" s="139"/>
      <c r="V1971" s="139"/>
      <c r="W1971" s="139"/>
      <c r="X1971" s="139"/>
      <c r="Y1971" s="139"/>
      <c r="Z1971" s="139"/>
      <c r="AA1971" s="139"/>
      <c r="AB1971" s="139"/>
      <c r="AC1971" s="139"/>
      <c r="AD1971" s="139"/>
      <c r="AE1971" s="139"/>
      <c r="AF1971" s="139"/>
      <c r="AG1971" s="139"/>
      <c r="AH1971" s="139"/>
      <c r="AI1971" s="139"/>
      <c r="AJ1971" s="139"/>
      <c r="AK1971" s="139"/>
      <c r="AL1971" s="139"/>
      <c r="AM1971" s="139"/>
      <c r="AN1971" s="139"/>
      <c r="AO1971" s="139"/>
      <c r="AP1971" s="139"/>
      <c r="AQ1971" s="139"/>
      <c r="AR1971" s="139"/>
      <c r="AS1971" s="139"/>
      <c r="AT1971" s="139"/>
      <c r="AU1971" s="139"/>
      <c r="AV1971" s="139"/>
      <c r="AW1971" s="139"/>
      <c r="AX1971" s="139"/>
      <c r="AY1971" s="139"/>
      <c r="AZ1971" s="139"/>
      <c r="BA1971" s="139"/>
      <c r="BB1971" s="139"/>
    </row>
    <row r="1972" spans="1:54" ht="14.25" x14ac:dyDescent="0.2">
      <c r="A1972" s="139"/>
      <c r="B1972" s="139"/>
      <c r="C1972" s="139"/>
      <c r="D1972" s="139"/>
      <c r="E1972" s="139"/>
      <c r="F1972" s="139"/>
      <c r="G1972" s="139"/>
      <c r="H1972" s="139"/>
      <c r="I1972" s="139"/>
      <c r="J1972" s="139"/>
      <c r="K1972" s="139"/>
      <c r="L1972" s="139"/>
      <c r="M1972" s="139"/>
      <c r="N1972" s="139"/>
      <c r="O1972" s="139"/>
      <c r="P1972" s="139"/>
      <c r="Q1972" s="139"/>
      <c r="R1972" s="139"/>
      <c r="S1972" s="139"/>
      <c r="T1972" s="139"/>
      <c r="U1972" s="139"/>
      <c r="V1972" s="139"/>
      <c r="W1972" s="139"/>
      <c r="X1972" s="139"/>
      <c r="Y1972" s="139"/>
      <c r="Z1972" s="139"/>
      <c r="AA1972" s="139"/>
      <c r="AB1972" s="139"/>
      <c r="AC1972" s="139"/>
      <c r="AD1972" s="139"/>
      <c r="AE1972" s="139"/>
      <c r="AF1972" s="139"/>
      <c r="AG1972" s="139"/>
      <c r="AH1972" s="139"/>
      <c r="AI1972" s="139"/>
      <c r="AJ1972" s="139"/>
      <c r="AK1972" s="139"/>
      <c r="AL1972" s="139"/>
      <c r="AM1972" s="139"/>
      <c r="AN1972" s="139"/>
      <c r="AO1972" s="139"/>
      <c r="AP1972" s="139"/>
      <c r="AQ1972" s="139"/>
      <c r="AR1972" s="139"/>
      <c r="AS1972" s="139"/>
      <c r="AT1972" s="139"/>
      <c r="AU1972" s="139"/>
      <c r="AV1972" s="139"/>
      <c r="AW1972" s="139"/>
      <c r="AX1972" s="139"/>
      <c r="AY1972" s="139"/>
      <c r="AZ1972" s="139"/>
      <c r="BA1972" s="139"/>
      <c r="BB1972" s="139"/>
    </row>
    <row r="1973" spans="1:54" ht="14.25" x14ac:dyDescent="0.2">
      <c r="A1973" s="139"/>
      <c r="B1973" s="139"/>
      <c r="C1973" s="139"/>
      <c r="D1973" s="139"/>
      <c r="E1973" s="139"/>
      <c r="F1973" s="139"/>
      <c r="G1973" s="139"/>
      <c r="H1973" s="139"/>
      <c r="I1973" s="139"/>
      <c r="J1973" s="139"/>
      <c r="K1973" s="139"/>
      <c r="L1973" s="139"/>
      <c r="M1973" s="139"/>
      <c r="N1973" s="139"/>
      <c r="O1973" s="139"/>
      <c r="P1973" s="139"/>
      <c r="Q1973" s="139"/>
      <c r="R1973" s="139"/>
      <c r="S1973" s="139"/>
      <c r="T1973" s="139"/>
      <c r="U1973" s="139"/>
      <c r="V1973" s="139"/>
      <c r="W1973" s="139"/>
      <c r="X1973" s="139"/>
      <c r="Y1973" s="139"/>
      <c r="Z1973" s="139"/>
      <c r="AA1973" s="139"/>
      <c r="AB1973" s="139"/>
      <c r="AC1973" s="139"/>
      <c r="AD1973" s="139"/>
      <c r="AE1973" s="139"/>
      <c r="AF1973" s="139"/>
      <c r="AG1973" s="139"/>
      <c r="AH1973" s="139"/>
      <c r="AI1973" s="139"/>
      <c r="AJ1973" s="139"/>
      <c r="AK1973" s="139"/>
      <c r="AL1973" s="139"/>
      <c r="AM1973" s="139"/>
      <c r="AN1973" s="139"/>
      <c r="AO1973" s="139"/>
      <c r="AP1973" s="139"/>
      <c r="AQ1973" s="139"/>
      <c r="AR1973" s="139"/>
      <c r="AS1973" s="139"/>
      <c r="AT1973" s="139"/>
      <c r="AU1973" s="139"/>
      <c r="AV1973" s="139"/>
      <c r="AW1973" s="139"/>
      <c r="AX1973" s="139"/>
      <c r="AY1973" s="139"/>
      <c r="AZ1973" s="139"/>
      <c r="BA1973" s="139"/>
      <c r="BB1973" s="139"/>
    </row>
    <row r="1974" spans="1:54" ht="14.25" x14ac:dyDescent="0.2">
      <c r="A1974" s="139"/>
      <c r="B1974" s="139"/>
      <c r="C1974" s="139"/>
      <c r="D1974" s="139"/>
      <c r="E1974" s="139"/>
      <c r="F1974" s="139"/>
      <c r="G1974" s="139"/>
      <c r="H1974" s="139"/>
      <c r="I1974" s="139"/>
      <c r="J1974" s="139"/>
      <c r="K1974" s="139"/>
      <c r="L1974" s="139"/>
      <c r="M1974" s="139"/>
      <c r="N1974" s="139"/>
      <c r="O1974" s="139"/>
      <c r="P1974" s="139"/>
      <c r="Q1974" s="139"/>
      <c r="R1974" s="139"/>
      <c r="S1974" s="139"/>
      <c r="T1974" s="139"/>
      <c r="U1974" s="139"/>
      <c r="V1974" s="139"/>
      <c r="W1974" s="139"/>
      <c r="X1974" s="139"/>
      <c r="Y1974" s="139"/>
      <c r="Z1974" s="139"/>
      <c r="AA1974" s="139"/>
      <c r="AB1974" s="139"/>
      <c r="AC1974" s="139"/>
      <c r="AD1974" s="139"/>
      <c r="AE1974" s="139"/>
      <c r="AF1974" s="139"/>
      <c r="AG1974" s="139"/>
      <c r="AH1974" s="139"/>
      <c r="AI1974" s="139"/>
      <c r="AJ1974" s="139"/>
      <c r="AK1974" s="139"/>
      <c r="AL1974" s="139"/>
      <c r="AM1974" s="139"/>
      <c r="AN1974" s="139"/>
      <c r="AO1974" s="139"/>
      <c r="AP1974" s="139"/>
      <c r="AQ1974" s="139"/>
      <c r="AR1974" s="139"/>
      <c r="AS1974" s="139"/>
      <c r="AT1974" s="139"/>
      <c r="AU1974" s="139"/>
      <c r="AV1974" s="139"/>
      <c r="AW1974" s="139"/>
      <c r="AX1974" s="139"/>
      <c r="AY1974" s="139"/>
      <c r="AZ1974" s="139"/>
      <c r="BA1974" s="139"/>
      <c r="BB1974" s="139"/>
    </row>
    <row r="1975" spans="1:54" ht="14.25" x14ac:dyDescent="0.2">
      <c r="A1975" s="139"/>
      <c r="B1975" s="139"/>
      <c r="C1975" s="139"/>
      <c r="D1975" s="139"/>
      <c r="E1975" s="139"/>
      <c r="F1975" s="139"/>
      <c r="G1975" s="139"/>
      <c r="H1975" s="139"/>
      <c r="I1975" s="139"/>
      <c r="J1975" s="139"/>
      <c r="K1975" s="139"/>
      <c r="L1975" s="139"/>
      <c r="M1975" s="139"/>
      <c r="N1975" s="139"/>
      <c r="O1975" s="139"/>
      <c r="P1975" s="139"/>
      <c r="Q1975" s="139"/>
      <c r="R1975" s="139"/>
      <c r="S1975" s="139"/>
      <c r="T1975" s="139"/>
      <c r="U1975" s="139"/>
      <c r="V1975" s="139"/>
      <c r="W1975" s="139"/>
      <c r="X1975" s="139"/>
      <c r="Y1975" s="139"/>
      <c r="Z1975" s="139"/>
      <c r="AA1975" s="139"/>
      <c r="AB1975" s="139"/>
      <c r="AC1975" s="139"/>
      <c r="AD1975" s="139"/>
      <c r="AE1975" s="139"/>
      <c r="AF1975" s="139"/>
      <c r="AG1975" s="139"/>
      <c r="AH1975" s="139"/>
      <c r="AI1975" s="139"/>
      <c r="AJ1975" s="139"/>
      <c r="AK1975" s="139"/>
      <c r="AL1975" s="139"/>
      <c r="AM1975" s="139"/>
      <c r="AN1975" s="139"/>
      <c r="AO1975" s="139"/>
      <c r="AP1975" s="139"/>
      <c r="AQ1975" s="139"/>
      <c r="AR1975" s="139"/>
      <c r="AS1975" s="139"/>
      <c r="AT1975" s="139"/>
      <c r="AU1975" s="139"/>
      <c r="AV1975" s="139"/>
      <c r="AW1975" s="139"/>
      <c r="AX1975" s="139"/>
      <c r="AY1975" s="139"/>
      <c r="AZ1975" s="139"/>
      <c r="BA1975" s="139"/>
      <c r="BB1975" s="139"/>
    </row>
    <row r="1976" spans="1:54" ht="14.25" x14ac:dyDescent="0.2">
      <c r="A1976" s="139"/>
      <c r="B1976" s="139"/>
      <c r="C1976" s="139"/>
      <c r="D1976" s="139"/>
      <c r="E1976" s="139"/>
      <c r="F1976" s="139"/>
      <c r="G1976" s="139"/>
      <c r="H1976" s="139"/>
      <c r="I1976" s="139"/>
      <c r="J1976" s="139"/>
      <c r="K1976" s="139"/>
      <c r="L1976" s="139"/>
      <c r="M1976" s="139"/>
      <c r="N1976" s="139"/>
      <c r="O1976" s="139"/>
      <c r="P1976" s="139"/>
      <c r="Q1976" s="139"/>
      <c r="R1976" s="139"/>
      <c r="S1976" s="139"/>
      <c r="T1976" s="139"/>
      <c r="U1976" s="139"/>
      <c r="V1976" s="139"/>
      <c r="W1976" s="139"/>
      <c r="X1976" s="139"/>
      <c r="Y1976" s="139"/>
      <c r="Z1976" s="139"/>
      <c r="AA1976" s="139"/>
      <c r="AB1976" s="139"/>
      <c r="AC1976" s="139"/>
      <c r="AD1976" s="139"/>
      <c r="AE1976" s="139"/>
      <c r="AF1976" s="139"/>
      <c r="AG1976" s="139"/>
      <c r="AH1976" s="139"/>
      <c r="AI1976" s="139"/>
      <c r="AJ1976" s="139"/>
      <c r="AK1976" s="139"/>
      <c r="AL1976" s="139"/>
      <c r="AM1976" s="139"/>
      <c r="AN1976" s="139"/>
      <c r="AO1976" s="139"/>
      <c r="AP1976" s="139"/>
      <c r="AQ1976" s="139"/>
      <c r="AR1976" s="139"/>
      <c r="AS1976" s="139"/>
      <c r="AT1976" s="139"/>
      <c r="AU1976" s="139"/>
      <c r="AV1976" s="139"/>
      <c r="AW1976" s="139"/>
      <c r="AX1976" s="139"/>
      <c r="AY1976" s="139"/>
      <c r="AZ1976" s="139"/>
      <c r="BA1976" s="139"/>
      <c r="BB1976" s="139"/>
    </row>
    <row r="1977" spans="1:54" ht="14.25" x14ac:dyDescent="0.2">
      <c r="A1977" s="139"/>
      <c r="B1977" s="139"/>
      <c r="C1977" s="139"/>
      <c r="D1977" s="139"/>
      <c r="E1977" s="139"/>
      <c r="F1977" s="139"/>
      <c r="G1977" s="139"/>
      <c r="H1977" s="139"/>
      <c r="I1977" s="139"/>
      <c r="J1977" s="139"/>
      <c r="K1977" s="139"/>
      <c r="L1977" s="139"/>
      <c r="M1977" s="139"/>
      <c r="N1977" s="139"/>
      <c r="O1977" s="139"/>
      <c r="P1977" s="139"/>
      <c r="Q1977" s="139"/>
      <c r="R1977" s="139"/>
      <c r="S1977" s="139"/>
      <c r="T1977" s="139"/>
      <c r="U1977" s="139"/>
      <c r="V1977" s="139"/>
      <c r="W1977" s="139"/>
      <c r="X1977" s="139"/>
      <c r="Y1977" s="139"/>
      <c r="Z1977" s="139"/>
      <c r="AA1977" s="139"/>
      <c r="AB1977" s="139"/>
      <c r="AC1977" s="139"/>
      <c r="AD1977" s="139"/>
      <c r="AE1977" s="139"/>
      <c r="AF1977" s="139"/>
      <c r="AG1977" s="139"/>
      <c r="AH1977" s="139"/>
      <c r="AI1977" s="139"/>
      <c r="AJ1977" s="139"/>
      <c r="AK1977" s="139"/>
      <c r="AL1977" s="139"/>
      <c r="AM1977" s="139"/>
      <c r="AN1977" s="139"/>
      <c r="AO1977" s="139"/>
      <c r="AP1977" s="139"/>
      <c r="AQ1977" s="139"/>
      <c r="AR1977" s="139"/>
      <c r="AS1977" s="139"/>
      <c r="AT1977" s="139"/>
      <c r="AU1977" s="139"/>
      <c r="AV1977" s="139"/>
      <c r="AW1977" s="139"/>
      <c r="AX1977" s="139"/>
      <c r="AY1977" s="139"/>
      <c r="AZ1977" s="139"/>
      <c r="BA1977" s="139"/>
      <c r="BB1977" s="139"/>
    </row>
    <row r="1978" spans="1:54" ht="14.25" x14ac:dyDescent="0.2">
      <c r="A1978" s="139"/>
      <c r="B1978" s="139"/>
      <c r="C1978" s="139"/>
      <c r="D1978" s="139"/>
      <c r="E1978" s="139"/>
      <c r="F1978" s="139"/>
      <c r="G1978" s="139"/>
      <c r="H1978" s="139"/>
      <c r="I1978" s="139"/>
      <c r="J1978" s="139"/>
      <c r="K1978" s="139"/>
      <c r="L1978" s="139"/>
      <c r="M1978" s="139"/>
      <c r="N1978" s="139"/>
      <c r="O1978" s="139"/>
      <c r="P1978" s="139"/>
      <c r="Q1978" s="139"/>
      <c r="R1978" s="139"/>
      <c r="S1978" s="139"/>
      <c r="T1978" s="139"/>
      <c r="U1978" s="139"/>
      <c r="V1978" s="139"/>
      <c r="W1978" s="139"/>
      <c r="X1978" s="139"/>
      <c r="Y1978" s="139"/>
      <c r="Z1978" s="139"/>
      <c r="AA1978" s="139"/>
      <c r="AB1978" s="139"/>
      <c r="AC1978" s="139"/>
      <c r="AD1978" s="139"/>
      <c r="AE1978" s="139"/>
      <c r="AF1978" s="139"/>
      <c r="AG1978" s="139"/>
      <c r="AH1978" s="139"/>
      <c r="AI1978" s="139"/>
      <c r="AJ1978" s="139"/>
      <c r="AK1978" s="139"/>
      <c r="AL1978" s="139"/>
      <c r="AM1978" s="139"/>
      <c r="AN1978" s="139"/>
      <c r="AO1978" s="139"/>
      <c r="AP1978" s="139"/>
      <c r="AQ1978" s="139"/>
      <c r="AR1978" s="139"/>
      <c r="AS1978" s="139"/>
      <c r="AT1978" s="139"/>
      <c r="AU1978" s="139"/>
      <c r="AV1978" s="139"/>
      <c r="AW1978" s="139"/>
      <c r="AX1978" s="139"/>
      <c r="AY1978" s="139"/>
      <c r="AZ1978" s="139"/>
      <c r="BA1978" s="139"/>
      <c r="BB1978" s="139"/>
    </row>
    <row r="1979" spans="1:54" ht="14.25" x14ac:dyDescent="0.2">
      <c r="A1979" s="139"/>
      <c r="B1979" s="139"/>
      <c r="C1979" s="139"/>
      <c r="D1979" s="139"/>
      <c r="E1979" s="139"/>
      <c r="F1979" s="139"/>
      <c r="G1979" s="139"/>
      <c r="H1979" s="139"/>
      <c r="I1979" s="139"/>
      <c r="J1979" s="139"/>
      <c r="K1979" s="139"/>
      <c r="L1979" s="139"/>
      <c r="M1979" s="139"/>
      <c r="N1979" s="139"/>
      <c r="O1979" s="139"/>
      <c r="P1979" s="139"/>
      <c r="Q1979" s="139"/>
      <c r="R1979" s="139"/>
      <c r="S1979" s="139"/>
      <c r="T1979" s="139"/>
      <c r="U1979" s="139"/>
      <c r="V1979" s="139"/>
      <c r="W1979" s="139"/>
      <c r="X1979" s="139"/>
      <c r="Y1979" s="139"/>
      <c r="Z1979" s="139"/>
      <c r="AA1979" s="139"/>
      <c r="AB1979" s="139"/>
      <c r="AC1979" s="139"/>
      <c r="AD1979" s="139"/>
      <c r="AE1979" s="139"/>
      <c r="AF1979" s="139"/>
      <c r="AG1979" s="139"/>
      <c r="AH1979" s="139"/>
      <c r="AI1979" s="139"/>
      <c r="AJ1979" s="139"/>
      <c r="AK1979" s="139"/>
      <c r="AL1979" s="139"/>
      <c r="AM1979" s="139"/>
      <c r="AN1979" s="139"/>
      <c r="AO1979" s="139"/>
      <c r="AP1979" s="139"/>
      <c r="AQ1979" s="139"/>
      <c r="AR1979" s="139"/>
      <c r="AS1979" s="139"/>
      <c r="AT1979" s="139"/>
      <c r="AU1979" s="139"/>
      <c r="AV1979" s="139"/>
      <c r="AW1979" s="139"/>
      <c r="AX1979" s="139"/>
      <c r="AY1979" s="139"/>
      <c r="AZ1979" s="139"/>
      <c r="BA1979" s="139"/>
      <c r="BB1979" s="139"/>
    </row>
    <row r="1980" spans="1:54" ht="14.25" x14ac:dyDescent="0.2">
      <c r="A1980" s="139"/>
      <c r="B1980" s="139"/>
      <c r="C1980" s="139"/>
      <c r="D1980" s="139"/>
      <c r="E1980" s="139"/>
      <c r="F1980" s="139"/>
      <c r="G1980" s="139"/>
      <c r="H1980" s="139"/>
      <c r="I1980" s="139"/>
      <c r="J1980" s="139"/>
      <c r="K1980" s="139"/>
      <c r="L1980" s="139"/>
      <c r="M1980" s="139"/>
      <c r="N1980" s="139"/>
      <c r="O1980" s="139"/>
      <c r="P1980" s="139"/>
      <c r="Q1980" s="139"/>
      <c r="R1980" s="139"/>
      <c r="S1980" s="139"/>
      <c r="T1980" s="139"/>
      <c r="U1980" s="139"/>
      <c r="V1980" s="139"/>
      <c r="W1980" s="139"/>
      <c r="X1980" s="139"/>
      <c r="Y1980" s="139"/>
      <c r="Z1980" s="139"/>
      <c r="AA1980" s="139"/>
      <c r="AB1980" s="139"/>
      <c r="AC1980" s="139"/>
      <c r="AD1980" s="139"/>
      <c r="AE1980" s="139"/>
      <c r="AF1980" s="139"/>
      <c r="AG1980" s="139"/>
      <c r="AH1980" s="139"/>
      <c r="AI1980" s="139"/>
      <c r="AJ1980" s="139"/>
      <c r="AK1980" s="139"/>
      <c r="AL1980" s="139"/>
      <c r="AM1980" s="139"/>
      <c r="AN1980" s="139"/>
      <c r="AO1980" s="139"/>
      <c r="AP1980" s="139"/>
      <c r="AQ1980" s="139"/>
      <c r="AR1980" s="139"/>
      <c r="AS1980" s="139"/>
      <c r="AT1980" s="139"/>
      <c r="AU1980" s="139"/>
      <c r="AV1980" s="139"/>
      <c r="AW1980" s="139"/>
      <c r="AX1980" s="139"/>
      <c r="AY1980" s="139"/>
      <c r="AZ1980" s="139"/>
      <c r="BA1980" s="139"/>
      <c r="BB1980" s="139"/>
    </row>
    <row r="1981" spans="1:54" ht="14.25" x14ac:dyDescent="0.2">
      <c r="A1981" s="139"/>
      <c r="B1981" s="139"/>
      <c r="C1981" s="139"/>
      <c r="D1981" s="139"/>
      <c r="E1981" s="139"/>
      <c r="F1981" s="139"/>
      <c r="G1981" s="139"/>
      <c r="H1981" s="139"/>
      <c r="I1981" s="139"/>
      <c r="J1981" s="139"/>
      <c r="K1981" s="139"/>
      <c r="L1981" s="139"/>
      <c r="M1981" s="139"/>
      <c r="N1981" s="139"/>
      <c r="O1981" s="139"/>
      <c r="P1981" s="139"/>
      <c r="Q1981" s="139"/>
      <c r="R1981" s="139"/>
      <c r="S1981" s="139"/>
      <c r="T1981" s="139"/>
      <c r="U1981" s="139"/>
      <c r="V1981" s="139"/>
      <c r="W1981" s="139"/>
      <c r="X1981" s="139"/>
      <c r="Y1981" s="139"/>
      <c r="Z1981" s="139"/>
      <c r="AA1981" s="139"/>
      <c r="AB1981" s="139"/>
      <c r="AC1981" s="139"/>
      <c r="AD1981" s="139"/>
      <c r="AE1981" s="139"/>
      <c r="AF1981" s="139"/>
      <c r="AG1981" s="139"/>
      <c r="AH1981" s="139"/>
      <c r="AI1981" s="139"/>
      <c r="AJ1981" s="139"/>
      <c r="AK1981" s="139"/>
      <c r="AL1981" s="139"/>
      <c r="AM1981" s="139"/>
      <c r="AN1981" s="139"/>
      <c r="AO1981" s="139"/>
      <c r="AP1981" s="139"/>
      <c r="AQ1981" s="139"/>
      <c r="AR1981" s="139"/>
      <c r="AS1981" s="139"/>
      <c r="AT1981" s="139"/>
      <c r="AU1981" s="139"/>
      <c r="AV1981" s="139"/>
      <c r="AW1981" s="139"/>
      <c r="AX1981" s="139"/>
      <c r="AY1981" s="139"/>
      <c r="AZ1981" s="139"/>
      <c r="BA1981" s="139"/>
      <c r="BB1981" s="139"/>
    </row>
    <row r="1982" spans="1:54" ht="14.25" x14ac:dyDescent="0.2">
      <c r="A1982" s="139"/>
      <c r="B1982" s="139"/>
      <c r="C1982" s="139"/>
      <c r="D1982" s="139"/>
      <c r="E1982" s="139"/>
      <c r="F1982" s="139"/>
      <c r="G1982" s="139"/>
      <c r="H1982" s="139"/>
      <c r="I1982" s="139"/>
      <c r="J1982" s="139"/>
      <c r="K1982" s="139"/>
      <c r="L1982" s="139"/>
      <c r="M1982" s="139"/>
      <c r="N1982" s="139"/>
      <c r="O1982" s="139"/>
      <c r="P1982" s="139"/>
      <c r="Q1982" s="139"/>
      <c r="R1982" s="139"/>
      <c r="S1982" s="139"/>
      <c r="T1982" s="139"/>
      <c r="U1982" s="139"/>
      <c r="V1982" s="139"/>
      <c r="W1982" s="139"/>
      <c r="X1982" s="139"/>
      <c r="Y1982" s="139"/>
      <c r="Z1982" s="139"/>
      <c r="AA1982" s="139"/>
      <c r="AB1982" s="139"/>
      <c r="AC1982" s="139"/>
      <c r="AD1982" s="139"/>
      <c r="AE1982" s="139"/>
      <c r="AF1982" s="139"/>
      <c r="AG1982" s="139"/>
      <c r="AH1982" s="139"/>
      <c r="AI1982" s="139"/>
      <c r="AJ1982" s="139"/>
      <c r="AK1982" s="139"/>
      <c r="AL1982" s="139"/>
      <c r="AM1982" s="139"/>
      <c r="AN1982" s="139"/>
      <c r="AO1982" s="139"/>
      <c r="AP1982" s="139"/>
      <c r="AQ1982" s="139"/>
      <c r="AR1982" s="139"/>
      <c r="AS1982" s="139"/>
      <c r="AT1982" s="139"/>
      <c r="AU1982" s="139"/>
      <c r="AV1982" s="139"/>
      <c r="AW1982" s="139"/>
      <c r="AX1982" s="139"/>
      <c r="AY1982" s="139"/>
      <c r="AZ1982" s="139"/>
      <c r="BA1982" s="139"/>
      <c r="BB1982" s="139"/>
    </row>
    <row r="1983" spans="1:54" ht="14.25" x14ac:dyDescent="0.2">
      <c r="A1983" s="139"/>
      <c r="B1983" s="139"/>
      <c r="C1983" s="139"/>
      <c r="D1983" s="139"/>
      <c r="E1983" s="139"/>
      <c r="F1983" s="139"/>
      <c r="G1983" s="139"/>
      <c r="H1983" s="139"/>
      <c r="I1983" s="139"/>
      <c r="J1983" s="139"/>
      <c r="K1983" s="139"/>
      <c r="L1983" s="139"/>
      <c r="M1983" s="139"/>
      <c r="N1983" s="139"/>
      <c r="O1983" s="139"/>
      <c r="P1983" s="139"/>
      <c r="Q1983" s="139"/>
      <c r="R1983" s="139"/>
      <c r="S1983" s="139"/>
      <c r="T1983" s="139"/>
      <c r="U1983" s="139"/>
      <c r="V1983" s="139"/>
      <c r="W1983" s="139"/>
      <c r="X1983" s="139"/>
      <c r="Y1983" s="139"/>
      <c r="Z1983" s="139"/>
      <c r="AA1983" s="139"/>
      <c r="AB1983" s="139"/>
      <c r="AC1983" s="139"/>
      <c r="AD1983" s="139"/>
      <c r="AE1983" s="139"/>
      <c r="AF1983" s="139"/>
      <c r="AG1983" s="139"/>
      <c r="AH1983" s="139"/>
      <c r="AI1983" s="139"/>
      <c r="AJ1983" s="139"/>
      <c r="AK1983" s="139"/>
      <c r="AL1983" s="139"/>
      <c r="AM1983" s="139"/>
      <c r="AN1983" s="139"/>
      <c r="AO1983" s="139"/>
      <c r="AP1983" s="139"/>
      <c r="AQ1983" s="139"/>
      <c r="AR1983" s="139"/>
      <c r="AS1983" s="139"/>
      <c r="AT1983" s="139"/>
      <c r="AU1983" s="139"/>
      <c r="AV1983" s="139"/>
      <c r="AW1983" s="139"/>
      <c r="AX1983" s="139"/>
      <c r="AY1983" s="139"/>
      <c r="AZ1983" s="139"/>
      <c r="BA1983" s="139"/>
      <c r="BB1983" s="139"/>
    </row>
    <row r="1984" spans="1:54" ht="14.25" x14ac:dyDescent="0.2">
      <c r="A1984" s="139"/>
      <c r="B1984" s="139"/>
      <c r="C1984" s="139"/>
      <c r="D1984" s="139"/>
      <c r="E1984" s="139"/>
      <c r="F1984" s="139"/>
      <c r="G1984" s="139"/>
      <c r="H1984" s="139"/>
      <c r="I1984" s="139"/>
      <c r="J1984" s="139"/>
      <c r="K1984" s="139"/>
      <c r="L1984" s="139"/>
      <c r="M1984" s="139"/>
      <c r="N1984" s="139"/>
      <c r="O1984" s="139"/>
      <c r="P1984" s="139"/>
      <c r="Q1984" s="139"/>
      <c r="R1984" s="139"/>
      <c r="S1984" s="139"/>
      <c r="T1984" s="139"/>
      <c r="U1984" s="139"/>
      <c r="V1984" s="139"/>
      <c r="W1984" s="139"/>
      <c r="X1984" s="139"/>
      <c r="Y1984" s="139"/>
      <c r="Z1984" s="139"/>
      <c r="AA1984" s="139"/>
      <c r="AB1984" s="139"/>
      <c r="AC1984" s="139"/>
      <c r="AD1984" s="139"/>
      <c r="AE1984" s="139"/>
      <c r="AF1984" s="139"/>
      <c r="AG1984" s="139"/>
      <c r="AH1984" s="139"/>
      <c r="AI1984" s="139"/>
      <c r="AJ1984" s="139"/>
      <c r="AK1984" s="139"/>
      <c r="AL1984" s="139"/>
      <c r="AM1984" s="139"/>
      <c r="AN1984" s="139"/>
      <c r="AO1984" s="139"/>
      <c r="AP1984" s="139"/>
      <c r="AQ1984" s="139"/>
      <c r="AR1984" s="139"/>
      <c r="AS1984" s="139"/>
      <c r="AT1984" s="139"/>
      <c r="AU1984" s="139"/>
      <c r="AV1984" s="139"/>
      <c r="AW1984" s="139"/>
      <c r="AX1984" s="139"/>
      <c r="AY1984" s="139"/>
      <c r="AZ1984" s="139"/>
      <c r="BA1984" s="139"/>
      <c r="BB1984" s="139"/>
    </row>
    <row r="1985" spans="1:54" ht="14.25" x14ac:dyDescent="0.2">
      <c r="A1985" s="139"/>
      <c r="B1985" s="139"/>
      <c r="C1985" s="139"/>
      <c r="D1985" s="139"/>
      <c r="E1985" s="139"/>
      <c r="F1985" s="139"/>
      <c r="G1985" s="139"/>
      <c r="H1985" s="139"/>
      <c r="I1985" s="139"/>
      <c r="J1985" s="139"/>
      <c r="K1985" s="139"/>
      <c r="L1985" s="139"/>
      <c r="M1985" s="139"/>
      <c r="N1985" s="139"/>
      <c r="O1985" s="139"/>
      <c r="P1985" s="139"/>
      <c r="Q1985" s="139"/>
      <c r="R1985" s="139"/>
      <c r="S1985" s="139"/>
      <c r="T1985" s="139"/>
      <c r="U1985" s="139"/>
      <c r="V1985" s="139"/>
      <c r="W1985" s="139"/>
      <c r="X1985" s="139"/>
      <c r="Y1985" s="139"/>
      <c r="Z1985" s="139"/>
      <c r="AA1985" s="139"/>
      <c r="AB1985" s="139"/>
      <c r="AC1985" s="139"/>
      <c r="AD1985" s="139"/>
      <c r="AE1985" s="139"/>
      <c r="AF1985" s="139"/>
      <c r="AG1985" s="139"/>
      <c r="AH1985" s="139"/>
      <c r="AI1985" s="139"/>
      <c r="AJ1985" s="139"/>
      <c r="AK1985" s="139"/>
      <c r="AL1985" s="139"/>
      <c r="AM1985" s="139"/>
      <c r="AN1985" s="139"/>
      <c r="AO1985" s="139"/>
      <c r="AP1985" s="139"/>
      <c r="AQ1985" s="139"/>
      <c r="AR1985" s="139"/>
      <c r="AS1985" s="139"/>
      <c r="AT1985" s="139"/>
      <c r="AU1985" s="139"/>
      <c r="AV1985" s="139"/>
      <c r="AW1985" s="139"/>
      <c r="AX1985" s="139"/>
      <c r="AY1985" s="139"/>
      <c r="AZ1985" s="139"/>
      <c r="BA1985" s="139"/>
      <c r="BB1985" s="139"/>
    </row>
    <row r="1986" spans="1:54" ht="14.25" x14ac:dyDescent="0.2">
      <c r="A1986" s="139"/>
      <c r="B1986" s="139"/>
      <c r="C1986" s="139"/>
      <c r="D1986" s="139"/>
      <c r="E1986" s="139"/>
      <c r="F1986" s="139"/>
      <c r="G1986" s="139"/>
      <c r="H1986" s="139"/>
      <c r="I1986" s="139"/>
      <c r="J1986" s="139"/>
      <c r="K1986" s="139"/>
      <c r="L1986" s="139"/>
      <c r="M1986" s="139"/>
      <c r="N1986" s="139"/>
      <c r="O1986" s="139"/>
      <c r="P1986" s="139"/>
      <c r="Q1986" s="139"/>
      <c r="R1986" s="139"/>
      <c r="S1986" s="139"/>
      <c r="T1986" s="139"/>
      <c r="U1986" s="139"/>
      <c r="V1986" s="139"/>
      <c r="W1986" s="139"/>
      <c r="X1986" s="139"/>
      <c r="Y1986" s="139"/>
      <c r="Z1986" s="139"/>
      <c r="AA1986" s="139"/>
      <c r="AB1986" s="139"/>
      <c r="AC1986" s="139"/>
      <c r="AD1986" s="139"/>
      <c r="AE1986" s="139"/>
      <c r="AF1986" s="139"/>
      <c r="AG1986" s="139"/>
      <c r="AH1986" s="139"/>
      <c r="AI1986" s="139"/>
      <c r="AJ1986" s="139"/>
      <c r="AK1986" s="139"/>
      <c r="AL1986" s="139"/>
      <c r="AM1986" s="139"/>
      <c r="AN1986" s="139"/>
      <c r="AO1986" s="139"/>
      <c r="AP1986" s="139"/>
      <c r="AQ1986" s="139"/>
      <c r="AR1986" s="139"/>
      <c r="AS1986" s="139"/>
      <c r="AT1986" s="139"/>
      <c r="AU1986" s="139"/>
      <c r="AV1986" s="139"/>
      <c r="AW1986" s="139"/>
      <c r="AX1986" s="139"/>
      <c r="AY1986" s="139"/>
      <c r="AZ1986" s="139"/>
      <c r="BA1986" s="139"/>
      <c r="BB1986" s="139"/>
    </row>
    <row r="1987" spans="1:54" ht="14.25" x14ac:dyDescent="0.2">
      <c r="A1987" s="139"/>
      <c r="B1987" s="139"/>
      <c r="C1987" s="139"/>
      <c r="D1987" s="139"/>
      <c r="E1987" s="139"/>
      <c r="F1987" s="139"/>
      <c r="G1987" s="139"/>
      <c r="H1987" s="139"/>
      <c r="I1987" s="139"/>
      <c r="J1987" s="139"/>
      <c r="K1987" s="139"/>
      <c r="L1987" s="139"/>
      <c r="M1987" s="139"/>
      <c r="N1987" s="139"/>
      <c r="O1987" s="139"/>
      <c r="P1987" s="139"/>
      <c r="Q1987" s="139"/>
      <c r="R1987" s="139"/>
      <c r="S1987" s="139"/>
      <c r="T1987" s="139"/>
      <c r="U1987" s="139"/>
      <c r="V1987" s="139"/>
      <c r="W1987" s="139"/>
      <c r="X1987" s="139"/>
      <c r="Y1987" s="139"/>
      <c r="Z1987" s="139"/>
      <c r="AA1987" s="139"/>
      <c r="AB1987" s="139"/>
      <c r="AC1987" s="139"/>
      <c r="AD1987" s="139"/>
      <c r="AE1987" s="139"/>
      <c r="AF1987" s="139"/>
      <c r="AG1987" s="139"/>
      <c r="AH1987" s="139"/>
      <c r="AI1987" s="139"/>
      <c r="AJ1987" s="139"/>
      <c r="AK1987" s="139"/>
      <c r="AL1987" s="139"/>
      <c r="AM1987" s="139"/>
      <c r="AN1987" s="139"/>
      <c r="AO1987" s="139"/>
      <c r="AP1987" s="139"/>
      <c r="AQ1987" s="139"/>
      <c r="AR1987" s="139"/>
      <c r="AS1987" s="139"/>
      <c r="AT1987" s="139"/>
      <c r="AU1987" s="139"/>
      <c r="AV1987" s="139"/>
      <c r="AW1987" s="139"/>
      <c r="AX1987" s="139"/>
      <c r="AY1987" s="139"/>
      <c r="AZ1987" s="139"/>
      <c r="BA1987" s="139"/>
      <c r="BB1987" s="139"/>
    </row>
    <row r="1988" spans="1:54" ht="14.25" x14ac:dyDescent="0.2">
      <c r="A1988" s="139"/>
      <c r="B1988" s="139"/>
      <c r="C1988" s="139"/>
      <c r="D1988" s="139"/>
      <c r="E1988" s="139"/>
      <c r="F1988" s="139"/>
      <c r="G1988" s="139"/>
      <c r="H1988" s="139"/>
      <c r="I1988" s="139"/>
      <c r="J1988" s="139"/>
      <c r="K1988" s="139"/>
      <c r="L1988" s="139"/>
      <c r="M1988" s="139"/>
      <c r="N1988" s="139"/>
      <c r="O1988" s="139"/>
      <c r="P1988" s="139"/>
      <c r="Q1988" s="139"/>
      <c r="R1988" s="139"/>
      <c r="S1988" s="139"/>
      <c r="T1988" s="139"/>
      <c r="U1988" s="139"/>
      <c r="V1988" s="139"/>
      <c r="W1988" s="139"/>
      <c r="X1988" s="139"/>
      <c r="Y1988" s="139"/>
      <c r="Z1988" s="139"/>
      <c r="AA1988" s="139"/>
      <c r="AB1988" s="139"/>
      <c r="AC1988" s="139"/>
      <c r="AD1988" s="139"/>
      <c r="AE1988" s="139"/>
      <c r="AF1988" s="139"/>
      <c r="AG1988" s="139"/>
      <c r="AH1988" s="139"/>
      <c r="AI1988" s="139"/>
      <c r="AJ1988" s="139"/>
      <c r="AK1988" s="139"/>
      <c r="AL1988" s="139"/>
      <c r="AM1988" s="139"/>
      <c r="AN1988" s="139"/>
      <c r="AO1988" s="139"/>
      <c r="AP1988" s="139"/>
      <c r="AQ1988" s="139"/>
      <c r="AR1988" s="139"/>
      <c r="AS1988" s="139"/>
      <c r="AT1988" s="139"/>
      <c r="AU1988" s="139"/>
      <c r="AV1988" s="139"/>
      <c r="AW1988" s="139"/>
      <c r="AX1988" s="139"/>
      <c r="AY1988" s="139"/>
      <c r="AZ1988" s="139"/>
      <c r="BA1988" s="139"/>
      <c r="BB1988" s="139"/>
    </row>
    <row r="1989" spans="1:54" ht="14.25" x14ac:dyDescent="0.2">
      <c r="A1989" s="139"/>
      <c r="B1989" s="139"/>
      <c r="C1989" s="139"/>
      <c r="D1989" s="139"/>
      <c r="E1989" s="139"/>
      <c r="F1989" s="139"/>
      <c r="G1989" s="139"/>
      <c r="H1989" s="139"/>
      <c r="I1989" s="139"/>
      <c r="J1989" s="139"/>
      <c r="K1989" s="139"/>
      <c r="L1989" s="139"/>
      <c r="M1989" s="139"/>
      <c r="N1989" s="139"/>
      <c r="O1989" s="139"/>
      <c r="P1989" s="139"/>
      <c r="Q1989" s="139"/>
      <c r="R1989" s="139"/>
      <c r="S1989" s="139"/>
      <c r="T1989" s="139"/>
      <c r="U1989" s="139"/>
      <c r="V1989" s="139"/>
      <c r="W1989" s="139"/>
      <c r="X1989" s="139"/>
      <c r="Y1989" s="139"/>
      <c r="Z1989" s="139"/>
      <c r="AA1989" s="139"/>
      <c r="AB1989" s="139"/>
      <c r="AC1989" s="139"/>
      <c r="AD1989" s="139"/>
      <c r="AE1989" s="139"/>
      <c r="AF1989" s="139"/>
      <c r="AG1989" s="139"/>
      <c r="AH1989" s="139"/>
      <c r="AI1989" s="139"/>
      <c r="AJ1989" s="139"/>
      <c r="AK1989" s="139"/>
      <c r="AL1989" s="139"/>
      <c r="AM1989" s="139"/>
      <c r="AN1989" s="139"/>
      <c r="AO1989" s="139"/>
      <c r="AP1989" s="139"/>
      <c r="AQ1989" s="139"/>
      <c r="AR1989" s="139"/>
      <c r="AS1989" s="139"/>
      <c r="AT1989" s="139"/>
      <c r="AU1989" s="139"/>
      <c r="AV1989" s="139"/>
      <c r="AW1989" s="139"/>
      <c r="AX1989" s="139"/>
      <c r="AY1989" s="139"/>
      <c r="AZ1989" s="139"/>
      <c r="BA1989" s="139"/>
      <c r="BB1989" s="139"/>
    </row>
    <row r="1990" spans="1:54" ht="14.25" x14ac:dyDescent="0.2">
      <c r="A1990" s="139"/>
      <c r="B1990" s="139"/>
      <c r="C1990" s="139"/>
      <c r="D1990" s="139"/>
      <c r="E1990" s="139"/>
      <c r="F1990" s="139"/>
      <c r="G1990" s="139"/>
      <c r="H1990" s="139"/>
      <c r="I1990" s="139"/>
      <c r="J1990" s="139"/>
      <c r="K1990" s="139"/>
      <c r="L1990" s="139"/>
      <c r="M1990" s="139"/>
      <c r="N1990" s="139"/>
      <c r="O1990" s="139"/>
      <c r="P1990" s="139"/>
      <c r="Q1990" s="139"/>
      <c r="R1990" s="139"/>
      <c r="S1990" s="139"/>
      <c r="T1990" s="139"/>
      <c r="U1990" s="139"/>
      <c r="V1990" s="139"/>
      <c r="W1990" s="139"/>
      <c r="X1990" s="139"/>
      <c r="Y1990" s="139"/>
      <c r="Z1990" s="139"/>
      <c r="AA1990" s="139"/>
      <c r="AB1990" s="139"/>
      <c r="AC1990" s="139"/>
      <c r="AD1990" s="139"/>
      <c r="AE1990" s="139"/>
      <c r="AF1990" s="139"/>
      <c r="AG1990" s="139"/>
      <c r="AH1990" s="139"/>
      <c r="AI1990" s="139"/>
      <c r="AJ1990" s="139"/>
      <c r="AK1990" s="139"/>
      <c r="AL1990" s="139"/>
      <c r="AM1990" s="139"/>
      <c r="AN1990" s="139"/>
      <c r="AO1990" s="139"/>
      <c r="AP1990" s="139"/>
      <c r="AQ1990" s="139"/>
      <c r="AR1990" s="139"/>
      <c r="AS1990" s="139"/>
      <c r="AT1990" s="139"/>
      <c r="AU1990" s="139"/>
      <c r="AV1990" s="139"/>
      <c r="AW1990" s="139"/>
      <c r="AX1990" s="139"/>
      <c r="AY1990" s="139"/>
      <c r="AZ1990" s="139"/>
      <c r="BA1990" s="139"/>
      <c r="BB1990" s="139"/>
    </row>
    <row r="1991" spans="1:54" ht="14.25" x14ac:dyDescent="0.2">
      <c r="A1991" s="139"/>
      <c r="B1991" s="139"/>
      <c r="C1991" s="139"/>
      <c r="D1991" s="139"/>
      <c r="E1991" s="139"/>
      <c r="F1991" s="139"/>
      <c r="G1991" s="139"/>
      <c r="H1991" s="139"/>
      <c r="I1991" s="139"/>
      <c r="J1991" s="139"/>
      <c r="K1991" s="139"/>
      <c r="L1991" s="139"/>
      <c r="M1991" s="139"/>
      <c r="N1991" s="139"/>
      <c r="O1991" s="139"/>
      <c r="P1991" s="139"/>
      <c r="Q1991" s="139"/>
      <c r="R1991" s="139"/>
      <c r="S1991" s="139"/>
      <c r="T1991" s="139"/>
      <c r="U1991" s="139"/>
      <c r="V1991" s="139"/>
      <c r="W1991" s="139"/>
      <c r="X1991" s="139"/>
      <c r="Y1991" s="139"/>
      <c r="Z1991" s="139"/>
      <c r="AA1991" s="139"/>
      <c r="AB1991" s="139"/>
      <c r="AC1991" s="139"/>
      <c r="AD1991" s="139"/>
      <c r="AE1991" s="139"/>
      <c r="AF1991" s="139"/>
      <c r="AG1991" s="139"/>
      <c r="AH1991" s="139"/>
      <c r="AI1991" s="139"/>
      <c r="AJ1991" s="139"/>
      <c r="AK1991" s="139"/>
      <c r="AL1991" s="139"/>
      <c r="AM1991" s="139"/>
      <c r="AN1991" s="139"/>
      <c r="AO1991" s="139"/>
      <c r="AP1991" s="139"/>
      <c r="AQ1991" s="139"/>
      <c r="AR1991" s="139"/>
      <c r="AS1991" s="139"/>
      <c r="AT1991" s="139"/>
      <c r="AU1991" s="139"/>
      <c r="AV1991" s="139"/>
      <c r="AW1991" s="139"/>
      <c r="AX1991" s="139"/>
      <c r="AY1991" s="139"/>
      <c r="AZ1991" s="139"/>
      <c r="BA1991" s="139"/>
      <c r="BB1991" s="139"/>
    </row>
    <row r="1992" spans="1:54" ht="14.25" x14ac:dyDescent="0.2">
      <c r="A1992" s="139"/>
      <c r="B1992" s="139"/>
      <c r="C1992" s="139"/>
      <c r="D1992" s="139"/>
      <c r="E1992" s="139"/>
      <c r="F1992" s="139"/>
      <c r="G1992" s="139"/>
      <c r="H1992" s="139"/>
      <c r="I1992" s="139"/>
      <c r="J1992" s="139"/>
      <c r="K1992" s="139"/>
      <c r="L1992" s="139"/>
      <c r="M1992" s="139"/>
      <c r="N1992" s="139"/>
      <c r="O1992" s="139"/>
      <c r="P1992" s="139"/>
      <c r="Q1992" s="139"/>
      <c r="R1992" s="139"/>
      <c r="S1992" s="139"/>
      <c r="T1992" s="139"/>
      <c r="U1992" s="139"/>
      <c r="V1992" s="139"/>
      <c r="W1992" s="139"/>
      <c r="X1992" s="139"/>
      <c r="Y1992" s="139"/>
      <c r="Z1992" s="139"/>
      <c r="AA1992" s="139"/>
      <c r="AB1992" s="139"/>
      <c r="AC1992" s="139"/>
      <c r="AD1992" s="139"/>
      <c r="AE1992" s="139"/>
      <c r="AF1992" s="139"/>
      <c r="AG1992" s="139"/>
      <c r="AH1992" s="139"/>
      <c r="AI1992" s="139"/>
      <c r="AJ1992" s="139"/>
      <c r="AK1992" s="139"/>
      <c r="AL1992" s="139"/>
      <c r="AM1992" s="139"/>
      <c r="AN1992" s="139"/>
      <c r="AO1992" s="139"/>
      <c r="AP1992" s="139"/>
      <c r="AQ1992" s="139"/>
      <c r="AR1992" s="139"/>
      <c r="AS1992" s="139"/>
      <c r="AT1992" s="139"/>
      <c r="AU1992" s="139"/>
      <c r="AV1992" s="139"/>
      <c r="AW1992" s="139"/>
      <c r="AX1992" s="139"/>
      <c r="AY1992" s="139"/>
      <c r="AZ1992" s="139"/>
      <c r="BA1992" s="139"/>
      <c r="BB1992" s="139"/>
    </row>
    <row r="1993" spans="1:54" ht="14.25" x14ac:dyDescent="0.2">
      <c r="A1993" s="139"/>
      <c r="B1993" s="139"/>
      <c r="C1993" s="139"/>
      <c r="D1993" s="139"/>
      <c r="E1993" s="139"/>
      <c r="F1993" s="139"/>
      <c r="G1993" s="139"/>
      <c r="H1993" s="139"/>
      <c r="I1993" s="139"/>
      <c r="J1993" s="139"/>
      <c r="K1993" s="139"/>
      <c r="L1993" s="139"/>
      <c r="M1993" s="139"/>
      <c r="N1993" s="139"/>
      <c r="O1993" s="139"/>
      <c r="P1993" s="139"/>
      <c r="Q1993" s="139"/>
      <c r="R1993" s="139"/>
      <c r="S1993" s="139"/>
      <c r="T1993" s="139"/>
      <c r="U1993" s="139"/>
      <c r="V1993" s="139"/>
      <c r="W1993" s="139"/>
      <c r="X1993" s="139"/>
      <c r="Y1993" s="139"/>
      <c r="Z1993" s="139"/>
      <c r="AA1993" s="139"/>
      <c r="AB1993" s="139"/>
      <c r="AC1993" s="139"/>
      <c r="AD1993" s="139"/>
      <c r="AE1993" s="139"/>
      <c r="AF1993" s="139"/>
      <c r="AG1993" s="139"/>
      <c r="AH1993" s="139"/>
      <c r="AI1993" s="139"/>
      <c r="AJ1993" s="139"/>
      <c r="AK1993" s="139"/>
      <c r="AL1993" s="139"/>
      <c r="AM1993" s="139"/>
      <c r="AN1993" s="139"/>
      <c r="AO1993" s="139"/>
      <c r="AP1993" s="139"/>
      <c r="AQ1993" s="139"/>
      <c r="AR1993" s="139"/>
      <c r="AS1993" s="139"/>
      <c r="AT1993" s="139"/>
      <c r="AU1993" s="139"/>
      <c r="AV1993" s="139"/>
      <c r="AW1993" s="139"/>
      <c r="AX1993" s="139"/>
      <c r="AY1993" s="139"/>
      <c r="AZ1993" s="139"/>
      <c r="BA1993" s="139"/>
      <c r="BB1993" s="139"/>
    </row>
    <row r="1994" spans="1:54" ht="14.25" x14ac:dyDescent="0.2">
      <c r="A1994" s="139"/>
      <c r="B1994" s="139"/>
      <c r="C1994" s="139"/>
      <c r="D1994" s="139"/>
      <c r="E1994" s="139"/>
      <c r="F1994" s="139"/>
      <c r="G1994" s="139"/>
      <c r="H1994" s="139"/>
      <c r="I1994" s="139"/>
      <c r="J1994" s="139"/>
      <c r="K1994" s="139"/>
      <c r="L1994" s="139"/>
      <c r="M1994" s="139"/>
      <c r="N1994" s="139"/>
      <c r="O1994" s="139"/>
      <c r="P1994" s="139"/>
      <c r="Q1994" s="139"/>
      <c r="R1994" s="139"/>
      <c r="S1994" s="139"/>
      <c r="T1994" s="139"/>
      <c r="U1994" s="139"/>
      <c r="V1994" s="139"/>
      <c r="W1994" s="139"/>
      <c r="X1994" s="139"/>
      <c r="Y1994" s="139"/>
      <c r="Z1994" s="139"/>
      <c r="AA1994" s="139"/>
      <c r="AB1994" s="139"/>
      <c r="AC1994" s="139"/>
      <c r="AD1994" s="139"/>
      <c r="AE1994" s="139"/>
      <c r="AF1994" s="139"/>
      <c r="AG1994" s="139"/>
      <c r="AH1994" s="139"/>
      <c r="AI1994" s="139"/>
      <c r="AJ1994" s="139"/>
      <c r="AK1994" s="139"/>
      <c r="AL1994" s="139"/>
      <c r="AM1994" s="139"/>
      <c r="AN1994" s="139"/>
      <c r="AO1994" s="139"/>
      <c r="AP1994" s="139"/>
      <c r="AQ1994" s="139"/>
      <c r="AR1994" s="139"/>
      <c r="AS1994" s="139"/>
      <c r="AT1994" s="139"/>
      <c r="AU1994" s="139"/>
      <c r="AV1994" s="139"/>
      <c r="AW1994" s="139"/>
      <c r="AX1994" s="139"/>
      <c r="AY1994" s="139"/>
      <c r="AZ1994" s="139"/>
      <c r="BA1994" s="139"/>
      <c r="BB1994" s="139"/>
    </row>
    <row r="1995" spans="1:54" ht="14.25" x14ac:dyDescent="0.2">
      <c r="A1995" s="139"/>
      <c r="B1995" s="139"/>
      <c r="C1995" s="139"/>
      <c r="D1995" s="139"/>
      <c r="E1995" s="139"/>
      <c r="F1995" s="139"/>
      <c r="G1995" s="139"/>
      <c r="H1995" s="139"/>
      <c r="I1995" s="139"/>
      <c r="J1995" s="139"/>
      <c r="K1995" s="139"/>
      <c r="L1995" s="139"/>
      <c r="M1995" s="139"/>
      <c r="N1995" s="139"/>
      <c r="O1995" s="139"/>
      <c r="P1995" s="139"/>
      <c r="Q1995" s="139"/>
      <c r="R1995" s="139"/>
      <c r="S1995" s="139"/>
      <c r="T1995" s="139"/>
      <c r="U1995" s="139"/>
      <c r="V1995" s="139"/>
      <c r="W1995" s="139"/>
      <c r="X1995" s="139"/>
      <c r="Y1995" s="139"/>
      <c r="Z1995" s="139"/>
      <c r="AA1995" s="139"/>
      <c r="AB1995" s="139"/>
      <c r="AC1995" s="139"/>
      <c r="AD1995" s="139"/>
      <c r="AE1995" s="139"/>
      <c r="AF1995" s="139"/>
      <c r="AG1995" s="139"/>
      <c r="AH1995" s="139"/>
      <c r="AI1995" s="139"/>
      <c r="AJ1995" s="139"/>
      <c r="AK1995" s="139"/>
      <c r="AL1995" s="139"/>
      <c r="AM1995" s="139"/>
      <c r="AN1995" s="139"/>
      <c r="AO1995" s="139"/>
      <c r="AP1995" s="139"/>
      <c r="AQ1995" s="139"/>
      <c r="AR1995" s="139"/>
      <c r="AS1995" s="139"/>
      <c r="AT1995" s="139"/>
      <c r="AU1995" s="139"/>
      <c r="AV1995" s="139"/>
      <c r="AW1995" s="139"/>
      <c r="AX1995" s="139"/>
      <c r="AY1995" s="139"/>
      <c r="AZ1995" s="139"/>
      <c r="BA1995" s="139"/>
      <c r="BB1995" s="139"/>
    </row>
    <row r="1996" spans="1:54" ht="14.25" x14ac:dyDescent="0.2">
      <c r="A1996" s="139"/>
      <c r="B1996" s="139"/>
      <c r="C1996" s="139"/>
      <c r="D1996" s="139"/>
      <c r="E1996" s="139"/>
      <c r="F1996" s="139"/>
      <c r="G1996" s="139"/>
      <c r="H1996" s="139"/>
      <c r="I1996" s="139"/>
      <c r="J1996" s="139"/>
      <c r="K1996" s="139"/>
      <c r="L1996" s="139"/>
      <c r="M1996" s="139"/>
      <c r="N1996" s="139"/>
      <c r="O1996" s="139"/>
      <c r="P1996" s="139"/>
      <c r="Q1996" s="139"/>
      <c r="R1996" s="139"/>
      <c r="S1996" s="139"/>
      <c r="T1996" s="139"/>
      <c r="U1996" s="139"/>
      <c r="V1996" s="139"/>
      <c r="W1996" s="139"/>
      <c r="X1996" s="139"/>
      <c r="Y1996" s="139"/>
      <c r="Z1996" s="139"/>
      <c r="AA1996" s="139"/>
      <c r="AB1996" s="139"/>
      <c r="AC1996" s="139"/>
      <c r="AD1996" s="139"/>
      <c r="AE1996" s="139"/>
      <c r="AF1996" s="139"/>
      <c r="AG1996" s="139"/>
      <c r="AH1996" s="139"/>
      <c r="AI1996" s="139"/>
      <c r="AJ1996" s="139"/>
      <c r="AK1996" s="139"/>
      <c r="AL1996" s="139"/>
      <c r="AM1996" s="139"/>
      <c r="AN1996" s="139"/>
      <c r="AO1996" s="139"/>
      <c r="AP1996" s="139"/>
      <c r="AQ1996" s="139"/>
      <c r="AR1996" s="139"/>
      <c r="AS1996" s="139"/>
      <c r="AT1996" s="139"/>
      <c r="AU1996" s="139"/>
      <c r="AV1996" s="139"/>
      <c r="AW1996" s="139"/>
      <c r="AX1996" s="139"/>
      <c r="AY1996" s="139"/>
      <c r="AZ1996" s="139"/>
      <c r="BA1996" s="139"/>
      <c r="BB1996" s="139"/>
    </row>
    <row r="1997" spans="1:54" ht="14.25" x14ac:dyDescent="0.2">
      <c r="A1997" s="139"/>
      <c r="B1997" s="139"/>
      <c r="C1997" s="139"/>
      <c r="D1997" s="139"/>
      <c r="E1997" s="139"/>
      <c r="F1997" s="139"/>
      <c r="G1997" s="139"/>
      <c r="H1997" s="139"/>
      <c r="I1997" s="139"/>
      <c r="J1997" s="139"/>
      <c r="K1997" s="139"/>
      <c r="L1997" s="139"/>
      <c r="M1997" s="139"/>
      <c r="N1997" s="139"/>
      <c r="O1997" s="139"/>
      <c r="P1997" s="139"/>
      <c r="Q1997" s="139"/>
      <c r="R1997" s="139"/>
      <c r="S1997" s="139"/>
      <c r="T1997" s="139"/>
      <c r="U1997" s="139"/>
      <c r="V1997" s="139"/>
      <c r="W1997" s="139"/>
      <c r="X1997" s="139"/>
      <c r="Y1997" s="139"/>
      <c r="Z1997" s="139"/>
      <c r="AA1997" s="139"/>
      <c r="AB1997" s="139"/>
      <c r="AC1997" s="139"/>
      <c r="AD1997" s="139"/>
      <c r="AE1997" s="139"/>
      <c r="AF1997" s="139"/>
      <c r="AG1997" s="139"/>
      <c r="AH1997" s="139"/>
      <c r="AI1997" s="139"/>
      <c r="AJ1997" s="139"/>
      <c r="AK1997" s="139"/>
      <c r="AL1997" s="139"/>
      <c r="AM1997" s="139"/>
      <c r="AN1997" s="139"/>
      <c r="AO1997" s="139"/>
      <c r="AP1997" s="139"/>
      <c r="AQ1997" s="139"/>
      <c r="AR1997" s="139"/>
      <c r="AS1997" s="139"/>
      <c r="AT1997" s="139"/>
      <c r="AU1997" s="139"/>
      <c r="AV1997" s="139"/>
      <c r="AW1997" s="139"/>
      <c r="AX1997" s="139"/>
      <c r="AY1997" s="139"/>
      <c r="AZ1997" s="139"/>
      <c r="BA1997" s="139"/>
      <c r="BB1997" s="139"/>
    </row>
    <row r="1998" spans="1:54" ht="14.25" x14ac:dyDescent="0.2">
      <c r="A1998" s="139"/>
      <c r="B1998" s="139"/>
      <c r="C1998" s="139"/>
      <c r="D1998" s="139"/>
      <c r="E1998" s="139"/>
      <c r="F1998" s="139"/>
      <c r="G1998" s="139"/>
      <c r="H1998" s="139"/>
      <c r="I1998" s="139"/>
      <c r="J1998" s="139"/>
      <c r="K1998" s="139"/>
      <c r="L1998" s="139"/>
      <c r="M1998" s="139"/>
      <c r="N1998" s="139"/>
      <c r="O1998" s="139"/>
      <c r="P1998" s="139"/>
      <c r="Q1998" s="139"/>
      <c r="R1998" s="139"/>
      <c r="S1998" s="139"/>
      <c r="T1998" s="139"/>
      <c r="U1998" s="139"/>
      <c r="V1998" s="139"/>
      <c r="W1998" s="139"/>
      <c r="X1998" s="139"/>
      <c r="Y1998" s="139"/>
      <c r="Z1998" s="139"/>
      <c r="AA1998" s="139"/>
      <c r="AB1998" s="139"/>
      <c r="AC1998" s="139"/>
      <c r="AD1998" s="139"/>
      <c r="AE1998" s="139"/>
      <c r="AF1998" s="139"/>
      <c r="AG1998" s="139"/>
      <c r="AH1998" s="139"/>
      <c r="AI1998" s="139"/>
      <c r="AJ1998" s="139"/>
      <c r="AK1998" s="139"/>
      <c r="AL1998" s="139"/>
      <c r="AM1998" s="139"/>
      <c r="AN1998" s="139"/>
      <c r="AO1998" s="139"/>
      <c r="AP1998" s="139"/>
      <c r="AQ1998" s="139"/>
      <c r="AR1998" s="139"/>
      <c r="AS1998" s="139"/>
      <c r="AT1998" s="139"/>
      <c r="AU1998" s="139"/>
      <c r="AV1998" s="139"/>
      <c r="AW1998" s="139"/>
      <c r="AX1998" s="139"/>
      <c r="AY1998" s="139"/>
      <c r="AZ1998" s="139"/>
      <c r="BA1998" s="139"/>
      <c r="BB1998" s="139"/>
    </row>
    <row r="1999" spans="1:54" ht="14.25" x14ac:dyDescent="0.2">
      <c r="A1999" s="139"/>
      <c r="B1999" s="139"/>
      <c r="C1999" s="139"/>
      <c r="D1999" s="139"/>
      <c r="E1999" s="139"/>
      <c r="F1999" s="139"/>
      <c r="G1999" s="139"/>
      <c r="H1999" s="139"/>
      <c r="I1999" s="139"/>
      <c r="J1999" s="139"/>
      <c r="K1999" s="139"/>
      <c r="L1999" s="139"/>
      <c r="M1999" s="139"/>
      <c r="N1999" s="139"/>
      <c r="O1999" s="139"/>
      <c r="P1999" s="139"/>
      <c r="Q1999" s="139"/>
      <c r="R1999" s="139"/>
      <c r="S1999" s="139"/>
      <c r="T1999" s="139"/>
      <c r="U1999" s="139"/>
      <c r="V1999" s="139"/>
      <c r="W1999" s="139"/>
      <c r="X1999" s="139"/>
      <c r="Y1999" s="139"/>
      <c r="Z1999" s="139"/>
      <c r="AA1999" s="139"/>
      <c r="AB1999" s="139"/>
      <c r="AC1999" s="139"/>
      <c r="AD1999" s="139"/>
      <c r="AE1999" s="139"/>
      <c r="AF1999" s="139"/>
      <c r="AG1999" s="139"/>
      <c r="AH1999" s="139"/>
      <c r="AI1999" s="139"/>
      <c r="AJ1999" s="139"/>
      <c r="AK1999" s="139"/>
      <c r="AL1999" s="139"/>
      <c r="AM1999" s="139"/>
      <c r="AN1999" s="139"/>
      <c r="AO1999" s="139"/>
      <c r="AP1999" s="139"/>
      <c r="AQ1999" s="139"/>
      <c r="AR1999" s="139"/>
      <c r="AS1999" s="139"/>
      <c r="AT1999" s="139"/>
      <c r="AU1999" s="139"/>
      <c r="AV1999" s="139"/>
      <c r="AW1999" s="139"/>
      <c r="AX1999" s="139"/>
      <c r="AY1999" s="139"/>
      <c r="AZ1999" s="139"/>
      <c r="BA1999" s="139"/>
      <c r="BB1999" s="139"/>
    </row>
    <row r="2000" spans="1:54" ht="14.25" x14ac:dyDescent="0.2">
      <c r="A2000" s="139"/>
      <c r="B2000" s="139"/>
      <c r="C2000" s="139"/>
      <c r="D2000" s="139"/>
      <c r="E2000" s="139"/>
      <c r="F2000" s="139"/>
      <c r="G2000" s="139"/>
      <c r="H2000" s="139"/>
      <c r="I2000" s="139"/>
      <c r="J2000" s="139"/>
      <c r="K2000" s="139"/>
      <c r="L2000" s="139"/>
      <c r="M2000" s="139"/>
      <c r="N2000" s="139"/>
      <c r="O2000" s="139"/>
      <c r="P2000" s="139"/>
      <c r="Q2000" s="139"/>
      <c r="R2000" s="139"/>
      <c r="S2000" s="139"/>
      <c r="T2000" s="139"/>
      <c r="U2000" s="139"/>
      <c r="V2000" s="139"/>
      <c r="W2000" s="139"/>
      <c r="X2000" s="139"/>
      <c r="Y2000" s="139"/>
      <c r="Z2000" s="139"/>
      <c r="AA2000" s="139"/>
      <c r="AB2000" s="139"/>
      <c r="AC2000" s="139"/>
      <c r="AD2000" s="139"/>
      <c r="AE2000" s="139"/>
      <c r="AF2000" s="139"/>
      <c r="AG2000" s="139"/>
      <c r="AH2000" s="139"/>
      <c r="AI2000" s="139"/>
      <c r="AJ2000" s="139"/>
      <c r="AK2000" s="139"/>
      <c r="AL2000" s="139"/>
      <c r="AM2000" s="139"/>
      <c r="AN2000" s="139"/>
      <c r="AO2000" s="139"/>
      <c r="AP2000" s="139"/>
      <c r="AQ2000" s="139"/>
      <c r="AR2000" s="139"/>
      <c r="AS2000" s="139"/>
      <c r="AT2000" s="139"/>
      <c r="AU2000" s="139"/>
      <c r="AV2000" s="139"/>
      <c r="AW2000" s="139"/>
      <c r="AX2000" s="139"/>
      <c r="AY2000" s="139"/>
      <c r="AZ2000" s="139"/>
      <c r="BA2000" s="139"/>
      <c r="BB2000" s="139"/>
    </row>
    <row r="2001" spans="1:54" ht="14.25" x14ac:dyDescent="0.2">
      <c r="A2001" s="139"/>
      <c r="B2001" s="139"/>
      <c r="C2001" s="139"/>
      <c r="D2001" s="139"/>
      <c r="E2001" s="139"/>
      <c r="F2001" s="139"/>
      <c r="G2001" s="139"/>
      <c r="H2001" s="139"/>
      <c r="I2001" s="139"/>
      <c r="J2001" s="139"/>
      <c r="K2001" s="139"/>
      <c r="L2001" s="139"/>
      <c r="M2001" s="139"/>
      <c r="N2001" s="139"/>
      <c r="O2001" s="139"/>
      <c r="P2001" s="139"/>
      <c r="Q2001" s="139"/>
      <c r="R2001" s="139"/>
      <c r="S2001" s="139"/>
      <c r="T2001" s="139"/>
      <c r="U2001" s="139"/>
      <c r="V2001" s="139"/>
      <c r="W2001" s="139"/>
      <c r="X2001" s="139"/>
      <c r="Y2001" s="139"/>
      <c r="Z2001" s="139"/>
      <c r="AA2001" s="139"/>
      <c r="AB2001" s="139"/>
      <c r="AC2001" s="139"/>
      <c r="AD2001" s="139"/>
      <c r="AE2001" s="139"/>
      <c r="AF2001" s="139"/>
      <c r="AG2001" s="139"/>
      <c r="AH2001" s="139"/>
      <c r="AI2001" s="139"/>
      <c r="AJ2001" s="139"/>
      <c r="AK2001" s="139"/>
      <c r="AL2001" s="139"/>
      <c r="AM2001" s="139"/>
      <c r="AN2001" s="139"/>
      <c r="AO2001" s="139"/>
      <c r="AP2001" s="139"/>
      <c r="AQ2001" s="139"/>
      <c r="AR2001" s="139"/>
      <c r="AS2001" s="139"/>
      <c r="AT2001" s="139"/>
      <c r="AU2001" s="139"/>
      <c r="AV2001" s="139"/>
      <c r="AW2001" s="139"/>
      <c r="AX2001" s="139"/>
      <c r="AY2001" s="139"/>
      <c r="AZ2001" s="139"/>
      <c r="BA2001" s="139"/>
      <c r="BB2001" s="139"/>
    </row>
    <row r="2002" spans="1:54" ht="14.25" x14ac:dyDescent="0.2">
      <c r="A2002" s="139"/>
      <c r="B2002" s="139"/>
      <c r="C2002" s="139"/>
      <c r="D2002" s="139"/>
      <c r="E2002" s="139"/>
      <c r="F2002" s="139"/>
      <c r="G2002" s="139"/>
      <c r="H2002" s="139"/>
      <c r="I2002" s="139"/>
      <c r="J2002" s="139"/>
      <c r="K2002" s="139"/>
      <c r="L2002" s="139"/>
      <c r="M2002" s="139"/>
      <c r="N2002" s="139"/>
      <c r="O2002" s="139"/>
      <c r="P2002" s="139"/>
      <c r="Q2002" s="139"/>
      <c r="R2002" s="139"/>
      <c r="S2002" s="139"/>
      <c r="T2002" s="139"/>
      <c r="U2002" s="139"/>
      <c r="V2002" s="139"/>
      <c r="W2002" s="139"/>
      <c r="X2002" s="139"/>
      <c r="Y2002" s="139"/>
      <c r="Z2002" s="139"/>
      <c r="AA2002" s="139"/>
      <c r="AB2002" s="139"/>
      <c r="AC2002" s="139"/>
      <c r="AD2002" s="139"/>
      <c r="AE2002" s="139"/>
      <c r="AF2002" s="139"/>
      <c r="AG2002" s="139"/>
      <c r="AH2002" s="139"/>
      <c r="AI2002" s="139"/>
      <c r="AJ2002" s="139"/>
      <c r="AK2002" s="139"/>
      <c r="AL2002" s="139"/>
      <c r="AM2002" s="139"/>
      <c r="AN2002" s="139"/>
      <c r="AO2002" s="139"/>
      <c r="AP2002" s="139"/>
      <c r="AQ2002" s="139"/>
      <c r="AR2002" s="139"/>
      <c r="AS2002" s="139"/>
      <c r="AT2002" s="139"/>
      <c r="AU2002" s="139"/>
      <c r="AV2002" s="139"/>
      <c r="AW2002" s="139"/>
      <c r="AX2002" s="139"/>
      <c r="AY2002" s="139"/>
      <c r="AZ2002" s="139"/>
      <c r="BA2002" s="139"/>
      <c r="BB2002" s="139"/>
    </row>
    <row r="2003" spans="1:54" ht="14.25" x14ac:dyDescent="0.2">
      <c r="A2003" s="139"/>
      <c r="B2003" s="139"/>
      <c r="C2003" s="139"/>
      <c r="D2003" s="139"/>
      <c r="E2003" s="139"/>
      <c r="F2003" s="139"/>
      <c r="G2003" s="139"/>
      <c r="H2003" s="139"/>
      <c r="I2003" s="139"/>
      <c r="J2003" s="139"/>
      <c r="K2003" s="139"/>
      <c r="L2003" s="139"/>
      <c r="M2003" s="139"/>
      <c r="N2003" s="139"/>
      <c r="O2003" s="139"/>
      <c r="P2003" s="139"/>
      <c r="Q2003" s="139"/>
      <c r="R2003" s="139"/>
      <c r="S2003" s="139"/>
      <c r="T2003" s="139"/>
      <c r="U2003" s="139"/>
      <c r="V2003" s="139"/>
      <c r="W2003" s="139"/>
      <c r="X2003" s="139"/>
      <c r="Y2003" s="139"/>
      <c r="Z2003" s="139"/>
      <c r="AA2003" s="139"/>
      <c r="AB2003" s="139"/>
      <c r="AC2003" s="139"/>
      <c r="AD2003" s="139"/>
      <c r="AE2003" s="139"/>
      <c r="AF2003" s="139"/>
      <c r="AG2003" s="139"/>
      <c r="AH2003" s="139"/>
      <c r="AI2003" s="139"/>
      <c r="AJ2003" s="139"/>
      <c r="AK2003" s="139"/>
      <c r="AL2003" s="139"/>
      <c r="AM2003" s="139"/>
      <c r="AN2003" s="139"/>
      <c r="AO2003" s="139"/>
      <c r="AP2003" s="139"/>
      <c r="AQ2003" s="139"/>
      <c r="AR2003" s="139"/>
      <c r="AS2003" s="139"/>
      <c r="AT2003" s="139"/>
      <c r="AU2003" s="139"/>
      <c r="AV2003" s="139"/>
      <c r="AW2003" s="139"/>
      <c r="AX2003" s="139"/>
      <c r="AY2003" s="139"/>
      <c r="AZ2003" s="139"/>
      <c r="BA2003" s="139"/>
      <c r="BB2003" s="139"/>
    </row>
    <row r="2004" spans="1:54" ht="14.25" x14ac:dyDescent="0.2">
      <c r="A2004" s="139"/>
      <c r="B2004" s="139"/>
      <c r="C2004" s="139"/>
      <c r="D2004" s="139"/>
      <c r="E2004" s="139"/>
      <c r="F2004" s="139"/>
      <c r="G2004" s="139"/>
      <c r="H2004" s="139"/>
      <c r="I2004" s="139"/>
      <c r="J2004" s="139"/>
      <c r="K2004" s="139"/>
      <c r="L2004" s="139"/>
      <c r="M2004" s="139"/>
      <c r="N2004" s="139"/>
      <c r="O2004" s="139"/>
      <c r="P2004" s="139"/>
      <c r="Q2004" s="139"/>
      <c r="R2004" s="139"/>
      <c r="S2004" s="139"/>
      <c r="T2004" s="139"/>
      <c r="U2004" s="139"/>
      <c r="V2004" s="139"/>
      <c r="W2004" s="139"/>
      <c r="X2004" s="139"/>
      <c r="Y2004" s="139"/>
      <c r="Z2004" s="139"/>
      <c r="AA2004" s="139"/>
      <c r="AB2004" s="139"/>
      <c r="AC2004" s="139"/>
      <c r="AD2004" s="139"/>
      <c r="AE2004" s="139"/>
      <c r="AF2004" s="139"/>
      <c r="AG2004" s="139"/>
      <c r="AH2004" s="139"/>
      <c r="AI2004" s="139"/>
      <c r="AJ2004" s="139"/>
      <c r="AK2004" s="139"/>
      <c r="AL2004" s="139"/>
      <c r="AM2004" s="139"/>
      <c r="AN2004" s="139"/>
      <c r="AO2004" s="139"/>
      <c r="AP2004" s="139"/>
      <c r="AQ2004" s="139"/>
      <c r="AR2004" s="139"/>
      <c r="AS2004" s="139"/>
      <c r="AT2004" s="139"/>
      <c r="AU2004" s="139"/>
      <c r="AV2004" s="139"/>
      <c r="AW2004" s="139"/>
      <c r="AX2004" s="139"/>
      <c r="AY2004" s="139"/>
      <c r="AZ2004" s="139"/>
      <c r="BA2004" s="139"/>
      <c r="BB2004" s="139"/>
    </row>
    <row r="2005" spans="1:54" ht="14.25" x14ac:dyDescent="0.2">
      <c r="A2005" s="139"/>
      <c r="B2005" s="139"/>
      <c r="C2005" s="139"/>
      <c r="D2005" s="139"/>
      <c r="E2005" s="139"/>
      <c r="F2005" s="139"/>
      <c r="G2005" s="139"/>
      <c r="H2005" s="139"/>
      <c r="I2005" s="139"/>
      <c r="J2005" s="139"/>
      <c r="K2005" s="139"/>
      <c r="L2005" s="139"/>
      <c r="M2005" s="139"/>
      <c r="N2005" s="139"/>
      <c r="O2005" s="139"/>
      <c r="P2005" s="139"/>
      <c r="Q2005" s="139"/>
      <c r="R2005" s="139"/>
      <c r="S2005" s="139"/>
      <c r="T2005" s="139"/>
      <c r="U2005" s="139"/>
      <c r="V2005" s="139"/>
      <c r="W2005" s="139"/>
      <c r="X2005" s="139"/>
      <c r="Y2005" s="139"/>
      <c r="Z2005" s="139"/>
      <c r="AA2005" s="139"/>
      <c r="AB2005" s="139"/>
      <c r="AC2005" s="139"/>
      <c r="AD2005" s="139"/>
      <c r="AE2005" s="139"/>
      <c r="AF2005" s="139"/>
      <c r="AG2005" s="139"/>
      <c r="AH2005" s="139"/>
      <c r="AI2005" s="139"/>
      <c r="AJ2005" s="139"/>
      <c r="AK2005" s="139"/>
      <c r="AL2005" s="139"/>
      <c r="AM2005" s="139"/>
      <c r="AN2005" s="139"/>
      <c r="AO2005" s="139"/>
      <c r="AP2005" s="139"/>
      <c r="AQ2005" s="139"/>
      <c r="AR2005" s="139"/>
      <c r="AS2005" s="139"/>
      <c r="AT2005" s="139"/>
      <c r="AU2005" s="139"/>
      <c r="AV2005" s="139"/>
      <c r="AW2005" s="139"/>
      <c r="AX2005" s="139"/>
      <c r="AY2005" s="139"/>
      <c r="AZ2005" s="139"/>
      <c r="BA2005" s="139"/>
      <c r="BB2005" s="139"/>
    </row>
    <row r="2006" spans="1:54" ht="14.25" x14ac:dyDescent="0.2">
      <c r="A2006" s="139"/>
      <c r="B2006" s="139"/>
      <c r="C2006" s="139"/>
      <c r="D2006" s="139"/>
      <c r="E2006" s="139"/>
      <c r="F2006" s="139"/>
      <c r="G2006" s="139"/>
      <c r="H2006" s="139"/>
      <c r="I2006" s="139"/>
      <c r="J2006" s="139"/>
      <c r="K2006" s="139"/>
      <c r="L2006" s="139"/>
      <c r="M2006" s="139"/>
      <c r="N2006" s="139"/>
      <c r="O2006" s="139"/>
      <c r="P2006" s="139"/>
      <c r="Q2006" s="139"/>
      <c r="R2006" s="139"/>
      <c r="S2006" s="139"/>
      <c r="T2006" s="139"/>
      <c r="U2006" s="139"/>
      <c r="V2006" s="139"/>
      <c r="W2006" s="139"/>
      <c r="X2006" s="139"/>
      <c r="Y2006" s="139"/>
      <c r="Z2006" s="139"/>
      <c r="AA2006" s="139"/>
      <c r="AB2006" s="139"/>
      <c r="AC2006" s="139"/>
      <c r="AD2006" s="139"/>
      <c r="AE2006" s="139"/>
      <c r="AF2006" s="139"/>
      <c r="AG2006" s="139"/>
      <c r="AH2006" s="139"/>
      <c r="AI2006" s="139"/>
      <c r="AJ2006" s="139"/>
      <c r="AK2006" s="139"/>
      <c r="AL2006" s="139"/>
      <c r="AM2006" s="139"/>
      <c r="AN2006" s="139"/>
      <c r="AO2006" s="139"/>
      <c r="AP2006" s="139"/>
      <c r="AQ2006" s="139"/>
      <c r="AR2006" s="139"/>
      <c r="AS2006" s="139"/>
      <c r="AT2006" s="139"/>
      <c r="AU2006" s="139"/>
      <c r="AV2006" s="139"/>
      <c r="AW2006" s="139"/>
      <c r="AX2006" s="139"/>
      <c r="AY2006" s="139"/>
      <c r="AZ2006" s="139"/>
      <c r="BA2006" s="139"/>
      <c r="BB2006" s="139"/>
    </row>
    <row r="2007" spans="1:54" ht="14.25" x14ac:dyDescent="0.2">
      <c r="A2007" s="139"/>
      <c r="B2007" s="139"/>
      <c r="C2007" s="139"/>
      <c r="D2007" s="139"/>
      <c r="E2007" s="139"/>
      <c r="F2007" s="139"/>
      <c r="G2007" s="139"/>
      <c r="H2007" s="139"/>
      <c r="I2007" s="139"/>
      <c r="J2007" s="139"/>
      <c r="K2007" s="139"/>
      <c r="L2007" s="139"/>
      <c r="M2007" s="139"/>
      <c r="N2007" s="139"/>
      <c r="O2007" s="139"/>
      <c r="P2007" s="139"/>
      <c r="Q2007" s="139"/>
      <c r="R2007" s="139"/>
      <c r="S2007" s="139"/>
      <c r="T2007" s="139"/>
      <c r="U2007" s="139"/>
      <c r="V2007" s="139"/>
      <c r="W2007" s="139"/>
      <c r="X2007" s="139"/>
      <c r="Y2007" s="139"/>
      <c r="Z2007" s="139"/>
      <c r="AA2007" s="139"/>
      <c r="AB2007" s="139"/>
      <c r="AC2007" s="139"/>
      <c r="AD2007" s="139"/>
      <c r="AE2007" s="139"/>
      <c r="AF2007" s="139"/>
      <c r="AG2007" s="139"/>
      <c r="AH2007" s="139"/>
      <c r="AI2007" s="139"/>
      <c r="AJ2007" s="139"/>
      <c r="AK2007" s="139"/>
      <c r="AL2007" s="139"/>
      <c r="AM2007" s="139"/>
      <c r="AN2007" s="139"/>
      <c r="AO2007" s="139"/>
      <c r="AP2007" s="139"/>
      <c r="AQ2007" s="139"/>
      <c r="AR2007" s="139"/>
      <c r="AS2007" s="139"/>
      <c r="AT2007" s="139"/>
      <c r="AU2007" s="139"/>
      <c r="AV2007" s="139"/>
      <c r="AW2007" s="139"/>
      <c r="AX2007" s="139"/>
      <c r="AY2007" s="139"/>
      <c r="AZ2007" s="139"/>
      <c r="BA2007" s="139"/>
      <c r="BB2007" s="139"/>
    </row>
    <row r="2008" spans="1:54" ht="14.25" x14ac:dyDescent="0.2">
      <c r="A2008" s="139"/>
      <c r="B2008" s="139"/>
      <c r="C2008" s="139"/>
      <c r="D2008" s="139"/>
      <c r="E2008" s="139"/>
      <c r="F2008" s="139"/>
      <c r="G2008" s="139"/>
      <c r="H2008" s="139"/>
      <c r="I2008" s="139"/>
      <c r="J2008" s="139"/>
      <c r="K2008" s="139"/>
      <c r="L2008" s="139"/>
      <c r="M2008" s="139"/>
      <c r="N2008" s="139"/>
      <c r="O2008" s="139"/>
      <c r="P2008" s="139"/>
      <c r="Q2008" s="139"/>
      <c r="R2008" s="139"/>
      <c r="S2008" s="139"/>
      <c r="T2008" s="139"/>
      <c r="U2008" s="139"/>
      <c r="V2008" s="139"/>
      <c r="W2008" s="139"/>
      <c r="X2008" s="139"/>
      <c r="Y2008" s="139"/>
      <c r="Z2008" s="139"/>
      <c r="AA2008" s="139"/>
      <c r="AB2008" s="139"/>
      <c r="AC2008" s="139"/>
      <c r="AD2008" s="139"/>
      <c r="AE2008" s="139"/>
      <c r="AF2008" s="139"/>
      <c r="AG2008" s="139"/>
      <c r="AH2008" s="139"/>
      <c r="AI2008" s="139"/>
      <c r="AJ2008" s="139"/>
      <c r="AK2008" s="139"/>
      <c r="AL2008" s="139"/>
      <c r="AM2008" s="139"/>
      <c r="AN2008" s="139"/>
      <c r="AO2008" s="139"/>
      <c r="AP2008" s="139"/>
      <c r="AQ2008" s="139"/>
      <c r="AR2008" s="139"/>
      <c r="AS2008" s="139"/>
      <c r="AT2008" s="139"/>
      <c r="AU2008" s="139"/>
      <c r="AV2008" s="139"/>
      <c r="AW2008" s="139"/>
      <c r="AX2008" s="139"/>
      <c r="AY2008" s="139"/>
      <c r="AZ2008" s="139"/>
      <c r="BA2008" s="139"/>
      <c r="BB2008" s="139"/>
    </row>
    <row r="2009" spans="1:54" ht="14.25" x14ac:dyDescent="0.2">
      <c r="A2009" s="139"/>
      <c r="B2009" s="139"/>
      <c r="C2009" s="139"/>
      <c r="D2009" s="139"/>
      <c r="E2009" s="139"/>
      <c r="F2009" s="139"/>
      <c r="G2009" s="139"/>
      <c r="H2009" s="139"/>
      <c r="I2009" s="139"/>
      <c r="J2009" s="139"/>
      <c r="K2009" s="139"/>
      <c r="L2009" s="139"/>
      <c r="M2009" s="139"/>
      <c r="N2009" s="139"/>
      <c r="O2009" s="139"/>
      <c r="P2009" s="139"/>
      <c r="Q2009" s="139"/>
      <c r="R2009" s="139"/>
      <c r="S2009" s="139"/>
      <c r="T2009" s="139"/>
      <c r="U2009" s="139"/>
      <c r="V2009" s="139"/>
      <c r="W2009" s="139"/>
      <c r="X2009" s="139"/>
      <c r="Y2009" s="139"/>
      <c r="Z2009" s="139"/>
      <c r="AA2009" s="139"/>
      <c r="AB2009" s="139"/>
      <c r="AC2009" s="139"/>
      <c r="AD2009" s="139"/>
      <c r="AE2009" s="139"/>
      <c r="AF2009" s="139"/>
      <c r="AG2009" s="139"/>
      <c r="AH2009" s="139"/>
      <c r="AI2009" s="139"/>
      <c r="AJ2009" s="139"/>
      <c r="AK2009" s="139"/>
      <c r="AL2009" s="139"/>
      <c r="AM2009" s="139"/>
      <c r="AN2009" s="139"/>
      <c r="AO2009" s="139"/>
      <c r="AP2009" s="139"/>
      <c r="AQ2009" s="139"/>
      <c r="AR2009" s="139"/>
      <c r="AS2009" s="139"/>
      <c r="AT2009" s="139"/>
      <c r="AU2009" s="139"/>
      <c r="AV2009" s="139"/>
      <c r="AW2009" s="139"/>
      <c r="AX2009" s="139"/>
      <c r="AY2009" s="139"/>
      <c r="AZ2009" s="139"/>
      <c r="BA2009" s="139"/>
      <c r="BB2009" s="139"/>
    </row>
    <row r="2010" spans="1:54" ht="14.25" x14ac:dyDescent="0.2">
      <c r="A2010" s="139"/>
      <c r="B2010" s="139"/>
      <c r="C2010" s="139"/>
      <c r="D2010" s="139"/>
      <c r="E2010" s="139"/>
      <c r="F2010" s="139"/>
      <c r="G2010" s="139"/>
      <c r="H2010" s="139"/>
      <c r="I2010" s="139"/>
      <c r="J2010" s="139"/>
      <c r="K2010" s="139"/>
      <c r="L2010" s="139"/>
      <c r="M2010" s="139"/>
      <c r="N2010" s="139"/>
      <c r="O2010" s="139"/>
      <c r="P2010" s="139"/>
      <c r="Q2010" s="139"/>
      <c r="R2010" s="139"/>
      <c r="S2010" s="139"/>
      <c r="T2010" s="139"/>
      <c r="U2010" s="139"/>
      <c r="V2010" s="139"/>
      <c r="W2010" s="139"/>
      <c r="X2010" s="139"/>
      <c r="Y2010" s="139"/>
      <c r="Z2010" s="139"/>
      <c r="AA2010" s="139"/>
      <c r="AB2010" s="139"/>
      <c r="AC2010" s="139"/>
      <c r="AD2010" s="139"/>
      <c r="AE2010" s="139"/>
      <c r="AF2010" s="139"/>
      <c r="AG2010" s="139"/>
      <c r="AH2010" s="139"/>
      <c r="AI2010" s="139"/>
      <c r="AJ2010" s="139"/>
      <c r="AK2010" s="139"/>
      <c r="AL2010" s="139"/>
      <c r="AM2010" s="139"/>
      <c r="AN2010" s="139"/>
      <c r="AO2010" s="139"/>
      <c r="AP2010" s="139"/>
      <c r="AQ2010" s="139"/>
      <c r="AR2010" s="139"/>
      <c r="AS2010" s="139"/>
      <c r="AT2010" s="139"/>
      <c r="AU2010" s="139"/>
      <c r="AV2010" s="139"/>
      <c r="AW2010" s="139"/>
      <c r="AX2010" s="139"/>
      <c r="AY2010" s="139"/>
      <c r="AZ2010" s="139"/>
      <c r="BA2010" s="139"/>
      <c r="BB2010" s="139"/>
    </row>
    <row r="2011" spans="1:54" ht="14.25" x14ac:dyDescent="0.2">
      <c r="A2011" s="139"/>
      <c r="B2011" s="139"/>
      <c r="C2011" s="139"/>
      <c r="D2011" s="139"/>
      <c r="E2011" s="139"/>
      <c r="F2011" s="139"/>
      <c r="G2011" s="139"/>
      <c r="H2011" s="139"/>
      <c r="I2011" s="139"/>
      <c r="J2011" s="139"/>
      <c r="K2011" s="139"/>
      <c r="L2011" s="139"/>
      <c r="M2011" s="139"/>
      <c r="N2011" s="139"/>
      <c r="O2011" s="139"/>
      <c r="P2011" s="139"/>
      <c r="Q2011" s="139"/>
      <c r="R2011" s="139"/>
      <c r="S2011" s="139"/>
      <c r="T2011" s="139"/>
      <c r="U2011" s="139"/>
      <c r="V2011" s="139"/>
      <c r="W2011" s="139"/>
      <c r="X2011" s="139"/>
      <c r="Y2011" s="139"/>
      <c r="Z2011" s="139"/>
      <c r="AA2011" s="139"/>
      <c r="AB2011" s="139"/>
      <c r="AC2011" s="139"/>
      <c r="AD2011" s="139"/>
      <c r="AE2011" s="139"/>
      <c r="AF2011" s="139"/>
      <c r="AG2011" s="139"/>
      <c r="AH2011" s="139"/>
      <c r="AI2011" s="139"/>
      <c r="AJ2011" s="139"/>
      <c r="AK2011" s="139"/>
      <c r="AL2011" s="139"/>
      <c r="AM2011" s="139"/>
      <c r="AN2011" s="139"/>
      <c r="AO2011" s="139"/>
      <c r="AP2011" s="139"/>
      <c r="AQ2011" s="139"/>
      <c r="AR2011" s="139"/>
      <c r="AS2011" s="139"/>
      <c r="AT2011" s="139"/>
      <c r="AU2011" s="139"/>
      <c r="AV2011" s="139"/>
      <c r="AW2011" s="139"/>
      <c r="AX2011" s="139"/>
      <c r="AY2011" s="139"/>
      <c r="AZ2011" s="139"/>
      <c r="BA2011" s="139"/>
      <c r="BB2011" s="139"/>
    </row>
    <row r="2012" spans="1:54" ht="14.25" x14ac:dyDescent="0.2">
      <c r="A2012" s="139"/>
      <c r="B2012" s="139"/>
      <c r="C2012" s="139"/>
      <c r="D2012" s="139"/>
      <c r="E2012" s="139"/>
      <c r="F2012" s="139"/>
      <c r="G2012" s="139"/>
      <c r="H2012" s="139"/>
      <c r="I2012" s="139"/>
      <c r="J2012" s="139"/>
      <c r="K2012" s="139"/>
      <c r="L2012" s="139"/>
      <c r="M2012" s="139"/>
      <c r="N2012" s="139"/>
      <c r="O2012" s="139"/>
      <c r="P2012" s="139"/>
      <c r="Q2012" s="139"/>
      <c r="R2012" s="139"/>
      <c r="S2012" s="139"/>
      <c r="T2012" s="139"/>
      <c r="U2012" s="139"/>
      <c r="V2012" s="139"/>
      <c r="W2012" s="139"/>
      <c r="X2012" s="139"/>
      <c r="Y2012" s="139"/>
      <c r="Z2012" s="139"/>
      <c r="AA2012" s="139"/>
      <c r="AB2012" s="139"/>
      <c r="AC2012" s="139"/>
      <c r="AD2012" s="139"/>
      <c r="AE2012" s="139"/>
      <c r="AF2012" s="139"/>
      <c r="AG2012" s="139"/>
      <c r="AH2012" s="139"/>
      <c r="AI2012" s="139"/>
      <c r="AJ2012" s="139"/>
      <c r="AK2012" s="139"/>
      <c r="AL2012" s="139"/>
      <c r="AM2012" s="139"/>
      <c r="AN2012" s="139"/>
      <c r="AO2012" s="139"/>
      <c r="AP2012" s="139"/>
      <c r="AQ2012" s="139"/>
      <c r="AR2012" s="139"/>
      <c r="AS2012" s="139"/>
      <c r="AT2012" s="139"/>
      <c r="AU2012" s="139"/>
      <c r="AV2012" s="139"/>
      <c r="AW2012" s="139"/>
      <c r="AX2012" s="139"/>
      <c r="AY2012" s="139"/>
      <c r="AZ2012" s="139"/>
      <c r="BA2012" s="139"/>
      <c r="BB2012" s="139"/>
    </row>
    <row r="2013" spans="1:54" ht="14.25" x14ac:dyDescent="0.2">
      <c r="A2013" s="139"/>
      <c r="B2013" s="139"/>
      <c r="C2013" s="139"/>
      <c r="D2013" s="139"/>
      <c r="E2013" s="139"/>
      <c r="F2013" s="139"/>
      <c r="G2013" s="139"/>
      <c r="H2013" s="139"/>
      <c r="I2013" s="139"/>
      <c r="J2013" s="139"/>
      <c r="K2013" s="139"/>
      <c r="L2013" s="139"/>
      <c r="M2013" s="139"/>
      <c r="N2013" s="139"/>
      <c r="O2013" s="139"/>
      <c r="P2013" s="139"/>
      <c r="Q2013" s="139"/>
      <c r="R2013" s="139"/>
      <c r="S2013" s="139"/>
      <c r="T2013" s="139"/>
      <c r="U2013" s="139"/>
      <c r="V2013" s="139"/>
      <c r="W2013" s="139"/>
      <c r="X2013" s="139"/>
      <c r="Y2013" s="139"/>
      <c r="Z2013" s="139"/>
      <c r="AA2013" s="139"/>
      <c r="AB2013" s="139"/>
      <c r="AC2013" s="139"/>
      <c r="AD2013" s="139"/>
      <c r="AE2013" s="139"/>
      <c r="AF2013" s="139"/>
      <c r="AG2013" s="139"/>
      <c r="AH2013" s="139"/>
      <c r="AI2013" s="139"/>
      <c r="AJ2013" s="139"/>
      <c r="AK2013" s="139"/>
      <c r="AL2013" s="139"/>
      <c r="AM2013" s="139"/>
      <c r="AN2013" s="139"/>
      <c r="AO2013" s="139"/>
      <c r="AP2013" s="139"/>
      <c r="AQ2013" s="139"/>
      <c r="AR2013" s="139"/>
      <c r="AS2013" s="139"/>
      <c r="AT2013" s="139"/>
      <c r="AU2013" s="139"/>
      <c r="AV2013" s="139"/>
      <c r="AW2013" s="139"/>
      <c r="AX2013" s="139"/>
      <c r="AY2013" s="139"/>
      <c r="AZ2013" s="139"/>
      <c r="BA2013" s="139"/>
      <c r="BB2013" s="139"/>
    </row>
    <row r="2014" spans="1:54" ht="14.25" x14ac:dyDescent="0.2">
      <c r="A2014" s="139"/>
      <c r="B2014" s="139"/>
      <c r="C2014" s="139"/>
      <c r="D2014" s="139"/>
      <c r="E2014" s="139"/>
      <c r="F2014" s="139"/>
      <c r="G2014" s="139"/>
      <c r="H2014" s="139"/>
      <c r="I2014" s="139"/>
      <c r="J2014" s="139"/>
      <c r="K2014" s="139"/>
      <c r="L2014" s="139"/>
      <c r="M2014" s="139"/>
      <c r="N2014" s="139"/>
      <c r="O2014" s="139"/>
      <c r="P2014" s="139"/>
      <c r="Q2014" s="139"/>
      <c r="R2014" s="139"/>
      <c r="S2014" s="139"/>
      <c r="T2014" s="139"/>
      <c r="U2014" s="139"/>
      <c r="V2014" s="139"/>
      <c r="W2014" s="139"/>
      <c r="X2014" s="139"/>
      <c r="Y2014" s="139"/>
      <c r="Z2014" s="139"/>
      <c r="AA2014" s="139"/>
      <c r="AB2014" s="139"/>
      <c r="AC2014" s="139"/>
      <c r="AD2014" s="139"/>
      <c r="AE2014" s="139"/>
      <c r="AF2014" s="139"/>
      <c r="AG2014" s="139"/>
      <c r="AH2014" s="139"/>
      <c r="AI2014" s="139"/>
      <c r="AJ2014" s="139"/>
      <c r="AK2014" s="139"/>
      <c r="AL2014" s="139"/>
      <c r="AM2014" s="139"/>
      <c r="AN2014" s="139"/>
      <c r="AO2014" s="139"/>
      <c r="AP2014" s="139"/>
      <c r="AQ2014" s="139"/>
      <c r="AR2014" s="139"/>
      <c r="AS2014" s="139"/>
      <c r="AT2014" s="139"/>
      <c r="AU2014" s="139"/>
      <c r="AV2014" s="139"/>
      <c r="AW2014" s="139"/>
      <c r="AX2014" s="139"/>
      <c r="AY2014" s="139"/>
      <c r="AZ2014" s="139"/>
      <c r="BA2014" s="139"/>
      <c r="BB2014" s="139"/>
    </row>
    <row r="2015" spans="1:54" ht="14.25" x14ac:dyDescent="0.2">
      <c r="A2015" s="139"/>
      <c r="B2015" s="139"/>
      <c r="C2015" s="139"/>
      <c r="D2015" s="139"/>
      <c r="E2015" s="139"/>
      <c r="F2015" s="139"/>
      <c r="G2015" s="139"/>
      <c r="H2015" s="139"/>
      <c r="I2015" s="139"/>
      <c r="J2015" s="139"/>
      <c r="K2015" s="139"/>
      <c r="L2015" s="139"/>
      <c r="M2015" s="139"/>
      <c r="N2015" s="139"/>
      <c r="O2015" s="139"/>
      <c r="P2015" s="139"/>
      <c r="Q2015" s="139"/>
      <c r="R2015" s="139"/>
      <c r="S2015" s="139"/>
      <c r="T2015" s="139"/>
      <c r="U2015" s="139"/>
      <c r="V2015" s="139"/>
      <c r="W2015" s="139"/>
      <c r="X2015" s="139"/>
      <c r="Y2015" s="139"/>
      <c r="Z2015" s="139"/>
      <c r="AA2015" s="139"/>
      <c r="AB2015" s="139"/>
      <c r="AC2015" s="139"/>
      <c r="AD2015" s="139"/>
      <c r="AE2015" s="139"/>
      <c r="AF2015" s="139"/>
      <c r="AG2015" s="139"/>
      <c r="AH2015" s="139"/>
      <c r="AI2015" s="139"/>
      <c r="AJ2015" s="139"/>
      <c r="AK2015" s="139"/>
      <c r="AL2015" s="139"/>
      <c r="AM2015" s="139"/>
      <c r="AN2015" s="139"/>
      <c r="AO2015" s="139"/>
      <c r="AP2015" s="139"/>
      <c r="AQ2015" s="139"/>
      <c r="AR2015" s="139"/>
      <c r="AS2015" s="139"/>
      <c r="AT2015" s="139"/>
      <c r="AU2015" s="139"/>
      <c r="AV2015" s="139"/>
      <c r="AW2015" s="139"/>
      <c r="AX2015" s="139"/>
      <c r="AY2015" s="139"/>
      <c r="AZ2015" s="139"/>
      <c r="BA2015" s="139"/>
      <c r="BB2015" s="139"/>
    </row>
    <row r="2016" spans="1:54" ht="14.25" x14ac:dyDescent="0.2">
      <c r="A2016" s="139"/>
      <c r="B2016" s="139"/>
      <c r="C2016" s="139"/>
      <c r="D2016" s="139"/>
      <c r="E2016" s="139"/>
      <c r="F2016" s="139"/>
      <c r="G2016" s="139"/>
      <c r="H2016" s="139"/>
      <c r="I2016" s="139"/>
      <c r="J2016" s="139"/>
      <c r="K2016" s="139"/>
      <c r="L2016" s="139"/>
      <c r="M2016" s="139"/>
      <c r="N2016" s="139"/>
      <c r="O2016" s="139"/>
      <c r="P2016" s="139"/>
      <c r="Q2016" s="139"/>
      <c r="R2016" s="139"/>
      <c r="S2016" s="139"/>
      <c r="T2016" s="139"/>
      <c r="U2016" s="139"/>
      <c r="V2016" s="139"/>
      <c r="W2016" s="139"/>
      <c r="X2016" s="139"/>
      <c r="Y2016" s="139"/>
      <c r="Z2016" s="139"/>
      <c r="AA2016" s="139"/>
      <c r="AB2016" s="139"/>
      <c r="AC2016" s="139"/>
      <c r="AD2016" s="139"/>
      <c r="AE2016" s="139"/>
      <c r="AF2016" s="139"/>
      <c r="AG2016" s="139"/>
      <c r="AH2016" s="139"/>
      <c r="AI2016" s="139"/>
      <c r="AJ2016" s="139"/>
      <c r="AK2016" s="139"/>
      <c r="AL2016" s="139"/>
      <c r="AM2016" s="139"/>
      <c r="AN2016" s="139"/>
      <c r="AO2016" s="139"/>
      <c r="AP2016" s="139"/>
      <c r="AQ2016" s="139"/>
      <c r="AR2016" s="139"/>
      <c r="AS2016" s="139"/>
      <c r="AT2016" s="139"/>
      <c r="AU2016" s="139"/>
      <c r="AV2016" s="139"/>
      <c r="AW2016" s="139"/>
      <c r="AX2016" s="139"/>
      <c r="AY2016" s="139"/>
      <c r="AZ2016" s="139"/>
      <c r="BA2016" s="139"/>
      <c r="BB2016" s="139"/>
    </row>
    <row r="2017" spans="1:54" ht="14.25" x14ac:dyDescent="0.2">
      <c r="A2017" s="139"/>
      <c r="B2017" s="139"/>
      <c r="C2017" s="139"/>
      <c r="D2017" s="139"/>
      <c r="E2017" s="139"/>
      <c r="F2017" s="139"/>
      <c r="G2017" s="139"/>
      <c r="H2017" s="139"/>
      <c r="I2017" s="139"/>
      <c r="J2017" s="139"/>
      <c r="K2017" s="139"/>
      <c r="L2017" s="139"/>
      <c r="M2017" s="139"/>
      <c r="N2017" s="139"/>
      <c r="O2017" s="139"/>
      <c r="P2017" s="139"/>
      <c r="Q2017" s="139"/>
      <c r="R2017" s="139"/>
      <c r="S2017" s="139"/>
      <c r="T2017" s="139"/>
      <c r="U2017" s="139"/>
      <c r="V2017" s="139"/>
      <c r="W2017" s="139"/>
      <c r="X2017" s="139"/>
      <c r="Y2017" s="139"/>
      <c r="Z2017" s="139"/>
      <c r="AA2017" s="139"/>
      <c r="AB2017" s="139"/>
      <c r="AC2017" s="139"/>
      <c r="AD2017" s="139"/>
      <c r="AE2017" s="139"/>
      <c r="AF2017" s="139"/>
      <c r="AG2017" s="139"/>
      <c r="AH2017" s="139"/>
      <c r="AI2017" s="139"/>
      <c r="AJ2017" s="139"/>
      <c r="AK2017" s="139"/>
      <c r="AL2017" s="139"/>
      <c r="AM2017" s="139"/>
      <c r="AN2017" s="139"/>
      <c r="AO2017" s="139"/>
      <c r="AP2017" s="139"/>
      <c r="AQ2017" s="139"/>
      <c r="AR2017" s="139"/>
      <c r="AS2017" s="139"/>
      <c r="AT2017" s="139"/>
      <c r="AU2017" s="139"/>
      <c r="AV2017" s="139"/>
      <c r="AW2017" s="139"/>
      <c r="AX2017" s="139"/>
      <c r="AY2017" s="139"/>
      <c r="AZ2017" s="139"/>
      <c r="BA2017" s="139"/>
      <c r="BB2017" s="139"/>
    </row>
    <row r="2018" spans="1:54" ht="14.25" x14ac:dyDescent="0.2">
      <c r="A2018" s="139"/>
      <c r="B2018" s="139"/>
      <c r="C2018" s="139"/>
      <c r="D2018" s="139"/>
      <c r="E2018" s="139"/>
      <c r="F2018" s="139"/>
      <c r="G2018" s="139"/>
      <c r="H2018" s="139"/>
      <c r="I2018" s="139"/>
      <c r="J2018" s="139"/>
      <c r="K2018" s="139"/>
      <c r="L2018" s="139"/>
      <c r="M2018" s="139"/>
      <c r="N2018" s="139"/>
      <c r="O2018" s="139"/>
      <c r="P2018" s="139"/>
      <c r="Q2018" s="139"/>
      <c r="R2018" s="139"/>
      <c r="S2018" s="139"/>
      <c r="T2018" s="139"/>
      <c r="U2018" s="139"/>
      <c r="V2018" s="139"/>
      <c r="W2018" s="139"/>
      <c r="X2018" s="139"/>
      <c r="Y2018" s="139"/>
      <c r="Z2018" s="139"/>
      <c r="AA2018" s="139"/>
      <c r="AB2018" s="139"/>
      <c r="AC2018" s="139"/>
      <c r="AD2018" s="139"/>
      <c r="AE2018" s="139"/>
      <c r="AF2018" s="139"/>
      <c r="AG2018" s="139"/>
      <c r="AH2018" s="139"/>
      <c r="AI2018" s="139"/>
      <c r="AJ2018" s="139"/>
      <c r="AK2018" s="139"/>
      <c r="AL2018" s="139"/>
      <c r="AM2018" s="139"/>
      <c r="AN2018" s="139"/>
      <c r="AO2018" s="139"/>
      <c r="AP2018" s="139"/>
      <c r="AQ2018" s="139"/>
      <c r="AR2018" s="139"/>
      <c r="AS2018" s="139"/>
      <c r="AT2018" s="139"/>
      <c r="AU2018" s="139"/>
      <c r="AV2018" s="139"/>
      <c r="AW2018" s="139"/>
      <c r="AX2018" s="139"/>
      <c r="AY2018" s="139"/>
      <c r="AZ2018" s="139"/>
      <c r="BA2018" s="139"/>
      <c r="BB2018" s="139"/>
    </row>
    <row r="2019" spans="1:54" ht="14.25" x14ac:dyDescent="0.2">
      <c r="A2019" s="139"/>
      <c r="B2019" s="139"/>
      <c r="C2019" s="139"/>
      <c r="D2019" s="139"/>
      <c r="E2019" s="139"/>
      <c r="F2019" s="139"/>
      <c r="G2019" s="139"/>
      <c r="H2019" s="139"/>
      <c r="I2019" s="139"/>
      <c r="J2019" s="139"/>
      <c r="K2019" s="139"/>
      <c r="L2019" s="139"/>
      <c r="M2019" s="139"/>
      <c r="N2019" s="139"/>
      <c r="O2019" s="139"/>
      <c r="P2019" s="139"/>
      <c r="Q2019" s="139"/>
      <c r="R2019" s="139"/>
      <c r="S2019" s="139"/>
      <c r="T2019" s="139"/>
      <c r="U2019" s="139"/>
      <c r="V2019" s="139"/>
      <c r="W2019" s="139"/>
      <c r="X2019" s="139"/>
      <c r="Y2019" s="139"/>
      <c r="Z2019" s="139"/>
      <c r="AA2019" s="139"/>
      <c r="AB2019" s="139"/>
      <c r="AC2019" s="139"/>
      <c r="AD2019" s="139"/>
      <c r="AE2019" s="139"/>
      <c r="AF2019" s="139"/>
      <c r="AG2019" s="139"/>
      <c r="AH2019" s="139"/>
      <c r="AI2019" s="139"/>
      <c r="AJ2019" s="139"/>
      <c r="AK2019" s="139"/>
      <c r="AL2019" s="139"/>
      <c r="AM2019" s="139"/>
      <c r="AN2019" s="139"/>
      <c r="AO2019" s="139"/>
      <c r="AP2019" s="139"/>
      <c r="AQ2019" s="139"/>
      <c r="AR2019" s="139"/>
      <c r="AS2019" s="139"/>
      <c r="AT2019" s="139"/>
      <c r="AU2019" s="139"/>
      <c r="AV2019" s="139"/>
      <c r="AW2019" s="139"/>
      <c r="AX2019" s="139"/>
      <c r="AY2019" s="139"/>
      <c r="AZ2019" s="139"/>
      <c r="BA2019" s="139"/>
      <c r="BB2019" s="139"/>
    </row>
    <row r="2020" spans="1:54" ht="14.25" x14ac:dyDescent="0.2">
      <c r="A2020" s="139"/>
      <c r="B2020" s="139"/>
      <c r="C2020" s="139"/>
      <c r="D2020" s="139"/>
      <c r="E2020" s="139"/>
      <c r="F2020" s="139"/>
      <c r="G2020" s="139"/>
      <c r="H2020" s="139"/>
      <c r="I2020" s="139"/>
      <c r="J2020" s="139"/>
      <c r="K2020" s="139"/>
      <c r="L2020" s="139"/>
      <c r="M2020" s="139"/>
      <c r="N2020" s="139"/>
      <c r="O2020" s="139"/>
      <c r="P2020" s="139"/>
      <c r="Q2020" s="139"/>
      <c r="R2020" s="139"/>
      <c r="S2020" s="139"/>
      <c r="T2020" s="139"/>
      <c r="U2020" s="139"/>
      <c r="V2020" s="139"/>
      <c r="W2020" s="139"/>
      <c r="X2020" s="139"/>
      <c r="Y2020" s="139"/>
      <c r="Z2020" s="139"/>
      <c r="AA2020" s="139"/>
      <c r="AB2020" s="139"/>
      <c r="AC2020" s="139"/>
      <c r="AD2020" s="139"/>
      <c r="AE2020" s="139"/>
      <c r="AF2020" s="139"/>
      <c r="AG2020" s="139"/>
      <c r="AH2020" s="139"/>
      <c r="AI2020" s="139"/>
      <c r="AJ2020" s="139"/>
      <c r="AK2020" s="139"/>
      <c r="AL2020" s="139"/>
      <c r="AM2020" s="139"/>
      <c r="AN2020" s="139"/>
      <c r="AO2020" s="139"/>
      <c r="AP2020" s="139"/>
      <c r="AQ2020" s="139"/>
      <c r="AR2020" s="139"/>
      <c r="AS2020" s="139"/>
      <c r="AT2020" s="139"/>
      <c r="AU2020" s="139"/>
      <c r="AV2020" s="139"/>
      <c r="AW2020" s="139"/>
      <c r="AX2020" s="139"/>
      <c r="AY2020" s="139"/>
      <c r="AZ2020" s="139"/>
      <c r="BA2020" s="139"/>
      <c r="BB2020" s="139"/>
    </row>
    <row r="2021" spans="1:54" ht="14.25" x14ac:dyDescent="0.2">
      <c r="A2021" s="139"/>
      <c r="B2021" s="139"/>
      <c r="C2021" s="139"/>
      <c r="D2021" s="139"/>
      <c r="E2021" s="139"/>
      <c r="F2021" s="139"/>
      <c r="G2021" s="139"/>
      <c r="H2021" s="139"/>
      <c r="I2021" s="139"/>
      <c r="J2021" s="139"/>
      <c r="K2021" s="139"/>
      <c r="L2021" s="139"/>
      <c r="M2021" s="139"/>
      <c r="N2021" s="139"/>
      <c r="O2021" s="139"/>
      <c r="P2021" s="139"/>
      <c r="Q2021" s="139"/>
      <c r="R2021" s="139"/>
      <c r="S2021" s="139"/>
      <c r="T2021" s="139"/>
      <c r="U2021" s="139"/>
      <c r="V2021" s="139"/>
      <c r="W2021" s="139"/>
      <c r="X2021" s="139"/>
      <c r="Y2021" s="139"/>
      <c r="Z2021" s="139"/>
      <c r="AA2021" s="139"/>
      <c r="AB2021" s="139"/>
      <c r="AC2021" s="139"/>
      <c r="AD2021" s="139"/>
      <c r="AE2021" s="139"/>
      <c r="AF2021" s="139"/>
      <c r="AG2021" s="139"/>
      <c r="AH2021" s="139"/>
      <c r="AI2021" s="139"/>
      <c r="AJ2021" s="139"/>
      <c r="AK2021" s="139"/>
      <c r="AL2021" s="139"/>
      <c r="AM2021" s="139"/>
      <c r="AN2021" s="139"/>
      <c r="AO2021" s="139"/>
      <c r="AP2021" s="139"/>
      <c r="AQ2021" s="139"/>
      <c r="AR2021" s="139"/>
      <c r="AS2021" s="139"/>
      <c r="AT2021" s="139"/>
      <c r="AU2021" s="139"/>
      <c r="AV2021" s="139"/>
      <c r="AW2021" s="139"/>
      <c r="AX2021" s="139"/>
      <c r="AY2021" s="139"/>
      <c r="AZ2021" s="139"/>
      <c r="BA2021" s="139"/>
      <c r="BB2021" s="139"/>
    </row>
    <row r="2022" spans="1:54" ht="14.25" x14ac:dyDescent="0.2">
      <c r="A2022" s="139"/>
      <c r="B2022" s="139"/>
      <c r="C2022" s="139"/>
      <c r="D2022" s="139"/>
      <c r="E2022" s="139"/>
      <c r="F2022" s="139"/>
      <c r="G2022" s="139"/>
      <c r="H2022" s="139"/>
      <c r="I2022" s="139"/>
      <c r="J2022" s="139"/>
      <c r="K2022" s="139"/>
      <c r="L2022" s="139"/>
      <c r="M2022" s="139"/>
      <c r="N2022" s="139"/>
      <c r="O2022" s="139"/>
      <c r="P2022" s="139"/>
      <c r="Q2022" s="139"/>
      <c r="R2022" s="139"/>
      <c r="S2022" s="139"/>
      <c r="T2022" s="139"/>
      <c r="U2022" s="139"/>
      <c r="V2022" s="139"/>
      <c r="W2022" s="139"/>
      <c r="X2022" s="139"/>
      <c r="Y2022" s="139"/>
      <c r="Z2022" s="139"/>
      <c r="AA2022" s="139"/>
      <c r="AB2022" s="139"/>
      <c r="AC2022" s="139"/>
      <c r="AD2022" s="139"/>
      <c r="AE2022" s="139"/>
      <c r="AF2022" s="139"/>
      <c r="AG2022" s="139"/>
      <c r="AH2022" s="139"/>
      <c r="AI2022" s="139"/>
      <c r="AJ2022" s="139"/>
      <c r="AK2022" s="139"/>
      <c r="AL2022" s="139"/>
      <c r="AM2022" s="139"/>
      <c r="AN2022" s="139"/>
      <c r="AO2022" s="139"/>
      <c r="AP2022" s="139"/>
      <c r="AQ2022" s="139"/>
      <c r="AR2022" s="139"/>
      <c r="AS2022" s="139"/>
      <c r="AT2022" s="139"/>
      <c r="AU2022" s="139"/>
      <c r="AV2022" s="139"/>
      <c r="AW2022" s="139"/>
      <c r="AX2022" s="139"/>
      <c r="AY2022" s="139"/>
      <c r="AZ2022" s="139"/>
      <c r="BA2022" s="139"/>
      <c r="BB2022" s="139"/>
    </row>
    <row r="2023" spans="1:54" ht="14.25" x14ac:dyDescent="0.2">
      <c r="A2023" s="139"/>
      <c r="B2023" s="139"/>
      <c r="C2023" s="139"/>
      <c r="D2023" s="139"/>
      <c r="E2023" s="139"/>
      <c r="F2023" s="139"/>
      <c r="G2023" s="139"/>
      <c r="H2023" s="139"/>
      <c r="I2023" s="139"/>
      <c r="J2023" s="139"/>
      <c r="K2023" s="139"/>
      <c r="L2023" s="139"/>
      <c r="M2023" s="139"/>
      <c r="N2023" s="139"/>
      <c r="O2023" s="139"/>
      <c r="P2023" s="139"/>
      <c r="Q2023" s="139"/>
      <c r="R2023" s="139"/>
      <c r="S2023" s="139"/>
      <c r="T2023" s="139"/>
      <c r="U2023" s="139"/>
      <c r="V2023" s="139"/>
      <c r="W2023" s="139"/>
      <c r="X2023" s="139"/>
      <c r="Y2023" s="139"/>
      <c r="Z2023" s="139"/>
      <c r="AA2023" s="139"/>
      <c r="AB2023" s="139"/>
      <c r="AC2023" s="139"/>
      <c r="AD2023" s="139"/>
      <c r="AE2023" s="139"/>
      <c r="AF2023" s="139"/>
      <c r="AG2023" s="139"/>
      <c r="AH2023" s="139"/>
      <c r="AI2023" s="139"/>
      <c r="AJ2023" s="139"/>
      <c r="AK2023" s="139"/>
      <c r="AL2023" s="139"/>
      <c r="AM2023" s="139"/>
      <c r="AN2023" s="139"/>
      <c r="AO2023" s="139"/>
      <c r="AP2023" s="139"/>
      <c r="AQ2023" s="139"/>
      <c r="AR2023" s="139"/>
      <c r="AS2023" s="139"/>
      <c r="AT2023" s="139"/>
      <c r="AU2023" s="139"/>
      <c r="AV2023" s="139"/>
      <c r="AW2023" s="139"/>
      <c r="AX2023" s="139"/>
      <c r="AY2023" s="139"/>
      <c r="AZ2023" s="139"/>
      <c r="BA2023" s="139"/>
      <c r="BB2023" s="139"/>
    </row>
    <row r="2024" spans="1:54" ht="14.25" x14ac:dyDescent="0.2">
      <c r="A2024" s="139"/>
      <c r="B2024" s="139"/>
      <c r="C2024" s="139"/>
      <c r="D2024" s="139"/>
      <c r="E2024" s="139"/>
      <c r="F2024" s="139"/>
      <c r="G2024" s="139"/>
      <c r="H2024" s="139"/>
      <c r="I2024" s="139"/>
      <c r="J2024" s="139"/>
      <c r="K2024" s="139"/>
      <c r="L2024" s="139"/>
      <c r="M2024" s="139"/>
      <c r="N2024" s="139"/>
      <c r="O2024" s="139"/>
      <c r="P2024" s="139"/>
      <c r="Q2024" s="139"/>
      <c r="R2024" s="139"/>
      <c r="S2024" s="139"/>
      <c r="T2024" s="139"/>
      <c r="U2024" s="139"/>
      <c r="V2024" s="139"/>
      <c r="W2024" s="139"/>
      <c r="X2024" s="139"/>
      <c r="Y2024" s="139"/>
      <c r="Z2024" s="139"/>
      <c r="AA2024" s="139"/>
      <c r="AB2024" s="139"/>
      <c r="AC2024" s="139"/>
      <c r="AD2024" s="139"/>
      <c r="AE2024" s="139"/>
      <c r="AF2024" s="139"/>
      <c r="AG2024" s="139"/>
      <c r="AH2024" s="139"/>
      <c r="AI2024" s="139"/>
      <c r="AJ2024" s="139"/>
      <c r="AK2024" s="139"/>
      <c r="AL2024" s="139"/>
      <c r="AM2024" s="139"/>
      <c r="AN2024" s="139"/>
      <c r="AO2024" s="139"/>
      <c r="AP2024" s="139"/>
      <c r="AQ2024" s="139"/>
      <c r="AR2024" s="139"/>
      <c r="AS2024" s="139"/>
      <c r="AT2024" s="139"/>
      <c r="AU2024" s="139"/>
      <c r="AV2024" s="139"/>
      <c r="AW2024" s="139"/>
      <c r="AX2024" s="139"/>
      <c r="AY2024" s="139"/>
      <c r="AZ2024" s="139"/>
      <c r="BA2024" s="139"/>
      <c r="BB2024" s="139"/>
    </row>
    <row r="2025" spans="1:54" ht="14.25" x14ac:dyDescent="0.2">
      <c r="A2025" s="139"/>
      <c r="B2025" s="139"/>
      <c r="C2025" s="139"/>
      <c r="D2025" s="139"/>
      <c r="E2025" s="139"/>
      <c r="F2025" s="139"/>
      <c r="G2025" s="139"/>
      <c r="H2025" s="139"/>
      <c r="I2025" s="139"/>
      <c r="J2025" s="139"/>
      <c r="K2025" s="139"/>
      <c r="L2025" s="139"/>
      <c r="M2025" s="139"/>
      <c r="N2025" s="139"/>
      <c r="O2025" s="139"/>
      <c r="P2025" s="139"/>
      <c r="Q2025" s="139"/>
      <c r="R2025" s="139"/>
      <c r="S2025" s="139"/>
      <c r="T2025" s="139"/>
      <c r="U2025" s="139"/>
      <c r="V2025" s="139"/>
      <c r="W2025" s="139"/>
      <c r="X2025" s="139"/>
      <c r="Y2025" s="139"/>
      <c r="Z2025" s="139"/>
      <c r="AA2025" s="139"/>
      <c r="AB2025" s="139"/>
      <c r="AC2025" s="139"/>
      <c r="AD2025" s="139"/>
      <c r="AE2025" s="139"/>
      <c r="AF2025" s="139"/>
      <c r="AG2025" s="139"/>
      <c r="AH2025" s="139"/>
      <c r="AI2025" s="139"/>
      <c r="AJ2025" s="139"/>
      <c r="AK2025" s="139"/>
      <c r="AL2025" s="139"/>
      <c r="AM2025" s="139"/>
      <c r="AN2025" s="139"/>
      <c r="AO2025" s="139"/>
      <c r="AP2025" s="139"/>
      <c r="AQ2025" s="139"/>
      <c r="AR2025" s="139"/>
      <c r="AS2025" s="139"/>
      <c r="AT2025" s="139"/>
      <c r="AU2025" s="139"/>
      <c r="AV2025" s="139"/>
      <c r="AW2025" s="139"/>
      <c r="AX2025" s="139"/>
      <c r="AY2025" s="139"/>
      <c r="AZ2025" s="139"/>
      <c r="BA2025" s="139"/>
      <c r="BB2025" s="139"/>
    </row>
    <row r="2026" spans="1:54" ht="14.25" x14ac:dyDescent="0.2">
      <c r="A2026" s="139"/>
      <c r="B2026" s="139"/>
      <c r="C2026" s="139"/>
      <c r="D2026" s="139"/>
      <c r="E2026" s="139"/>
      <c r="F2026" s="139"/>
      <c r="G2026" s="139"/>
      <c r="H2026" s="139"/>
      <c r="I2026" s="139"/>
      <c r="J2026" s="139"/>
      <c r="K2026" s="139"/>
      <c r="L2026" s="139"/>
      <c r="M2026" s="139"/>
      <c r="N2026" s="139"/>
      <c r="O2026" s="139"/>
      <c r="P2026" s="139"/>
      <c r="Q2026" s="139"/>
      <c r="R2026" s="139"/>
      <c r="S2026" s="139"/>
      <c r="T2026" s="139"/>
      <c r="U2026" s="139"/>
      <c r="V2026" s="139"/>
      <c r="W2026" s="139"/>
      <c r="X2026" s="139"/>
      <c r="Y2026" s="139"/>
      <c r="Z2026" s="139"/>
      <c r="AA2026" s="139"/>
      <c r="AB2026" s="139"/>
      <c r="AC2026" s="139"/>
      <c r="AD2026" s="139"/>
      <c r="AE2026" s="139"/>
      <c r="AF2026" s="139"/>
      <c r="AG2026" s="139"/>
      <c r="AH2026" s="139"/>
      <c r="AI2026" s="139"/>
      <c r="AJ2026" s="139"/>
      <c r="AK2026" s="139"/>
      <c r="AL2026" s="139"/>
      <c r="AM2026" s="139"/>
      <c r="AN2026" s="139"/>
      <c r="AO2026" s="139"/>
      <c r="AP2026" s="139"/>
      <c r="AQ2026" s="139"/>
      <c r="AR2026" s="139"/>
      <c r="AS2026" s="139"/>
      <c r="AT2026" s="139"/>
      <c r="AU2026" s="139"/>
      <c r="AV2026" s="139"/>
      <c r="AW2026" s="139"/>
      <c r="AX2026" s="139"/>
      <c r="AY2026" s="139"/>
      <c r="AZ2026" s="139"/>
      <c r="BA2026" s="139"/>
      <c r="BB2026" s="139"/>
    </row>
    <row r="2027" spans="1:54" ht="14.25" x14ac:dyDescent="0.2">
      <c r="A2027" s="139"/>
      <c r="B2027" s="139"/>
      <c r="C2027" s="139"/>
      <c r="D2027" s="139"/>
      <c r="E2027" s="139"/>
      <c r="F2027" s="139"/>
      <c r="G2027" s="139"/>
      <c r="H2027" s="139"/>
      <c r="I2027" s="139"/>
      <c r="J2027" s="139"/>
      <c r="K2027" s="139"/>
      <c r="L2027" s="139"/>
      <c r="M2027" s="139"/>
      <c r="N2027" s="139"/>
      <c r="O2027" s="139"/>
      <c r="P2027" s="139"/>
      <c r="Q2027" s="139"/>
      <c r="R2027" s="139"/>
      <c r="S2027" s="139"/>
      <c r="T2027" s="139"/>
      <c r="U2027" s="139"/>
      <c r="V2027" s="139"/>
      <c r="W2027" s="139"/>
      <c r="X2027" s="139"/>
      <c r="Y2027" s="139"/>
      <c r="Z2027" s="139"/>
      <c r="AA2027" s="139"/>
      <c r="AB2027" s="139"/>
      <c r="AC2027" s="139"/>
      <c r="AD2027" s="139"/>
      <c r="AE2027" s="139"/>
      <c r="AF2027" s="139"/>
      <c r="AG2027" s="139"/>
      <c r="AH2027" s="139"/>
      <c r="AI2027" s="139"/>
      <c r="AJ2027" s="139"/>
      <c r="AK2027" s="139"/>
      <c r="AL2027" s="139"/>
      <c r="AM2027" s="139"/>
      <c r="AN2027" s="139"/>
      <c r="AO2027" s="139"/>
      <c r="AP2027" s="139"/>
      <c r="AQ2027" s="139"/>
      <c r="AR2027" s="139"/>
      <c r="AS2027" s="139"/>
      <c r="AT2027" s="139"/>
      <c r="AU2027" s="139"/>
      <c r="AV2027" s="139"/>
      <c r="AW2027" s="139"/>
      <c r="AX2027" s="139"/>
      <c r="AY2027" s="139"/>
      <c r="AZ2027" s="139"/>
      <c r="BA2027" s="139"/>
      <c r="BB2027" s="139"/>
    </row>
    <row r="2028" spans="1:54" ht="14.25" x14ac:dyDescent="0.2">
      <c r="A2028" s="139"/>
      <c r="B2028" s="139"/>
      <c r="C2028" s="139"/>
      <c r="D2028" s="139"/>
      <c r="E2028" s="139"/>
      <c r="F2028" s="139"/>
      <c r="G2028" s="139"/>
      <c r="H2028" s="139"/>
      <c r="I2028" s="139"/>
      <c r="J2028" s="139"/>
      <c r="K2028" s="139"/>
      <c r="L2028" s="139"/>
      <c r="M2028" s="139"/>
      <c r="N2028" s="139"/>
      <c r="O2028" s="139"/>
      <c r="P2028" s="139"/>
      <c r="Q2028" s="139"/>
      <c r="R2028" s="139"/>
      <c r="S2028" s="139"/>
      <c r="T2028" s="139"/>
      <c r="U2028" s="139"/>
      <c r="V2028" s="139"/>
      <c r="W2028" s="139"/>
      <c r="X2028" s="139"/>
      <c r="Y2028" s="139"/>
      <c r="Z2028" s="139"/>
      <c r="AA2028" s="139"/>
      <c r="AB2028" s="139"/>
      <c r="AC2028" s="139"/>
      <c r="AD2028" s="139"/>
      <c r="AE2028" s="139"/>
      <c r="AF2028" s="139"/>
      <c r="AG2028" s="139"/>
      <c r="AH2028" s="139"/>
      <c r="AI2028" s="139"/>
      <c r="AJ2028" s="139"/>
      <c r="AK2028" s="139"/>
      <c r="AL2028" s="139"/>
      <c r="AM2028" s="139"/>
      <c r="AN2028" s="139"/>
      <c r="AO2028" s="139"/>
      <c r="AP2028" s="139"/>
      <c r="AQ2028" s="139"/>
      <c r="AR2028" s="139"/>
      <c r="AS2028" s="139"/>
      <c r="AT2028" s="139"/>
      <c r="AU2028" s="139"/>
      <c r="AV2028" s="139"/>
      <c r="AW2028" s="139"/>
      <c r="AX2028" s="139"/>
      <c r="AY2028" s="139"/>
      <c r="AZ2028" s="139"/>
      <c r="BA2028" s="139"/>
      <c r="BB2028" s="139"/>
    </row>
    <row r="2029" spans="1:54" ht="14.25" x14ac:dyDescent="0.2">
      <c r="A2029" s="139"/>
      <c r="B2029" s="139"/>
      <c r="C2029" s="139"/>
      <c r="D2029" s="139"/>
      <c r="E2029" s="139"/>
      <c r="F2029" s="139"/>
      <c r="G2029" s="139"/>
      <c r="H2029" s="139"/>
      <c r="I2029" s="139"/>
      <c r="J2029" s="139"/>
      <c r="K2029" s="139"/>
      <c r="L2029" s="139"/>
      <c r="M2029" s="139"/>
      <c r="N2029" s="139"/>
      <c r="O2029" s="139"/>
      <c r="P2029" s="139"/>
      <c r="Q2029" s="139"/>
      <c r="R2029" s="139"/>
      <c r="S2029" s="139"/>
      <c r="T2029" s="139"/>
      <c r="U2029" s="139"/>
      <c r="V2029" s="139"/>
      <c r="W2029" s="139"/>
      <c r="X2029" s="139"/>
      <c r="Y2029" s="139"/>
      <c r="Z2029" s="139"/>
      <c r="AA2029" s="139"/>
      <c r="AB2029" s="139"/>
      <c r="AC2029" s="139"/>
      <c r="AD2029" s="139"/>
      <c r="AE2029" s="139"/>
      <c r="AF2029" s="139"/>
      <c r="AG2029" s="139"/>
      <c r="AH2029" s="139"/>
      <c r="AI2029" s="139"/>
      <c r="AJ2029" s="139"/>
      <c r="AK2029" s="139"/>
      <c r="AL2029" s="139"/>
      <c r="AM2029" s="139"/>
      <c r="AN2029" s="139"/>
      <c r="AO2029" s="139"/>
      <c r="AP2029" s="139"/>
      <c r="AQ2029" s="139"/>
      <c r="AR2029" s="139"/>
      <c r="AS2029" s="139"/>
      <c r="AT2029" s="139"/>
      <c r="AU2029" s="139"/>
      <c r="AV2029" s="139"/>
      <c r="AW2029" s="139"/>
      <c r="AX2029" s="139"/>
      <c r="AY2029" s="139"/>
      <c r="AZ2029" s="139"/>
      <c r="BA2029" s="139"/>
      <c r="BB2029" s="139"/>
    </row>
    <row r="2030" spans="1:54" ht="14.25" x14ac:dyDescent="0.2">
      <c r="A2030" s="139"/>
      <c r="B2030" s="139"/>
      <c r="C2030" s="139"/>
      <c r="D2030" s="139"/>
      <c r="E2030" s="139"/>
      <c r="F2030" s="139"/>
      <c r="G2030" s="139"/>
      <c r="H2030" s="139"/>
      <c r="I2030" s="139"/>
      <c r="J2030" s="139"/>
      <c r="K2030" s="139"/>
      <c r="L2030" s="139"/>
      <c r="M2030" s="139"/>
      <c r="N2030" s="139"/>
      <c r="O2030" s="139"/>
      <c r="P2030" s="139"/>
      <c r="Q2030" s="139"/>
      <c r="R2030" s="139"/>
      <c r="S2030" s="139"/>
      <c r="T2030" s="139"/>
      <c r="U2030" s="139"/>
      <c r="V2030" s="139"/>
      <c r="W2030" s="139"/>
      <c r="X2030" s="139"/>
      <c r="Y2030" s="139"/>
      <c r="Z2030" s="139"/>
      <c r="AA2030" s="139"/>
      <c r="AB2030" s="139"/>
      <c r="AC2030" s="139"/>
      <c r="AD2030" s="139"/>
      <c r="AE2030" s="139"/>
      <c r="AF2030" s="139"/>
      <c r="AG2030" s="139"/>
      <c r="AH2030" s="139"/>
      <c r="AI2030" s="139"/>
      <c r="AJ2030" s="139"/>
      <c r="AK2030" s="139"/>
      <c r="AL2030" s="139"/>
      <c r="AM2030" s="139"/>
      <c r="AN2030" s="139"/>
      <c r="AO2030" s="139"/>
      <c r="AP2030" s="139"/>
      <c r="AQ2030" s="139"/>
      <c r="AR2030" s="139"/>
      <c r="AS2030" s="139"/>
      <c r="AT2030" s="139"/>
      <c r="AU2030" s="139"/>
      <c r="AV2030" s="139"/>
      <c r="AW2030" s="139"/>
      <c r="AX2030" s="139"/>
      <c r="AY2030" s="139"/>
      <c r="AZ2030" s="139"/>
      <c r="BA2030" s="139"/>
      <c r="BB2030" s="139"/>
    </row>
    <row r="2031" spans="1:54" ht="14.25" x14ac:dyDescent="0.2">
      <c r="A2031" s="139"/>
      <c r="B2031" s="139"/>
      <c r="C2031" s="139"/>
      <c r="D2031" s="139"/>
      <c r="E2031" s="139"/>
      <c r="F2031" s="139"/>
      <c r="G2031" s="139"/>
      <c r="H2031" s="139"/>
      <c r="I2031" s="139"/>
      <c r="J2031" s="139"/>
      <c r="K2031" s="139"/>
      <c r="L2031" s="139"/>
      <c r="M2031" s="139"/>
      <c r="N2031" s="139"/>
      <c r="O2031" s="139"/>
      <c r="P2031" s="139"/>
      <c r="Q2031" s="139"/>
      <c r="R2031" s="139"/>
      <c r="S2031" s="139"/>
      <c r="T2031" s="139"/>
      <c r="U2031" s="139"/>
      <c r="V2031" s="139"/>
      <c r="W2031" s="139"/>
      <c r="X2031" s="139"/>
      <c r="Y2031" s="139"/>
      <c r="Z2031" s="139"/>
      <c r="AA2031" s="139"/>
      <c r="AB2031" s="139"/>
      <c r="AC2031" s="139"/>
      <c r="AD2031" s="139"/>
      <c r="AE2031" s="139"/>
      <c r="AF2031" s="139"/>
      <c r="AG2031" s="139"/>
      <c r="AH2031" s="139"/>
      <c r="AI2031" s="139"/>
      <c r="AJ2031" s="139"/>
      <c r="AK2031" s="139"/>
      <c r="AL2031" s="139"/>
      <c r="AM2031" s="139"/>
      <c r="AN2031" s="139"/>
      <c r="AO2031" s="139"/>
      <c r="AP2031" s="139"/>
      <c r="AQ2031" s="139"/>
      <c r="AR2031" s="139"/>
      <c r="AS2031" s="139"/>
      <c r="AT2031" s="139"/>
      <c r="AU2031" s="139"/>
      <c r="AV2031" s="139"/>
      <c r="AW2031" s="139"/>
      <c r="AX2031" s="139"/>
      <c r="AY2031" s="139"/>
      <c r="AZ2031" s="139"/>
      <c r="BA2031" s="139"/>
      <c r="BB2031" s="139"/>
    </row>
    <row r="2032" spans="1:54" ht="14.25" x14ac:dyDescent="0.2">
      <c r="A2032" s="139"/>
      <c r="B2032" s="139"/>
      <c r="C2032" s="139"/>
      <c r="D2032" s="139"/>
      <c r="E2032" s="139"/>
      <c r="F2032" s="139"/>
      <c r="G2032" s="139"/>
      <c r="H2032" s="139"/>
      <c r="I2032" s="139"/>
      <c r="J2032" s="139"/>
      <c r="K2032" s="139"/>
      <c r="L2032" s="139"/>
      <c r="M2032" s="139"/>
      <c r="N2032" s="139"/>
      <c r="O2032" s="139"/>
      <c r="P2032" s="139"/>
      <c r="Q2032" s="139"/>
      <c r="R2032" s="139"/>
      <c r="S2032" s="139"/>
      <c r="T2032" s="139"/>
      <c r="U2032" s="139"/>
      <c r="V2032" s="139"/>
      <c r="W2032" s="139"/>
      <c r="X2032" s="139"/>
      <c r="Y2032" s="139"/>
      <c r="Z2032" s="139"/>
      <c r="AA2032" s="139"/>
      <c r="AB2032" s="139"/>
      <c r="AC2032" s="139"/>
      <c r="AD2032" s="139"/>
      <c r="AE2032" s="139"/>
      <c r="AF2032" s="139"/>
      <c r="AG2032" s="139"/>
      <c r="AH2032" s="139"/>
      <c r="AI2032" s="139"/>
      <c r="AJ2032" s="139"/>
      <c r="AK2032" s="139"/>
      <c r="AL2032" s="139"/>
      <c r="AM2032" s="139"/>
      <c r="AN2032" s="139"/>
      <c r="AO2032" s="139"/>
      <c r="AP2032" s="139"/>
      <c r="AQ2032" s="139"/>
      <c r="AR2032" s="139"/>
      <c r="AS2032" s="139"/>
      <c r="AT2032" s="139"/>
      <c r="AU2032" s="139"/>
      <c r="AV2032" s="139"/>
      <c r="AW2032" s="139"/>
      <c r="AX2032" s="139"/>
      <c r="AY2032" s="139"/>
      <c r="AZ2032" s="139"/>
      <c r="BA2032" s="139"/>
      <c r="BB2032" s="139"/>
    </row>
    <row r="2033" spans="1:54" ht="14.25" x14ac:dyDescent="0.2">
      <c r="A2033" s="139"/>
      <c r="B2033" s="139"/>
      <c r="C2033" s="139"/>
      <c r="D2033" s="139"/>
      <c r="E2033" s="139"/>
      <c r="F2033" s="139"/>
      <c r="G2033" s="139"/>
      <c r="H2033" s="139"/>
      <c r="I2033" s="139"/>
      <c r="J2033" s="139"/>
      <c r="K2033" s="139"/>
      <c r="L2033" s="139"/>
      <c r="M2033" s="139"/>
      <c r="N2033" s="139"/>
      <c r="O2033" s="139"/>
      <c r="P2033" s="139"/>
      <c r="Q2033" s="139"/>
      <c r="R2033" s="139"/>
      <c r="S2033" s="139"/>
      <c r="T2033" s="139"/>
      <c r="U2033" s="139"/>
      <c r="V2033" s="139"/>
      <c r="W2033" s="139"/>
      <c r="X2033" s="139"/>
      <c r="Y2033" s="139"/>
      <c r="Z2033" s="139"/>
      <c r="AA2033" s="139"/>
      <c r="AB2033" s="139"/>
      <c r="AC2033" s="139"/>
      <c r="AD2033" s="139"/>
      <c r="AE2033" s="139"/>
      <c r="AF2033" s="139"/>
      <c r="AG2033" s="139"/>
      <c r="AH2033" s="139"/>
      <c r="AI2033" s="139"/>
      <c r="AJ2033" s="139"/>
      <c r="AK2033" s="139"/>
      <c r="AL2033" s="139"/>
      <c r="AM2033" s="139"/>
      <c r="AN2033" s="139"/>
      <c r="AO2033" s="139"/>
      <c r="AP2033" s="139"/>
      <c r="AQ2033" s="139"/>
      <c r="AR2033" s="139"/>
      <c r="AS2033" s="139"/>
      <c r="AT2033" s="139"/>
      <c r="AU2033" s="139"/>
      <c r="AV2033" s="139"/>
      <c r="AW2033" s="139"/>
      <c r="AX2033" s="139"/>
      <c r="AY2033" s="139"/>
      <c r="AZ2033" s="139"/>
      <c r="BA2033" s="139"/>
      <c r="BB2033" s="139"/>
    </row>
    <row r="2034" spans="1:54" ht="14.25" x14ac:dyDescent="0.2">
      <c r="A2034" s="139"/>
      <c r="B2034" s="139"/>
      <c r="C2034" s="139"/>
      <c r="D2034" s="139"/>
      <c r="E2034" s="139"/>
      <c r="F2034" s="139"/>
      <c r="G2034" s="139"/>
      <c r="H2034" s="139"/>
      <c r="I2034" s="139"/>
      <c r="J2034" s="139"/>
      <c r="K2034" s="139"/>
      <c r="L2034" s="139"/>
      <c r="M2034" s="139"/>
      <c r="N2034" s="139"/>
      <c r="O2034" s="139"/>
      <c r="P2034" s="139"/>
      <c r="Q2034" s="139"/>
      <c r="R2034" s="139"/>
      <c r="S2034" s="139"/>
      <c r="T2034" s="139"/>
      <c r="U2034" s="139"/>
      <c r="V2034" s="139"/>
      <c r="W2034" s="139"/>
      <c r="X2034" s="139"/>
      <c r="Y2034" s="139"/>
      <c r="Z2034" s="139"/>
      <c r="AA2034" s="139"/>
      <c r="AB2034" s="139"/>
      <c r="AC2034" s="139"/>
      <c r="AD2034" s="139"/>
      <c r="AE2034" s="139"/>
      <c r="AF2034" s="139"/>
      <c r="AG2034" s="139"/>
      <c r="AH2034" s="139"/>
      <c r="AI2034" s="139"/>
      <c r="AJ2034" s="139"/>
      <c r="AK2034" s="139"/>
      <c r="AL2034" s="139"/>
      <c r="AM2034" s="139"/>
      <c r="AN2034" s="139"/>
      <c r="AO2034" s="139"/>
      <c r="AP2034" s="139"/>
      <c r="AQ2034" s="139"/>
      <c r="AR2034" s="139"/>
      <c r="AS2034" s="139"/>
      <c r="AT2034" s="139"/>
      <c r="AU2034" s="139"/>
      <c r="AV2034" s="139"/>
      <c r="AW2034" s="139"/>
      <c r="AX2034" s="139"/>
      <c r="AY2034" s="139"/>
      <c r="AZ2034" s="139"/>
      <c r="BA2034" s="139"/>
      <c r="BB2034" s="139"/>
    </row>
    <row r="2035" spans="1:54" ht="14.25" x14ac:dyDescent="0.2">
      <c r="A2035" s="139"/>
      <c r="B2035" s="139"/>
      <c r="C2035" s="139"/>
      <c r="D2035" s="139"/>
      <c r="E2035" s="139"/>
      <c r="F2035" s="139"/>
      <c r="G2035" s="139"/>
      <c r="H2035" s="139"/>
      <c r="I2035" s="139"/>
      <c r="J2035" s="139"/>
      <c r="K2035" s="139"/>
      <c r="L2035" s="139"/>
      <c r="M2035" s="139"/>
      <c r="N2035" s="139"/>
      <c r="O2035" s="139"/>
      <c r="P2035" s="139"/>
      <c r="Q2035" s="139"/>
      <c r="R2035" s="139"/>
      <c r="S2035" s="139"/>
      <c r="T2035" s="139"/>
      <c r="U2035" s="139"/>
      <c r="V2035" s="139"/>
      <c r="W2035" s="139"/>
      <c r="X2035" s="139"/>
      <c r="Y2035" s="139"/>
      <c r="Z2035" s="139"/>
      <c r="AA2035" s="139"/>
      <c r="AB2035" s="139"/>
      <c r="AC2035" s="139"/>
      <c r="AD2035" s="139"/>
      <c r="AE2035" s="139"/>
      <c r="AF2035" s="139"/>
      <c r="AG2035" s="139"/>
      <c r="AH2035" s="139"/>
      <c r="AI2035" s="139"/>
      <c r="AJ2035" s="139"/>
      <c r="AK2035" s="139"/>
      <c r="AL2035" s="139"/>
      <c r="AM2035" s="139"/>
      <c r="AN2035" s="139"/>
      <c r="AO2035" s="139"/>
      <c r="AP2035" s="139"/>
      <c r="AQ2035" s="139"/>
      <c r="AR2035" s="139"/>
      <c r="AS2035" s="139"/>
      <c r="AT2035" s="139"/>
      <c r="AU2035" s="139"/>
      <c r="AV2035" s="139"/>
      <c r="AW2035" s="139"/>
      <c r="AX2035" s="139"/>
      <c r="AY2035" s="139"/>
      <c r="AZ2035" s="139"/>
      <c r="BA2035" s="139"/>
      <c r="BB2035" s="139"/>
    </row>
    <row r="2036" spans="1:54" ht="14.25" x14ac:dyDescent="0.2">
      <c r="A2036" s="139"/>
      <c r="B2036" s="139"/>
      <c r="C2036" s="139"/>
      <c r="D2036" s="139"/>
      <c r="E2036" s="139"/>
      <c r="F2036" s="139"/>
      <c r="G2036" s="139"/>
      <c r="H2036" s="139"/>
      <c r="I2036" s="139"/>
      <c r="J2036" s="139"/>
      <c r="K2036" s="139"/>
      <c r="L2036" s="139"/>
      <c r="M2036" s="139"/>
      <c r="N2036" s="139"/>
      <c r="O2036" s="139"/>
      <c r="P2036" s="139"/>
      <c r="Q2036" s="139"/>
      <c r="R2036" s="139"/>
      <c r="S2036" s="139"/>
      <c r="T2036" s="139"/>
      <c r="U2036" s="139"/>
      <c r="V2036" s="139"/>
      <c r="W2036" s="139"/>
      <c r="X2036" s="139"/>
      <c r="Y2036" s="139"/>
      <c r="Z2036" s="139"/>
      <c r="AA2036" s="139"/>
      <c r="AB2036" s="139"/>
      <c r="AC2036" s="139"/>
      <c r="AD2036" s="139"/>
      <c r="AE2036" s="139"/>
      <c r="AF2036" s="139"/>
      <c r="AG2036" s="139"/>
      <c r="AH2036" s="139"/>
      <c r="AI2036" s="139"/>
      <c r="AJ2036" s="139"/>
      <c r="AK2036" s="139"/>
      <c r="AL2036" s="139"/>
      <c r="AM2036" s="139"/>
      <c r="AN2036" s="139"/>
      <c r="AO2036" s="139"/>
      <c r="AP2036" s="139"/>
      <c r="AQ2036" s="139"/>
      <c r="AR2036" s="139"/>
      <c r="AS2036" s="139"/>
      <c r="AT2036" s="139"/>
      <c r="AU2036" s="139"/>
      <c r="AV2036" s="139"/>
      <c r="AW2036" s="139"/>
      <c r="AX2036" s="139"/>
      <c r="AY2036" s="139"/>
      <c r="AZ2036" s="139"/>
      <c r="BA2036" s="139"/>
      <c r="BB2036" s="139"/>
    </row>
    <row r="2037" spans="1:54" ht="14.25" x14ac:dyDescent="0.2">
      <c r="A2037" s="139"/>
      <c r="B2037" s="139"/>
      <c r="C2037" s="139"/>
      <c r="D2037" s="139"/>
      <c r="E2037" s="139"/>
      <c r="F2037" s="139"/>
      <c r="G2037" s="139"/>
      <c r="H2037" s="139"/>
      <c r="I2037" s="139"/>
      <c r="J2037" s="139"/>
      <c r="K2037" s="139"/>
      <c r="L2037" s="139"/>
      <c r="M2037" s="139"/>
      <c r="N2037" s="139"/>
      <c r="O2037" s="139"/>
      <c r="P2037" s="139"/>
      <c r="Q2037" s="139"/>
      <c r="R2037" s="139"/>
      <c r="S2037" s="139"/>
      <c r="T2037" s="139"/>
      <c r="U2037" s="139"/>
      <c r="V2037" s="139"/>
      <c r="W2037" s="139"/>
      <c r="X2037" s="139"/>
      <c r="Y2037" s="139"/>
      <c r="Z2037" s="139"/>
      <c r="AA2037" s="139"/>
      <c r="AB2037" s="139"/>
      <c r="AC2037" s="139"/>
      <c r="AD2037" s="139"/>
      <c r="AE2037" s="139"/>
      <c r="AF2037" s="139"/>
      <c r="AG2037" s="139"/>
      <c r="AH2037" s="139"/>
      <c r="AI2037" s="139"/>
      <c r="AJ2037" s="139"/>
      <c r="AK2037" s="139"/>
      <c r="AL2037" s="139"/>
      <c r="AM2037" s="139"/>
      <c r="AN2037" s="139"/>
      <c r="AO2037" s="139"/>
      <c r="AP2037" s="139"/>
      <c r="AQ2037" s="139"/>
      <c r="AR2037" s="139"/>
      <c r="AS2037" s="139"/>
      <c r="AT2037" s="139"/>
      <c r="AU2037" s="139"/>
      <c r="AV2037" s="139"/>
      <c r="AW2037" s="139"/>
      <c r="AX2037" s="139"/>
      <c r="AY2037" s="139"/>
      <c r="AZ2037" s="139"/>
      <c r="BA2037" s="139"/>
      <c r="BB2037" s="139"/>
    </row>
    <row r="2038" spans="1:54" ht="14.25" x14ac:dyDescent="0.2">
      <c r="A2038" s="139"/>
      <c r="B2038" s="139"/>
      <c r="C2038" s="139"/>
      <c r="D2038" s="139"/>
      <c r="E2038" s="139"/>
      <c r="F2038" s="139"/>
      <c r="G2038" s="139"/>
      <c r="H2038" s="139"/>
      <c r="I2038" s="139"/>
      <c r="J2038" s="139"/>
      <c r="K2038" s="139"/>
      <c r="L2038" s="139"/>
      <c r="M2038" s="139"/>
      <c r="N2038" s="139"/>
      <c r="O2038" s="139"/>
      <c r="P2038" s="139"/>
      <c r="Q2038" s="139"/>
      <c r="R2038" s="139"/>
      <c r="S2038" s="139"/>
      <c r="T2038" s="139"/>
      <c r="U2038" s="139"/>
      <c r="V2038" s="139"/>
      <c r="W2038" s="139"/>
      <c r="X2038" s="139"/>
      <c r="Y2038" s="139"/>
      <c r="Z2038" s="139"/>
      <c r="AA2038" s="139"/>
      <c r="AB2038" s="139"/>
      <c r="AC2038" s="139"/>
      <c r="AD2038" s="139"/>
      <c r="AE2038" s="139"/>
      <c r="AF2038" s="139"/>
      <c r="AG2038" s="139"/>
      <c r="AH2038" s="139"/>
      <c r="AI2038" s="139"/>
      <c r="AJ2038" s="139"/>
      <c r="AK2038" s="139"/>
      <c r="AL2038" s="139"/>
      <c r="AM2038" s="139"/>
      <c r="AN2038" s="139"/>
      <c r="AO2038" s="139"/>
      <c r="AP2038" s="139"/>
      <c r="AQ2038" s="139"/>
      <c r="AR2038" s="139"/>
      <c r="AS2038" s="139"/>
      <c r="AT2038" s="139"/>
      <c r="AU2038" s="139"/>
      <c r="AV2038" s="139"/>
      <c r="AW2038" s="139"/>
      <c r="AX2038" s="139"/>
      <c r="AY2038" s="139"/>
      <c r="AZ2038" s="139"/>
      <c r="BA2038" s="139"/>
      <c r="BB2038" s="139"/>
    </row>
    <row r="2039" spans="1:54" ht="14.25" x14ac:dyDescent="0.2">
      <c r="A2039" s="139"/>
      <c r="B2039" s="139"/>
      <c r="C2039" s="139"/>
      <c r="D2039" s="139"/>
      <c r="E2039" s="139"/>
      <c r="F2039" s="139"/>
      <c r="G2039" s="139"/>
      <c r="H2039" s="139"/>
      <c r="I2039" s="139"/>
      <c r="J2039" s="139"/>
      <c r="K2039" s="139"/>
      <c r="L2039" s="139"/>
      <c r="M2039" s="139"/>
      <c r="N2039" s="139"/>
      <c r="O2039" s="139"/>
      <c r="P2039" s="139"/>
      <c r="Q2039" s="139"/>
      <c r="R2039" s="139"/>
      <c r="S2039" s="139"/>
      <c r="T2039" s="139"/>
      <c r="U2039" s="139"/>
      <c r="V2039" s="139"/>
      <c r="W2039" s="139"/>
      <c r="X2039" s="139"/>
      <c r="Y2039" s="139"/>
      <c r="Z2039" s="139"/>
      <c r="AA2039" s="139"/>
      <c r="AB2039" s="139"/>
      <c r="AC2039" s="139"/>
      <c r="AD2039" s="139"/>
      <c r="AE2039" s="139"/>
      <c r="AF2039" s="139"/>
      <c r="AG2039" s="139"/>
      <c r="AH2039" s="139"/>
      <c r="AI2039" s="139"/>
      <c r="AJ2039" s="139"/>
      <c r="AK2039" s="139"/>
      <c r="AL2039" s="139"/>
      <c r="AM2039" s="139"/>
      <c r="AN2039" s="139"/>
      <c r="AO2039" s="139"/>
      <c r="AP2039" s="139"/>
      <c r="AQ2039" s="139"/>
      <c r="AR2039" s="139"/>
      <c r="AS2039" s="139"/>
      <c r="AT2039" s="139"/>
      <c r="AU2039" s="139"/>
      <c r="AV2039" s="139"/>
      <c r="AW2039" s="139"/>
      <c r="AX2039" s="139"/>
      <c r="AY2039" s="139"/>
      <c r="AZ2039" s="139"/>
      <c r="BA2039" s="139"/>
      <c r="BB2039" s="139"/>
    </row>
    <row r="2040" spans="1:54" ht="14.25" x14ac:dyDescent="0.2">
      <c r="A2040" s="139"/>
      <c r="B2040" s="139"/>
      <c r="C2040" s="139"/>
      <c r="D2040" s="139"/>
      <c r="E2040" s="139"/>
      <c r="F2040" s="139"/>
      <c r="G2040" s="139"/>
      <c r="H2040" s="139"/>
      <c r="I2040" s="139"/>
      <c r="J2040" s="139"/>
      <c r="K2040" s="139"/>
      <c r="L2040" s="139"/>
      <c r="M2040" s="139"/>
      <c r="N2040" s="139"/>
      <c r="O2040" s="139"/>
      <c r="P2040" s="139"/>
      <c r="Q2040" s="139"/>
      <c r="R2040" s="139"/>
      <c r="S2040" s="139"/>
      <c r="T2040" s="139"/>
      <c r="U2040" s="139"/>
      <c r="V2040" s="139"/>
      <c r="W2040" s="139"/>
      <c r="X2040" s="139"/>
      <c r="Y2040" s="139"/>
      <c r="Z2040" s="139"/>
      <c r="AA2040" s="139"/>
      <c r="AB2040" s="139"/>
      <c r="AC2040" s="139"/>
      <c r="AD2040" s="139"/>
      <c r="AE2040" s="139"/>
      <c r="AF2040" s="139"/>
      <c r="AG2040" s="139"/>
      <c r="AH2040" s="139"/>
      <c r="AI2040" s="139"/>
      <c r="AJ2040" s="139"/>
      <c r="AK2040" s="139"/>
      <c r="AL2040" s="139"/>
      <c r="AM2040" s="139"/>
      <c r="AN2040" s="139"/>
      <c r="AO2040" s="139"/>
      <c r="AP2040" s="139"/>
      <c r="AQ2040" s="139"/>
      <c r="AR2040" s="139"/>
      <c r="AS2040" s="139"/>
      <c r="AT2040" s="139"/>
      <c r="AU2040" s="139"/>
      <c r="AV2040" s="139"/>
      <c r="AW2040" s="139"/>
      <c r="AX2040" s="139"/>
      <c r="AY2040" s="139"/>
      <c r="AZ2040" s="139"/>
      <c r="BA2040" s="139"/>
      <c r="BB2040" s="139"/>
    </row>
    <row r="2041" spans="1:54" ht="14.25" x14ac:dyDescent="0.2">
      <c r="A2041" s="139"/>
      <c r="B2041" s="139"/>
      <c r="C2041" s="139"/>
      <c r="D2041" s="139"/>
      <c r="E2041" s="139"/>
      <c r="F2041" s="139"/>
      <c r="G2041" s="139"/>
      <c r="H2041" s="139"/>
      <c r="I2041" s="139"/>
      <c r="J2041" s="139"/>
      <c r="K2041" s="139"/>
      <c r="L2041" s="139"/>
      <c r="M2041" s="139"/>
      <c r="N2041" s="139"/>
      <c r="O2041" s="139"/>
      <c r="P2041" s="139"/>
      <c r="Q2041" s="139"/>
      <c r="R2041" s="139"/>
      <c r="S2041" s="139"/>
      <c r="T2041" s="139"/>
      <c r="U2041" s="139"/>
      <c r="V2041" s="139"/>
      <c r="W2041" s="139"/>
      <c r="X2041" s="139"/>
      <c r="Y2041" s="139"/>
      <c r="Z2041" s="139"/>
      <c r="AA2041" s="139"/>
      <c r="AB2041" s="139"/>
      <c r="AC2041" s="139"/>
      <c r="AD2041" s="139"/>
      <c r="AE2041" s="139"/>
      <c r="AF2041" s="139"/>
      <c r="AG2041" s="139"/>
      <c r="AH2041" s="139"/>
      <c r="AI2041" s="139"/>
      <c r="AJ2041" s="139"/>
      <c r="AK2041" s="139"/>
      <c r="AL2041" s="139"/>
      <c r="AM2041" s="139"/>
      <c r="AN2041" s="139"/>
      <c r="AO2041" s="139"/>
      <c r="AP2041" s="139"/>
      <c r="AQ2041" s="139"/>
      <c r="AR2041" s="139"/>
      <c r="AS2041" s="139"/>
      <c r="AT2041" s="139"/>
      <c r="AU2041" s="139"/>
      <c r="AV2041" s="139"/>
      <c r="AW2041" s="139"/>
      <c r="AX2041" s="139"/>
      <c r="AY2041" s="139"/>
      <c r="AZ2041" s="139"/>
      <c r="BA2041" s="139"/>
      <c r="BB2041" s="139"/>
    </row>
    <row r="2042" spans="1:54" ht="14.25" x14ac:dyDescent="0.2">
      <c r="A2042" s="139"/>
      <c r="B2042" s="139"/>
      <c r="C2042" s="139"/>
      <c r="D2042" s="139"/>
      <c r="E2042" s="139"/>
      <c r="F2042" s="139"/>
      <c r="G2042" s="139"/>
      <c r="H2042" s="139"/>
      <c r="I2042" s="139"/>
      <c r="J2042" s="139"/>
      <c r="K2042" s="139"/>
      <c r="L2042" s="139"/>
      <c r="M2042" s="139"/>
      <c r="N2042" s="139"/>
      <c r="O2042" s="139"/>
      <c r="P2042" s="139"/>
      <c r="Q2042" s="139"/>
      <c r="R2042" s="139"/>
      <c r="S2042" s="139"/>
      <c r="T2042" s="139"/>
      <c r="U2042" s="139"/>
      <c r="V2042" s="139"/>
      <c r="W2042" s="139"/>
      <c r="X2042" s="139"/>
      <c r="Y2042" s="139"/>
      <c r="Z2042" s="139"/>
      <c r="AA2042" s="139"/>
      <c r="AB2042" s="139"/>
      <c r="AC2042" s="139"/>
      <c r="AD2042" s="139"/>
      <c r="AE2042" s="139"/>
      <c r="AF2042" s="139"/>
      <c r="AG2042" s="139"/>
      <c r="AH2042" s="139"/>
      <c r="AI2042" s="139"/>
      <c r="AJ2042" s="139"/>
      <c r="AK2042" s="139"/>
      <c r="AL2042" s="139"/>
      <c r="AM2042" s="139"/>
      <c r="AN2042" s="139"/>
      <c r="AO2042" s="139"/>
      <c r="AP2042" s="139"/>
      <c r="AQ2042" s="139"/>
      <c r="AR2042" s="139"/>
      <c r="AS2042" s="139"/>
      <c r="AT2042" s="139"/>
      <c r="AU2042" s="139"/>
      <c r="AV2042" s="139"/>
      <c r="AW2042" s="139"/>
      <c r="AX2042" s="139"/>
      <c r="AY2042" s="139"/>
      <c r="AZ2042" s="139"/>
      <c r="BA2042" s="139"/>
      <c r="BB2042" s="139"/>
    </row>
    <row r="2043" spans="1:54" ht="14.25" x14ac:dyDescent="0.2">
      <c r="A2043" s="139"/>
      <c r="B2043" s="139"/>
      <c r="C2043" s="139"/>
      <c r="D2043" s="139"/>
      <c r="E2043" s="139"/>
      <c r="F2043" s="139"/>
      <c r="G2043" s="139"/>
      <c r="H2043" s="139"/>
      <c r="I2043" s="139"/>
      <c r="J2043" s="139"/>
      <c r="K2043" s="139"/>
      <c r="L2043" s="139"/>
      <c r="M2043" s="139"/>
      <c r="N2043" s="139"/>
      <c r="O2043" s="139"/>
      <c r="P2043" s="139"/>
      <c r="Q2043" s="139"/>
      <c r="R2043" s="139"/>
      <c r="S2043" s="139"/>
      <c r="T2043" s="139"/>
      <c r="U2043" s="139"/>
      <c r="V2043" s="139"/>
      <c r="W2043" s="139"/>
      <c r="X2043" s="139"/>
      <c r="Y2043" s="139"/>
      <c r="Z2043" s="139"/>
      <c r="AA2043" s="139"/>
      <c r="AB2043" s="139"/>
      <c r="AC2043" s="139"/>
      <c r="AD2043" s="139"/>
      <c r="AE2043" s="139"/>
      <c r="AF2043" s="139"/>
      <c r="AG2043" s="139"/>
      <c r="AH2043" s="139"/>
      <c r="AI2043" s="139"/>
      <c r="AJ2043" s="139"/>
      <c r="AK2043" s="139"/>
      <c r="AL2043" s="139"/>
      <c r="AM2043" s="139"/>
      <c r="AN2043" s="139"/>
      <c r="AO2043" s="139"/>
      <c r="AP2043" s="139"/>
      <c r="AQ2043" s="139"/>
      <c r="AR2043" s="139"/>
      <c r="AS2043" s="139"/>
      <c r="AT2043" s="139"/>
      <c r="AU2043" s="139"/>
      <c r="AV2043" s="139"/>
      <c r="AW2043" s="139"/>
      <c r="AX2043" s="139"/>
      <c r="AY2043" s="139"/>
      <c r="AZ2043" s="139"/>
      <c r="BA2043" s="139"/>
      <c r="BB2043" s="139"/>
    </row>
    <row r="2044" spans="1:54" ht="14.25" x14ac:dyDescent="0.2">
      <c r="A2044" s="139"/>
      <c r="B2044" s="139"/>
      <c r="C2044" s="139"/>
      <c r="D2044" s="139"/>
      <c r="E2044" s="139"/>
      <c r="F2044" s="139"/>
      <c r="G2044" s="139"/>
      <c r="H2044" s="139"/>
      <c r="I2044" s="139"/>
      <c r="J2044" s="139"/>
      <c r="K2044" s="139"/>
      <c r="L2044" s="139"/>
      <c r="M2044" s="139"/>
      <c r="N2044" s="139"/>
      <c r="O2044" s="139"/>
      <c r="P2044" s="139"/>
      <c r="Q2044" s="139"/>
      <c r="R2044" s="139"/>
      <c r="S2044" s="139"/>
      <c r="T2044" s="139"/>
      <c r="U2044" s="139"/>
      <c r="V2044" s="139"/>
      <c r="W2044" s="139"/>
      <c r="X2044" s="139"/>
      <c r="Y2044" s="139"/>
      <c r="Z2044" s="139"/>
      <c r="AA2044" s="139"/>
      <c r="AB2044" s="139"/>
      <c r="AC2044" s="139"/>
      <c r="AD2044" s="139"/>
      <c r="AE2044" s="139"/>
      <c r="AF2044" s="139"/>
      <c r="AG2044" s="139"/>
      <c r="AH2044" s="139"/>
      <c r="AI2044" s="139"/>
      <c r="AJ2044" s="139"/>
      <c r="AK2044" s="139"/>
      <c r="AL2044" s="139"/>
      <c r="AM2044" s="139"/>
      <c r="AN2044" s="139"/>
      <c r="AO2044" s="139"/>
      <c r="AP2044" s="139"/>
      <c r="AQ2044" s="139"/>
      <c r="AR2044" s="139"/>
      <c r="AS2044" s="139"/>
      <c r="AT2044" s="139"/>
      <c r="AU2044" s="139"/>
      <c r="AV2044" s="139"/>
      <c r="AW2044" s="139"/>
      <c r="AX2044" s="139"/>
      <c r="AY2044" s="139"/>
      <c r="AZ2044" s="139"/>
      <c r="BA2044" s="139"/>
      <c r="BB2044" s="139"/>
    </row>
    <row r="2045" spans="1:54" ht="14.25" x14ac:dyDescent="0.2">
      <c r="A2045" s="139"/>
      <c r="B2045" s="139"/>
      <c r="C2045" s="139"/>
      <c r="D2045" s="139"/>
      <c r="E2045" s="139"/>
      <c r="F2045" s="139"/>
      <c r="G2045" s="139"/>
      <c r="H2045" s="139"/>
      <c r="I2045" s="139"/>
      <c r="J2045" s="139"/>
      <c r="K2045" s="139"/>
      <c r="L2045" s="139"/>
      <c r="M2045" s="139"/>
      <c r="N2045" s="139"/>
      <c r="O2045" s="139"/>
      <c r="P2045" s="139"/>
      <c r="Q2045" s="139"/>
      <c r="R2045" s="139"/>
      <c r="S2045" s="139"/>
      <c r="T2045" s="139"/>
      <c r="U2045" s="139"/>
      <c r="V2045" s="139"/>
      <c r="W2045" s="139"/>
      <c r="X2045" s="139"/>
      <c r="Y2045" s="139"/>
      <c r="Z2045" s="139"/>
      <c r="AA2045" s="139"/>
      <c r="AB2045" s="139"/>
      <c r="AC2045" s="139"/>
      <c r="AD2045" s="139"/>
      <c r="AE2045" s="139"/>
      <c r="AF2045" s="139"/>
      <c r="AG2045" s="139"/>
      <c r="AH2045" s="139"/>
      <c r="AI2045" s="139"/>
      <c r="AJ2045" s="139"/>
      <c r="AK2045" s="139"/>
      <c r="AL2045" s="139"/>
      <c r="AM2045" s="139"/>
      <c r="AN2045" s="139"/>
      <c r="AO2045" s="139"/>
      <c r="AP2045" s="139"/>
      <c r="AQ2045" s="139"/>
      <c r="AR2045" s="139"/>
      <c r="AS2045" s="139"/>
      <c r="AT2045" s="139"/>
      <c r="AU2045" s="139"/>
      <c r="AV2045" s="139"/>
      <c r="AW2045" s="139"/>
      <c r="AX2045" s="139"/>
      <c r="AY2045" s="139"/>
      <c r="AZ2045" s="139"/>
      <c r="BA2045" s="139"/>
      <c r="BB2045" s="139"/>
    </row>
    <row r="2046" spans="1:54" ht="14.25" x14ac:dyDescent="0.2">
      <c r="A2046" s="139"/>
      <c r="B2046" s="139"/>
      <c r="C2046" s="139"/>
      <c r="D2046" s="139"/>
      <c r="E2046" s="139"/>
      <c r="F2046" s="139"/>
      <c r="G2046" s="139"/>
      <c r="H2046" s="139"/>
      <c r="I2046" s="139"/>
      <c r="J2046" s="139"/>
      <c r="K2046" s="139"/>
      <c r="L2046" s="139"/>
      <c r="M2046" s="139"/>
      <c r="N2046" s="139"/>
      <c r="O2046" s="139"/>
      <c r="P2046" s="139"/>
      <c r="Q2046" s="139"/>
      <c r="R2046" s="139"/>
      <c r="S2046" s="139"/>
      <c r="T2046" s="139"/>
      <c r="U2046" s="139"/>
      <c r="V2046" s="139"/>
      <c r="W2046" s="139"/>
      <c r="X2046" s="139"/>
      <c r="Y2046" s="139"/>
      <c r="Z2046" s="139"/>
      <c r="AA2046" s="139"/>
      <c r="AB2046" s="139"/>
      <c r="AC2046" s="139"/>
      <c r="AD2046" s="139"/>
      <c r="AE2046" s="139"/>
      <c r="AF2046" s="139"/>
      <c r="AG2046" s="139"/>
      <c r="AH2046" s="139"/>
      <c r="AI2046" s="139"/>
      <c r="AJ2046" s="139"/>
      <c r="AK2046" s="139"/>
      <c r="AL2046" s="139"/>
      <c r="AM2046" s="139"/>
      <c r="AN2046" s="139"/>
      <c r="AO2046" s="139"/>
      <c r="AP2046" s="139"/>
      <c r="AQ2046" s="139"/>
      <c r="AR2046" s="139"/>
      <c r="AS2046" s="139"/>
      <c r="AT2046" s="139"/>
      <c r="AU2046" s="139"/>
      <c r="AV2046" s="139"/>
      <c r="AW2046" s="139"/>
      <c r="AX2046" s="139"/>
      <c r="AY2046" s="139"/>
      <c r="AZ2046" s="139"/>
      <c r="BA2046" s="139"/>
      <c r="BB2046" s="139"/>
    </row>
    <row r="2047" spans="1:54" ht="14.25" x14ac:dyDescent="0.2">
      <c r="A2047" s="139"/>
      <c r="B2047" s="139"/>
      <c r="C2047" s="139"/>
      <c r="D2047" s="139"/>
      <c r="E2047" s="139"/>
      <c r="F2047" s="139"/>
      <c r="G2047" s="139"/>
      <c r="H2047" s="139"/>
      <c r="I2047" s="139"/>
      <c r="J2047" s="139"/>
      <c r="K2047" s="139"/>
      <c r="L2047" s="139"/>
      <c r="M2047" s="139"/>
      <c r="N2047" s="139"/>
      <c r="O2047" s="139"/>
      <c r="P2047" s="139"/>
      <c r="Q2047" s="139"/>
      <c r="R2047" s="139"/>
      <c r="S2047" s="139"/>
      <c r="T2047" s="139"/>
      <c r="U2047" s="139"/>
      <c r="V2047" s="139"/>
      <c r="W2047" s="139"/>
      <c r="X2047" s="139"/>
      <c r="Y2047" s="139"/>
      <c r="Z2047" s="139"/>
      <c r="AA2047" s="139"/>
      <c r="AB2047" s="139"/>
      <c r="AC2047" s="139"/>
      <c r="AD2047" s="139"/>
      <c r="AE2047" s="139"/>
      <c r="AF2047" s="139"/>
      <c r="AG2047" s="139"/>
      <c r="AH2047" s="139"/>
      <c r="AI2047" s="139"/>
      <c r="AJ2047" s="139"/>
      <c r="AK2047" s="139"/>
      <c r="AL2047" s="139"/>
      <c r="AM2047" s="139"/>
      <c r="AN2047" s="139"/>
      <c r="AO2047" s="139"/>
      <c r="AP2047" s="139"/>
      <c r="AQ2047" s="139"/>
      <c r="AR2047" s="139"/>
      <c r="AS2047" s="139"/>
      <c r="AT2047" s="139"/>
      <c r="AU2047" s="139"/>
      <c r="AV2047" s="139"/>
      <c r="AW2047" s="139"/>
      <c r="AX2047" s="139"/>
      <c r="AY2047" s="139"/>
      <c r="AZ2047" s="139"/>
      <c r="BA2047" s="139"/>
      <c r="BB2047" s="139"/>
    </row>
    <row r="2048" spans="1:54" ht="14.25" x14ac:dyDescent="0.2">
      <c r="A2048" s="139"/>
      <c r="B2048" s="139"/>
      <c r="C2048" s="139"/>
      <c r="D2048" s="139"/>
      <c r="E2048" s="139"/>
      <c r="F2048" s="139"/>
      <c r="G2048" s="139"/>
      <c r="H2048" s="139"/>
      <c r="I2048" s="139"/>
      <c r="J2048" s="139"/>
      <c r="K2048" s="139"/>
      <c r="L2048" s="139"/>
      <c r="M2048" s="139"/>
      <c r="N2048" s="139"/>
      <c r="O2048" s="139"/>
      <c r="P2048" s="139"/>
      <c r="Q2048" s="139"/>
      <c r="R2048" s="139"/>
      <c r="S2048" s="139"/>
      <c r="T2048" s="139"/>
      <c r="U2048" s="139"/>
      <c r="V2048" s="139"/>
      <c r="W2048" s="139"/>
      <c r="X2048" s="139"/>
      <c r="Y2048" s="139"/>
      <c r="Z2048" s="139"/>
      <c r="AA2048" s="139"/>
      <c r="AB2048" s="139"/>
      <c r="AC2048" s="139"/>
      <c r="AD2048" s="139"/>
      <c r="AE2048" s="139"/>
      <c r="AF2048" s="139"/>
      <c r="AG2048" s="139"/>
      <c r="AH2048" s="139"/>
      <c r="AI2048" s="139"/>
      <c r="AJ2048" s="139"/>
      <c r="AK2048" s="139"/>
      <c r="AL2048" s="139"/>
      <c r="AM2048" s="139"/>
      <c r="AN2048" s="139"/>
      <c r="AO2048" s="139"/>
      <c r="AP2048" s="139"/>
      <c r="AQ2048" s="139"/>
      <c r="AR2048" s="139"/>
      <c r="AS2048" s="139"/>
      <c r="AT2048" s="139"/>
      <c r="AU2048" s="139"/>
      <c r="AV2048" s="139"/>
      <c r="AW2048" s="139"/>
      <c r="AX2048" s="139"/>
      <c r="AY2048" s="139"/>
      <c r="AZ2048" s="139"/>
      <c r="BA2048" s="139"/>
      <c r="BB2048" s="139"/>
    </row>
    <row r="2049" spans="1:54" ht="14.25" x14ac:dyDescent="0.2">
      <c r="A2049" s="139"/>
      <c r="B2049" s="139"/>
      <c r="C2049" s="139"/>
      <c r="D2049" s="139"/>
      <c r="E2049" s="139"/>
      <c r="F2049" s="139"/>
      <c r="G2049" s="139"/>
      <c r="H2049" s="139"/>
      <c r="I2049" s="139"/>
      <c r="J2049" s="139"/>
      <c r="K2049" s="139"/>
      <c r="L2049" s="139"/>
      <c r="M2049" s="139"/>
      <c r="N2049" s="139"/>
      <c r="O2049" s="139"/>
      <c r="P2049" s="139"/>
      <c r="Q2049" s="139"/>
      <c r="R2049" s="139"/>
      <c r="S2049" s="139"/>
      <c r="T2049" s="139"/>
      <c r="U2049" s="139"/>
      <c r="V2049" s="139"/>
      <c r="W2049" s="139"/>
      <c r="X2049" s="139"/>
      <c r="Y2049" s="139"/>
      <c r="Z2049" s="139"/>
      <c r="AA2049" s="139"/>
      <c r="AB2049" s="139"/>
      <c r="AC2049" s="139"/>
      <c r="AD2049" s="139"/>
      <c r="AE2049" s="139"/>
      <c r="AF2049" s="139"/>
      <c r="AG2049" s="139"/>
      <c r="AH2049" s="139"/>
      <c r="AI2049" s="139"/>
      <c r="AJ2049" s="139"/>
      <c r="AK2049" s="139"/>
      <c r="AL2049" s="139"/>
      <c r="AM2049" s="139"/>
      <c r="AN2049" s="139"/>
      <c r="AO2049" s="139"/>
      <c r="AP2049" s="139"/>
      <c r="AQ2049" s="139"/>
      <c r="AR2049" s="139"/>
      <c r="AS2049" s="139"/>
      <c r="AT2049" s="139"/>
      <c r="AU2049" s="139"/>
      <c r="AV2049" s="139"/>
      <c r="AW2049" s="139"/>
      <c r="AX2049" s="139"/>
      <c r="AY2049" s="139"/>
      <c r="AZ2049" s="139"/>
      <c r="BA2049" s="139"/>
      <c r="BB2049" s="139"/>
    </row>
    <row r="2050" spans="1:54" ht="14.25" x14ac:dyDescent="0.2">
      <c r="A2050" s="139"/>
      <c r="B2050" s="139"/>
      <c r="C2050" s="139"/>
      <c r="D2050" s="139"/>
      <c r="E2050" s="139"/>
      <c r="F2050" s="139"/>
      <c r="G2050" s="139"/>
      <c r="H2050" s="139"/>
      <c r="I2050" s="139"/>
      <c r="J2050" s="139"/>
      <c r="K2050" s="139"/>
      <c r="L2050" s="139"/>
      <c r="M2050" s="139"/>
      <c r="N2050" s="139"/>
      <c r="O2050" s="139"/>
      <c r="P2050" s="139"/>
      <c r="Q2050" s="139"/>
      <c r="R2050" s="139"/>
      <c r="S2050" s="139"/>
      <c r="T2050" s="139"/>
      <c r="U2050" s="139"/>
      <c r="V2050" s="139"/>
      <c r="W2050" s="139"/>
      <c r="X2050" s="139"/>
      <c r="Y2050" s="139"/>
      <c r="Z2050" s="139"/>
      <c r="AA2050" s="139"/>
      <c r="AB2050" s="139"/>
      <c r="AC2050" s="139"/>
      <c r="AD2050" s="139"/>
      <c r="AE2050" s="139"/>
      <c r="AF2050" s="139"/>
      <c r="AG2050" s="139"/>
      <c r="AH2050" s="139"/>
      <c r="AI2050" s="139"/>
      <c r="AJ2050" s="139"/>
      <c r="AK2050" s="139"/>
      <c r="AL2050" s="139"/>
      <c r="AM2050" s="139"/>
      <c r="AN2050" s="139"/>
      <c r="AO2050" s="139"/>
      <c r="AP2050" s="139"/>
      <c r="AQ2050" s="139"/>
      <c r="AR2050" s="139"/>
      <c r="AS2050" s="139"/>
      <c r="AT2050" s="139"/>
      <c r="AU2050" s="139"/>
      <c r="AV2050" s="139"/>
      <c r="AW2050" s="139"/>
      <c r="AX2050" s="139"/>
      <c r="AY2050" s="139"/>
      <c r="AZ2050" s="139"/>
      <c r="BA2050" s="139"/>
      <c r="BB2050" s="139"/>
    </row>
    <row r="2051" spans="1:54" ht="14.25" x14ac:dyDescent="0.2">
      <c r="A2051" s="139"/>
      <c r="B2051" s="139"/>
      <c r="C2051" s="139"/>
      <c r="D2051" s="139"/>
      <c r="E2051" s="139"/>
      <c r="F2051" s="139"/>
      <c r="G2051" s="139"/>
      <c r="H2051" s="139"/>
      <c r="I2051" s="139"/>
      <c r="J2051" s="139"/>
      <c r="K2051" s="139"/>
      <c r="L2051" s="139"/>
      <c r="M2051" s="139"/>
      <c r="N2051" s="139"/>
      <c r="O2051" s="139"/>
      <c r="P2051" s="139"/>
      <c r="Q2051" s="139"/>
      <c r="R2051" s="139"/>
      <c r="S2051" s="139"/>
      <c r="T2051" s="139"/>
      <c r="U2051" s="139"/>
      <c r="V2051" s="139"/>
      <c r="W2051" s="139"/>
      <c r="X2051" s="139"/>
      <c r="Y2051" s="139"/>
      <c r="Z2051" s="139"/>
      <c r="AA2051" s="139"/>
      <c r="AB2051" s="139"/>
      <c r="AC2051" s="139"/>
      <c r="AD2051" s="139"/>
      <c r="AE2051" s="139"/>
      <c r="AF2051" s="139"/>
      <c r="AG2051" s="139"/>
      <c r="AH2051" s="139"/>
      <c r="AI2051" s="139"/>
      <c r="AJ2051" s="139"/>
      <c r="AK2051" s="139"/>
      <c r="AL2051" s="139"/>
      <c r="AM2051" s="139"/>
      <c r="AN2051" s="139"/>
      <c r="AO2051" s="139"/>
      <c r="AP2051" s="139"/>
      <c r="AQ2051" s="139"/>
      <c r="AR2051" s="139"/>
      <c r="AS2051" s="139"/>
      <c r="AT2051" s="139"/>
      <c r="AU2051" s="139"/>
      <c r="AV2051" s="139"/>
      <c r="AW2051" s="139"/>
      <c r="AX2051" s="139"/>
      <c r="AY2051" s="139"/>
      <c r="AZ2051" s="139"/>
      <c r="BA2051" s="139"/>
      <c r="BB2051" s="139"/>
    </row>
    <row r="2052" spans="1:54" ht="14.25" x14ac:dyDescent="0.2">
      <c r="A2052" s="139"/>
      <c r="B2052" s="139"/>
      <c r="C2052" s="139"/>
      <c r="D2052" s="139"/>
      <c r="E2052" s="139"/>
      <c r="F2052" s="139"/>
      <c r="G2052" s="139"/>
      <c r="H2052" s="139"/>
      <c r="I2052" s="139"/>
      <c r="J2052" s="139"/>
      <c r="K2052" s="139"/>
      <c r="L2052" s="139"/>
      <c r="M2052" s="139"/>
      <c r="N2052" s="139"/>
      <c r="O2052" s="139"/>
      <c r="P2052" s="139"/>
      <c r="Q2052" s="139"/>
      <c r="R2052" s="139"/>
      <c r="S2052" s="139"/>
      <c r="T2052" s="139"/>
      <c r="U2052" s="139"/>
      <c r="V2052" s="139"/>
      <c r="W2052" s="139"/>
      <c r="X2052" s="139"/>
      <c r="Y2052" s="139"/>
      <c r="Z2052" s="139"/>
      <c r="AA2052" s="139"/>
      <c r="AB2052" s="139"/>
      <c r="AC2052" s="139"/>
      <c r="AD2052" s="139"/>
      <c r="AE2052" s="139"/>
      <c r="AF2052" s="139"/>
      <c r="AG2052" s="139"/>
      <c r="AH2052" s="139"/>
      <c r="AI2052" s="139"/>
      <c r="AJ2052" s="139"/>
      <c r="AK2052" s="139"/>
      <c r="AL2052" s="139"/>
      <c r="AM2052" s="139"/>
      <c r="AN2052" s="139"/>
      <c r="AO2052" s="139"/>
      <c r="AP2052" s="139"/>
      <c r="AQ2052" s="139"/>
      <c r="AR2052" s="139"/>
      <c r="AS2052" s="139"/>
      <c r="AT2052" s="139"/>
      <c r="AU2052" s="139"/>
      <c r="AV2052" s="139"/>
      <c r="AW2052" s="139"/>
      <c r="AX2052" s="139"/>
      <c r="AY2052" s="139"/>
      <c r="AZ2052" s="139"/>
      <c r="BA2052" s="139"/>
      <c r="BB2052" s="139"/>
    </row>
    <row r="2053" spans="1:54" ht="14.25" x14ac:dyDescent="0.2">
      <c r="A2053" s="139"/>
      <c r="B2053" s="139"/>
      <c r="C2053" s="139"/>
      <c r="D2053" s="139"/>
      <c r="E2053" s="139"/>
      <c r="F2053" s="139"/>
      <c r="G2053" s="139"/>
      <c r="H2053" s="139"/>
      <c r="I2053" s="139"/>
      <c r="J2053" s="139"/>
      <c r="K2053" s="139"/>
      <c r="L2053" s="139"/>
      <c r="M2053" s="139"/>
      <c r="N2053" s="139"/>
      <c r="O2053" s="139"/>
      <c r="P2053" s="139"/>
      <c r="Q2053" s="139"/>
      <c r="R2053" s="139"/>
      <c r="S2053" s="139"/>
      <c r="T2053" s="139"/>
      <c r="U2053" s="139"/>
      <c r="V2053" s="139"/>
      <c r="W2053" s="139"/>
      <c r="X2053" s="139"/>
      <c r="Y2053" s="139"/>
      <c r="Z2053" s="139"/>
      <c r="AA2053" s="139"/>
      <c r="AB2053" s="139"/>
      <c r="AC2053" s="139"/>
      <c r="AD2053" s="139"/>
      <c r="AE2053" s="139"/>
      <c r="AF2053" s="139"/>
      <c r="AG2053" s="139"/>
      <c r="AH2053" s="139"/>
      <c r="AI2053" s="139"/>
      <c r="AJ2053" s="139"/>
      <c r="AK2053" s="139"/>
      <c r="AL2053" s="139"/>
      <c r="AM2053" s="139"/>
      <c r="AN2053" s="139"/>
      <c r="AO2053" s="139"/>
      <c r="AP2053" s="139"/>
      <c r="AQ2053" s="139"/>
      <c r="AR2053" s="139"/>
      <c r="AS2053" s="139"/>
      <c r="AT2053" s="139"/>
      <c r="AU2053" s="139"/>
      <c r="AV2053" s="139"/>
      <c r="AW2053" s="139"/>
      <c r="AX2053" s="139"/>
      <c r="AY2053" s="139"/>
      <c r="AZ2053" s="139"/>
      <c r="BA2053" s="139"/>
      <c r="BB2053" s="139"/>
    </row>
    <row r="2054" spans="1:54" ht="14.25" x14ac:dyDescent="0.2">
      <c r="A2054" s="139"/>
      <c r="B2054" s="139"/>
      <c r="C2054" s="139"/>
      <c r="D2054" s="139"/>
      <c r="E2054" s="139"/>
      <c r="F2054" s="139"/>
      <c r="G2054" s="139"/>
      <c r="H2054" s="139"/>
      <c r="I2054" s="139"/>
      <c r="J2054" s="139"/>
      <c r="K2054" s="139"/>
      <c r="L2054" s="139"/>
      <c r="M2054" s="139"/>
      <c r="N2054" s="139"/>
      <c r="O2054" s="139"/>
      <c r="P2054" s="139"/>
      <c r="Q2054" s="139"/>
      <c r="R2054" s="139"/>
      <c r="S2054" s="139"/>
      <c r="T2054" s="139"/>
      <c r="U2054" s="139"/>
      <c r="V2054" s="139"/>
      <c r="W2054" s="139"/>
      <c r="X2054" s="139"/>
      <c r="Y2054" s="139"/>
      <c r="Z2054" s="139"/>
      <c r="AA2054" s="139"/>
      <c r="AB2054" s="139"/>
      <c r="AC2054" s="139"/>
      <c r="AD2054" s="139"/>
      <c r="AE2054" s="139"/>
      <c r="AF2054" s="139"/>
      <c r="AG2054" s="139"/>
      <c r="AH2054" s="139"/>
      <c r="AI2054" s="139"/>
      <c r="AJ2054" s="139"/>
      <c r="AK2054" s="139"/>
      <c r="AL2054" s="139"/>
      <c r="AM2054" s="139"/>
      <c r="AN2054" s="139"/>
      <c r="AO2054" s="139"/>
      <c r="AP2054" s="139"/>
      <c r="AQ2054" s="139"/>
      <c r="AR2054" s="139"/>
      <c r="AS2054" s="139"/>
      <c r="AT2054" s="139"/>
      <c r="AU2054" s="139"/>
      <c r="AV2054" s="139"/>
      <c r="AW2054" s="139"/>
      <c r="AX2054" s="139"/>
      <c r="AY2054" s="139"/>
      <c r="AZ2054" s="139"/>
      <c r="BA2054" s="139"/>
      <c r="BB2054" s="139"/>
    </row>
    <row r="2055" spans="1:54" ht="14.25" x14ac:dyDescent="0.2">
      <c r="A2055" s="139"/>
      <c r="B2055" s="139"/>
      <c r="C2055" s="139"/>
      <c r="D2055" s="139"/>
      <c r="E2055" s="139"/>
      <c r="F2055" s="139"/>
      <c r="G2055" s="139"/>
      <c r="H2055" s="139"/>
      <c r="I2055" s="139"/>
      <c r="J2055" s="139"/>
      <c r="K2055" s="139"/>
      <c r="L2055" s="139"/>
      <c r="M2055" s="139"/>
      <c r="N2055" s="139"/>
      <c r="O2055" s="139"/>
      <c r="P2055" s="139"/>
      <c r="Q2055" s="139"/>
      <c r="R2055" s="139"/>
      <c r="S2055" s="139"/>
      <c r="T2055" s="139"/>
      <c r="U2055" s="139"/>
      <c r="V2055" s="139"/>
      <c r="W2055" s="139"/>
      <c r="X2055" s="139"/>
      <c r="Y2055" s="139"/>
      <c r="Z2055" s="139"/>
      <c r="AA2055" s="139"/>
      <c r="AB2055" s="139"/>
      <c r="AC2055" s="139"/>
      <c r="AD2055" s="139"/>
      <c r="AE2055" s="139"/>
      <c r="AF2055" s="139"/>
      <c r="AG2055" s="139"/>
      <c r="AH2055" s="139"/>
      <c r="AI2055" s="139"/>
      <c r="AJ2055" s="139"/>
      <c r="AK2055" s="139"/>
      <c r="AL2055" s="139"/>
      <c r="AM2055" s="139"/>
      <c r="AN2055" s="139"/>
      <c r="AO2055" s="139"/>
      <c r="AP2055" s="139"/>
      <c r="AQ2055" s="139"/>
      <c r="AR2055" s="139"/>
      <c r="AS2055" s="139"/>
      <c r="AT2055" s="139"/>
      <c r="AU2055" s="139"/>
      <c r="AV2055" s="139"/>
      <c r="AW2055" s="139"/>
      <c r="AX2055" s="139"/>
      <c r="AY2055" s="139"/>
      <c r="AZ2055" s="139"/>
      <c r="BA2055" s="139"/>
      <c r="BB2055" s="139"/>
    </row>
    <row r="2056" spans="1:54" ht="14.25" x14ac:dyDescent="0.2">
      <c r="A2056" s="139"/>
      <c r="B2056" s="139"/>
      <c r="C2056" s="139"/>
      <c r="D2056" s="139"/>
      <c r="E2056" s="139"/>
      <c r="F2056" s="139"/>
      <c r="G2056" s="139"/>
      <c r="H2056" s="139"/>
      <c r="I2056" s="139"/>
      <c r="J2056" s="139"/>
      <c r="K2056" s="139"/>
      <c r="L2056" s="139"/>
      <c r="M2056" s="139"/>
      <c r="N2056" s="139"/>
      <c r="O2056" s="139"/>
      <c r="P2056" s="139"/>
      <c r="Q2056" s="139"/>
      <c r="R2056" s="139"/>
      <c r="S2056" s="139"/>
      <c r="T2056" s="139"/>
      <c r="U2056" s="139"/>
      <c r="V2056" s="139"/>
      <c r="W2056" s="139"/>
      <c r="X2056" s="139"/>
      <c r="Y2056" s="139"/>
      <c r="Z2056" s="139"/>
      <c r="AA2056" s="139"/>
      <c r="AB2056" s="139"/>
      <c r="AC2056" s="139"/>
      <c r="AD2056" s="139"/>
      <c r="AE2056" s="139"/>
      <c r="AF2056" s="139"/>
      <c r="AG2056" s="139"/>
      <c r="AH2056" s="139"/>
      <c r="AI2056" s="139"/>
      <c r="AJ2056" s="139"/>
      <c r="AK2056" s="139"/>
      <c r="AL2056" s="139"/>
      <c r="AM2056" s="139"/>
      <c r="AN2056" s="139"/>
      <c r="AO2056" s="139"/>
      <c r="AP2056" s="139"/>
      <c r="AQ2056" s="139"/>
      <c r="AR2056" s="139"/>
      <c r="AS2056" s="139"/>
      <c r="AT2056" s="139"/>
      <c r="AU2056" s="139"/>
      <c r="AV2056" s="139"/>
      <c r="AW2056" s="139"/>
      <c r="AX2056" s="139"/>
      <c r="AY2056" s="139"/>
      <c r="AZ2056" s="139"/>
      <c r="BA2056" s="139"/>
      <c r="BB2056" s="139"/>
    </row>
    <row r="2057" spans="1:54" ht="14.25" x14ac:dyDescent="0.2">
      <c r="A2057" s="139"/>
      <c r="B2057" s="139"/>
      <c r="C2057" s="139"/>
      <c r="D2057" s="139"/>
      <c r="E2057" s="139"/>
      <c r="F2057" s="139"/>
      <c r="G2057" s="139"/>
      <c r="H2057" s="139"/>
      <c r="I2057" s="139"/>
      <c r="J2057" s="139"/>
      <c r="K2057" s="139"/>
      <c r="L2057" s="139"/>
      <c r="M2057" s="139"/>
      <c r="N2057" s="139"/>
      <c r="O2057" s="139"/>
      <c r="P2057" s="139"/>
      <c r="Q2057" s="139"/>
      <c r="R2057" s="139"/>
      <c r="S2057" s="139"/>
      <c r="T2057" s="139"/>
      <c r="U2057" s="139"/>
      <c r="V2057" s="139"/>
      <c r="W2057" s="139"/>
      <c r="X2057" s="139"/>
      <c r="Y2057" s="139"/>
      <c r="Z2057" s="139"/>
      <c r="AA2057" s="139"/>
      <c r="AB2057" s="139"/>
      <c r="AC2057" s="139"/>
      <c r="AD2057" s="139"/>
      <c r="AE2057" s="139"/>
      <c r="AF2057" s="139"/>
      <c r="AG2057" s="139"/>
      <c r="AH2057" s="139"/>
      <c r="AI2057" s="139"/>
      <c r="AJ2057" s="139"/>
      <c r="AK2057" s="139"/>
      <c r="AL2057" s="139"/>
      <c r="AM2057" s="139"/>
      <c r="AN2057" s="139"/>
      <c r="AO2057" s="139"/>
      <c r="AP2057" s="139"/>
      <c r="AQ2057" s="139"/>
      <c r="AR2057" s="139"/>
      <c r="AS2057" s="139"/>
      <c r="AT2057" s="139"/>
      <c r="AU2057" s="139"/>
      <c r="AV2057" s="139"/>
      <c r="AW2057" s="139"/>
      <c r="AX2057" s="139"/>
      <c r="AY2057" s="139"/>
      <c r="AZ2057" s="139"/>
      <c r="BA2057" s="139"/>
      <c r="BB2057" s="139"/>
    </row>
    <row r="2058" spans="1:54" ht="14.25" x14ac:dyDescent="0.2">
      <c r="A2058" s="139"/>
      <c r="B2058" s="139"/>
      <c r="C2058" s="139"/>
      <c r="D2058" s="139"/>
      <c r="E2058" s="139"/>
      <c r="F2058" s="139"/>
      <c r="G2058" s="139"/>
      <c r="H2058" s="139"/>
      <c r="I2058" s="139"/>
      <c r="J2058" s="139"/>
      <c r="K2058" s="139"/>
      <c r="L2058" s="139"/>
      <c r="M2058" s="139"/>
      <c r="N2058" s="139"/>
      <c r="O2058" s="139"/>
      <c r="P2058" s="139"/>
      <c r="Q2058" s="139"/>
      <c r="R2058" s="139"/>
      <c r="S2058" s="139"/>
      <c r="T2058" s="139"/>
      <c r="U2058" s="139"/>
      <c r="V2058" s="139"/>
      <c r="W2058" s="139"/>
      <c r="X2058" s="139"/>
      <c r="Y2058" s="139"/>
      <c r="Z2058" s="139"/>
      <c r="AA2058" s="139"/>
      <c r="AB2058" s="139"/>
      <c r="AC2058" s="139"/>
      <c r="AD2058" s="139"/>
      <c r="AE2058" s="139"/>
      <c r="AF2058" s="139"/>
      <c r="AG2058" s="139"/>
      <c r="AH2058" s="139"/>
      <c r="AI2058" s="139"/>
      <c r="AJ2058" s="139"/>
      <c r="AK2058" s="139"/>
      <c r="AL2058" s="139"/>
      <c r="AM2058" s="139"/>
      <c r="AN2058" s="139"/>
      <c r="AO2058" s="139"/>
      <c r="AP2058" s="139"/>
      <c r="AQ2058" s="139"/>
      <c r="AR2058" s="139"/>
      <c r="AS2058" s="139"/>
      <c r="AT2058" s="139"/>
      <c r="AU2058" s="139"/>
      <c r="AV2058" s="139"/>
      <c r="AW2058" s="139"/>
      <c r="AX2058" s="139"/>
      <c r="AY2058" s="139"/>
      <c r="AZ2058" s="139"/>
      <c r="BA2058" s="139"/>
      <c r="BB2058" s="139"/>
    </row>
    <row r="2059" spans="1:54" ht="14.25" x14ac:dyDescent="0.2">
      <c r="A2059" s="139"/>
      <c r="B2059" s="139"/>
      <c r="C2059" s="139"/>
      <c r="D2059" s="139"/>
      <c r="E2059" s="139"/>
      <c r="F2059" s="139"/>
      <c r="G2059" s="139"/>
      <c r="H2059" s="139"/>
      <c r="I2059" s="139"/>
      <c r="J2059" s="139"/>
      <c r="K2059" s="139"/>
      <c r="L2059" s="139"/>
      <c r="M2059" s="139"/>
      <c r="N2059" s="139"/>
      <c r="O2059" s="139"/>
      <c r="P2059" s="139"/>
      <c r="Q2059" s="139"/>
      <c r="R2059" s="139"/>
      <c r="S2059" s="139"/>
      <c r="T2059" s="139"/>
      <c r="U2059" s="139"/>
      <c r="V2059" s="139"/>
      <c r="W2059" s="139"/>
      <c r="X2059" s="139"/>
      <c r="Y2059" s="139"/>
      <c r="Z2059" s="139"/>
      <c r="AA2059" s="139"/>
      <c r="AB2059" s="139"/>
      <c r="AC2059" s="139"/>
      <c r="AD2059" s="139"/>
      <c r="AE2059" s="139"/>
      <c r="AF2059" s="139"/>
      <c r="AG2059" s="139"/>
      <c r="AH2059" s="139"/>
      <c r="AI2059" s="139"/>
      <c r="AJ2059" s="139"/>
      <c r="AK2059" s="139"/>
      <c r="AL2059" s="139"/>
      <c r="AM2059" s="139"/>
      <c r="AN2059" s="139"/>
      <c r="AO2059" s="139"/>
      <c r="AP2059" s="139"/>
      <c r="AQ2059" s="139"/>
      <c r="AR2059" s="139"/>
      <c r="AS2059" s="139"/>
      <c r="AT2059" s="139"/>
      <c r="AU2059" s="139"/>
      <c r="AV2059" s="139"/>
      <c r="AW2059" s="139"/>
      <c r="AX2059" s="139"/>
      <c r="AY2059" s="139"/>
      <c r="AZ2059" s="139"/>
      <c r="BA2059" s="139"/>
      <c r="BB2059" s="139"/>
    </row>
    <row r="2060" spans="1:54" ht="14.25" x14ac:dyDescent="0.2">
      <c r="A2060" s="139"/>
      <c r="B2060" s="139"/>
      <c r="C2060" s="139"/>
      <c r="D2060" s="139"/>
      <c r="E2060" s="139"/>
      <c r="F2060" s="139"/>
      <c r="G2060" s="139"/>
      <c r="H2060" s="139"/>
      <c r="I2060" s="139"/>
      <c r="J2060" s="139"/>
      <c r="K2060" s="139"/>
      <c r="L2060" s="139"/>
      <c r="M2060" s="139"/>
      <c r="N2060" s="139"/>
      <c r="O2060" s="139"/>
      <c r="P2060" s="139"/>
      <c r="Q2060" s="139"/>
      <c r="R2060" s="139"/>
      <c r="S2060" s="139"/>
      <c r="T2060" s="139"/>
      <c r="U2060" s="139"/>
      <c r="V2060" s="139"/>
      <c r="W2060" s="139"/>
      <c r="X2060" s="139"/>
      <c r="Y2060" s="139"/>
      <c r="Z2060" s="139"/>
      <c r="AA2060" s="139"/>
      <c r="AB2060" s="139"/>
      <c r="AC2060" s="139"/>
      <c r="AD2060" s="139"/>
      <c r="AE2060" s="139"/>
      <c r="AF2060" s="139"/>
      <c r="AG2060" s="139"/>
      <c r="AH2060" s="139"/>
      <c r="AI2060" s="139"/>
      <c r="AJ2060" s="139"/>
      <c r="AK2060" s="139"/>
      <c r="AL2060" s="139"/>
      <c r="AM2060" s="139"/>
      <c r="AN2060" s="139"/>
      <c r="AO2060" s="139"/>
      <c r="AP2060" s="139"/>
      <c r="AQ2060" s="139"/>
      <c r="AR2060" s="139"/>
      <c r="AS2060" s="139"/>
      <c r="AT2060" s="139"/>
      <c r="AU2060" s="139"/>
      <c r="AV2060" s="139"/>
      <c r="AW2060" s="139"/>
      <c r="AX2060" s="139"/>
      <c r="AY2060" s="139"/>
      <c r="AZ2060" s="139"/>
      <c r="BA2060" s="139"/>
      <c r="BB2060" s="139"/>
    </row>
    <row r="2061" spans="1:54" ht="14.25" x14ac:dyDescent="0.2">
      <c r="A2061" s="139"/>
      <c r="B2061" s="139"/>
      <c r="C2061" s="139"/>
      <c r="D2061" s="139"/>
      <c r="E2061" s="139"/>
      <c r="F2061" s="139"/>
      <c r="G2061" s="139"/>
      <c r="H2061" s="139"/>
      <c r="I2061" s="139"/>
      <c r="J2061" s="139"/>
      <c r="K2061" s="139"/>
      <c r="L2061" s="139"/>
      <c r="M2061" s="139"/>
      <c r="N2061" s="139"/>
      <c r="O2061" s="139"/>
      <c r="P2061" s="139"/>
      <c r="Q2061" s="139"/>
      <c r="R2061" s="139"/>
      <c r="S2061" s="139"/>
      <c r="T2061" s="139"/>
      <c r="U2061" s="139"/>
      <c r="V2061" s="139"/>
      <c r="W2061" s="139"/>
      <c r="X2061" s="139"/>
      <c r="Y2061" s="139"/>
      <c r="Z2061" s="139"/>
      <c r="AA2061" s="139"/>
      <c r="AB2061" s="139"/>
      <c r="AC2061" s="139"/>
      <c r="AD2061" s="139"/>
      <c r="AE2061" s="139"/>
      <c r="AF2061" s="139"/>
      <c r="AG2061" s="139"/>
      <c r="AH2061" s="139"/>
      <c r="AI2061" s="139"/>
      <c r="AJ2061" s="139"/>
      <c r="AK2061" s="139"/>
      <c r="AL2061" s="139"/>
      <c r="AM2061" s="139"/>
      <c r="AN2061" s="139"/>
      <c r="AO2061" s="139"/>
      <c r="AP2061" s="139"/>
      <c r="AQ2061" s="139"/>
      <c r="AR2061" s="139"/>
      <c r="AS2061" s="139"/>
      <c r="AT2061" s="139"/>
      <c r="AU2061" s="139"/>
      <c r="AV2061" s="139"/>
      <c r="AW2061" s="139"/>
      <c r="AX2061" s="139"/>
      <c r="AY2061" s="139"/>
      <c r="AZ2061" s="139"/>
      <c r="BA2061" s="139"/>
      <c r="BB2061" s="139"/>
    </row>
    <row r="2062" spans="1:54" ht="14.25" x14ac:dyDescent="0.2">
      <c r="A2062" s="139"/>
      <c r="B2062" s="139"/>
      <c r="C2062" s="139"/>
      <c r="D2062" s="139"/>
      <c r="E2062" s="139"/>
      <c r="F2062" s="139"/>
      <c r="G2062" s="139"/>
      <c r="H2062" s="139"/>
      <c r="I2062" s="139"/>
      <c r="J2062" s="139"/>
      <c r="K2062" s="139"/>
      <c r="L2062" s="139"/>
      <c r="M2062" s="139"/>
      <c r="N2062" s="139"/>
      <c r="O2062" s="139"/>
      <c r="P2062" s="139"/>
      <c r="Q2062" s="139"/>
      <c r="R2062" s="139"/>
      <c r="S2062" s="139"/>
      <c r="T2062" s="139"/>
      <c r="U2062" s="139"/>
      <c r="V2062" s="139"/>
      <c r="W2062" s="139"/>
      <c r="X2062" s="139"/>
      <c r="Y2062" s="139"/>
      <c r="Z2062" s="139"/>
      <c r="AA2062" s="139"/>
      <c r="AB2062" s="139"/>
      <c r="AC2062" s="139"/>
      <c r="AD2062" s="139"/>
      <c r="AE2062" s="139"/>
      <c r="AF2062" s="139"/>
      <c r="AG2062" s="139"/>
      <c r="AH2062" s="139"/>
      <c r="AI2062" s="139"/>
      <c r="AJ2062" s="139"/>
      <c r="AK2062" s="139"/>
      <c r="AL2062" s="139"/>
      <c r="AM2062" s="139"/>
      <c r="AN2062" s="139"/>
      <c r="AO2062" s="139"/>
      <c r="AP2062" s="139"/>
      <c r="AQ2062" s="139"/>
      <c r="AR2062" s="139"/>
      <c r="AS2062" s="139"/>
      <c r="AT2062" s="139"/>
      <c r="AU2062" s="139"/>
      <c r="AV2062" s="139"/>
      <c r="AW2062" s="139"/>
      <c r="AX2062" s="139"/>
      <c r="AY2062" s="139"/>
      <c r="AZ2062" s="139"/>
      <c r="BA2062" s="139"/>
      <c r="BB2062" s="139"/>
    </row>
    <row r="2063" spans="1:54" ht="14.25" x14ac:dyDescent="0.2">
      <c r="A2063" s="139"/>
      <c r="B2063" s="139"/>
      <c r="C2063" s="139"/>
      <c r="D2063" s="139"/>
      <c r="E2063" s="139"/>
      <c r="F2063" s="139"/>
      <c r="G2063" s="139"/>
      <c r="H2063" s="139"/>
      <c r="I2063" s="139"/>
      <c r="J2063" s="139"/>
      <c r="K2063" s="139"/>
      <c r="L2063" s="139"/>
      <c r="M2063" s="139"/>
      <c r="N2063" s="139"/>
      <c r="O2063" s="139"/>
      <c r="P2063" s="139"/>
      <c r="Q2063" s="139"/>
      <c r="R2063" s="139"/>
      <c r="S2063" s="139"/>
      <c r="T2063" s="139"/>
      <c r="U2063" s="139"/>
      <c r="V2063" s="139"/>
      <c r="W2063" s="139"/>
      <c r="X2063" s="139"/>
      <c r="Y2063" s="139"/>
      <c r="Z2063" s="139"/>
      <c r="AA2063" s="139"/>
      <c r="AB2063" s="139"/>
      <c r="AC2063" s="139"/>
      <c r="AD2063" s="139"/>
      <c r="AE2063" s="139"/>
      <c r="AF2063" s="139"/>
      <c r="AG2063" s="139"/>
      <c r="AH2063" s="139"/>
      <c r="AI2063" s="139"/>
      <c r="AJ2063" s="139"/>
      <c r="AK2063" s="139"/>
      <c r="AL2063" s="139"/>
      <c r="AM2063" s="139"/>
      <c r="AN2063" s="139"/>
      <c r="AO2063" s="139"/>
      <c r="AP2063" s="139"/>
      <c r="AQ2063" s="139"/>
      <c r="AR2063" s="139"/>
      <c r="AS2063" s="139"/>
      <c r="AT2063" s="139"/>
      <c r="AU2063" s="139"/>
      <c r="AV2063" s="139"/>
      <c r="AW2063" s="139"/>
      <c r="AX2063" s="139"/>
      <c r="AY2063" s="139"/>
      <c r="AZ2063" s="139"/>
      <c r="BA2063" s="139"/>
      <c r="BB2063" s="139"/>
    </row>
    <row r="2064" spans="1:54" ht="14.25" x14ac:dyDescent="0.2">
      <c r="A2064" s="139"/>
      <c r="B2064" s="139"/>
      <c r="C2064" s="139"/>
      <c r="D2064" s="139"/>
      <c r="E2064" s="139"/>
      <c r="F2064" s="139"/>
      <c r="G2064" s="139"/>
      <c r="H2064" s="139"/>
      <c r="I2064" s="139"/>
      <c r="J2064" s="139"/>
      <c r="K2064" s="139"/>
      <c r="L2064" s="139"/>
      <c r="M2064" s="139"/>
      <c r="N2064" s="139"/>
      <c r="O2064" s="139"/>
      <c r="P2064" s="139"/>
      <c r="Q2064" s="139"/>
      <c r="R2064" s="139"/>
      <c r="S2064" s="139"/>
      <c r="T2064" s="139"/>
      <c r="U2064" s="139"/>
      <c r="V2064" s="139"/>
      <c r="W2064" s="139"/>
      <c r="X2064" s="139"/>
      <c r="Y2064" s="139"/>
      <c r="Z2064" s="139"/>
      <c r="AA2064" s="139"/>
      <c r="AB2064" s="139"/>
      <c r="AC2064" s="139"/>
      <c r="AD2064" s="139"/>
      <c r="AE2064" s="139"/>
      <c r="AF2064" s="139"/>
      <c r="AG2064" s="139"/>
      <c r="AH2064" s="139"/>
      <c r="AI2064" s="139"/>
      <c r="AJ2064" s="139"/>
      <c r="AK2064" s="139"/>
      <c r="AL2064" s="139"/>
      <c r="AM2064" s="139"/>
      <c r="AN2064" s="139"/>
      <c r="AO2064" s="139"/>
      <c r="AP2064" s="139"/>
      <c r="AQ2064" s="139"/>
      <c r="AR2064" s="139"/>
      <c r="AS2064" s="139"/>
      <c r="AT2064" s="139"/>
      <c r="AU2064" s="139"/>
      <c r="AV2064" s="139"/>
      <c r="AW2064" s="139"/>
      <c r="AX2064" s="139"/>
      <c r="AY2064" s="139"/>
      <c r="AZ2064" s="139"/>
      <c r="BA2064" s="139"/>
      <c r="BB2064" s="139"/>
    </row>
    <row r="2065" spans="1:54" ht="14.25" x14ac:dyDescent="0.2">
      <c r="A2065" s="139"/>
      <c r="B2065" s="139"/>
      <c r="C2065" s="139"/>
      <c r="D2065" s="139"/>
      <c r="E2065" s="139"/>
      <c r="F2065" s="139"/>
      <c r="G2065" s="139"/>
      <c r="H2065" s="139"/>
      <c r="I2065" s="139"/>
      <c r="J2065" s="139"/>
      <c r="K2065" s="139"/>
      <c r="L2065" s="139"/>
      <c r="M2065" s="139"/>
      <c r="N2065" s="139"/>
      <c r="O2065" s="139"/>
      <c r="P2065" s="139"/>
      <c r="Q2065" s="139"/>
      <c r="R2065" s="139"/>
      <c r="S2065" s="139"/>
      <c r="T2065" s="139"/>
      <c r="U2065" s="139"/>
      <c r="V2065" s="139"/>
      <c r="W2065" s="139"/>
      <c r="X2065" s="139"/>
      <c r="Y2065" s="139"/>
      <c r="Z2065" s="139"/>
      <c r="AA2065" s="139"/>
      <c r="AB2065" s="139"/>
      <c r="AC2065" s="139"/>
      <c r="AD2065" s="139"/>
      <c r="AE2065" s="139"/>
      <c r="AF2065" s="139"/>
      <c r="AG2065" s="139"/>
      <c r="AH2065" s="139"/>
      <c r="AI2065" s="139"/>
      <c r="AJ2065" s="139"/>
      <c r="AK2065" s="139"/>
      <c r="AL2065" s="139"/>
      <c r="AM2065" s="139"/>
      <c r="AN2065" s="139"/>
      <c r="AO2065" s="139"/>
      <c r="AP2065" s="139"/>
      <c r="AQ2065" s="139"/>
      <c r="AR2065" s="139"/>
      <c r="AS2065" s="139"/>
      <c r="AT2065" s="139"/>
      <c r="AU2065" s="139"/>
      <c r="AV2065" s="139"/>
      <c r="AW2065" s="139"/>
      <c r="AX2065" s="139"/>
      <c r="AY2065" s="139"/>
      <c r="AZ2065" s="139"/>
      <c r="BA2065" s="139"/>
      <c r="BB2065" s="139"/>
    </row>
    <row r="2066" spans="1:54" ht="14.25" x14ac:dyDescent="0.2">
      <c r="A2066" s="139"/>
      <c r="B2066" s="139"/>
      <c r="C2066" s="139"/>
      <c r="D2066" s="139"/>
      <c r="E2066" s="139"/>
      <c r="F2066" s="139"/>
      <c r="G2066" s="139"/>
      <c r="H2066" s="139"/>
      <c r="I2066" s="139"/>
      <c r="J2066" s="139"/>
      <c r="K2066" s="139"/>
      <c r="L2066" s="139"/>
      <c r="M2066" s="139"/>
      <c r="N2066" s="139"/>
      <c r="O2066" s="139"/>
      <c r="P2066" s="139"/>
      <c r="Q2066" s="139"/>
      <c r="R2066" s="139"/>
      <c r="S2066" s="139"/>
      <c r="T2066" s="139"/>
      <c r="U2066" s="139"/>
      <c r="V2066" s="139"/>
      <c r="W2066" s="139"/>
      <c r="X2066" s="139"/>
      <c r="Y2066" s="139"/>
      <c r="Z2066" s="139"/>
      <c r="AA2066" s="139"/>
      <c r="AB2066" s="139"/>
      <c r="AC2066" s="139"/>
      <c r="AD2066" s="139"/>
      <c r="AE2066" s="139"/>
      <c r="AF2066" s="139"/>
      <c r="AG2066" s="139"/>
      <c r="AH2066" s="139"/>
      <c r="AI2066" s="139"/>
      <c r="AJ2066" s="139"/>
      <c r="AK2066" s="139"/>
      <c r="AL2066" s="139"/>
      <c r="AM2066" s="139"/>
      <c r="AN2066" s="139"/>
      <c r="AO2066" s="139"/>
      <c r="AP2066" s="139"/>
      <c r="AQ2066" s="139"/>
      <c r="AR2066" s="139"/>
      <c r="AS2066" s="139"/>
      <c r="AT2066" s="139"/>
      <c r="AU2066" s="139"/>
      <c r="AV2066" s="139"/>
      <c r="AW2066" s="139"/>
      <c r="AX2066" s="139"/>
      <c r="AY2066" s="139"/>
      <c r="AZ2066" s="139"/>
      <c r="BA2066" s="139"/>
      <c r="BB2066" s="139"/>
    </row>
    <row r="2067" spans="1:54" ht="14.25" x14ac:dyDescent="0.2">
      <c r="A2067" s="139"/>
      <c r="B2067" s="139"/>
      <c r="C2067" s="139"/>
      <c r="D2067" s="139"/>
      <c r="E2067" s="139"/>
      <c r="F2067" s="139"/>
      <c r="G2067" s="139"/>
      <c r="H2067" s="139"/>
      <c r="I2067" s="139"/>
      <c r="J2067" s="139"/>
      <c r="K2067" s="139"/>
      <c r="L2067" s="139"/>
      <c r="M2067" s="139"/>
      <c r="N2067" s="139"/>
      <c r="O2067" s="139"/>
      <c r="P2067" s="139"/>
      <c r="Q2067" s="139"/>
      <c r="R2067" s="139"/>
      <c r="S2067" s="139"/>
      <c r="T2067" s="139"/>
      <c r="U2067" s="139"/>
      <c r="V2067" s="139"/>
      <c r="W2067" s="139"/>
      <c r="X2067" s="139"/>
      <c r="Y2067" s="139"/>
      <c r="Z2067" s="139"/>
      <c r="AA2067" s="139"/>
      <c r="AB2067" s="139"/>
      <c r="AC2067" s="139"/>
      <c r="AD2067" s="139"/>
      <c r="AE2067" s="139"/>
      <c r="AF2067" s="139"/>
      <c r="AG2067" s="139"/>
      <c r="AH2067" s="139"/>
      <c r="AI2067" s="139"/>
      <c r="AJ2067" s="139"/>
      <c r="AK2067" s="139"/>
      <c r="AL2067" s="139"/>
      <c r="AM2067" s="139"/>
      <c r="AN2067" s="139"/>
      <c r="AO2067" s="139"/>
      <c r="AP2067" s="139"/>
      <c r="AQ2067" s="139"/>
      <c r="AR2067" s="139"/>
      <c r="AS2067" s="139"/>
      <c r="AT2067" s="139"/>
      <c r="AU2067" s="139"/>
      <c r="AV2067" s="139"/>
      <c r="AW2067" s="139"/>
      <c r="AX2067" s="139"/>
      <c r="AY2067" s="139"/>
      <c r="AZ2067" s="139"/>
      <c r="BA2067" s="139"/>
      <c r="BB2067" s="139"/>
    </row>
    <row r="2068" spans="1:54" ht="14.25" x14ac:dyDescent="0.2">
      <c r="A2068" s="139"/>
      <c r="B2068" s="139"/>
      <c r="C2068" s="139"/>
      <c r="D2068" s="139"/>
      <c r="E2068" s="139"/>
      <c r="F2068" s="139"/>
      <c r="G2068" s="139"/>
      <c r="H2068" s="139"/>
      <c r="I2068" s="139"/>
      <c r="J2068" s="139"/>
      <c r="K2068" s="139"/>
      <c r="L2068" s="139"/>
      <c r="M2068" s="139"/>
      <c r="N2068" s="139"/>
      <c r="O2068" s="139"/>
      <c r="P2068" s="139"/>
      <c r="Q2068" s="139"/>
      <c r="R2068" s="139"/>
      <c r="S2068" s="139"/>
      <c r="T2068" s="139"/>
      <c r="U2068" s="139"/>
      <c r="V2068" s="139"/>
      <c r="W2068" s="139"/>
      <c r="X2068" s="139"/>
      <c r="Y2068" s="139"/>
      <c r="Z2068" s="139"/>
      <c r="AA2068" s="139"/>
      <c r="AB2068" s="139"/>
      <c r="AC2068" s="139"/>
      <c r="AD2068" s="139"/>
      <c r="AE2068" s="139"/>
      <c r="AF2068" s="139"/>
      <c r="AG2068" s="139"/>
      <c r="AH2068" s="139"/>
      <c r="AI2068" s="139"/>
      <c r="AJ2068" s="139"/>
      <c r="AK2068" s="139"/>
      <c r="AL2068" s="139"/>
      <c r="AM2068" s="139"/>
      <c r="AN2068" s="139"/>
      <c r="AO2068" s="139"/>
      <c r="AP2068" s="139"/>
      <c r="AQ2068" s="139"/>
      <c r="AR2068" s="139"/>
      <c r="AS2068" s="139"/>
      <c r="AT2068" s="139"/>
      <c r="AU2068" s="139"/>
      <c r="AV2068" s="139"/>
      <c r="AW2068" s="139"/>
      <c r="AX2068" s="139"/>
      <c r="AY2068" s="139"/>
      <c r="AZ2068" s="139"/>
      <c r="BA2068" s="139"/>
      <c r="BB2068" s="139"/>
    </row>
    <row r="2069" spans="1:54" ht="14.25" x14ac:dyDescent="0.2">
      <c r="A2069" s="139"/>
      <c r="B2069" s="139"/>
      <c r="C2069" s="139"/>
      <c r="D2069" s="139"/>
      <c r="E2069" s="139"/>
      <c r="F2069" s="139"/>
      <c r="G2069" s="139"/>
      <c r="H2069" s="139"/>
      <c r="I2069" s="139"/>
      <c r="J2069" s="139"/>
      <c r="K2069" s="139"/>
      <c r="L2069" s="139"/>
      <c r="M2069" s="139"/>
      <c r="N2069" s="139"/>
      <c r="O2069" s="139"/>
      <c r="P2069" s="139"/>
      <c r="Q2069" s="139"/>
      <c r="R2069" s="139"/>
      <c r="S2069" s="139"/>
      <c r="T2069" s="139"/>
      <c r="U2069" s="139"/>
      <c r="V2069" s="139"/>
      <c r="W2069" s="139"/>
      <c r="X2069" s="139"/>
      <c r="Y2069" s="139"/>
      <c r="Z2069" s="139"/>
      <c r="AA2069" s="139"/>
      <c r="AB2069" s="139"/>
      <c r="AC2069" s="139"/>
      <c r="AD2069" s="139"/>
      <c r="AE2069" s="139"/>
      <c r="AF2069" s="139"/>
      <c r="AG2069" s="139"/>
      <c r="AH2069" s="139"/>
      <c r="AI2069" s="139"/>
      <c r="AJ2069" s="139"/>
      <c r="AK2069" s="139"/>
      <c r="AL2069" s="139"/>
      <c r="AM2069" s="139"/>
      <c r="AN2069" s="139"/>
      <c r="AO2069" s="139"/>
      <c r="AP2069" s="139"/>
      <c r="AQ2069" s="139"/>
      <c r="AR2069" s="139"/>
      <c r="AS2069" s="139"/>
      <c r="AT2069" s="139"/>
      <c r="AU2069" s="139"/>
      <c r="AV2069" s="139"/>
      <c r="AW2069" s="139"/>
      <c r="AX2069" s="139"/>
      <c r="AY2069" s="139"/>
      <c r="AZ2069" s="139"/>
      <c r="BA2069" s="139"/>
      <c r="BB2069" s="139"/>
    </row>
    <row r="2070" spans="1:54" ht="14.25" x14ac:dyDescent="0.2">
      <c r="A2070" s="139"/>
      <c r="B2070" s="139"/>
      <c r="C2070" s="139"/>
      <c r="D2070" s="139"/>
      <c r="E2070" s="139"/>
      <c r="F2070" s="139"/>
      <c r="G2070" s="139"/>
      <c r="H2070" s="139"/>
      <c r="I2070" s="139"/>
      <c r="J2070" s="139"/>
      <c r="K2070" s="139"/>
      <c r="L2070" s="139"/>
      <c r="M2070" s="139"/>
      <c r="N2070" s="139"/>
      <c r="O2070" s="139"/>
      <c r="P2070" s="139"/>
      <c r="Q2070" s="139"/>
      <c r="R2070" s="139"/>
      <c r="S2070" s="139"/>
      <c r="T2070" s="139"/>
      <c r="U2070" s="139"/>
      <c r="V2070" s="139"/>
      <c r="W2070" s="139"/>
      <c r="X2070" s="139"/>
      <c r="Y2070" s="139"/>
      <c r="Z2070" s="139"/>
      <c r="AA2070" s="139"/>
      <c r="AB2070" s="139"/>
      <c r="AC2070" s="139"/>
      <c r="AD2070" s="139"/>
      <c r="AE2070" s="139"/>
      <c r="AF2070" s="139"/>
      <c r="AG2070" s="139"/>
      <c r="AH2070" s="139"/>
      <c r="AI2070" s="139"/>
      <c r="AJ2070" s="139"/>
      <c r="AK2070" s="139"/>
      <c r="AL2070" s="139"/>
      <c r="AM2070" s="139"/>
      <c r="AN2070" s="139"/>
      <c r="AO2070" s="139"/>
      <c r="AP2070" s="139"/>
      <c r="AQ2070" s="139"/>
      <c r="AR2070" s="139"/>
      <c r="AS2070" s="139"/>
      <c r="AT2070" s="139"/>
      <c r="AU2070" s="139"/>
      <c r="AV2070" s="139"/>
      <c r="AW2070" s="139"/>
      <c r="AX2070" s="139"/>
      <c r="AY2070" s="139"/>
      <c r="AZ2070" s="139"/>
      <c r="BA2070" s="139"/>
      <c r="BB2070" s="139"/>
    </row>
    <row r="2071" spans="1:54" ht="14.25" x14ac:dyDescent="0.2">
      <c r="A2071" s="139"/>
      <c r="B2071" s="139"/>
      <c r="C2071" s="139"/>
      <c r="D2071" s="139"/>
      <c r="E2071" s="139"/>
      <c r="F2071" s="139"/>
      <c r="G2071" s="139"/>
      <c r="H2071" s="139"/>
      <c r="I2071" s="139"/>
      <c r="J2071" s="139"/>
      <c r="K2071" s="139"/>
      <c r="L2071" s="139"/>
      <c r="M2071" s="139"/>
      <c r="N2071" s="139"/>
      <c r="O2071" s="139"/>
      <c r="P2071" s="139"/>
      <c r="Q2071" s="139"/>
      <c r="R2071" s="139"/>
      <c r="S2071" s="139"/>
      <c r="T2071" s="139"/>
      <c r="U2071" s="139"/>
      <c r="V2071" s="139"/>
      <c r="W2071" s="139"/>
      <c r="X2071" s="139"/>
      <c r="Y2071" s="139"/>
      <c r="Z2071" s="139"/>
      <c r="AA2071" s="139"/>
      <c r="AB2071" s="139"/>
      <c r="AC2071" s="139"/>
      <c r="AD2071" s="139"/>
      <c r="AE2071" s="139"/>
      <c r="AF2071" s="139"/>
      <c r="AG2071" s="139"/>
      <c r="AH2071" s="139"/>
      <c r="AI2071" s="139"/>
      <c r="AJ2071" s="139"/>
      <c r="AK2071" s="139"/>
      <c r="AL2071" s="139"/>
      <c r="AM2071" s="139"/>
      <c r="AN2071" s="139"/>
      <c r="AO2071" s="139"/>
      <c r="AP2071" s="139"/>
      <c r="AQ2071" s="139"/>
      <c r="AR2071" s="139"/>
      <c r="AS2071" s="139"/>
      <c r="AT2071" s="139"/>
      <c r="AU2071" s="139"/>
      <c r="AV2071" s="139"/>
      <c r="AW2071" s="139"/>
      <c r="AX2071" s="139"/>
      <c r="AY2071" s="139"/>
      <c r="AZ2071" s="139"/>
      <c r="BA2071" s="139"/>
      <c r="BB2071" s="139"/>
    </row>
    <row r="2072" spans="1:54" ht="14.25" x14ac:dyDescent="0.2">
      <c r="A2072" s="139"/>
      <c r="B2072" s="139"/>
      <c r="C2072" s="139"/>
      <c r="D2072" s="139"/>
      <c r="E2072" s="139"/>
      <c r="F2072" s="139"/>
      <c r="G2072" s="139"/>
      <c r="H2072" s="139"/>
      <c r="I2072" s="139"/>
      <c r="J2072" s="139"/>
      <c r="K2072" s="139"/>
      <c r="L2072" s="139"/>
      <c r="M2072" s="139"/>
      <c r="N2072" s="139"/>
      <c r="O2072" s="139"/>
      <c r="P2072" s="139"/>
      <c r="Q2072" s="139"/>
      <c r="R2072" s="139"/>
      <c r="S2072" s="139"/>
      <c r="T2072" s="139"/>
      <c r="U2072" s="139"/>
      <c r="V2072" s="139"/>
      <c r="W2072" s="139"/>
      <c r="X2072" s="139"/>
      <c r="Y2072" s="139"/>
      <c r="Z2072" s="139"/>
      <c r="AA2072" s="139"/>
      <c r="AB2072" s="139"/>
      <c r="AC2072" s="139"/>
      <c r="AD2072" s="139"/>
      <c r="AE2072" s="139"/>
      <c r="AF2072" s="139"/>
      <c r="AG2072" s="139"/>
      <c r="AH2072" s="139"/>
      <c r="AI2072" s="139"/>
      <c r="AJ2072" s="139"/>
      <c r="AK2072" s="139"/>
      <c r="AL2072" s="139"/>
      <c r="AM2072" s="139"/>
      <c r="AN2072" s="139"/>
      <c r="AO2072" s="139"/>
      <c r="AP2072" s="139"/>
      <c r="AQ2072" s="139"/>
      <c r="AR2072" s="139"/>
      <c r="AS2072" s="139"/>
      <c r="AT2072" s="139"/>
      <c r="AU2072" s="139"/>
      <c r="AV2072" s="139"/>
      <c r="AW2072" s="139"/>
      <c r="AX2072" s="139"/>
      <c r="AY2072" s="139"/>
      <c r="AZ2072" s="139"/>
      <c r="BA2072" s="139"/>
      <c r="BB2072" s="139"/>
    </row>
    <row r="2073" spans="1:54" ht="14.25" x14ac:dyDescent="0.2">
      <c r="A2073" s="139"/>
      <c r="B2073" s="139"/>
      <c r="C2073" s="139"/>
      <c r="D2073" s="139"/>
      <c r="E2073" s="139"/>
      <c r="F2073" s="139"/>
      <c r="G2073" s="139"/>
      <c r="H2073" s="139"/>
      <c r="I2073" s="139"/>
      <c r="J2073" s="139"/>
      <c r="K2073" s="139"/>
      <c r="L2073" s="139"/>
      <c r="M2073" s="139"/>
      <c r="N2073" s="139"/>
      <c r="O2073" s="139"/>
      <c r="P2073" s="139"/>
      <c r="Q2073" s="139"/>
      <c r="R2073" s="139"/>
      <c r="S2073" s="139"/>
      <c r="T2073" s="139"/>
      <c r="U2073" s="139"/>
      <c r="V2073" s="139"/>
      <c r="W2073" s="139"/>
      <c r="X2073" s="139"/>
      <c r="Y2073" s="139"/>
      <c r="Z2073" s="139"/>
      <c r="AA2073" s="139"/>
      <c r="AB2073" s="139"/>
      <c r="AC2073" s="139"/>
      <c r="AD2073" s="139"/>
      <c r="AE2073" s="139"/>
      <c r="AF2073" s="139"/>
      <c r="AG2073" s="139"/>
      <c r="AH2073" s="139"/>
      <c r="AI2073" s="139"/>
      <c r="AJ2073" s="139"/>
      <c r="AK2073" s="139"/>
      <c r="AL2073" s="139"/>
      <c r="AM2073" s="139"/>
      <c r="AN2073" s="139"/>
      <c r="AO2073" s="139"/>
      <c r="AP2073" s="139"/>
      <c r="AQ2073" s="139"/>
      <c r="AR2073" s="139"/>
      <c r="AS2073" s="139"/>
      <c r="AT2073" s="139"/>
      <c r="AU2073" s="139"/>
      <c r="AV2073" s="139"/>
      <c r="AW2073" s="139"/>
      <c r="AX2073" s="139"/>
      <c r="AY2073" s="139"/>
      <c r="AZ2073" s="139"/>
      <c r="BA2073" s="139"/>
      <c r="BB2073" s="139"/>
    </row>
    <row r="2074" spans="1:54" ht="14.25" x14ac:dyDescent="0.2">
      <c r="A2074" s="139"/>
      <c r="B2074" s="139"/>
      <c r="C2074" s="139"/>
      <c r="D2074" s="139"/>
      <c r="E2074" s="139"/>
      <c r="F2074" s="139"/>
      <c r="G2074" s="139"/>
      <c r="H2074" s="139"/>
      <c r="I2074" s="139"/>
      <c r="J2074" s="139"/>
      <c r="K2074" s="139"/>
      <c r="L2074" s="139"/>
      <c r="M2074" s="139"/>
      <c r="N2074" s="139"/>
      <c r="O2074" s="139"/>
      <c r="P2074" s="139"/>
      <c r="Q2074" s="139"/>
      <c r="R2074" s="139"/>
      <c r="S2074" s="139"/>
      <c r="T2074" s="139"/>
      <c r="U2074" s="139"/>
      <c r="V2074" s="139"/>
      <c r="W2074" s="139"/>
      <c r="X2074" s="139"/>
      <c r="Y2074" s="139"/>
      <c r="Z2074" s="139"/>
      <c r="AA2074" s="139"/>
      <c r="AB2074" s="139"/>
      <c r="AC2074" s="139"/>
      <c r="AD2074" s="139"/>
      <c r="AE2074" s="139"/>
      <c r="AF2074" s="139"/>
      <c r="AG2074" s="139"/>
      <c r="AH2074" s="139"/>
      <c r="AI2074" s="139"/>
      <c r="AJ2074" s="139"/>
      <c r="AK2074" s="139"/>
      <c r="AL2074" s="139"/>
      <c r="AM2074" s="139"/>
      <c r="AN2074" s="139"/>
      <c r="AO2074" s="139"/>
      <c r="AP2074" s="139"/>
      <c r="AQ2074" s="139"/>
      <c r="AR2074" s="139"/>
      <c r="AS2074" s="139"/>
      <c r="AT2074" s="139"/>
      <c r="AU2074" s="139"/>
      <c r="AV2074" s="139"/>
      <c r="AW2074" s="139"/>
      <c r="AX2074" s="139"/>
      <c r="AY2074" s="139"/>
      <c r="AZ2074" s="139"/>
      <c r="BA2074" s="139"/>
      <c r="BB2074" s="139"/>
    </row>
    <row r="2075" spans="1:54" ht="14.25" x14ac:dyDescent="0.2">
      <c r="A2075" s="139"/>
      <c r="B2075" s="139"/>
      <c r="C2075" s="139"/>
      <c r="D2075" s="139"/>
      <c r="E2075" s="139"/>
      <c r="F2075" s="139"/>
      <c r="G2075" s="139"/>
      <c r="H2075" s="139"/>
      <c r="I2075" s="139"/>
      <c r="J2075" s="139"/>
      <c r="K2075" s="139"/>
      <c r="L2075" s="139"/>
      <c r="M2075" s="139"/>
      <c r="N2075" s="139"/>
      <c r="O2075" s="139"/>
      <c r="P2075" s="139"/>
      <c r="Q2075" s="139"/>
      <c r="R2075" s="139"/>
      <c r="S2075" s="139"/>
      <c r="T2075" s="139"/>
      <c r="U2075" s="139"/>
      <c r="V2075" s="139"/>
      <c r="W2075" s="139"/>
      <c r="X2075" s="139"/>
      <c r="Y2075" s="139"/>
      <c r="Z2075" s="139"/>
      <c r="AA2075" s="139"/>
      <c r="AB2075" s="139"/>
      <c r="AC2075" s="139"/>
      <c r="AD2075" s="139"/>
      <c r="AE2075" s="139"/>
      <c r="AF2075" s="139"/>
      <c r="AG2075" s="139"/>
      <c r="AH2075" s="139"/>
      <c r="AI2075" s="139"/>
      <c r="AJ2075" s="139"/>
      <c r="AK2075" s="139"/>
      <c r="AL2075" s="139"/>
      <c r="AM2075" s="139"/>
      <c r="AN2075" s="139"/>
      <c r="AO2075" s="139"/>
      <c r="AP2075" s="139"/>
      <c r="AQ2075" s="139"/>
      <c r="AR2075" s="139"/>
      <c r="AS2075" s="139"/>
      <c r="AT2075" s="139"/>
      <c r="AU2075" s="139"/>
      <c r="AV2075" s="139"/>
      <c r="AW2075" s="139"/>
      <c r="AX2075" s="139"/>
      <c r="AY2075" s="139"/>
      <c r="AZ2075" s="139"/>
      <c r="BA2075" s="139"/>
      <c r="BB2075" s="139"/>
    </row>
    <row r="2076" spans="1:54" ht="14.25" x14ac:dyDescent="0.2">
      <c r="A2076" s="139"/>
      <c r="B2076" s="139"/>
      <c r="C2076" s="139"/>
      <c r="D2076" s="139"/>
      <c r="E2076" s="139"/>
      <c r="F2076" s="139"/>
      <c r="G2076" s="139"/>
      <c r="H2076" s="139"/>
      <c r="I2076" s="139"/>
      <c r="J2076" s="139"/>
      <c r="K2076" s="139"/>
      <c r="L2076" s="139"/>
      <c r="M2076" s="139"/>
      <c r="N2076" s="139"/>
      <c r="O2076" s="139"/>
      <c r="P2076" s="139"/>
      <c r="Q2076" s="139"/>
      <c r="R2076" s="139"/>
      <c r="S2076" s="139"/>
      <c r="T2076" s="139"/>
      <c r="U2076" s="139"/>
      <c r="V2076" s="139"/>
      <c r="W2076" s="139"/>
      <c r="X2076" s="139"/>
      <c r="Y2076" s="139"/>
      <c r="Z2076" s="139"/>
      <c r="AA2076" s="139"/>
      <c r="AB2076" s="139"/>
      <c r="AC2076" s="139"/>
      <c r="AD2076" s="139"/>
      <c r="AE2076" s="139"/>
      <c r="AF2076" s="139"/>
      <c r="AG2076" s="139"/>
      <c r="AH2076" s="139"/>
      <c r="AI2076" s="139"/>
      <c r="AJ2076" s="139"/>
      <c r="AK2076" s="139"/>
      <c r="AL2076" s="139"/>
      <c r="AM2076" s="139"/>
      <c r="AN2076" s="139"/>
      <c r="AO2076" s="139"/>
      <c r="AP2076" s="139"/>
      <c r="AQ2076" s="139"/>
      <c r="AR2076" s="139"/>
      <c r="AS2076" s="139"/>
      <c r="AT2076" s="139"/>
      <c r="AU2076" s="139"/>
      <c r="AV2076" s="139"/>
      <c r="AW2076" s="139"/>
      <c r="AX2076" s="139"/>
      <c r="AY2076" s="139"/>
      <c r="AZ2076" s="139"/>
      <c r="BA2076" s="139"/>
      <c r="BB2076" s="139"/>
    </row>
    <row r="2077" spans="1:54" ht="14.25" x14ac:dyDescent="0.2">
      <c r="A2077" s="139"/>
      <c r="B2077" s="139"/>
      <c r="C2077" s="139"/>
      <c r="D2077" s="139"/>
      <c r="E2077" s="139"/>
      <c r="F2077" s="139"/>
      <c r="G2077" s="139"/>
      <c r="H2077" s="139"/>
      <c r="I2077" s="139"/>
      <c r="J2077" s="139"/>
      <c r="K2077" s="139"/>
      <c r="L2077" s="139"/>
      <c r="M2077" s="139"/>
      <c r="N2077" s="139"/>
      <c r="O2077" s="139"/>
      <c r="P2077" s="139"/>
      <c r="Q2077" s="139"/>
      <c r="R2077" s="139"/>
      <c r="S2077" s="139"/>
      <c r="T2077" s="139"/>
      <c r="U2077" s="139"/>
      <c r="V2077" s="139"/>
      <c r="W2077" s="139"/>
      <c r="X2077" s="139"/>
      <c r="Y2077" s="139"/>
      <c r="Z2077" s="139"/>
      <c r="AA2077" s="139"/>
      <c r="AB2077" s="139"/>
      <c r="AC2077" s="139"/>
      <c r="AD2077" s="139"/>
      <c r="AE2077" s="139"/>
      <c r="AF2077" s="139"/>
      <c r="AG2077" s="139"/>
      <c r="AH2077" s="139"/>
      <c r="AI2077" s="139"/>
      <c r="AJ2077" s="139"/>
      <c r="AK2077" s="139"/>
      <c r="AL2077" s="139"/>
      <c r="AM2077" s="139"/>
      <c r="AN2077" s="139"/>
      <c r="AO2077" s="139"/>
      <c r="AP2077" s="139"/>
      <c r="AQ2077" s="139"/>
      <c r="AR2077" s="139"/>
      <c r="AS2077" s="139"/>
      <c r="AT2077" s="139"/>
      <c r="AU2077" s="139"/>
      <c r="AV2077" s="139"/>
      <c r="AW2077" s="139"/>
      <c r="AX2077" s="139"/>
      <c r="AY2077" s="139"/>
      <c r="AZ2077" s="139"/>
      <c r="BA2077" s="139"/>
      <c r="BB2077" s="139"/>
    </row>
    <row r="2078" spans="1:54" ht="14.25" x14ac:dyDescent="0.2">
      <c r="A2078" s="139"/>
      <c r="B2078" s="139"/>
      <c r="C2078" s="139"/>
      <c r="D2078" s="139"/>
      <c r="E2078" s="139"/>
      <c r="F2078" s="139"/>
      <c r="G2078" s="139"/>
      <c r="H2078" s="139"/>
      <c r="I2078" s="139"/>
      <c r="J2078" s="139"/>
      <c r="K2078" s="139"/>
      <c r="L2078" s="139"/>
      <c r="M2078" s="139"/>
      <c r="N2078" s="139"/>
      <c r="O2078" s="139"/>
      <c r="P2078" s="139"/>
      <c r="Q2078" s="139"/>
      <c r="R2078" s="139"/>
      <c r="S2078" s="139"/>
      <c r="T2078" s="139"/>
      <c r="U2078" s="139"/>
      <c r="V2078" s="139"/>
      <c r="W2078" s="139"/>
      <c r="X2078" s="139"/>
      <c r="Y2078" s="139"/>
      <c r="Z2078" s="139"/>
      <c r="AA2078" s="139"/>
      <c r="AB2078" s="139"/>
      <c r="AC2078" s="139"/>
      <c r="AD2078" s="139"/>
      <c r="AE2078" s="139"/>
      <c r="AF2078" s="139"/>
      <c r="AG2078" s="139"/>
      <c r="AH2078" s="139"/>
      <c r="AI2078" s="139"/>
      <c r="AJ2078" s="139"/>
      <c r="AK2078" s="139"/>
      <c r="AL2078" s="139"/>
      <c r="AM2078" s="139"/>
      <c r="AN2078" s="139"/>
      <c r="AO2078" s="139"/>
      <c r="AP2078" s="139"/>
      <c r="AQ2078" s="139"/>
      <c r="AR2078" s="139"/>
      <c r="AS2078" s="139"/>
      <c r="AT2078" s="139"/>
      <c r="AU2078" s="139"/>
      <c r="AV2078" s="139"/>
      <c r="AW2078" s="139"/>
      <c r="AX2078" s="139"/>
      <c r="AY2078" s="139"/>
      <c r="AZ2078" s="139"/>
      <c r="BA2078" s="139"/>
      <c r="BB2078" s="139"/>
    </row>
    <row r="2079" spans="1:54" ht="14.25" x14ac:dyDescent="0.2">
      <c r="A2079" s="139"/>
      <c r="B2079" s="139"/>
      <c r="C2079" s="139"/>
      <c r="D2079" s="139"/>
      <c r="E2079" s="139"/>
      <c r="F2079" s="139"/>
      <c r="G2079" s="139"/>
      <c r="H2079" s="139"/>
      <c r="I2079" s="139"/>
      <c r="J2079" s="139"/>
      <c r="K2079" s="139"/>
      <c r="L2079" s="139"/>
      <c r="M2079" s="139"/>
      <c r="N2079" s="139"/>
      <c r="O2079" s="139"/>
      <c r="P2079" s="139"/>
      <c r="Q2079" s="139"/>
      <c r="R2079" s="139"/>
      <c r="S2079" s="139"/>
      <c r="T2079" s="139"/>
      <c r="U2079" s="139"/>
      <c r="V2079" s="139"/>
      <c r="W2079" s="139"/>
      <c r="X2079" s="139"/>
      <c r="Y2079" s="139"/>
      <c r="Z2079" s="139"/>
      <c r="AA2079" s="139"/>
      <c r="AB2079" s="139"/>
      <c r="AC2079" s="139"/>
      <c r="AD2079" s="139"/>
      <c r="AE2079" s="139"/>
      <c r="AF2079" s="139"/>
      <c r="AG2079" s="139"/>
      <c r="AH2079" s="139"/>
      <c r="AI2079" s="139"/>
      <c r="AJ2079" s="139"/>
      <c r="AK2079" s="139"/>
      <c r="AL2079" s="139"/>
      <c r="AM2079" s="139"/>
      <c r="AN2079" s="139"/>
      <c r="AO2079" s="139"/>
      <c r="AP2079" s="139"/>
      <c r="AQ2079" s="139"/>
      <c r="AR2079" s="139"/>
      <c r="AS2079" s="139"/>
      <c r="AT2079" s="139"/>
      <c r="AU2079" s="139"/>
      <c r="AV2079" s="139"/>
      <c r="AW2079" s="139"/>
      <c r="AX2079" s="139"/>
      <c r="AY2079" s="139"/>
      <c r="AZ2079" s="139"/>
      <c r="BA2079" s="139"/>
      <c r="BB2079" s="139"/>
    </row>
    <row r="2080" spans="1:54" ht="14.25" x14ac:dyDescent="0.2">
      <c r="A2080" s="139"/>
      <c r="B2080" s="139"/>
      <c r="C2080" s="139"/>
      <c r="D2080" s="139"/>
      <c r="E2080" s="139"/>
      <c r="F2080" s="139"/>
      <c r="G2080" s="139"/>
      <c r="H2080" s="139"/>
      <c r="I2080" s="139"/>
      <c r="J2080" s="139"/>
      <c r="K2080" s="139"/>
      <c r="L2080" s="139"/>
      <c r="M2080" s="139"/>
      <c r="N2080" s="139"/>
      <c r="O2080" s="139"/>
      <c r="P2080" s="139"/>
      <c r="Q2080" s="139"/>
      <c r="R2080" s="139"/>
      <c r="S2080" s="139"/>
      <c r="T2080" s="139"/>
      <c r="U2080" s="139"/>
      <c r="V2080" s="139"/>
      <c r="W2080" s="139"/>
      <c r="X2080" s="139"/>
      <c r="Y2080" s="139"/>
      <c r="Z2080" s="139"/>
      <c r="AA2080" s="139"/>
      <c r="AB2080" s="139"/>
      <c r="AC2080" s="139"/>
      <c r="AD2080" s="139"/>
      <c r="AE2080" s="139"/>
      <c r="AF2080" s="139"/>
      <c r="AG2080" s="139"/>
      <c r="AH2080" s="139"/>
      <c r="AI2080" s="139"/>
      <c r="AJ2080" s="139"/>
      <c r="AK2080" s="139"/>
      <c r="AL2080" s="139"/>
      <c r="AM2080" s="139"/>
      <c r="AN2080" s="139"/>
      <c r="AO2080" s="139"/>
      <c r="AP2080" s="139"/>
      <c r="AQ2080" s="139"/>
      <c r="AR2080" s="139"/>
      <c r="AS2080" s="139"/>
      <c r="AT2080" s="139"/>
      <c r="AU2080" s="139"/>
      <c r="AV2080" s="139"/>
      <c r="AW2080" s="139"/>
      <c r="AX2080" s="139"/>
      <c r="AY2080" s="139"/>
      <c r="AZ2080" s="139"/>
      <c r="BA2080" s="139"/>
      <c r="BB2080" s="139"/>
    </row>
    <row r="2081" spans="1:54" ht="14.25" x14ac:dyDescent="0.2">
      <c r="A2081" s="139"/>
      <c r="B2081" s="139"/>
      <c r="C2081" s="139"/>
      <c r="D2081" s="139"/>
      <c r="E2081" s="139"/>
      <c r="F2081" s="139"/>
      <c r="G2081" s="139"/>
      <c r="H2081" s="139"/>
      <c r="I2081" s="139"/>
      <c r="J2081" s="139"/>
      <c r="K2081" s="139"/>
      <c r="L2081" s="139"/>
      <c r="M2081" s="139"/>
      <c r="N2081" s="139"/>
      <c r="O2081" s="139"/>
      <c r="P2081" s="139"/>
      <c r="Q2081" s="139"/>
      <c r="R2081" s="139"/>
      <c r="S2081" s="139"/>
      <c r="T2081" s="139"/>
      <c r="U2081" s="139"/>
      <c r="V2081" s="139"/>
      <c r="W2081" s="139"/>
      <c r="X2081" s="139"/>
      <c r="Y2081" s="139"/>
      <c r="Z2081" s="139"/>
      <c r="AA2081" s="139"/>
      <c r="AB2081" s="139"/>
      <c r="AC2081" s="139"/>
      <c r="AD2081" s="139"/>
      <c r="AE2081" s="139"/>
      <c r="AF2081" s="139"/>
      <c r="AG2081" s="139"/>
      <c r="AH2081" s="139"/>
      <c r="AI2081" s="139"/>
      <c r="AJ2081" s="139"/>
      <c r="AK2081" s="139"/>
      <c r="AL2081" s="139"/>
      <c r="AM2081" s="139"/>
      <c r="AN2081" s="139"/>
      <c r="AO2081" s="139"/>
      <c r="AP2081" s="139"/>
      <c r="AQ2081" s="139"/>
      <c r="AR2081" s="139"/>
      <c r="AS2081" s="139"/>
      <c r="AT2081" s="139"/>
      <c r="AU2081" s="139"/>
      <c r="AV2081" s="139"/>
      <c r="AW2081" s="139"/>
      <c r="AX2081" s="139"/>
      <c r="AY2081" s="139"/>
      <c r="AZ2081" s="139"/>
      <c r="BA2081" s="139"/>
      <c r="BB2081" s="139"/>
    </row>
    <row r="2082" spans="1:54" ht="14.25" x14ac:dyDescent="0.2">
      <c r="A2082" s="139"/>
      <c r="B2082" s="139"/>
      <c r="C2082" s="139"/>
      <c r="D2082" s="139"/>
      <c r="E2082" s="139"/>
      <c r="F2082" s="139"/>
      <c r="G2082" s="139"/>
      <c r="H2082" s="139"/>
      <c r="I2082" s="139"/>
      <c r="J2082" s="139"/>
      <c r="K2082" s="139"/>
      <c r="L2082" s="139"/>
      <c r="M2082" s="139"/>
      <c r="N2082" s="139"/>
      <c r="O2082" s="139"/>
      <c r="P2082" s="139"/>
      <c r="Q2082" s="139"/>
      <c r="R2082" s="139"/>
      <c r="S2082" s="139"/>
      <c r="T2082" s="139"/>
      <c r="U2082" s="139"/>
      <c r="V2082" s="139"/>
      <c r="W2082" s="139"/>
      <c r="X2082" s="139"/>
      <c r="Y2082" s="139"/>
      <c r="Z2082" s="139"/>
      <c r="AA2082" s="139"/>
      <c r="AB2082" s="139"/>
      <c r="AC2082" s="139"/>
      <c r="AD2082" s="139"/>
      <c r="AE2082" s="139"/>
      <c r="AF2082" s="139"/>
      <c r="AG2082" s="139"/>
      <c r="AH2082" s="139"/>
      <c r="AI2082" s="139"/>
      <c r="AJ2082" s="139"/>
      <c r="AK2082" s="139"/>
      <c r="AL2082" s="139"/>
      <c r="AM2082" s="139"/>
      <c r="AN2082" s="139"/>
      <c r="AO2082" s="139"/>
      <c r="AP2082" s="139"/>
      <c r="AQ2082" s="139"/>
      <c r="AR2082" s="139"/>
      <c r="AS2082" s="139"/>
      <c r="AT2082" s="139"/>
      <c r="AU2082" s="139"/>
      <c r="AV2082" s="139"/>
      <c r="AW2082" s="139"/>
      <c r="AX2082" s="139"/>
      <c r="AY2082" s="139"/>
      <c r="AZ2082" s="139"/>
      <c r="BA2082" s="139"/>
      <c r="BB2082" s="139"/>
    </row>
    <row r="2083" spans="1:54" ht="14.25" x14ac:dyDescent="0.2">
      <c r="A2083" s="139"/>
      <c r="B2083" s="139"/>
      <c r="C2083" s="139"/>
      <c r="D2083" s="139"/>
      <c r="E2083" s="139"/>
      <c r="F2083" s="139"/>
      <c r="G2083" s="139"/>
      <c r="H2083" s="139"/>
      <c r="I2083" s="139"/>
      <c r="J2083" s="139"/>
      <c r="K2083" s="139"/>
      <c r="L2083" s="139"/>
      <c r="M2083" s="139"/>
      <c r="N2083" s="139"/>
      <c r="O2083" s="139"/>
      <c r="P2083" s="139"/>
      <c r="Q2083" s="139"/>
      <c r="R2083" s="139"/>
      <c r="S2083" s="139"/>
      <c r="T2083" s="139"/>
      <c r="U2083" s="139"/>
      <c r="V2083" s="139"/>
      <c r="W2083" s="139"/>
      <c r="X2083" s="139"/>
      <c r="Y2083" s="139"/>
      <c r="Z2083" s="139"/>
      <c r="AA2083" s="139"/>
      <c r="AB2083" s="139"/>
      <c r="AC2083" s="139"/>
      <c r="AD2083" s="139"/>
      <c r="AE2083" s="139"/>
      <c r="AF2083" s="139"/>
      <c r="AG2083" s="139"/>
      <c r="AH2083" s="139"/>
      <c r="AI2083" s="139"/>
      <c r="AJ2083" s="139"/>
      <c r="AK2083" s="139"/>
      <c r="AL2083" s="139"/>
      <c r="AM2083" s="139"/>
      <c r="AN2083" s="139"/>
      <c r="AO2083" s="139"/>
      <c r="AP2083" s="139"/>
      <c r="AQ2083" s="139"/>
      <c r="AR2083" s="139"/>
      <c r="AS2083" s="139"/>
      <c r="AT2083" s="139"/>
      <c r="AU2083" s="139"/>
      <c r="AV2083" s="139"/>
      <c r="AW2083" s="139"/>
      <c r="AX2083" s="139"/>
      <c r="AY2083" s="139"/>
      <c r="AZ2083" s="139"/>
      <c r="BA2083" s="139"/>
      <c r="BB2083" s="139"/>
    </row>
    <row r="2084" spans="1:54" ht="14.25" x14ac:dyDescent="0.2">
      <c r="A2084" s="139"/>
      <c r="B2084" s="139"/>
      <c r="C2084" s="139"/>
      <c r="D2084" s="139"/>
      <c r="E2084" s="139"/>
      <c r="F2084" s="139"/>
      <c r="G2084" s="139"/>
      <c r="H2084" s="139"/>
      <c r="I2084" s="139"/>
      <c r="J2084" s="139"/>
      <c r="K2084" s="139"/>
      <c r="L2084" s="139"/>
      <c r="M2084" s="139"/>
      <c r="N2084" s="139"/>
      <c r="O2084" s="139"/>
      <c r="P2084" s="139"/>
      <c r="Q2084" s="139"/>
      <c r="R2084" s="139"/>
      <c r="S2084" s="139"/>
      <c r="T2084" s="139"/>
      <c r="U2084" s="139"/>
      <c r="V2084" s="139"/>
      <c r="W2084" s="139"/>
      <c r="X2084" s="139"/>
      <c r="Y2084" s="139"/>
      <c r="Z2084" s="139"/>
      <c r="AA2084" s="139"/>
      <c r="AB2084" s="139"/>
      <c r="AC2084" s="139"/>
      <c r="AD2084" s="139"/>
      <c r="AE2084" s="139"/>
      <c r="AF2084" s="139"/>
      <c r="AG2084" s="139"/>
      <c r="AH2084" s="139"/>
      <c r="AI2084" s="139"/>
      <c r="AJ2084" s="139"/>
      <c r="AK2084" s="139"/>
      <c r="AL2084" s="139"/>
      <c r="AM2084" s="139"/>
      <c r="AN2084" s="139"/>
      <c r="AO2084" s="139"/>
      <c r="AP2084" s="139"/>
      <c r="AQ2084" s="139"/>
      <c r="AR2084" s="139"/>
      <c r="AS2084" s="139"/>
      <c r="AT2084" s="139"/>
      <c r="AU2084" s="139"/>
      <c r="AV2084" s="139"/>
      <c r="AW2084" s="139"/>
      <c r="AX2084" s="139"/>
      <c r="AY2084" s="139"/>
      <c r="AZ2084" s="139"/>
      <c r="BA2084" s="139"/>
      <c r="BB2084" s="139"/>
    </row>
    <row r="2085" spans="1:54" ht="14.25" x14ac:dyDescent="0.2">
      <c r="A2085" s="139"/>
      <c r="B2085" s="139"/>
      <c r="C2085" s="139"/>
      <c r="D2085" s="139"/>
      <c r="E2085" s="139"/>
      <c r="F2085" s="139"/>
      <c r="G2085" s="139"/>
      <c r="H2085" s="139"/>
      <c r="I2085" s="139"/>
      <c r="J2085" s="139"/>
      <c r="K2085" s="139"/>
      <c r="L2085" s="139"/>
      <c r="M2085" s="139"/>
      <c r="N2085" s="139"/>
      <c r="O2085" s="139"/>
      <c r="P2085" s="139"/>
      <c r="Q2085" s="139"/>
      <c r="R2085" s="139"/>
      <c r="S2085" s="139"/>
      <c r="T2085" s="139"/>
      <c r="U2085" s="139"/>
      <c r="V2085" s="139"/>
      <c r="W2085" s="139"/>
      <c r="X2085" s="139"/>
      <c r="Y2085" s="139"/>
      <c r="Z2085" s="139"/>
      <c r="AA2085" s="139"/>
      <c r="AB2085" s="139"/>
      <c r="AC2085" s="139"/>
      <c r="AD2085" s="139"/>
      <c r="AE2085" s="139"/>
      <c r="AF2085" s="139"/>
      <c r="AG2085" s="139"/>
      <c r="AH2085" s="139"/>
      <c r="AI2085" s="139"/>
      <c r="AJ2085" s="139"/>
      <c r="AK2085" s="139"/>
      <c r="AL2085" s="139"/>
      <c r="AM2085" s="139"/>
      <c r="AN2085" s="139"/>
      <c r="AO2085" s="139"/>
      <c r="AP2085" s="139"/>
      <c r="AQ2085" s="139"/>
      <c r="AR2085" s="139"/>
      <c r="AS2085" s="139"/>
      <c r="AT2085" s="139"/>
      <c r="AU2085" s="139"/>
      <c r="AV2085" s="139"/>
      <c r="AW2085" s="139"/>
      <c r="AX2085" s="139"/>
      <c r="AY2085" s="139"/>
      <c r="AZ2085" s="139"/>
      <c r="BA2085" s="139"/>
      <c r="BB2085" s="139"/>
    </row>
    <row r="2086" spans="1:54" ht="14.25" x14ac:dyDescent="0.2">
      <c r="A2086" s="139"/>
      <c r="B2086" s="139"/>
      <c r="C2086" s="139"/>
      <c r="D2086" s="139"/>
      <c r="E2086" s="139"/>
      <c r="F2086" s="139"/>
      <c r="G2086" s="139"/>
      <c r="H2086" s="139"/>
      <c r="I2086" s="139"/>
      <c r="J2086" s="139"/>
      <c r="K2086" s="139"/>
      <c r="L2086" s="139"/>
      <c r="M2086" s="139"/>
      <c r="N2086" s="139"/>
      <c r="O2086" s="139"/>
      <c r="P2086" s="139"/>
      <c r="Q2086" s="139"/>
      <c r="R2086" s="139"/>
      <c r="S2086" s="139"/>
      <c r="T2086" s="139"/>
      <c r="U2086" s="139"/>
      <c r="V2086" s="139"/>
      <c r="W2086" s="139"/>
      <c r="X2086" s="139"/>
      <c r="Y2086" s="139"/>
      <c r="Z2086" s="139"/>
      <c r="AA2086" s="139"/>
      <c r="AB2086" s="139"/>
      <c r="AC2086" s="139"/>
      <c r="AD2086" s="139"/>
      <c r="AE2086" s="139"/>
      <c r="AF2086" s="139"/>
      <c r="AG2086" s="139"/>
      <c r="AH2086" s="139"/>
      <c r="AI2086" s="139"/>
      <c r="AJ2086" s="139"/>
      <c r="AK2086" s="139"/>
      <c r="AL2086" s="139"/>
      <c r="AM2086" s="139"/>
      <c r="AN2086" s="139"/>
      <c r="AO2086" s="139"/>
      <c r="AP2086" s="139"/>
      <c r="AQ2086" s="139"/>
      <c r="AR2086" s="139"/>
      <c r="AS2086" s="139"/>
      <c r="AT2086" s="139"/>
      <c r="AU2086" s="139"/>
      <c r="AV2086" s="139"/>
      <c r="AW2086" s="139"/>
      <c r="AX2086" s="139"/>
      <c r="AY2086" s="139"/>
      <c r="AZ2086" s="139"/>
      <c r="BA2086" s="139"/>
      <c r="BB2086" s="139"/>
    </row>
    <row r="2087" spans="1:54" ht="14.25" x14ac:dyDescent="0.2">
      <c r="A2087" s="139"/>
      <c r="B2087" s="139"/>
      <c r="C2087" s="139"/>
      <c r="D2087" s="139"/>
      <c r="E2087" s="139"/>
      <c r="F2087" s="139"/>
      <c r="G2087" s="139"/>
      <c r="H2087" s="139"/>
      <c r="I2087" s="139"/>
      <c r="J2087" s="139"/>
      <c r="K2087" s="139"/>
      <c r="L2087" s="139"/>
      <c r="M2087" s="139"/>
      <c r="N2087" s="139"/>
      <c r="O2087" s="139"/>
      <c r="P2087" s="139"/>
      <c r="Q2087" s="139"/>
      <c r="R2087" s="139"/>
      <c r="S2087" s="139"/>
      <c r="T2087" s="139"/>
      <c r="U2087" s="139"/>
      <c r="V2087" s="139"/>
      <c r="W2087" s="139"/>
      <c r="X2087" s="139"/>
      <c r="Y2087" s="139"/>
      <c r="Z2087" s="139"/>
      <c r="AA2087" s="139"/>
      <c r="AB2087" s="139"/>
      <c r="AC2087" s="139"/>
      <c r="AD2087" s="139"/>
      <c r="AE2087" s="139"/>
      <c r="AF2087" s="139"/>
      <c r="AG2087" s="139"/>
      <c r="AH2087" s="139"/>
      <c r="AI2087" s="139"/>
      <c r="AJ2087" s="139"/>
      <c r="AK2087" s="139"/>
      <c r="AL2087" s="139"/>
      <c r="AM2087" s="139"/>
      <c r="AN2087" s="139"/>
      <c r="AO2087" s="139"/>
      <c r="AP2087" s="139"/>
      <c r="AQ2087" s="139"/>
      <c r="AR2087" s="139"/>
      <c r="AS2087" s="139"/>
      <c r="AT2087" s="139"/>
      <c r="AU2087" s="139"/>
      <c r="AV2087" s="139"/>
      <c r="AW2087" s="139"/>
      <c r="AX2087" s="139"/>
      <c r="AY2087" s="139"/>
      <c r="AZ2087" s="139"/>
      <c r="BA2087" s="139"/>
      <c r="BB2087" s="139"/>
    </row>
    <row r="2088" spans="1:54" ht="14.25" x14ac:dyDescent="0.2">
      <c r="A2088" s="139"/>
      <c r="B2088" s="139"/>
      <c r="C2088" s="139"/>
      <c r="D2088" s="139"/>
      <c r="E2088" s="139"/>
      <c r="F2088" s="139"/>
      <c r="G2088" s="139"/>
      <c r="H2088" s="139"/>
      <c r="I2088" s="139"/>
      <c r="J2088" s="139"/>
      <c r="K2088" s="139"/>
      <c r="L2088" s="139"/>
      <c r="M2088" s="139"/>
      <c r="N2088" s="139"/>
      <c r="O2088" s="139"/>
      <c r="P2088" s="139"/>
      <c r="Q2088" s="139"/>
      <c r="R2088" s="139"/>
      <c r="S2088" s="139"/>
      <c r="T2088" s="139"/>
      <c r="U2088" s="139"/>
      <c r="V2088" s="139"/>
      <c r="W2088" s="139"/>
      <c r="X2088" s="139"/>
      <c r="Y2088" s="139"/>
      <c r="Z2088" s="139"/>
      <c r="AA2088" s="139"/>
      <c r="AB2088" s="139"/>
      <c r="AC2088" s="139"/>
      <c r="AD2088" s="139"/>
      <c r="AE2088" s="139"/>
      <c r="AF2088" s="139"/>
      <c r="AG2088" s="139"/>
      <c r="AH2088" s="139"/>
      <c r="AI2088" s="139"/>
      <c r="AJ2088" s="139"/>
      <c r="AK2088" s="139"/>
      <c r="AL2088" s="139"/>
      <c r="AM2088" s="139"/>
      <c r="AN2088" s="139"/>
      <c r="AO2088" s="139"/>
      <c r="AP2088" s="139"/>
      <c r="AQ2088" s="139"/>
      <c r="AR2088" s="139"/>
      <c r="AS2088" s="139"/>
      <c r="AT2088" s="139"/>
      <c r="AU2088" s="139"/>
      <c r="AV2088" s="139"/>
      <c r="AW2088" s="139"/>
      <c r="AX2088" s="139"/>
      <c r="AY2088" s="139"/>
      <c r="AZ2088" s="139"/>
      <c r="BA2088" s="139"/>
      <c r="BB2088" s="139"/>
    </row>
    <row r="2089" spans="1:54" ht="14.25" x14ac:dyDescent="0.2">
      <c r="A2089" s="139"/>
      <c r="B2089" s="139"/>
      <c r="C2089" s="139"/>
      <c r="D2089" s="139"/>
      <c r="E2089" s="139"/>
      <c r="F2089" s="139"/>
      <c r="G2089" s="139"/>
      <c r="H2089" s="139"/>
      <c r="I2089" s="139"/>
      <c r="J2089" s="139"/>
      <c r="K2089" s="139"/>
      <c r="L2089" s="139"/>
      <c r="M2089" s="139"/>
      <c r="N2089" s="139"/>
      <c r="O2089" s="139"/>
      <c r="P2089" s="139"/>
      <c r="Q2089" s="139"/>
      <c r="R2089" s="139"/>
      <c r="S2089" s="139"/>
      <c r="T2089" s="139"/>
      <c r="U2089" s="139"/>
      <c r="V2089" s="139"/>
      <c r="W2089" s="139"/>
      <c r="X2089" s="139"/>
      <c r="Y2089" s="139"/>
      <c r="Z2089" s="139"/>
      <c r="AA2089" s="139"/>
      <c r="AB2089" s="139"/>
      <c r="AC2089" s="139"/>
      <c r="AD2089" s="139"/>
      <c r="AE2089" s="139"/>
      <c r="AF2089" s="139"/>
      <c r="AG2089" s="139"/>
      <c r="AH2089" s="139"/>
      <c r="AI2089" s="139"/>
      <c r="AJ2089" s="139"/>
      <c r="AK2089" s="139"/>
      <c r="AL2089" s="139"/>
      <c r="AM2089" s="139"/>
      <c r="AN2089" s="139"/>
      <c r="AO2089" s="139"/>
      <c r="AP2089" s="139"/>
      <c r="AQ2089" s="139"/>
      <c r="AR2089" s="139"/>
      <c r="AS2089" s="139"/>
      <c r="AT2089" s="139"/>
      <c r="AU2089" s="139"/>
      <c r="AV2089" s="139"/>
      <c r="AW2089" s="139"/>
      <c r="AX2089" s="139"/>
      <c r="AY2089" s="139"/>
      <c r="AZ2089" s="139"/>
      <c r="BA2089" s="139"/>
      <c r="BB2089" s="139"/>
    </row>
    <row r="2090" spans="1:54" ht="14.25" x14ac:dyDescent="0.2">
      <c r="A2090" s="139"/>
      <c r="B2090" s="139"/>
      <c r="C2090" s="139"/>
      <c r="D2090" s="139"/>
      <c r="E2090" s="139"/>
      <c r="F2090" s="139"/>
      <c r="G2090" s="139"/>
      <c r="H2090" s="139"/>
      <c r="I2090" s="139"/>
      <c r="J2090" s="139"/>
      <c r="K2090" s="139"/>
      <c r="L2090" s="139"/>
      <c r="M2090" s="139"/>
      <c r="N2090" s="139"/>
      <c r="O2090" s="139"/>
      <c r="P2090" s="139"/>
      <c r="Q2090" s="139"/>
      <c r="R2090" s="139"/>
      <c r="S2090" s="139"/>
      <c r="T2090" s="139"/>
      <c r="U2090" s="139"/>
      <c r="V2090" s="139"/>
      <c r="W2090" s="139"/>
      <c r="X2090" s="139"/>
      <c r="Y2090" s="139"/>
      <c r="Z2090" s="139"/>
      <c r="AA2090" s="139"/>
      <c r="AB2090" s="139"/>
      <c r="AC2090" s="139"/>
      <c r="AD2090" s="139"/>
      <c r="AE2090" s="139"/>
      <c r="AF2090" s="139"/>
      <c r="AG2090" s="139"/>
      <c r="AH2090" s="139"/>
      <c r="AI2090" s="139"/>
      <c r="AJ2090" s="139"/>
      <c r="AK2090" s="139"/>
      <c r="AL2090" s="139"/>
      <c r="AM2090" s="139"/>
      <c r="AN2090" s="139"/>
      <c r="AO2090" s="139"/>
      <c r="AP2090" s="139"/>
      <c r="AQ2090" s="139"/>
      <c r="AR2090" s="139"/>
      <c r="AS2090" s="139"/>
      <c r="AT2090" s="139"/>
      <c r="AU2090" s="139"/>
      <c r="AV2090" s="139"/>
      <c r="AW2090" s="139"/>
      <c r="AX2090" s="139"/>
      <c r="AY2090" s="139"/>
      <c r="AZ2090" s="139"/>
      <c r="BA2090" s="139"/>
      <c r="BB2090" s="139"/>
    </row>
    <row r="2091" spans="1:54" ht="14.25" x14ac:dyDescent="0.2">
      <c r="A2091" s="139"/>
      <c r="B2091" s="139"/>
      <c r="C2091" s="139"/>
      <c r="D2091" s="139"/>
      <c r="E2091" s="139"/>
      <c r="F2091" s="139"/>
      <c r="G2091" s="139"/>
      <c r="H2091" s="139"/>
      <c r="I2091" s="139"/>
      <c r="J2091" s="139"/>
      <c r="K2091" s="139"/>
      <c r="L2091" s="139"/>
      <c r="M2091" s="139"/>
      <c r="N2091" s="139"/>
      <c r="O2091" s="139"/>
      <c r="P2091" s="139"/>
      <c r="Q2091" s="139"/>
      <c r="R2091" s="139"/>
      <c r="S2091" s="139"/>
      <c r="T2091" s="139"/>
      <c r="U2091" s="139"/>
      <c r="V2091" s="139"/>
      <c r="W2091" s="139"/>
      <c r="X2091" s="139"/>
      <c r="Y2091" s="139"/>
      <c r="Z2091" s="139"/>
      <c r="AA2091" s="139"/>
      <c r="AB2091" s="139"/>
      <c r="AC2091" s="139"/>
      <c r="AD2091" s="139"/>
      <c r="AE2091" s="139"/>
      <c r="AF2091" s="139"/>
      <c r="AG2091" s="139"/>
      <c r="AH2091" s="139"/>
      <c r="AI2091" s="139"/>
      <c r="AJ2091" s="139"/>
      <c r="AK2091" s="139"/>
      <c r="AL2091" s="139"/>
      <c r="AM2091" s="139"/>
      <c r="AN2091" s="139"/>
      <c r="AO2091" s="139"/>
      <c r="AP2091" s="139"/>
      <c r="AQ2091" s="139"/>
      <c r="AR2091" s="139"/>
      <c r="AS2091" s="139"/>
      <c r="AT2091" s="139"/>
      <c r="AU2091" s="139"/>
      <c r="AV2091" s="139"/>
      <c r="AW2091" s="139"/>
      <c r="AX2091" s="139"/>
      <c r="AY2091" s="139"/>
      <c r="AZ2091" s="139"/>
      <c r="BA2091" s="139"/>
      <c r="BB2091" s="139"/>
    </row>
    <row r="2092" spans="1:54" ht="14.25" x14ac:dyDescent="0.2">
      <c r="A2092" s="139"/>
      <c r="B2092" s="139"/>
      <c r="C2092" s="139"/>
      <c r="D2092" s="139"/>
      <c r="E2092" s="139"/>
      <c r="F2092" s="139"/>
      <c r="G2092" s="139"/>
      <c r="H2092" s="139"/>
      <c r="I2092" s="139"/>
      <c r="J2092" s="139"/>
      <c r="K2092" s="139"/>
      <c r="L2092" s="139"/>
      <c r="M2092" s="139"/>
      <c r="N2092" s="139"/>
      <c r="O2092" s="139"/>
      <c r="P2092" s="139"/>
      <c r="Q2092" s="139"/>
      <c r="R2092" s="139"/>
      <c r="S2092" s="139"/>
      <c r="T2092" s="139"/>
      <c r="U2092" s="139"/>
      <c r="V2092" s="139"/>
      <c r="W2092" s="139"/>
      <c r="X2092" s="139"/>
      <c r="Y2092" s="139"/>
      <c r="Z2092" s="139"/>
      <c r="AA2092" s="139"/>
      <c r="AB2092" s="139"/>
      <c r="AC2092" s="139"/>
      <c r="AD2092" s="139"/>
      <c r="AE2092" s="139"/>
      <c r="AF2092" s="139"/>
      <c r="AG2092" s="139"/>
      <c r="AH2092" s="139"/>
      <c r="AI2092" s="139"/>
      <c r="AJ2092" s="139"/>
      <c r="AK2092" s="139"/>
      <c r="AL2092" s="139"/>
      <c r="AM2092" s="139"/>
      <c r="AN2092" s="139"/>
      <c r="AO2092" s="139"/>
      <c r="AP2092" s="139"/>
      <c r="AQ2092" s="139"/>
      <c r="AR2092" s="139"/>
      <c r="AS2092" s="139"/>
      <c r="AT2092" s="139"/>
      <c r="AU2092" s="139"/>
      <c r="AV2092" s="139"/>
      <c r="AW2092" s="139"/>
      <c r="AX2092" s="139"/>
      <c r="AY2092" s="139"/>
      <c r="AZ2092" s="139"/>
      <c r="BA2092" s="139"/>
      <c r="BB2092" s="139"/>
    </row>
    <row r="2093" spans="1:54" ht="14.25" x14ac:dyDescent="0.2">
      <c r="A2093" s="139"/>
      <c r="B2093" s="139"/>
      <c r="C2093" s="139"/>
      <c r="D2093" s="139"/>
      <c r="E2093" s="139"/>
      <c r="F2093" s="139"/>
      <c r="G2093" s="139"/>
      <c r="H2093" s="139"/>
      <c r="I2093" s="139"/>
      <c r="J2093" s="139"/>
      <c r="K2093" s="139"/>
      <c r="L2093" s="139"/>
      <c r="M2093" s="139"/>
      <c r="N2093" s="139"/>
      <c r="O2093" s="139"/>
      <c r="P2093" s="139"/>
      <c r="Q2093" s="139"/>
      <c r="R2093" s="139"/>
      <c r="S2093" s="139"/>
      <c r="T2093" s="139"/>
      <c r="U2093" s="139"/>
      <c r="V2093" s="139"/>
      <c r="W2093" s="139"/>
      <c r="X2093" s="139"/>
      <c r="Y2093" s="139"/>
      <c r="Z2093" s="139"/>
      <c r="AA2093" s="139"/>
      <c r="AB2093" s="139"/>
      <c r="AC2093" s="139"/>
      <c r="AD2093" s="139"/>
      <c r="AE2093" s="139"/>
      <c r="AF2093" s="139"/>
      <c r="AG2093" s="139"/>
      <c r="AH2093" s="139"/>
      <c r="AI2093" s="139"/>
      <c r="AJ2093" s="139"/>
      <c r="AK2093" s="139"/>
      <c r="AL2093" s="139"/>
      <c r="AM2093" s="139"/>
      <c r="AN2093" s="139"/>
      <c r="AO2093" s="139"/>
      <c r="AP2093" s="139"/>
      <c r="AQ2093" s="139"/>
      <c r="AR2093" s="139"/>
      <c r="AS2093" s="139"/>
      <c r="AT2093" s="139"/>
      <c r="AU2093" s="139"/>
      <c r="AV2093" s="139"/>
      <c r="AW2093" s="139"/>
      <c r="AX2093" s="139"/>
      <c r="AY2093" s="139"/>
      <c r="AZ2093" s="139"/>
      <c r="BA2093" s="139"/>
      <c r="BB2093" s="139"/>
    </row>
    <row r="2094" spans="1:54" ht="14.25" x14ac:dyDescent="0.2">
      <c r="A2094" s="139"/>
      <c r="B2094" s="139"/>
      <c r="C2094" s="139"/>
      <c r="D2094" s="139"/>
      <c r="E2094" s="139"/>
      <c r="F2094" s="139"/>
      <c r="G2094" s="139"/>
      <c r="H2094" s="139"/>
      <c r="I2094" s="139"/>
      <c r="J2094" s="139"/>
      <c r="K2094" s="139"/>
      <c r="L2094" s="139"/>
      <c r="M2094" s="139"/>
      <c r="N2094" s="139"/>
      <c r="O2094" s="139"/>
      <c r="P2094" s="139"/>
      <c r="Q2094" s="139"/>
      <c r="R2094" s="139"/>
      <c r="S2094" s="139"/>
      <c r="T2094" s="139"/>
      <c r="U2094" s="139"/>
      <c r="V2094" s="139"/>
      <c r="W2094" s="139"/>
      <c r="X2094" s="139"/>
      <c r="Y2094" s="139"/>
      <c r="Z2094" s="139"/>
      <c r="AA2094" s="139"/>
      <c r="AB2094" s="139"/>
      <c r="AC2094" s="139"/>
      <c r="AD2094" s="139"/>
      <c r="AE2094" s="139"/>
      <c r="AF2094" s="139"/>
      <c r="AG2094" s="139"/>
      <c r="AH2094" s="139"/>
      <c r="AI2094" s="139"/>
      <c r="AJ2094" s="139"/>
      <c r="AK2094" s="139"/>
      <c r="AL2094" s="139"/>
      <c r="AM2094" s="139"/>
      <c r="AN2094" s="139"/>
      <c r="AO2094" s="139"/>
      <c r="AP2094" s="139"/>
      <c r="AQ2094" s="139"/>
      <c r="AR2094" s="139"/>
      <c r="AS2094" s="139"/>
      <c r="AT2094" s="139"/>
      <c r="AU2094" s="139"/>
      <c r="AV2094" s="139"/>
      <c r="AW2094" s="139"/>
      <c r="AX2094" s="139"/>
      <c r="AY2094" s="139"/>
      <c r="AZ2094" s="139"/>
      <c r="BA2094" s="139"/>
      <c r="BB2094" s="139"/>
    </row>
    <row r="2095" spans="1:54" ht="14.25" x14ac:dyDescent="0.2">
      <c r="A2095" s="139"/>
      <c r="B2095" s="139"/>
      <c r="C2095" s="139"/>
      <c r="D2095" s="139"/>
      <c r="E2095" s="139"/>
      <c r="F2095" s="139"/>
      <c r="G2095" s="139"/>
      <c r="H2095" s="139"/>
      <c r="I2095" s="139"/>
      <c r="J2095" s="139"/>
      <c r="K2095" s="139"/>
      <c r="L2095" s="139"/>
      <c r="M2095" s="139"/>
      <c r="N2095" s="139"/>
      <c r="O2095" s="139"/>
      <c r="P2095" s="139"/>
      <c r="Q2095" s="139"/>
      <c r="R2095" s="139"/>
      <c r="S2095" s="139"/>
      <c r="T2095" s="139"/>
      <c r="U2095" s="139"/>
      <c r="V2095" s="139"/>
      <c r="W2095" s="139"/>
      <c r="X2095" s="139"/>
      <c r="Y2095" s="139"/>
      <c r="Z2095" s="139"/>
      <c r="AA2095" s="139"/>
      <c r="AB2095" s="139"/>
      <c r="AC2095" s="139"/>
      <c r="AD2095" s="139"/>
      <c r="AE2095" s="139"/>
      <c r="AF2095" s="139"/>
      <c r="AG2095" s="139"/>
      <c r="AH2095" s="139"/>
      <c r="AI2095" s="139"/>
      <c r="AJ2095" s="139"/>
      <c r="AK2095" s="139"/>
      <c r="AL2095" s="139"/>
      <c r="AM2095" s="139"/>
      <c r="AN2095" s="139"/>
      <c r="AO2095" s="139"/>
      <c r="AP2095" s="139"/>
      <c r="AQ2095" s="139"/>
      <c r="AR2095" s="139"/>
      <c r="AS2095" s="139"/>
      <c r="AT2095" s="139"/>
      <c r="AU2095" s="139"/>
      <c r="AV2095" s="139"/>
      <c r="AW2095" s="139"/>
      <c r="AX2095" s="139"/>
      <c r="AY2095" s="139"/>
      <c r="AZ2095" s="139"/>
      <c r="BA2095" s="139"/>
      <c r="BB2095" s="139"/>
    </row>
    <row r="2096" spans="1:54" ht="14.25" x14ac:dyDescent="0.2">
      <c r="A2096" s="139"/>
      <c r="B2096" s="139"/>
      <c r="C2096" s="139"/>
      <c r="D2096" s="139"/>
      <c r="E2096" s="139"/>
      <c r="F2096" s="139"/>
      <c r="G2096" s="139"/>
      <c r="H2096" s="139"/>
      <c r="I2096" s="139"/>
      <c r="J2096" s="139"/>
      <c r="K2096" s="139"/>
      <c r="L2096" s="139"/>
      <c r="M2096" s="139"/>
      <c r="N2096" s="139"/>
      <c r="O2096" s="139"/>
      <c r="P2096" s="139"/>
      <c r="Q2096" s="139"/>
      <c r="R2096" s="139"/>
      <c r="S2096" s="139"/>
      <c r="T2096" s="139"/>
      <c r="U2096" s="139"/>
      <c r="V2096" s="139"/>
      <c r="W2096" s="139"/>
      <c r="X2096" s="139"/>
      <c r="Y2096" s="139"/>
      <c r="Z2096" s="139"/>
      <c r="AA2096" s="139"/>
      <c r="AB2096" s="139"/>
      <c r="AC2096" s="139"/>
      <c r="AD2096" s="139"/>
      <c r="AE2096" s="139"/>
      <c r="AF2096" s="139"/>
      <c r="AG2096" s="139"/>
      <c r="AH2096" s="139"/>
      <c r="AI2096" s="139"/>
      <c r="AJ2096" s="139"/>
      <c r="AK2096" s="139"/>
      <c r="AL2096" s="139"/>
      <c r="AM2096" s="139"/>
      <c r="AN2096" s="139"/>
      <c r="AO2096" s="139"/>
      <c r="AP2096" s="139"/>
      <c r="AQ2096" s="139"/>
      <c r="AR2096" s="139"/>
      <c r="AS2096" s="139"/>
      <c r="AT2096" s="139"/>
      <c r="AU2096" s="139"/>
      <c r="AV2096" s="139"/>
      <c r="AW2096" s="139"/>
      <c r="AX2096" s="139"/>
      <c r="AY2096" s="139"/>
      <c r="AZ2096" s="139"/>
      <c r="BA2096" s="139"/>
      <c r="BB2096" s="139"/>
    </row>
    <row r="2097" spans="1:54" ht="14.25" x14ac:dyDescent="0.2">
      <c r="A2097" s="139"/>
      <c r="B2097" s="139"/>
      <c r="C2097" s="139"/>
      <c r="D2097" s="139"/>
      <c r="E2097" s="139"/>
      <c r="F2097" s="139"/>
      <c r="G2097" s="139"/>
      <c r="H2097" s="139"/>
      <c r="I2097" s="139"/>
      <c r="J2097" s="139"/>
      <c r="K2097" s="139"/>
      <c r="L2097" s="139"/>
      <c r="M2097" s="139"/>
      <c r="N2097" s="139"/>
      <c r="O2097" s="139"/>
      <c r="P2097" s="139"/>
      <c r="Q2097" s="139"/>
      <c r="R2097" s="139"/>
      <c r="S2097" s="139"/>
      <c r="T2097" s="139"/>
      <c r="U2097" s="139"/>
      <c r="V2097" s="139"/>
      <c r="W2097" s="139"/>
      <c r="X2097" s="139"/>
      <c r="Y2097" s="139"/>
      <c r="Z2097" s="139"/>
      <c r="AA2097" s="139"/>
      <c r="AB2097" s="139"/>
      <c r="AC2097" s="139"/>
      <c r="AD2097" s="139"/>
      <c r="AE2097" s="139"/>
      <c r="AF2097" s="139"/>
      <c r="AG2097" s="139"/>
      <c r="AH2097" s="139"/>
      <c r="AI2097" s="139"/>
      <c r="AJ2097" s="139"/>
      <c r="AK2097" s="139"/>
      <c r="AL2097" s="139"/>
      <c r="AM2097" s="139"/>
      <c r="AN2097" s="139"/>
      <c r="AO2097" s="139"/>
      <c r="AP2097" s="139"/>
      <c r="AQ2097" s="139"/>
      <c r="AR2097" s="139"/>
      <c r="AS2097" s="139"/>
      <c r="AT2097" s="139"/>
      <c r="AU2097" s="139"/>
      <c r="AV2097" s="139"/>
      <c r="AW2097" s="139"/>
      <c r="AX2097" s="139"/>
      <c r="AY2097" s="139"/>
      <c r="AZ2097" s="139"/>
      <c r="BA2097" s="139"/>
      <c r="BB2097" s="139"/>
    </row>
    <row r="2098" spans="1:54" ht="14.25" x14ac:dyDescent="0.2">
      <c r="A2098" s="139"/>
      <c r="B2098" s="139"/>
      <c r="C2098" s="139"/>
      <c r="D2098" s="139"/>
      <c r="E2098" s="139"/>
      <c r="F2098" s="139"/>
      <c r="G2098" s="139"/>
      <c r="H2098" s="139"/>
      <c r="I2098" s="139"/>
      <c r="J2098" s="139"/>
      <c r="K2098" s="139"/>
      <c r="L2098" s="139"/>
      <c r="M2098" s="139"/>
      <c r="N2098" s="139"/>
      <c r="O2098" s="139"/>
      <c r="P2098" s="139"/>
      <c r="Q2098" s="139"/>
      <c r="R2098" s="139"/>
      <c r="S2098" s="139"/>
      <c r="T2098" s="139"/>
      <c r="U2098" s="139"/>
      <c r="V2098" s="139"/>
      <c r="W2098" s="139"/>
      <c r="X2098" s="139"/>
      <c r="Y2098" s="139"/>
      <c r="Z2098" s="139"/>
      <c r="AA2098" s="139"/>
      <c r="AB2098" s="139"/>
      <c r="AC2098" s="139"/>
      <c r="AD2098" s="139"/>
      <c r="AE2098" s="139"/>
      <c r="AF2098" s="139"/>
      <c r="AG2098" s="139"/>
      <c r="AH2098" s="139"/>
      <c r="AI2098" s="139"/>
      <c r="AJ2098" s="139"/>
      <c r="AK2098" s="139"/>
      <c r="AL2098" s="139"/>
      <c r="AM2098" s="139"/>
      <c r="AN2098" s="139"/>
      <c r="AO2098" s="139"/>
      <c r="AP2098" s="139"/>
      <c r="AQ2098" s="139"/>
      <c r="AR2098" s="139"/>
      <c r="AS2098" s="139"/>
      <c r="AT2098" s="139"/>
      <c r="AU2098" s="139"/>
      <c r="AV2098" s="139"/>
      <c r="AW2098" s="139"/>
      <c r="AX2098" s="139"/>
      <c r="AY2098" s="139"/>
      <c r="AZ2098" s="139"/>
      <c r="BA2098" s="139"/>
      <c r="BB2098" s="139"/>
    </row>
    <row r="2099" spans="1:54" ht="14.25" x14ac:dyDescent="0.2">
      <c r="A2099" s="139"/>
      <c r="B2099" s="139"/>
      <c r="C2099" s="139"/>
      <c r="D2099" s="139"/>
      <c r="E2099" s="139"/>
      <c r="F2099" s="139"/>
      <c r="G2099" s="139"/>
      <c r="H2099" s="139"/>
      <c r="I2099" s="139"/>
      <c r="J2099" s="139"/>
      <c r="K2099" s="139"/>
      <c r="L2099" s="139"/>
      <c r="M2099" s="139"/>
      <c r="N2099" s="139"/>
      <c r="O2099" s="139"/>
      <c r="P2099" s="139"/>
      <c r="Q2099" s="139"/>
      <c r="R2099" s="139"/>
      <c r="S2099" s="139"/>
      <c r="T2099" s="139"/>
      <c r="U2099" s="139"/>
      <c r="V2099" s="139"/>
      <c r="W2099" s="139"/>
      <c r="X2099" s="139"/>
      <c r="Y2099" s="139"/>
      <c r="Z2099" s="139"/>
      <c r="AA2099" s="139"/>
      <c r="AB2099" s="139"/>
      <c r="AC2099" s="139"/>
      <c r="AD2099" s="139"/>
      <c r="AE2099" s="139"/>
      <c r="AF2099" s="139"/>
      <c r="AG2099" s="139"/>
      <c r="AH2099" s="139"/>
      <c r="AI2099" s="139"/>
      <c r="AJ2099" s="139"/>
      <c r="AK2099" s="139"/>
      <c r="AL2099" s="139"/>
      <c r="AM2099" s="139"/>
      <c r="AN2099" s="139"/>
      <c r="AO2099" s="139"/>
      <c r="AP2099" s="139"/>
      <c r="AQ2099" s="139"/>
      <c r="AR2099" s="139"/>
      <c r="AS2099" s="139"/>
      <c r="AT2099" s="139"/>
      <c r="AU2099" s="139"/>
      <c r="AV2099" s="139"/>
      <c r="AW2099" s="139"/>
      <c r="AX2099" s="139"/>
      <c r="AY2099" s="139"/>
      <c r="AZ2099" s="139"/>
      <c r="BA2099" s="139"/>
      <c r="BB2099" s="139"/>
    </row>
    <row r="2100" spans="1:54" ht="14.25" x14ac:dyDescent="0.2">
      <c r="A2100" s="139"/>
      <c r="B2100" s="139"/>
      <c r="C2100" s="139"/>
      <c r="D2100" s="139"/>
      <c r="E2100" s="139"/>
      <c r="F2100" s="139"/>
      <c r="G2100" s="139"/>
      <c r="H2100" s="139"/>
      <c r="I2100" s="139"/>
      <c r="J2100" s="139"/>
      <c r="K2100" s="139"/>
      <c r="L2100" s="139"/>
      <c r="M2100" s="139"/>
      <c r="N2100" s="139"/>
      <c r="O2100" s="139"/>
      <c r="P2100" s="139"/>
      <c r="Q2100" s="139"/>
      <c r="R2100" s="139"/>
      <c r="S2100" s="139"/>
      <c r="T2100" s="139"/>
      <c r="U2100" s="139"/>
      <c r="V2100" s="139"/>
      <c r="W2100" s="139"/>
      <c r="X2100" s="139"/>
      <c r="Y2100" s="139"/>
      <c r="Z2100" s="139"/>
      <c r="AA2100" s="139"/>
      <c r="AB2100" s="139"/>
      <c r="AC2100" s="139"/>
      <c r="AD2100" s="139"/>
      <c r="AE2100" s="139"/>
      <c r="AF2100" s="139"/>
      <c r="AG2100" s="139"/>
      <c r="AH2100" s="139"/>
      <c r="AI2100" s="139"/>
      <c r="AJ2100" s="139"/>
      <c r="AK2100" s="139"/>
      <c r="AL2100" s="139"/>
      <c r="AM2100" s="139"/>
      <c r="AN2100" s="139"/>
      <c r="AO2100" s="139"/>
      <c r="AP2100" s="139"/>
      <c r="AQ2100" s="139"/>
      <c r="AR2100" s="139"/>
      <c r="AS2100" s="139"/>
      <c r="AT2100" s="139"/>
      <c r="AU2100" s="139"/>
      <c r="AV2100" s="139"/>
      <c r="AW2100" s="139"/>
      <c r="AX2100" s="139"/>
      <c r="AY2100" s="139"/>
      <c r="AZ2100" s="139"/>
      <c r="BA2100" s="139"/>
      <c r="BB2100" s="139"/>
    </row>
    <row r="2101" spans="1:54" ht="14.25" x14ac:dyDescent="0.2">
      <c r="A2101" s="139"/>
      <c r="B2101" s="139"/>
      <c r="C2101" s="139"/>
      <c r="D2101" s="139"/>
      <c r="E2101" s="139"/>
      <c r="F2101" s="139"/>
      <c r="G2101" s="139"/>
      <c r="H2101" s="139"/>
      <c r="I2101" s="139"/>
      <c r="J2101" s="139"/>
      <c r="K2101" s="139"/>
      <c r="L2101" s="139"/>
      <c r="M2101" s="139"/>
      <c r="N2101" s="139"/>
      <c r="O2101" s="139"/>
      <c r="P2101" s="139"/>
      <c r="Q2101" s="139"/>
      <c r="R2101" s="139"/>
      <c r="S2101" s="139"/>
      <c r="T2101" s="139"/>
      <c r="U2101" s="139"/>
      <c r="V2101" s="139"/>
      <c r="W2101" s="139"/>
      <c r="X2101" s="139"/>
      <c r="Y2101" s="139"/>
      <c r="Z2101" s="139"/>
      <c r="AA2101" s="139"/>
      <c r="AB2101" s="139"/>
      <c r="AC2101" s="139"/>
      <c r="AD2101" s="139"/>
      <c r="AE2101" s="139"/>
      <c r="AF2101" s="139"/>
      <c r="AG2101" s="139"/>
      <c r="AH2101" s="139"/>
      <c r="AI2101" s="139"/>
      <c r="AJ2101" s="139"/>
      <c r="AK2101" s="139"/>
      <c r="AL2101" s="139"/>
      <c r="AM2101" s="139"/>
      <c r="AN2101" s="139"/>
      <c r="AO2101" s="139"/>
      <c r="AP2101" s="139"/>
      <c r="AQ2101" s="139"/>
      <c r="AR2101" s="139"/>
      <c r="AS2101" s="139"/>
      <c r="AT2101" s="139"/>
      <c r="AU2101" s="139"/>
      <c r="AV2101" s="139"/>
      <c r="AW2101" s="139"/>
      <c r="AX2101" s="139"/>
      <c r="AY2101" s="139"/>
      <c r="AZ2101" s="139"/>
      <c r="BA2101" s="139"/>
      <c r="BB2101" s="139"/>
    </row>
    <row r="2102" spans="1:54" ht="14.25" x14ac:dyDescent="0.2">
      <c r="A2102" s="139"/>
      <c r="B2102" s="139"/>
      <c r="C2102" s="139"/>
      <c r="D2102" s="139"/>
      <c r="E2102" s="139"/>
      <c r="F2102" s="139"/>
      <c r="G2102" s="139"/>
      <c r="H2102" s="139"/>
      <c r="I2102" s="139"/>
      <c r="J2102" s="139"/>
      <c r="K2102" s="139"/>
      <c r="L2102" s="139"/>
      <c r="M2102" s="139"/>
      <c r="N2102" s="139"/>
      <c r="O2102" s="139"/>
      <c r="P2102" s="139"/>
      <c r="Q2102" s="139"/>
      <c r="R2102" s="139"/>
      <c r="S2102" s="139"/>
      <c r="T2102" s="139"/>
      <c r="U2102" s="139"/>
      <c r="V2102" s="139"/>
      <c r="W2102" s="139"/>
      <c r="X2102" s="139"/>
      <c r="Y2102" s="139"/>
      <c r="Z2102" s="139"/>
      <c r="AA2102" s="139"/>
      <c r="AB2102" s="139"/>
      <c r="AC2102" s="139"/>
      <c r="AD2102" s="139"/>
      <c r="AE2102" s="139"/>
      <c r="AF2102" s="139"/>
      <c r="AG2102" s="139"/>
      <c r="AH2102" s="139"/>
      <c r="AI2102" s="139"/>
      <c r="AJ2102" s="139"/>
      <c r="AK2102" s="139"/>
      <c r="AL2102" s="139"/>
      <c r="AM2102" s="139"/>
      <c r="AN2102" s="139"/>
      <c r="AO2102" s="139"/>
      <c r="AP2102" s="139"/>
      <c r="AQ2102" s="139"/>
      <c r="AR2102" s="139"/>
      <c r="AS2102" s="139"/>
      <c r="AT2102" s="139"/>
      <c r="AU2102" s="139"/>
      <c r="AV2102" s="139"/>
      <c r="AW2102" s="139"/>
      <c r="AX2102" s="139"/>
      <c r="AY2102" s="139"/>
      <c r="AZ2102" s="139"/>
      <c r="BA2102" s="139"/>
      <c r="BB2102" s="139"/>
    </row>
    <row r="2103" spans="1:54" ht="14.25" x14ac:dyDescent="0.2">
      <c r="A2103" s="139"/>
      <c r="B2103" s="139"/>
      <c r="C2103" s="139"/>
      <c r="D2103" s="139"/>
      <c r="E2103" s="139"/>
      <c r="F2103" s="139"/>
      <c r="G2103" s="139"/>
      <c r="H2103" s="139"/>
      <c r="I2103" s="139"/>
      <c r="J2103" s="139"/>
      <c r="K2103" s="139"/>
      <c r="L2103" s="139"/>
      <c r="M2103" s="139"/>
      <c r="N2103" s="139"/>
      <c r="O2103" s="139"/>
      <c r="P2103" s="139"/>
      <c r="Q2103" s="139"/>
      <c r="R2103" s="139"/>
      <c r="S2103" s="139"/>
      <c r="T2103" s="139"/>
      <c r="U2103" s="139"/>
      <c r="V2103" s="139"/>
      <c r="W2103" s="139"/>
      <c r="X2103" s="139"/>
      <c r="Y2103" s="139"/>
      <c r="Z2103" s="139"/>
      <c r="AA2103" s="139"/>
      <c r="AB2103" s="139"/>
      <c r="AC2103" s="139"/>
      <c r="AD2103" s="139"/>
      <c r="AE2103" s="139"/>
      <c r="AF2103" s="139"/>
      <c r="AG2103" s="139"/>
      <c r="AH2103" s="139"/>
      <c r="AI2103" s="139"/>
      <c r="AJ2103" s="139"/>
      <c r="AK2103" s="139"/>
      <c r="AL2103" s="139"/>
      <c r="AM2103" s="139"/>
      <c r="AN2103" s="139"/>
      <c r="AO2103" s="139"/>
      <c r="AP2103" s="139"/>
      <c r="AQ2103" s="139"/>
      <c r="AR2103" s="139"/>
      <c r="AS2103" s="139"/>
      <c r="AT2103" s="139"/>
      <c r="AU2103" s="139"/>
      <c r="AV2103" s="139"/>
      <c r="AW2103" s="139"/>
      <c r="AX2103" s="139"/>
      <c r="AY2103" s="139"/>
      <c r="AZ2103" s="139"/>
      <c r="BA2103" s="139"/>
      <c r="BB2103" s="139"/>
    </row>
    <row r="2104" spans="1:54" ht="14.25" x14ac:dyDescent="0.2">
      <c r="A2104" s="139"/>
      <c r="B2104" s="139"/>
      <c r="C2104" s="139"/>
      <c r="D2104" s="139"/>
      <c r="E2104" s="139"/>
      <c r="F2104" s="139"/>
      <c r="G2104" s="139"/>
      <c r="H2104" s="139"/>
      <c r="I2104" s="139"/>
      <c r="J2104" s="139"/>
      <c r="K2104" s="139"/>
      <c r="L2104" s="139"/>
      <c r="M2104" s="139"/>
      <c r="N2104" s="139"/>
      <c r="O2104" s="139"/>
      <c r="P2104" s="139"/>
      <c r="Q2104" s="139"/>
      <c r="R2104" s="139"/>
      <c r="S2104" s="139"/>
      <c r="T2104" s="139"/>
      <c r="U2104" s="139"/>
      <c r="V2104" s="139"/>
      <c r="W2104" s="139"/>
      <c r="X2104" s="139"/>
      <c r="Y2104" s="139"/>
      <c r="Z2104" s="139"/>
      <c r="AA2104" s="139"/>
      <c r="AB2104" s="139"/>
      <c r="AC2104" s="139"/>
      <c r="AD2104" s="139"/>
      <c r="AE2104" s="139"/>
      <c r="AF2104" s="139"/>
      <c r="AG2104" s="139"/>
      <c r="AH2104" s="139"/>
      <c r="AI2104" s="139"/>
      <c r="AJ2104" s="139"/>
      <c r="AK2104" s="139"/>
      <c r="AL2104" s="139"/>
      <c r="AM2104" s="139"/>
      <c r="AN2104" s="139"/>
      <c r="AO2104" s="139"/>
      <c r="AP2104" s="139"/>
      <c r="AQ2104" s="139"/>
      <c r="AR2104" s="139"/>
      <c r="AS2104" s="139"/>
      <c r="AT2104" s="139"/>
      <c r="AU2104" s="139"/>
      <c r="AV2104" s="139"/>
      <c r="AW2104" s="139"/>
      <c r="AX2104" s="139"/>
      <c r="AY2104" s="139"/>
      <c r="AZ2104" s="139"/>
      <c r="BA2104" s="139"/>
      <c r="BB2104" s="139"/>
    </row>
    <row r="2105" spans="1:54" ht="14.25" x14ac:dyDescent="0.2">
      <c r="A2105" s="139"/>
      <c r="B2105" s="139"/>
      <c r="C2105" s="139"/>
      <c r="D2105" s="139"/>
      <c r="E2105" s="139"/>
      <c r="F2105" s="139"/>
      <c r="G2105" s="139"/>
      <c r="H2105" s="139"/>
      <c r="I2105" s="139"/>
      <c r="J2105" s="139"/>
      <c r="K2105" s="139"/>
      <c r="L2105" s="139"/>
      <c r="M2105" s="139"/>
      <c r="N2105" s="139"/>
      <c r="O2105" s="139"/>
      <c r="P2105" s="139"/>
      <c r="Q2105" s="139"/>
      <c r="R2105" s="139"/>
      <c r="S2105" s="139"/>
      <c r="T2105" s="139"/>
      <c r="U2105" s="139"/>
      <c r="V2105" s="139"/>
      <c r="W2105" s="139"/>
      <c r="X2105" s="139"/>
      <c r="Y2105" s="139"/>
      <c r="Z2105" s="139"/>
      <c r="AA2105" s="139"/>
      <c r="AB2105" s="139"/>
      <c r="AC2105" s="139"/>
      <c r="AD2105" s="139"/>
      <c r="AE2105" s="139"/>
      <c r="AF2105" s="139"/>
      <c r="AG2105" s="139"/>
      <c r="AH2105" s="139"/>
      <c r="AI2105" s="139"/>
      <c r="AJ2105" s="139"/>
      <c r="AK2105" s="139"/>
      <c r="AL2105" s="139"/>
      <c r="AM2105" s="139"/>
      <c r="AN2105" s="139"/>
      <c r="AO2105" s="139"/>
      <c r="AP2105" s="139"/>
      <c r="AQ2105" s="139"/>
      <c r="AR2105" s="139"/>
      <c r="AS2105" s="139"/>
      <c r="AT2105" s="139"/>
      <c r="AU2105" s="139"/>
      <c r="AV2105" s="139"/>
      <c r="AW2105" s="139"/>
      <c r="AX2105" s="139"/>
      <c r="AY2105" s="139"/>
      <c r="AZ2105" s="139"/>
      <c r="BA2105" s="139"/>
      <c r="BB2105" s="139"/>
    </row>
    <row r="2106" spans="1:54" ht="14.25" x14ac:dyDescent="0.2">
      <c r="A2106" s="139"/>
      <c r="B2106" s="139"/>
      <c r="C2106" s="139"/>
      <c r="D2106" s="139"/>
      <c r="E2106" s="139"/>
      <c r="F2106" s="139"/>
      <c r="G2106" s="139"/>
      <c r="H2106" s="139"/>
      <c r="I2106" s="139"/>
      <c r="J2106" s="139"/>
      <c r="K2106" s="139"/>
      <c r="L2106" s="139"/>
      <c r="M2106" s="139"/>
      <c r="N2106" s="139"/>
      <c r="O2106" s="139"/>
      <c r="P2106" s="139"/>
      <c r="Q2106" s="139"/>
      <c r="R2106" s="139"/>
      <c r="S2106" s="139"/>
      <c r="T2106" s="139"/>
      <c r="U2106" s="139"/>
      <c r="V2106" s="139"/>
      <c r="W2106" s="139"/>
      <c r="X2106" s="139"/>
      <c r="Y2106" s="139"/>
      <c r="Z2106" s="139"/>
      <c r="AA2106" s="139"/>
      <c r="AB2106" s="139"/>
      <c r="AC2106" s="139"/>
      <c r="AD2106" s="139"/>
      <c r="AE2106" s="139"/>
      <c r="AF2106" s="139"/>
      <c r="AG2106" s="139"/>
      <c r="AH2106" s="139"/>
      <c r="AI2106" s="139"/>
      <c r="AJ2106" s="139"/>
      <c r="AK2106" s="139"/>
      <c r="AL2106" s="139"/>
      <c r="AM2106" s="139"/>
      <c r="AN2106" s="139"/>
      <c r="AO2106" s="139"/>
      <c r="AP2106" s="139"/>
      <c r="AQ2106" s="139"/>
      <c r="AR2106" s="139"/>
      <c r="AS2106" s="139"/>
      <c r="AT2106" s="139"/>
      <c r="AU2106" s="139"/>
      <c r="AV2106" s="139"/>
      <c r="AW2106" s="139"/>
      <c r="AX2106" s="139"/>
      <c r="AY2106" s="139"/>
      <c r="AZ2106" s="139"/>
      <c r="BA2106" s="139"/>
      <c r="BB2106" s="139"/>
    </row>
    <row r="2107" spans="1:54" ht="14.25" x14ac:dyDescent="0.2">
      <c r="A2107" s="139"/>
      <c r="B2107" s="139"/>
      <c r="C2107" s="139"/>
      <c r="D2107" s="139"/>
      <c r="E2107" s="139"/>
      <c r="F2107" s="139"/>
      <c r="G2107" s="139"/>
      <c r="H2107" s="139"/>
      <c r="I2107" s="139"/>
      <c r="J2107" s="139"/>
      <c r="K2107" s="139"/>
      <c r="L2107" s="139"/>
      <c r="M2107" s="139"/>
      <c r="N2107" s="139"/>
      <c r="O2107" s="139"/>
      <c r="P2107" s="139"/>
      <c r="Q2107" s="139"/>
      <c r="R2107" s="139"/>
      <c r="S2107" s="139"/>
      <c r="T2107" s="139"/>
      <c r="U2107" s="139"/>
      <c r="V2107" s="139"/>
      <c r="W2107" s="139"/>
      <c r="X2107" s="139"/>
      <c r="Y2107" s="139"/>
      <c r="Z2107" s="139"/>
      <c r="AA2107" s="139"/>
      <c r="AB2107" s="139"/>
      <c r="AC2107" s="139"/>
      <c r="AD2107" s="139"/>
      <c r="AE2107" s="139"/>
      <c r="AF2107" s="139"/>
      <c r="AG2107" s="139"/>
      <c r="AH2107" s="139"/>
      <c r="AI2107" s="139"/>
      <c r="AJ2107" s="139"/>
      <c r="AK2107" s="139"/>
      <c r="AL2107" s="139"/>
      <c r="AM2107" s="139"/>
      <c r="AN2107" s="139"/>
      <c r="AO2107" s="139"/>
      <c r="AP2107" s="139"/>
      <c r="AQ2107" s="139"/>
      <c r="AR2107" s="139"/>
      <c r="AS2107" s="139"/>
      <c r="AT2107" s="139"/>
      <c r="AU2107" s="139"/>
      <c r="AV2107" s="139"/>
      <c r="AW2107" s="139"/>
      <c r="AX2107" s="139"/>
      <c r="AY2107" s="139"/>
      <c r="AZ2107" s="139"/>
      <c r="BA2107" s="139"/>
      <c r="BB2107" s="139"/>
    </row>
    <row r="2108" spans="1:54" ht="14.25" x14ac:dyDescent="0.2">
      <c r="A2108" s="139"/>
      <c r="B2108" s="139"/>
      <c r="C2108" s="139"/>
      <c r="D2108" s="139"/>
      <c r="E2108" s="139"/>
      <c r="F2108" s="139"/>
      <c r="G2108" s="139"/>
      <c r="H2108" s="139"/>
      <c r="I2108" s="139"/>
      <c r="J2108" s="139"/>
      <c r="K2108" s="139"/>
      <c r="L2108" s="139"/>
      <c r="M2108" s="139"/>
      <c r="N2108" s="139"/>
      <c r="O2108" s="139"/>
      <c r="P2108" s="139"/>
      <c r="Q2108" s="139"/>
      <c r="R2108" s="139"/>
      <c r="S2108" s="139"/>
      <c r="T2108" s="139"/>
      <c r="U2108" s="139"/>
      <c r="V2108" s="139"/>
      <c r="W2108" s="139"/>
      <c r="X2108" s="139"/>
      <c r="Y2108" s="139"/>
      <c r="Z2108" s="139"/>
      <c r="AA2108" s="139"/>
      <c r="AB2108" s="139"/>
      <c r="AC2108" s="139"/>
      <c r="AD2108" s="139"/>
      <c r="AE2108" s="139"/>
      <c r="AF2108" s="139"/>
      <c r="AG2108" s="139"/>
      <c r="AH2108" s="139"/>
      <c r="AI2108" s="139"/>
      <c r="AJ2108" s="139"/>
      <c r="AK2108" s="139"/>
      <c r="AL2108" s="139"/>
      <c r="AM2108" s="139"/>
      <c r="AN2108" s="139"/>
      <c r="AO2108" s="139"/>
      <c r="AP2108" s="139"/>
      <c r="AQ2108" s="139"/>
      <c r="AR2108" s="139"/>
      <c r="AS2108" s="139"/>
      <c r="AT2108" s="139"/>
      <c r="AU2108" s="139"/>
      <c r="AV2108" s="139"/>
      <c r="AW2108" s="139"/>
      <c r="AX2108" s="139"/>
      <c r="AY2108" s="139"/>
      <c r="AZ2108" s="139"/>
      <c r="BA2108" s="139"/>
      <c r="BB2108" s="139"/>
    </row>
    <row r="2109" spans="1:54" ht="14.25" x14ac:dyDescent="0.2">
      <c r="A2109" s="139"/>
      <c r="B2109" s="139"/>
      <c r="C2109" s="139"/>
      <c r="D2109" s="139"/>
      <c r="E2109" s="139"/>
      <c r="F2109" s="139"/>
      <c r="G2109" s="139"/>
      <c r="H2109" s="139"/>
      <c r="I2109" s="139"/>
      <c r="J2109" s="139"/>
      <c r="K2109" s="139"/>
      <c r="L2109" s="139"/>
      <c r="M2109" s="139"/>
      <c r="N2109" s="139"/>
      <c r="O2109" s="139"/>
      <c r="P2109" s="139"/>
      <c r="Q2109" s="139"/>
      <c r="R2109" s="139"/>
      <c r="S2109" s="139"/>
      <c r="T2109" s="139"/>
      <c r="U2109" s="139"/>
      <c r="V2109" s="139"/>
      <c r="W2109" s="139"/>
      <c r="X2109" s="139"/>
      <c r="Y2109" s="139"/>
      <c r="Z2109" s="139"/>
      <c r="AA2109" s="139"/>
      <c r="AB2109" s="139"/>
      <c r="AC2109" s="139"/>
      <c r="AD2109" s="139"/>
      <c r="AE2109" s="139"/>
      <c r="AF2109" s="139"/>
      <c r="AG2109" s="139"/>
      <c r="AH2109" s="139"/>
      <c r="AI2109" s="139"/>
      <c r="AJ2109" s="139"/>
      <c r="AK2109" s="139"/>
      <c r="AL2109" s="139"/>
      <c r="AM2109" s="139"/>
      <c r="AN2109" s="139"/>
      <c r="AO2109" s="139"/>
      <c r="AP2109" s="139"/>
      <c r="AQ2109" s="139"/>
      <c r="AR2109" s="139"/>
      <c r="AS2109" s="139"/>
      <c r="AT2109" s="139"/>
      <c r="AU2109" s="139"/>
      <c r="AV2109" s="139"/>
      <c r="AW2109" s="139"/>
      <c r="AX2109" s="139"/>
      <c r="AY2109" s="139"/>
      <c r="AZ2109" s="139"/>
      <c r="BA2109" s="139"/>
      <c r="BB2109" s="139"/>
    </row>
    <row r="2110" spans="1:54" ht="14.25" x14ac:dyDescent="0.2">
      <c r="A2110" s="139"/>
      <c r="B2110" s="139"/>
      <c r="C2110" s="139"/>
      <c r="D2110" s="139"/>
      <c r="E2110" s="139"/>
      <c r="F2110" s="139"/>
      <c r="G2110" s="139"/>
      <c r="H2110" s="139"/>
      <c r="I2110" s="139"/>
      <c r="J2110" s="139"/>
      <c r="K2110" s="139"/>
      <c r="L2110" s="139"/>
      <c r="M2110" s="139"/>
      <c r="N2110" s="139"/>
      <c r="O2110" s="139"/>
      <c r="P2110" s="139"/>
      <c r="Q2110" s="139"/>
      <c r="R2110" s="139"/>
      <c r="S2110" s="139"/>
      <c r="T2110" s="139"/>
      <c r="U2110" s="139"/>
      <c r="V2110" s="139"/>
      <c r="W2110" s="139"/>
      <c r="X2110" s="139"/>
      <c r="Y2110" s="139"/>
      <c r="Z2110" s="139"/>
      <c r="AA2110" s="139"/>
      <c r="AB2110" s="139"/>
      <c r="AC2110" s="139"/>
      <c r="AD2110" s="139"/>
      <c r="AE2110" s="139"/>
      <c r="AF2110" s="139"/>
      <c r="AG2110" s="139"/>
      <c r="AH2110" s="139"/>
      <c r="AI2110" s="139"/>
      <c r="AJ2110" s="139"/>
      <c r="AK2110" s="139"/>
      <c r="AL2110" s="139"/>
      <c r="AM2110" s="139"/>
      <c r="AN2110" s="139"/>
      <c r="AO2110" s="139"/>
      <c r="AP2110" s="139"/>
      <c r="AQ2110" s="139"/>
      <c r="AR2110" s="139"/>
      <c r="AS2110" s="139"/>
      <c r="AT2110" s="139"/>
      <c r="AU2110" s="139"/>
      <c r="AV2110" s="139"/>
      <c r="AW2110" s="139"/>
      <c r="AX2110" s="139"/>
      <c r="AY2110" s="139"/>
      <c r="AZ2110" s="139"/>
      <c r="BA2110" s="139"/>
      <c r="BB2110" s="139"/>
    </row>
    <row r="2111" spans="1:54" ht="14.25" x14ac:dyDescent="0.2">
      <c r="A2111" s="139"/>
      <c r="B2111" s="139"/>
      <c r="C2111" s="139"/>
      <c r="D2111" s="139"/>
      <c r="E2111" s="139"/>
      <c r="F2111" s="139"/>
      <c r="G2111" s="139"/>
      <c r="H2111" s="139"/>
      <c r="I2111" s="139"/>
      <c r="J2111" s="139"/>
      <c r="K2111" s="139"/>
      <c r="L2111" s="139"/>
      <c r="M2111" s="139"/>
      <c r="N2111" s="139"/>
      <c r="O2111" s="139"/>
      <c r="P2111" s="139"/>
      <c r="Q2111" s="139"/>
      <c r="R2111" s="139"/>
      <c r="S2111" s="139"/>
      <c r="T2111" s="139"/>
      <c r="U2111" s="139"/>
      <c r="V2111" s="139"/>
      <c r="W2111" s="139"/>
      <c r="X2111" s="139"/>
      <c r="Y2111" s="139"/>
      <c r="Z2111" s="139"/>
      <c r="AA2111" s="139"/>
      <c r="AB2111" s="139"/>
      <c r="AC2111" s="139"/>
      <c r="AD2111" s="139"/>
      <c r="AE2111" s="139"/>
      <c r="AF2111" s="139"/>
      <c r="AG2111" s="139"/>
      <c r="AH2111" s="139"/>
      <c r="AI2111" s="139"/>
      <c r="AJ2111" s="139"/>
      <c r="AK2111" s="139"/>
      <c r="AL2111" s="139"/>
      <c r="AM2111" s="139"/>
      <c r="AN2111" s="139"/>
      <c r="AO2111" s="139"/>
      <c r="AP2111" s="139"/>
      <c r="AQ2111" s="139"/>
      <c r="AR2111" s="139"/>
      <c r="AS2111" s="139"/>
      <c r="AT2111" s="139"/>
      <c r="AU2111" s="139"/>
      <c r="AV2111" s="139"/>
      <c r="AW2111" s="139"/>
      <c r="AX2111" s="139"/>
      <c r="AY2111" s="139"/>
      <c r="AZ2111" s="139"/>
      <c r="BA2111" s="139"/>
      <c r="BB2111" s="139"/>
    </row>
    <row r="2112" spans="1:54" ht="14.25" x14ac:dyDescent="0.2">
      <c r="A2112" s="139"/>
      <c r="B2112" s="139"/>
      <c r="C2112" s="139"/>
      <c r="D2112" s="139"/>
      <c r="E2112" s="139"/>
      <c r="F2112" s="139"/>
      <c r="G2112" s="139"/>
      <c r="H2112" s="139"/>
      <c r="I2112" s="139"/>
      <c r="J2112" s="139"/>
      <c r="K2112" s="139"/>
      <c r="L2112" s="139"/>
      <c r="M2112" s="139"/>
      <c r="N2112" s="139"/>
      <c r="O2112" s="139"/>
      <c r="P2112" s="139"/>
      <c r="Q2112" s="139"/>
      <c r="R2112" s="139"/>
      <c r="S2112" s="139"/>
      <c r="T2112" s="139"/>
      <c r="U2112" s="139"/>
      <c r="V2112" s="139"/>
      <c r="W2112" s="139"/>
      <c r="X2112" s="139"/>
      <c r="Y2112" s="139"/>
      <c r="Z2112" s="139"/>
      <c r="AA2112" s="139"/>
      <c r="AB2112" s="139"/>
      <c r="AC2112" s="139"/>
      <c r="AD2112" s="139"/>
      <c r="AE2112" s="139"/>
      <c r="AF2112" s="139"/>
      <c r="AG2112" s="139"/>
      <c r="AH2112" s="139"/>
      <c r="AI2112" s="139"/>
      <c r="AJ2112" s="139"/>
      <c r="AK2112" s="139"/>
      <c r="AL2112" s="139"/>
      <c r="AM2112" s="139"/>
      <c r="AN2112" s="139"/>
      <c r="AO2112" s="139"/>
      <c r="AP2112" s="139"/>
      <c r="AQ2112" s="139"/>
      <c r="AR2112" s="139"/>
      <c r="AS2112" s="139"/>
      <c r="AT2112" s="139"/>
      <c r="AU2112" s="139"/>
      <c r="AV2112" s="139"/>
      <c r="AW2112" s="139"/>
      <c r="AX2112" s="139"/>
      <c r="AY2112" s="139"/>
      <c r="AZ2112" s="139"/>
      <c r="BA2112" s="139"/>
      <c r="BB2112" s="139"/>
    </row>
    <row r="2113" spans="1:54" ht="14.25" x14ac:dyDescent="0.2">
      <c r="A2113" s="139"/>
      <c r="B2113" s="139"/>
      <c r="C2113" s="139"/>
      <c r="D2113" s="139"/>
      <c r="E2113" s="139"/>
      <c r="F2113" s="139"/>
      <c r="G2113" s="139"/>
      <c r="H2113" s="139"/>
      <c r="I2113" s="139"/>
      <c r="J2113" s="139"/>
      <c r="K2113" s="139"/>
      <c r="L2113" s="139"/>
      <c r="M2113" s="139"/>
      <c r="N2113" s="139"/>
      <c r="O2113" s="139"/>
      <c r="P2113" s="139"/>
      <c r="Q2113" s="139"/>
      <c r="R2113" s="139"/>
      <c r="S2113" s="139"/>
      <c r="T2113" s="139"/>
      <c r="U2113" s="139"/>
      <c r="V2113" s="139"/>
      <c r="W2113" s="139"/>
      <c r="X2113" s="139"/>
      <c r="Y2113" s="139"/>
      <c r="Z2113" s="139"/>
      <c r="AA2113" s="139"/>
      <c r="AB2113" s="139"/>
      <c r="AC2113" s="139"/>
      <c r="AD2113" s="139"/>
      <c r="AE2113" s="139"/>
      <c r="AF2113" s="139"/>
      <c r="AG2113" s="139"/>
      <c r="AH2113" s="139"/>
      <c r="AI2113" s="139"/>
      <c r="AJ2113" s="139"/>
      <c r="AK2113" s="139"/>
      <c r="AL2113" s="139"/>
      <c r="AM2113" s="139"/>
      <c r="AN2113" s="139"/>
      <c r="AO2113" s="139"/>
      <c r="AP2113" s="139"/>
      <c r="AQ2113" s="139"/>
      <c r="AR2113" s="139"/>
      <c r="AS2113" s="139"/>
      <c r="AT2113" s="139"/>
      <c r="AU2113" s="139"/>
      <c r="AV2113" s="139"/>
      <c r="AW2113" s="139"/>
      <c r="AX2113" s="139"/>
      <c r="AY2113" s="139"/>
      <c r="AZ2113" s="139"/>
      <c r="BA2113" s="139"/>
      <c r="BB2113" s="139"/>
    </row>
    <row r="2114" spans="1:54" ht="14.25" x14ac:dyDescent="0.2">
      <c r="A2114" s="139"/>
      <c r="B2114" s="139"/>
      <c r="C2114" s="139"/>
      <c r="D2114" s="139"/>
      <c r="E2114" s="139"/>
      <c r="F2114" s="139"/>
      <c r="G2114" s="139"/>
      <c r="H2114" s="139"/>
      <c r="I2114" s="139"/>
      <c r="J2114" s="139"/>
      <c r="K2114" s="139"/>
      <c r="L2114" s="139"/>
      <c r="M2114" s="139"/>
      <c r="N2114" s="139"/>
      <c r="O2114" s="139"/>
      <c r="P2114" s="139"/>
      <c r="Q2114" s="139"/>
      <c r="R2114" s="139"/>
      <c r="S2114" s="139"/>
      <c r="T2114" s="139"/>
      <c r="U2114" s="139"/>
      <c r="V2114" s="139"/>
      <c r="W2114" s="139"/>
      <c r="X2114" s="139"/>
      <c r="Y2114" s="139"/>
      <c r="Z2114" s="139"/>
      <c r="AA2114" s="139"/>
      <c r="AB2114" s="139"/>
      <c r="AC2114" s="139"/>
      <c r="AD2114" s="139"/>
      <c r="AE2114" s="139"/>
      <c r="AF2114" s="139"/>
      <c r="AG2114" s="139"/>
      <c r="AH2114" s="139"/>
      <c r="AI2114" s="139"/>
      <c r="AJ2114" s="139"/>
      <c r="AK2114" s="139"/>
      <c r="AL2114" s="139"/>
      <c r="AM2114" s="139"/>
      <c r="AN2114" s="139"/>
      <c r="AO2114" s="139"/>
      <c r="AP2114" s="139"/>
      <c r="AQ2114" s="139"/>
      <c r="AR2114" s="139"/>
      <c r="AS2114" s="139"/>
      <c r="AT2114" s="139"/>
      <c r="AU2114" s="139"/>
      <c r="AV2114" s="139"/>
      <c r="AW2114" s="139"/>
      <c r="AX2114" s="139"/>
      <c r="AY2114" s="139"/>
      <c r="AZ2114" s="139"/>
      <c r="BA2114" s="139"/>
      <c r="BB2114" s="139"/>
    </row>
    <row r="2115" spans="1:54" ht="14.25" x14ac:dyDescent="0.2">
      <c r="A2115" s="139"/>
      <c r="B2115" s="139"/>
      <c r="C2115" s="139"/>
      <c r="D2115" s="139"/>
      <c r="E2115" s="139"/>
      <c r="F2115" s="139"/>
      <c r="G2115" s="139"/>
      <c r="H2115" s="139"/>
      <c r="I2115" s="139"/>
      <c r="J2115" s="139"/>
      <c r="K2115" s="139"/>
      <c r="L2115" s="139"/>
      <c r="M2115" s="139"/>
      <c r="N2115" s="139"/>
      <c r="O2115" s="139"/>
      <c r="P2115" s="139"/>
      <c r="Q2115" s="139"/>
      <c r="R2115" s="139"/>
      <c r="S2115" s="139"/>
      <c r="T2115" s="139"/>
      <c r="U2115" s="139"/>
      <c r="V2115" s="139"/>
      <c r="W2115" s="139"/>
      <c r="X2115" s="139"/>
      <c r="Y2115" s="139"/>
      <c r="Z2115" s="139"/>
      <c r="AA2115" s="139"/>
      <c r="AB2115" s="139"/>
      <c r="AC2115" s="139"/>
      <c r="AD2115" s="139"/>
      <c r="AE2115" s="139"/>
      <c r="AF2115" s="139"/>
      <c r="AG2115" s="139"/>
      <c r="AH2115" s="139"/>
      <c r="AI2115" s="139"/>
      <c r="AJ2115" s="139"/>
      <c r="AK2115" s="139"/>
      <c r="AL2115" s="139"/>
      <c r="AM2115" s="139"/>
      <c r="AN2115" s="139"/>
      <c r="AO2115" s="139"/>
      <c r="AP2115" s="139"/>
      <c r="AQ2115" s="139"/>
      <c r="AR2115" s="139"/>
      <c r="AS2115" s="139"/>
      <c r="AT2115" s="139"/>
      <c r="AU2115" s="139"/>
      <c r="AV2115" s="139"/>
      <c r="AW2115" s="139"/>
      <c r="AX2115" s="139"/>
      <c r="AY2115" s="139"/>
      <c r="AZ2115" s="139"/>
      <c r="BA2115" s="139"/>
      <c r="BB2115" s="139"/>
    </row>
    <row r="2116" spans="1:54" ht="14.25" x14ac:dyDescent="0.2">
      <c r="A2116" s="139"/>
      <c r="B2116" s="139"/>
      <c r="C2116" s="139"/>
      <c r="D2116" s="139"/>
      <c r="E2116" s="139"/>
      <c r="F2116" s="139"/>
      <c r="G2116" s="139"/>
      <c r="H2116" s="139"/>
      <c r="I2116" s="139"/>
      <c r="J2116" s="139"/>
      <c r="K2116" s="139"/>
      <c r="L2116" s="139"/>
      <c r="M2116" s="139"/>
      <c r="N2116" s="139"/>
      <c r="O2116" s="139"/>
      <c r="P2116" s="139"/>
      <c r="Q2116" s="139"/>
      <c r="R2116" s="139"/>
      <c r="S2116" s="139"/>
      <c r="T2116" s="139"/>
      <c r="U2116" s="139"/>
      <c r="V2116" s="139"/>
      <c r="W2116" s="139"/>
      <c r="X2116" s="139"/>
      <c r="Y2116" s="139"/>
      <c r="Z2116" s="139"/>
      <c r="AA2116" s="139"/>
      <c r="AB2116" s="139"/>
      <c r="AC2116" s="139"/>
      <c r="AD2116" s="139"/>
      <c r="AE2116" s="139"/>
      <c r="AF2116" s="139"/>
      <c r="AG2116" s="139"/>
      <c r="AH2116" s="139"/>
      <c r="AI2116" s="139"/>
      <c r="AJ2116" s="139"/>
      <c r="AK2116" s="139"/>
      <c r="AL2116" s="139"/>
      <c r="AM2116" s="139"/>
      <c r="AN2116" s="139"/>
      <c r="AO2116" s="139"/>
      <c r="AP2116" s="139"/>
      <c r="AQ2116" s="139"/>
      <c r="AR2116" s="139"/>
      <c r="AS2116" s="139"/>
      <c r="AT2116" s="139"/>
      <c r="AU2116" s="139"/>
      <c r="AV2116" s="139"/>
      <c r="AW2116" s="139"/>
      <c r="AX2116" s="139"/>
      <c r="AY2116" s="139"/>
      <c r="AZ2116" s="139"/>
      <c r="BA2116" s="139"/>
      <c r="BB2116" s="139"/>
    </row>
    <row r="2117" spans="1:54" ht="14.25" x14ac:dyDescent="0.2">
      <c r="A2117" s="139"/>
      <c r="B2117" s="139"/>
      <c r="C2117" s="139"/>
      <c r="D2117" s="139"/>
      <c r="E2117" s="139"/>
      <c r="F2117" s="139"/>
      <c r="G2117" s="139"/>
      <c r="H2117" s="139"/>
      <c r="I2117" s="139"/>
      <c r="J2117" s="139"/>
      <c r="K2117" s="139"/>
      <c r="L2117" s="139"/>
      <c r="M2117" s="139"/>
      <c r="N2117" s="139"/>
      <c r="O2117" s="139"/>
      <c r="P2117" s="139"/>
      <c r="Q2117" s="139"/>
      <c r="R2117" s="139"/>
      <c r="S2117" s="139"/>
      <c r="T2117" s="139"/>
      <c r="U2117" s="139"/>
      <c r="V2117" s="139"/>
      <c r="W2117" s="139"/>
      <c r="X2117" s="139"/>
      <c r="Y2117" s="139"/>
      <c r="Z2117" s="139"/>
      <c r="AA2117" s="139"/>
      <c r="AB2117" s="139"/>
      <c r="AC2117" s="139"/>
      <c r="AD2117" s="139"/>
      <c r="AE2117" s="139"/>
      <c r="AF2117" s="139"/>
      <c r="AG2117" s="139"/>
      <c r="AH2117" s="139"/>
      <c r="AI2117" s="139"/>
      <c r="AJ2117" s="139"/>
      <c r="AK2117" s="139"/>
      <c r="AL2117" s="139"/>
      <c r="AM2117" s="139"/>
      <c r="AN2117" s="139"/>
      <c r="AO2117" s="139"/>
      <c r="AP2117" s="139"/>
      <c r="AQ2117" s="139"/>
      <c r="AR2117" s="139"/>
      <c r="AS2117" s="139"/>
      <c r="AT2117" s="139"/>
      <c r="AU2117" s="139"/>
      <c r="AV2117" s="139"/>
      <c r="AW2117" s="139"/>
      <c r="AX2117" s="139"/>
      <c r="AY2117" s="139"/>
      <c r="AZ2117" s="139"/>
      <c r="BA2117" s="139"/>
      <c r="BB2117" s="139"/>
    </row>
    <row r="2118" spans="1:54" ht="14.25" x14ac:dyDescent="0.2">
      <c r="A2118" s="139"/>
      <c r="B2118" s="139"/>
      <c r="C2118" s="139"/>
      <c r="D2118" s="139"/>
      <c r="E2118" s="139"/>
      <c r="F2118" s="139"/>
      <c r="G2118" s="139"/>
      <c r="H2118" s="139"/>
      <c r="I2118" s="139"/>
      <c r="J2118" s="139"/>
      <c r="K2118" s="139"/>
      <c r="L2118" s="139"/>
      <c r="M2118" s="139"/>
      <c r="N2118" s="139"/>
      <c r="O2118" s="139"/>
      <c r="P2118" s="139"/>
      <c r="Q2118" s="139"/>
      <c r="R2118" s="139"/>
      <c r="S2118" s="139"/>
      <c r="T2118" s="139"/>
      <c r="U2118" s="139"/>
      <c r="V2118" s="139"/>
      <c r="W2118" s="139"/>
      <c r="X2118" s="139"/>
      <c r="Y2118" s="139"/>
      <c r="Z2118" s="139"/>
      <c r="AA2118" s="139"/>
      <c r="AB2118" s="139"/>
      <c r="AC2118" s="139"/>
      <c r="AD2118" s="139"/>
      <c r="AE2118" s="139"/>
      <c r="AF2118" s="139"/>
      <c r="AG2118" s="139"/>
      <c r="AH2118" s="139"/>
      <c r="AI2118" s="139"/>
      <c r="AJ2118" s="139"/>
      <c r="AK2118" s="139"/>
      <c r="AL2118" s="139"/>
      <c r="AM2118" s="139"/>
      <c r="AN2118" s="139"/>
      <c r="AO2118" s="139"/>
      <c r="AP2118" s="139"/>
      <c r="AQ2118" s="139"/>
      <c r="AR2118" s="139"/>
      <c r="AS2118" s="139"/>
      <c r="AT2118" s="139"/>
      <c r="AU2118" s="139"/>
      <c r="AV2118" s="139"/>
      <c r="AW2118" s="139"/>
      <c r="AX2118" s="139"/>
      <c r="AY2118" s="139"/>
      <c r="AZ2118" s="139"/>
      <c r="BA2118" s="139"/>
      <c r="BB2118" s="139"/>
    </row>
    <row r="2119" spans="1:54" ht="14.25" x14ac:dyDescent="0.2">
      <c r="A2119" s="139"/>
      <c r="B2119" s="139"/>
      <c r="C2119" s="139"/>
      <c r="D2119" s="139"/>
      <c r="E2119" s="139"/>
      <c r="F2119" s="139"/>
      <c r="G2119" s="139"/>
      <c r="H2119" s="139"/>
      <c r="I2119" s="139"/>
      <c r="J2119" s="139"/>
      <c r="K2119" s="139"/>
      <c r="L2119" s="139"/>
      <c r="M2119" s="139"/>
      <c r="N2119" s="139"/>
      <c r="O2119" s="139"/>
      <c r="P2119" s="139"/>
      <c r="Q2119" s="139"/>
      <c r="R2119" s="139"/>
      <c r="S2119" s="139"/>
      <c r="T2119" s="139"/>
      <c r="U2119" s="139"/>
      <c r="V2119" s="139"/>
      <c r="W2119" s="139"/>
      <c r="X2119" s="139"/>
      <c r="Y2119" s="139"/>
      <c r="Z2119" s="139"/>
      <c r="AA2119" s="139"/>
      <c r="AB2119" s="139"/>
      <c r="AC2119" s="139"/>
      <c r="AD2119" s="139"/>
      <c r="AE2119" s="139"/>
      <c r="AF2119" s="139"/>
      <c r="AG2119" s="139"/>
      <c r="AH2119" s="139"/>
      <c r="AI2119" s="139"/>
      <c r="AJ2119" s="139"/>
      <c r="AK2119" s="139"/>
      <c r="AL2119" s="139"/>
      <c r="AM2119" s="139"/>
      <c r="AN2119" s="139"/>
      <c r="AO2119" s="139"/>
      <c r="AP2119" s="139"/>
      <c r="AQ2119" s="139"/>
      <c r="AR2119" s="139"/>
      <c r="AS2119" s="139"/>
      <c r="AT2119" s="139"/>
      <c r="AU2119" s="139"/>
      <c r="AV2119" s="139"/>
      <c r="AW2119" s="139"/>
      <c r="AX2119" s="139"/>
      <c r="AY2119" s="139"/>
      <c r="AZ2119" s="139"/>
      <c r="BA2119" s="139"/>
      <c r="BB2119" s="139"/>
    </row>
    <row r="2120" spans="1:54" ht="14.25" x14ac:dyDescent="0.2">
      <c r="A2120" s="139"/>
      <c r="B2120" s="139"/>
      <c r="C2120" s="139"/>
      <c r="D2120" s="139"/>
      <c r="E2120" s="139"/>
      <c r="F2120" s="139"/>
      <c r="G2120" s="139"/>
      <c r="H2120" s="139"/>
      <c r="I2120" s="139"/>
      <c r="J2120" s="139"/>
      <c r="K2120" s="139"/>
      <c r="L2120" s="139"/>
      <c r="M2120" s="139"/>
      <c r="N2120" s="139"/>
      <c r="O2120" s="139"/>
      <c r="P2120" s="139"/>
      <c r="Q2120" s="139"/>
      <c r="R2120" s="139"/>
      <c r="S2120" s="139"/>
      <c r="T2120" s="139"/>
      <c r="U2120" s="139"/>
      <c r="V2120" s="139"/>
      <c r="W2120" s="139"/>
      <c r="X2120" s="139"/>
      <c r="Y2120" s="139"/>
      <c r="Z2120" s="139"/>
      <c r="AA2120" s="139"/>
      <c r="AB2120" s="139"/>
      <c r="AC2120" s="139"/>
      <c r="AD2120" s="139"/>
      <c r="AE2120" s="139"/>
      <c r="AF2120" s="139"/>
      <c r="AG2120" s="139"/>
      <c r="AH2120" s="139"/>
      <c r="AI2120" s="139"/>
      <c r="AJ2120" s="139"/>
      <c r="AK2120" s="139"/>
      <c r="AL2120" s="139"/>
      <c r="AM2120" s="139"/>
      <c r="AN2120" s="139"/>
      <c r="AO2120" s="139"/>
      <c r="AP2120" s="139"/>
      <c r="AQ2120" s="139"/>
      <c r="AR2120" s="139"/>
      <c r="AS2120" s="139"/>
      <c r="AT2120" s="139"/>
      <c r="AU2120" s="139"/>
      <c r="AV2120" s="139"/>
      <c r="AW2120" s="139"/>
      <c r="AX2120" s="139"/>
      <c r="AY2120" s="139"/>
      <c r="AZ2120" s="139"/>
      <c r="BA2120" s="139"/>
      <c r="BB2120" s="139"/>
    </row>
    <row r="2121" spans="1:54" ht="14.25" x14ac:dyDescent="0.2">
      <c r="A2121" s="139"/>
      <c r="B2121" s="139"/>
      <c r="C2121" s="139"/>
      <c r="D2121" s="139"/>
      <c r="E2121" s="139"/>
      <c r="F2121" s="139"/>
      <c r="G2121" s="139"/>
      <c r="H2121" s="139"/>
      <c r="I2121" s="139"/>
      <c r="J2121" s="139"/>
      <c r="K2121" s="139"/>
      <c r="L2121" s="139"/>
      <c r="M2121" s="139"/>
      <c r="N2121" s="139"/>
      <c r="O2121" s="139"/>
      <c r="P2121" s="139"/>
      <c r="Q2121" s="139"/>
      <c r="R2121" s="139"/>
      <c r="S2121" s="139"/>
      <c r="T2121" s="139"/>
      <c r="U2121" s="139"/>
      <c r="V2121" s="139"/>
      <c r="W2121" s="139"/>
      <c r="X2121" s="139"/>
      <c r="Y2121" s="139"/>
      <c r="Z2121" s="139"/>
      <c r="AA2121" s="139"/>
      <c r="AB2121" s="139"/>
      <c r="AC2121" s="139"/>
      <c r="AD2121" s="139"/>
      <c r="AE2121" s="139"/>
      <c r="AF2121" s="139"/>
      <c r="AG2121" s="139"/>
      <c r="AH2121" s="139"/>
      <c r="AI2121" s="139"/>
      <c r="AJ2121" s="139"/>
      <c r="AK2121" s="139"/>
      <c r="AL2121" s="139"/>
      <c r="AM2121" s="139"/>
      <c r="AN2121" s="139"/>
      <c r="AO2121" s="139"/>
      <c r="AP2121" s="139"/>
      <c r="AQ2121" s="139"/>
      <c r="AR2121" s="139"/>
      <c r="AS2121" s="139"/>
      <c r="AT2121" s="139"/>
      <c r="AU2121" s="139"/>
      <c r="AV2121" s="139"/>
      <c r="AW2121" s="139"/>
      <c r="AX2121" s="139"/>
      <c r="AY2121" s="139"/>
      <c r="AZ2121" s="139"/>
      <c r="BA2121" s="139"/>
      <c r="BB2121" s="139"/>
    </row>
    <row r="2122" spans="1:54" ht="14.25" x14ac:dyDescent="0.2">
      <c r="A2122" s="139"/>
      <c r="B2122" s="139"/>
      <c r="C2122" s="139"/>
      <c r="D2122" s="139"/>
      <c r="E2122" s="139"/>
      <c r="F2122" s="139"/>
      <c r="G2122" s="139"/>
      <c r="H2122" s="139"/>
      <c r="I2122" s="139"/>
      <c r="J2122" s="139"/>
      <c r="K2122" s="139"/>
      <c r="L2122" s="139"/>
      <c r="M2122" s="139"/>
      <c r="N2122" s="139"/>
      <c r="O2122" s="139"/>
      <c r="P2122" s="139"/>
      <c r="Q2122" s="139"/>
      <c r="R2122" s="139"/>
      <c r="S2122" s="139"/>
      <c r="T2122" s="139"/>
      <c r="U2122" s="139"/>
      <c r="V2122" s="139"/>
      <c r="W2122" s="139"/>
      <c r="X2122" s="139"/>
      <c r="Y2122" s="139"/>
      <c r="Z2122" s="139"/>
      <c r="AA2122" s="139"/>
      <c r="AB2122" s="139"/>
      <c r="AC2122" s="139"/>
      <c r="AD2122" s="139"/>
      <c r="AE2122" s="139"/>
      <c r="AF2122" s="139"/>
      <c r="AG2122" s="139"/>
      <c r="AH2122" s="139"/>
      <c r="AI2122" s="139"/>
      <c r="AJ2122" s="139"/>
      <c r="AK2122" s="139"/>
      <c r="AL2122" s="139"/>
      <c r="AM2122" s="139"/>
      <c r="AN2122" s="139"/>
      <c r="AO2122" s="139"/>
      <c r="AP2122" s="139"/>
      <c r="AQ2122" s="139"/>
      <c r="AR2122" s="139"/>
      <c r="AS2122" s="139"/>
      <c r="AT2122" s="139"/>
      <c r="AU2122" s="139"/>
      <c r="AV2122" s="139"/>
      <c r="AW2122" s="139"/>
      <c r="AX2122" s="139"/>
      <c r="AY2122" s="139"/>
      <c r="AZ2122" s="139"/>
      <c r="BA2122" s="139"/>
      <c r="BB2122" s="139"/>
    </row>
    <row r="2123" spans="1:54" ht="14.25" x14ac:dyDescent="0.2">
      <c r="A2123" s="139"/>
      <c r="B2123" s="139"/>
      <c r="C2123" s="139"/>
      <c r="D2123" s="139"/>
      <c r="E2123" s="139"/>
      <c r="F2123" s="139"/>
      <c r="G2123" s="139"/>
      <c r="H2123" s="139"/>
      <c r="I2123" s="139"/>
      <c r="J2123" s="139"/>
      <c r="K2123" s="139"/>
      <c r="L2123" s="139"/>
      <c r="M2123" s="139"/>
      <c r="N2123" s="139"/>
      <c r="O2123" s="139"/>
      <c r="P2123" s="139"/>
      <c r="Q2123" s="139"/>
      <c r="R2123" s="139"/>
      <c r="S2123" s="139"/>
      <c r="T2123" s="139"/>
      <c r="U2123" s="139"/>
      <c r="V2123" s="139"/>
      <c r="W2123" s="139"/>
      <c r="X2123" s="139"/>
      <c r="Y2123" s="139"/>
      <c r="Z2123" s="139"/>
      <c r="AA2123" s="139"/>
      <c r="AB2123" s="139"/>
      <c r="AC2123" s="139"/>
      <c r="AD2123" s="139"/>
      <c r="AE2123" s="139"/>
      <c r="AF2123" s="139"/>
      <c r="AG2123" s="139"/>
      <c r="AH2123" s="139"/>
      <c r="AI2123" s="139"/>
      <c r="AJ2123" s="139"/>
      <c r="AK2123" s="139"/>
      <c r="AL2123" s="139"/>
      <c r="AM2123" s="139"/>
      <c r="AN2123" s="139"/>
      <c r="AO2123" s="139"/>
      <c r="AP2123" s="139"/>
      <c r="AQ2123" s="139"/>
      <c r="AR2123" s="139"/>
      <c r="AS2123" s="139"/>
      <c r="AT2123" s="139"/>
      <c r="AU2123" s="139"/>
      <c r="AV2123" s="139"/>
      <c r="AW2123" s="139"/>
      <c r="AX2123" s="139"/>
      <c r="AY2123" s="139"/>
      <c r="AZ2123" s="139"/>
      <c r="BA2123" s="139"/>
      <c r="BB2123" s="139"/>
    </row>
    <row r="2124" spans="1:54" ht="14.25" x14ac:dyDescent="0.2">
      <c r="A2124" s="139"/>
      <c r="B2124" s="139"/>
      <c r="C2124" s="139"/>
      <c r="D2124" s="139"/>
      <c r="E2124" s="139"/>
      <c r="F2124" s="139"/>
      <c r="G2124" s="139"/>
      <c r="H2124" s="139"/>
      <c r="I2124" s="139"/>
      <c r="J2124" s="139"/>
      <c r="K2124" s="139"/>
      <c r="L2124" s="139"/>
      <c r="M2124" s="139"/>
      <c r="N2124" s="139"/>
      <c r="O2124" s="139"/>
      <c r="P2124" s="139"/>
      <c r="Q2124" s="139"/>
      <c r="R2124" s="139"/>
      <c r="S2124" s="139"/>
      <c r="T2124" s="139"/>
      <c r="U2124" s="139"/>
      <c r="V2124" s="139"/>
      <c r="W2124" s="139"/>
      <c r="X2124" s="139"/>
      <c r="Y2124" s="139"/>
      <c r="Z2124" s="139"/>
      <c r="AA2124" s="139"/>
      <c r="AB2124" s="139"/>
      <c r="AC2124" s="139"/>
      <c r="AD2124" s="139"/>
      <c r="AE2124" s="139"/>
      <c r="AF2124" s="139"/>
      <c r="AG2124" s="139"/>
      <c r="AH2124" s="139"/>
      <c r="AI2124" s="139"/>
      <c r="AJ2124" s="139"/>
      <c r="AK2124" s="139"/>
      <c r="AL2124" s="139"/>
      <c r="AM2124" s="139"/>
      <c r="AN2124" s="139"/>
      <c r="AO2124" s="139"/>
      <c r="AP2124" s="139"/>
      <c r="AQ2124" s="139"/>
      <c r="AR2124" s="139"/>
      <c r="AS2124" s="139"/>
      <c r="AT2124" s="139"/>
      <c r="AU2124" s="139"/>
      <c r="AV2124" s="139"/>
      <c r="AW2124" s="139"/>
      <c r="AX2124" s="139"/>
      <c r="AY2124" s="139"/>
      <c r="AZ2124" s="139"/>
      <c r="BA2124" s="139"/>
      <c r="BB2124" s="139"/>
    </row>
    <row r="2125" spans="1:54" ht="14.25" x14ac:dyDescent="0.2">
      <c r="A2125" s="139"/>
      <c r="B2125" s="139"/>
      <c r="C2125" s="139"/>
      <c r="D2125" s="139"/>
      <c r="E2125" s="139"/>
      <c r="F2125" s="139"/>
      <c r="G2125" s="139"/>
      <c r="H2125" s="139"/>
      <c r="I2125" s="139"/>
      <c r="J2125" s="139"/>
      <c r="K2125" s="139"/>
      <c r="L2125" s="139"/>
      <c r="M2125" s="139"/>
      <c r="N2125" s="139"/>
      <c r="O2125" s="139"/>
      <c r="P2125" s="139"/>
      <c r="Q2125" s="139"/>
      <c r="R2125" s="139"/>
      <c r="S2125" s="139"/>
      <c r="T2125" s="139"/>
      <c r="U2125" s="139"/>
      <c r="V2125" s="139"/>
      <c r="W2125" s="139"/>
      <c r="X2125" s="139"/>
      <c r="Y2125" s="139"/>
      <c r="Z2125" s="139"/>
      <c r="AA2125" s="139"/>
      <c r="AB2125" s="139"/>
      <c r="AC2125" s="139"/>
      <c r="AD2125" s="139"/>
      <c r="AE2125" s="139"/>
      <c r="AF2125" s="139"/>
      <c r="AG2125" s="139"/>
      <c r="AH2125" s="139"/>
      <c r="AI2125" s="139"/>
      <c r="AJ2125" s="139"/>
      <c r="AK2125" s="139"/>
      <c r="AL2125" s="139"/>
      <c r="AM2125" s="139"/>
      <c r="AN2125" s="139"/>
      <c r="AO2125" s="139"/>
      <c r="AP2125" s="139"/>
      <c r="AQ2125" s="139"/>
      <c r="AR2125" s="139"/>
      <c r="AS2125" s="139"/>
      <c r="AT2125" s="139"/>
      <c r="AU2125" s="139"/>
      <c r="AV2125" s="139"/>
      <c r="AW2125" s="139"/>
      <c r="AX2125" s="139"/>
      <c r="AY2125" s="139"/>
      <c r="AZ2125" s="139"/>
      <c r="BA2125" s="139"/>
      <c r="BB2125" s="139"/>
    </row>
    <row r="2126" spans="1:54" ht="14.25" x14ac:dyDescent="0.2">
      <c r="A2126" s="139"/>
      <c r="B2126" s="139"/>
      <c r="C2126" s="139"/>
      <c r="D2126" s="139"/>
      <c r="E2126" s="139"/>
      <c r="F2126" s="139"/>
      <c r="G2126" s="139"/>
      <c r="H2126" s="139"/>
      <c r="I2126" s="139"/>
      <c r="J2126" s="139"/>
      <c r="K2126" s="139"/>
      <c r="L2126" s="139"/>
      <c r="M2126" s="139"/>
      <c r="N2126" s="139"/>
      <c r="O2126" s="139"/>
      <c r="P2126" s="139"/>
      <c r="Q2126" s="139"/>
      <c r="R2126" s="139"/>
      <c r="S2126" s="139"/>
      <c r="T2126" s="139"/>
      <c r="U2126" s="139"/>
      <c r="V2126" s="139"/>
      <c r="W2126" s="139"/>
      <c r="X2126" s="139"/>
      <c r="Y2126" s="139"/>
      <c r="Z2126" s="139"/>
      <c r="AA2126" s="139"/>
      <c r="AB2126" s="139"/>
      <c r="AC2126" s="139"/>
      <c r="AD2126" s="139"/>
      <c r="AE2126" s="139"/>
      <c r="AF2126" s="139"/>
      <c r="AG2126" s="139"/>
      <c r="AH2126" s="139"/>
      <c r="AI2126" s="139"/>
      <c r="AJ2126" s="139"/>
      <c r="AK2126" s="139"/>
      <c r="AL2126" s="139"/>
      <c r="AM2126" s="139"/>
      <c r="AN2126" s="139"/>
      <c r="AO2126" s="139"/>
      <c r="AP2126" s="139"/>
      <c r="AQ2126" s="139"/>
      <c r="AR2126" s="139"/>
      <c r="AS2126" s="139"/>
      <c r="AT2126" s="139"/>
      <c r="AU2126" s="139"/>
      <c r="AV2126" s="139"/>
      <c r="AW2126" s="139"/>
      <c r="AX2126" s="139"/>
      <c r="AY2126" s="139"/>
      <c r="AZ2126" s="139"/>
      <c r="BA2126" s="139"/>
      <c r="BB2126" s="139"/>
    </row>
    <row r="2127" spans="1:54" ht="14.25" x14ac:dyDescent="0.2">
      <c r="A2127" s="139"/>
      <c r="B2127" s="139"/>
      <c r="C2127" s="139"/>
      <c r="D2127" s="139"/>
      <c r="E2127" s="139"/>
      <c r="F2127" s="139"/>
      <c r="G2127" s="139"/>
      <c r="H2127" s="139"/>
      <c r="I2127" s="139"/>
      <c r="J2127" s="139"/>
      <c r="K2127" s="139"/>
      <c r="L2127" s="139"/>
      <c r="M2127" s="139"/>
      <c r="N2127" s="139"/>
      <c r="O2127" s="139"/>
      <c r="P2127" s="139"/>
      <c r="Q2127" s="139"/>
      <c r="R2127" s="139"/>
      <c r="S2127" s="139"/>
      <c r="T2127" s="139"/>
      <c r="U2127" s="139"/>
      <c r="V2127" s="139"/>
      <c r="W2127" s="139"/>
      <c r="X2127" s="139"/>
      <c r="Y2127" s="139"/>
      <c r="Z2127" s="139"/>
      <c r="AA2127" s="139"/>
      <c r="AB2127" s="139"/>
      <c r="AC2127" s="139"/>
      <c r="AD2127" s="139"/>
      <c r="AE2127" s="139"/>
      <c r="AF2127" s="139"/>
      <c r="AG2127" s="139"/>
      <c r="AH2127" s="139"/>
      <c r="AI2127" s="139"/>
      <c r="AJ2127" s="139"/>
      <c r="AK2127" s="139"/>
      <c r="AL2127" s="139"/>
      <c r="AM2127" s="139"/>
      <c r="AN2127" s="139"/>
      <c r="AO2127" s="139"/>
      <c r="AP2127" s="139"/>
      <c r="AQ2127" s="139"/>
      <c r="AR2127" s="139"/>
      <c r="AS2127" s="139"/>
      <c r="AT2127" s="139"/>
      <c r="AU2127" s="139"/>
      <c r="AV2127" s="139"/>
      <c r="AW2127" s="139"/>
      <c r="AX2127" s="139"/>
      <c r="AY2127" s="139"/>
      <c r="AZ2127" s="139"/>
      <c r="BA2127" s="139"/>
      <c r="BB2127" s="139"/>
    </row>
    <row r="2128" spans="1:54" ht="14.25" x14ac:dyDescent="0.2">
      <c r="A2128" s="139"/>
      <c r="B2128" s="139"/>
      <c r="C2128" s="139"/>
      <c r="D2128" s="139"/>
      <c r="E2128" s="139"/>
      <c r="F2128" s="139"/>
      <c r="G2128" s="139"/>
      <c r="H2128" s="139"/>
      <c r="I2128" s="139"/>
      <c r="J2128" s="139"/>
      <c r="K2128" s="139"/>
      <c r="L2128" s="139"/>
      <c r="M2128" s="139"/>
      <c r="N2128" s="139"/>
      <c r="O2128" s="139"/>
      <c r="P2128" s="139"/>
      <c r="Q2128" s="139"/>
      <c r="R2128" s="139"/>
      <c r="S2128" s="139"/>
      <c r="T2128" s="139"/>
      <c r="U2128" s="139"/>
      <c r="V2128" s="139"/>
      <c r="W2128" s="139"/>
      <c r="X2128" s="139"/>
      <c r="Y2128" s="139"/>
      <c r="Z2128" s="139"/>
      <c r="AA2128" s="139"/>
      <c r="AB2128" s="139"/>
      <c r="AC2128" s="139"/>
      <c r="AD2128" s="139"/>
      <c r="AE2128" s="139"/>
      <c r="AF2128" s="139"/>
      <c r="AG2128" s="139"/>
      <c r="AH2128" s="139"/>
      <c r="AI2128" s="139"/>
      <c r="AJ2128" s="139"/>
      <c r="AK2128" s="139"/>
      <c r="AL2128" s="139"/>
      <c r="AM2128" s="139"/>
      <c r="AN2128" s="139"/>
      <c r="AO2128" s="139"/>
      <c r="AP2128" s="139"/>
      <c r="AQ2128" s="139"/>
      <c r="AR2128" s="139"/>
      <c r="AS2128" s="139"/>
      <c r="AT2128" s="139"/>
      <c r="AU2128" s="139"/>
      <c r="AV2128" s="139"/>
      <c r="AW2128" s="139"/>
      <c r="AX2128" s="139"/>
      <c r="AY2128" s="139"/>
      <c r="AZ2128" s="139"/>
      <c r="BA2128" s="139"/>
      <c r="BB2128" s="139"/>
    </row>
    <row r="2129" spans="1:54" ht="14.25" x14ac:dyDescent="0.2">
      <c r="A2129" s="139"/>
      <c r="B2129" s="139"/>
      <c r="C2129" s="139"/>
      <c r="D2129" s="139"/>
      <c r="E2129" s="139"/>
      <c r="F2129" s="139"/>
      <c r="G2129" s="139"/>
      <c r="H2129" s="139"/>
      <c r="I2129" s="139"/>
      <c r="J2129" s="139"/>
      <c r="K2129" s="139"/>
      <c r="L2129" s="139"/>
      <c r="M2129" s="139"/>
      <c r="N2129" s="139"/>
      <c r="O2129" s="139"/>
      <c r="P2129" s="139"/>
      <c r="Q2129" s="139"/>
      <c r="R2129" s="139"/>
      <c r="S2129" s="139"/>
      <c r="T2129" s="139"/>
      <c r="U2129" s="139"/>
      <c r="V2129" s="139"/>
      <c r="W2129" s="139"/>
      <c r="X2129" s="139"/>
      <c r="Y2129" s="139"/>
      <c r="Z2129" s="139"/>
      <c r="AA2129" s="139"/>
      <c r="AB2129" s="139"/>
      <c r="AC2129" s="139"/>
      <c r="AD2129" s="139"/>
      <c r="AE2129" s="139"/>
      <c r="AF2129" s="139"/>
      <c r="AG2129" s="139"/>
      <c r="AH2129" s="139"/>
      <c r="AI2129" s="139"/>
      <c r="AJ2129" s="139"/>
      <c r="AK2129" s="139"/>
      <c r="AL2129" s="139"/>
      <c r="AM2129" s="139"/>
      <c r="AN2129" s="139"/>
      <c r="AO2129" s="139"/>
      <c r="AP2129" s="139"/>
      <c r="AQ2129" s="139"/>
      <c r="AR2129" s="139"/>
      <c r="AS2129" s="139"/>
      <c r="AT2129" s="139"/>
      <c r="AU2129" s="139"/>
      <c r="AV2129" s="139"/>
      <c r="AW2129" s="139"/>
      <c r="AX2129" s="139"/>
      <c r="AY2129" s="139"/>
      <c r="AZ2129" s="139"/>
      <c r="BA2129" s="139"/>
      <c r="BB2129" s="139"/>
    </row>
    <row r="2130" spans="1:54" ht="14.25" x14ac:dyDescent="0.2">
      <c r="A2130" s="139"/>
      <c r="B2130" s="139"/>
      <c r="C2130" s="139"/>
      <c r="D2130" s="139"/>
      <c r="E2130" s="139"/>
      <c r="F2130" s="139"/>
      <c r="G2130" s="139"/>
      <c r="H2130" s="139"/>
      <c r="I2130" s="139"/>
      <c r="J2130" s="139"/>
      <c r="K2130" s="139"/>
      <c r="L2130" s="139"/>
      <c r="M2130" s="139"/>
      <c r="N2130" s="139"/>
      <c r="O2130" s="139"/>
      <c r="P2130" s="139"/>
      <c r="Q2130" s="139"/>
      <c r="R2130" s="139"/>
      <c r="S2130" s="139"/>
      <c r="T2130" s="139"/>
      <c r="U2130" s="139"/>
      <c r="V2130" s="139"/>
      <c r="W2130" s="139"/>
      <c r="X2130" s="139"/>
      <c r="Y2130" s="139"/>
      <c r="Z2130" s="139"/>
      <c r="AA2130" s="139"/>
      <c r="AB2130" s="139"/>
      <c r="AC2130" s="139"/>
      <c r="AD2130" s="139"/>
      <c r="AE2130" s="139"/>
      <c r="AF2130" s="139"/>
      <c r="AG2130" s="139"/>
      <c r="AH2130" s="139"/>
      <c r="AI2130" s="139"/>
      <c r="AJ2130" s="139"/>
      <c r="AK2130" s="139"/>
      <c r="AL2130" s="139"/>
      <c r="AM2130" s="139"/>
      <c r="AN2130" s="139"/>
      <c r="AO2130" s="139"/>
      <c r="AP2130" s="139"/>
      <c r="AQ2130" s="139"/>
      <c r="AR2130" s="139"/>
      <c r="AS2130" s="139"/>
      <c r="AT2130" s="139"/>
      <c r="AU2130" s="139"/>
      <c r="AV2130" s="139"/>
      <c r="AW2130" s="139"/>
      <c r="AX2130" s="139"/>
      <c r="AY2130" s="139"/>
      <c r="AZ2130" s="139"/>
      <c r="BA2130" s="139"/>
      <c r="BB2130" s="139"/>
    </row>
    <row r="2131" spans="1:54" ht="14.25" x14ac:dyDescent="0.2">
      <c r="A2131" s="139"/>
      <c r="B2131" s="139"/>
      <c r="C2131" s="139"/>
      <c r="D2131" s="139"/>
      <c r="E2131" s="139"/>
      <c r="F2131" s="139"/>
      <c r="G2131" s="139"/>
      <c r="H2131" s="139"/>
      <c r="I2131" s="139"/>
      <c r="J2131" s="139"/>
      <c r="K2131" s="139"/>
      <c r="L2131" s="139"/>
      <c r="M2131" s="139"/>
      <c r="N2131" s="139"/>
      <c r="O2131" s="139"/>
      <c r="P2131" s="139"/>
      <c r="Q2131" s="139"/>
      <c r="R2131" s="139"/>
      <c r="S2131" s="139"/>
      <c r="T2131" s="139"/>
      <c r="U2131" s="139"/>
      <c r="V2131" s="139"/>
      <c r="W2131" s="139"/>
      <c r="X2131" s="139"/>
      <c r="Y2131" s="139"/>
      <c r="Z2131" s="139"/>
      <c r="AA2131" s="139"/>
      <c r="AB2131" s="139"/>
      <c r="AC2131" s="139"/>
      <c r="AD2131" s="139"/>
      <c r="AE2131" s="139"/>
      <c r="AF2131" s="139"/>
      <c r="AG2131" s="139"/>
      <c r="AH2131" s="139"/>
      <c r="AI2131" s="139"/>
      <c r="AJ2131" s="139"/>
      <c r="AK2131" s="139"/>
      <c r="AL2131" s="139"/>
      <c r="AM2131" s="139"/>
      <c r="AN2131" s="139"/>
      <c r="AO2131" s="139"/>
      <c r="AP2131" s="139"/>
      <c r="AQ2131" s="139"/>
      <c r="AR2131" s="139"/>
      <c r="AS2131" s="139"/>
      <c r="AT2131" s="139"/>
      <c r="AU2131" s="139"/>
      <c r="AV2131" s="139"/>
      <c r="AW2131" s="139"/>
      <c r="AX2131" s="139"/>
      <c r="AY2131" s="139"/>
      <c r="AZ2131" s="139"/>
      <c r="BA2131" s="139"/>
      <c r="BB2131" s="139"/>
    </row>
    <row r="2132" spans="1:54" ht="14.25" x14ac:dyDescent="0.2">
      <c r="A2132" s="139"/>
      <c r="B2132" s="139"/>
      <c r="C2132" s="139"/>
      <c r="D2132" s="139"/>
      <c r="E2132" s="139"/>
      <c r="F2132" s="139"/>
      <c r="G2132" s="139"/>
      <c r="H2132" s="139"/>
      <c r="I2132" s="139"/>
      <c r="J2132" s="139"/>
      <c r="K2132" s="139"/>
      <c r="L2132" s="139"/>
      <c r="M2132" s="139"/>
      <c r="N2132" s="139"/>
      <c r="O2132" s="139"/>
      <c r="P2132" s="139"/>
      <c r="Q2132" s="139"/>
      <c r="R2132" s="139"/>
      <c r="S2132" s="139"/>
      <c r="T2132" s="139"/>
      <c r="U2132" s="139"/>
      <c r="V2132" s="139"/>
      <c r="W2132" s="139"/>
      <c r="X2132" s="139"/>
      <c r="Y2132" s="139"/>
      <c r="Z2132" s="139"/>
      <c r="AA2132" s="139"/>
      <c r="AB2132" s="139"/>
      <c r="AC2132" s="139"/>
      <c r="AD2132" s="139"/>
      <c r="AE2132" s="139"/>
      <c r="AF2132" s="139"/>
      <c r="AG2132" s="139"/>
      <c r="AH2132" s="139"/>
      <c r="AI2132" s="139"/>
      <c r="AJ2132" s="139"/>
      <c r="AK2132" s="139"/>
      <c r="AL2132" s="139"/>
      <c r="AM2132" s="139"/>
      <c r="AN2132" s="139"/>
      <c r="AO2132" s="139"/>
      <c r="AP2132" s="139"/>
      <c r="AQ2132" s="139"/>
      <c r="AR2132" s="139"/>
      <c r="AS2132" s="139"/>
      <c r="AT2132" s="139"/>
      <c r="AU2132" s="139"/>
      <c r="AV2132" s="139"/>
      <c r="AW2132" s="139"/>
      <c r="AX2132" s="139"/>
      <c r="AY2132" s="139"/>
      <c r="AZ2132" s="139"/>
      <c r="BA2132" s="139"/>
      <c r="BB2132" s="139"/>
    </row>
    <row r="2133" spans="1:54" ht="14.25" x14ac:dyDescent="0.2">
      <c r="A2133" s="139"/>
      <c r="B2133" s="139"/>
      <c r="C2133" s="139"/>
      <c r="D2133" s="139"/>
      <c r="E2133" s="139"/>
      <c r="F2133" s="139"/>
      <c r="G2133" s="139"/>
      <c r="H2133" s="139"/>
      <c r="I2133" s="139"/>
      <c r="J2133" s="139"/>
      <c r="K2133" s="139"/>
      <c r="L2133" s="139"/>
      <c r="M2133" s="139"/>
      <c r="N2133" s="139"/>
      <c r="O2133" s="139"/>
      <c r="P2133" s="139"/>
      <c r="Q2133" s="139"/>
      <c r="R2133" s="139"/>
      <c r="S2133" s="139"/>
      <c r="T2133" s="139"/>
      <c r="U2133" s="139"/>
      <c r="V2133" s="139"/>
      <c r="W2133" s="139"/>
      <c r="X2133" s="139"/>
      <c r="Y2133" s="139"/>
      <c r="Z2133" s="139"/>
      <c r="AA2133" s="139"/>
      <c r="AB2133" s="139"/>
      <c r="AC2133" s="139"/>
      <c r="AD2133" s="139"/>
      <c r="AE2133" s="139"/>
      <c r="AF2133" s="139"/>
      <c r="AG2133" s="139"/>
      <c r="AH2133" s="139"/>
      <c r="AI2133" s="139"/>
      <c r="AJ2133" s="139"/>
      <c r="AK2133" s="139"/>
      <c r="AL2133" s="139"/>
      <c r="AM2133" s="139"/>
      <c r="AN2133" s="139"/>
      <c r="AO2133" s="139"/>
      <c r="AP2133" s="139"/>
      <c r="AQ2133" s="139"/>
      <c r="AR2133" s="139"/>
      <c r="AS2133" s="139"/>
      <c r="AT2133" s="139"/>
      <c r="AU2133" s="139"/>
      <c r="AV2133" s="139"/>
      <c r="AW2133" s="139"/>
      <c r="AX2133" s="139"/>
      <c r="AY2133" s="139"/>
      <c r="AZ2133" s="139"/>
      <c r="BA2133" s="139"/>
      <c r="BB2133" s="139"/>
    </row>
    <row r="2134" spans="1:54" ht="14.25" x14ac:dyDescent="0.2">
      <c r="A2134" s="139"/>
      <c r="B2134" s="139"/>
      <c r="C2134" s="139"/>
      <c r="D2134" s="139"/>
      <c r="E2134" s="139"/>
      <c r="F2134" s="139"/>
      <c r="G2134" s="139"/>
      <c r="H2134" s="139"/>
      <c r="I2134" s="139"/>
      <c r="J2134" s="139"/>
      <c r="K2134" s="139"/>
      <c r="L2134" s="139"/>
      <c r="M2134" s="139"/>
      <c r="N2134" s="139"/>
      <c r="O2134" s="139"/>
      <c r="P2134" s="139"/>
      <c r="Q2134" s="139"/>
      <c r="R2134" s="139"/>
      <c r="S2134" s="139"/>
      <c r="T2134" s="139"/>
      <c r="U2134" s="139"/>
      <c r="V2134" s="139"/>
      <c r="W2134" s="139"/>
      <c r="X2134" s="139"/>
      <c r="Y2134" s="139"/>
      <c r="Z2134" s="139"/>
      <c r="AA2134" s="139"/>
      <c r="AB2134" s="139"/>
      <c r="AC2134" s="139"/>
      <c r="AD2134" s="139"/>
      <c r="AE2134" s="139"/>
      <c r="AF2134" s="139"/>
      <c r="AG2134" s="139"/>
      <c r="AH2134" s="139"/>
      <c r="AI2134" s="139"/>
      <c r="AJ2134" s="139"/>
      <c r="AK2134" s="139"/>
      <c r="AL2134" s="139"/>
      <c r="AM2134" s="139"/>
      <c r="AN2134" s="139"/>
      <c r="AO2134" s="139"/>
      <c r="AP2134" s="139"/>
      <c r="AQ2134" s="139"/>
      <c r="AR2134" s="139"/>
      <c r="AS2134" s="139"/>
      <c r="AT2134" s="139"/>
      <c r="AU2134" s="139"/>
      <c r="AV2134" s="139"/>
      <c r="AW2134" s="139"/>
      <c r="AX2134" s="139"/>
      <c r="AY2134" s="139"/>
      <c r="AZ2134" s="139"/>
      <c r="BA2134" s="139"/>
      <c r="BB2134" s="139"/>
    </row>
    <row r="2135" spans="1:54" ht="14.25" x14ac:dyDescent="0.2">
      <c r="A2135" s="139"/>
      <c r="B2135" s="139"/>
      <c r="C2135" s="139"/>
      <c r="D2135" s="139"/>
      <c r="E2135" s="139"/>
      <c r="F2135" s="139"/>
      <c r="G2135" s="139"/>
      <c r="H2135" s="139"/>
      <c r="I2135" s="139"/>
      <c r="J2135" s="139"/>
      <c r="K2135" s="139"/>
      <c r="L2135" s="139"/>
      <c r="M2135" s="139"/>
      <c r="N2135" s="139"/>
      <c r="O2135" s="139"/>
      <c r="P2135" s="139"/>
      <c r="Q2135" s="139"/>
      <c r="R2135" s="139"/>
      <c r="S2135" s="139"/>
      <c r="T2135" s="139"/>
      <c r="U2135" s="139"/>
      <c r="V2135" s="139"/>
      <c r="W2135" s="139"/>
      <c r="X2135" s="139"/>
      <c r="Y2135" s="139"/>
      <c r="Z2135" s="139"/>
      <c r="AA2135" s="139"/>
      <c r="AB2135" s="139"/>
      <c r="AC2135" s="139"/>
      <c r="AD2135" s="139"/>
      <c r="AE2135" s="139"/>
      <c r="AF2135" s="139"/>
      <c r="AG2135" s="139"/>
      <c r="AH2135" s="139"/>
      <c r="AI2135" s="139"/>
      <c r="AJ2135" s="139"/>
      <c r="AK2135" s="139"/>
      <c r="AL2135" s="139"/>
      <c r="AM2135" s="139"/>
      <c r="AN2135" s="139"/>
      <c r="AO2135" s="139"/>
      <c r="AP2135" s="139"/>
      <c r="AQ2135" s="139"/>
      <c r="AR2135" s="139"/>
      <c r="AS2135" s="139"/>
      <c r="AT2135" s="139"/>
      <c r="AU2135" s="139"/>
      <c r="AV2135" s="139"/>
      <c r="AW2135" s="139"/>
      <c r="AX2135" s="139"/>
      <c r="AY2135" s="139"/>
      <c r="AZ2135" s="139"/>
      <c r="BA2135" s="139"/>
      <c r="BB2135" s="139"/>
    </row>
    <row r="2136" spans="1:54" ht="14.25" x14ac:dyDescent="0.2">
      <c r="A2136" s="139"/>
      <c r="B2136" s="139"/>
      <c r="C2136" s="139"/>
      <c r="D2136" s="139"/>
      <c r="E2136" s="139"/>
      <c r="F2136" s="139"/>
      <c r="G2136" s="139"/>
      <c r="H2136" s="139"/>
      <c r="I2136" s="139"/>
      <c r="J2136" s="139"/>
      <c r="K2136" s="139"/>
      <c r="L2136" s="139"/>
      <c r="M2136" s="139"/>
      <c r="N2136" s="139"/>
      <c r="O2136" s="139"/>
      <c r="P2136" s="139"/>
      <c r="Q2136" s="139"/>
      <c r="R2136" s="139"/>
      <c r="S2136" s="139"/>
      <c r="T2136" s="139"/>
      <c r="U2136" s="139"/>
      <c r="V2136" s="139"/>
      <c r="W2136" s="139"/>
      <c r="X2136" s="139"/>
      <c r="Y2136" s="139"/>
      <c r="Z2136" s="139"/>
      <c r="AA2136" s="139"/>
      <c r="AB2136" s="139"/>
      <c r="AC2136" s="139"/>
      <c r="AD2136" s="139"/>
      <c r="AE2136" s="139"/>
      <c r="AF2136" s="139"/>
      <c r="AG2136" s="139"/>
      <c r="AH2136" s="139"/>
      <c r="AI2136" s="139"/>
      <c r="AJ2136" s="139"/>
      <c r="AK2136" s="139"/>
      <c r="AL2136" s="139"/>
      <c r="AM2136" s="139"/>
      <c r="AN2136" s="139"/>
      <c r="AO2136" s="139"/>
      <c r="AP2136" s="139"/>
      <c r="AQ2136" s="139"/>
      <c r="AR2136" s="139"/>
      <c r="AS2136" s="139"/>
      <c r="AT2136" s="139"/>
      <c r="AU2136" s="139"/>
      <c r="AV2136" s="139"/>
      <c r="AW2136" s="139"/>
      <c r="AX2136" s="139"/>
      <c r="AY2136" s="139"/>
      <c r="AZ2136" s="139"/>
      <c r="BA2136" s="139"/>
      <c r="BB2136" s="139"/>
    </row>
    <row r="2137" spans="1:54" ht="14.25" x14ac:dyDescent="0.2">
      <c r="A2137" s="139"/>
      <c r="B2137" s="139"/>
      <c r="C2137" s="139"/>
      <c r="D2137" s="139"/>
      <c r="E2137" s="139"/>
      <c r="F2137" s="139"/>
      <c r="G2137" s="139"/>
      <c r="H2137" s="139"/>
      <c r="I2137" s="139"/>
      <c r="J2137" s="139"/>
      <c r="K2137" s="139"/>
      <c r="L2137" s="139"/>
      <c r="M2137" s="139"/>
      <c r="N2137" s="139"/>
      <c r="O2137" s="139"/>
      <c r="P2137" s="139"/>
      <c r="Q2137" s="139"/>
      <c r="R2137" s="139"/>
      <c r="S2137" s="139"/>
      <c r="T2137" s="139"/>
      <c r="U2137" s="139"/>
      <c r="V2137" s="139"/>
      <c r="W2137" s="139"/>
      <c r="X2137" s="139"/>
      <c r="Y2137" s="139"/>
      <c r="Z2137" s="139"/>
      <c r="AA2137" s="139"/>
      <c r="AB2137" s="139"/>
      <c r="AC2137" s="139"/>
      <c r="AD2137" s="139"/>
      <c r="AE2137" s="139"/>
      <c r="AF2137" s="139"/>
      <c r="AG2137" s="139"/>
      <c r="AH2137" s="139"/>
      <c r="AI2137" s="139"/>
      <c r="AJ2137" s="139"/>
      <c r="AK2137" s="139"/>
      <c r="AL2137" s="139"/>
      <c r="AM2137" s="139"/>
      <c r="AN2137" s="139"/>
      <c r="AO2137" s="139"/>
      <c r="AP2137" s="139"/>
      <c r="AQ2137" s="139"/>
      <c r="AR2137" s="139"/>
      <c r="AS2137" s="139"/>
      <c r="AT2137" s="139"/>
      <c r="AU2137" s="139"/>
      <c r="AV2137" s="139"/>
      <c r="AW2137" s="139"/>
      <c r="AX2137" s="139"/>
      <c r="AY2137" s="139"/>
      <c r="AZ2137" s="139"/>
      <c r="BA2137" s="139"/>
      <c r="BB2137" s="139"/>
    </row>
    <row r="2138" spans="1:54" ht="14.25" x14ac:dyDescent="0.2">
      <c r="A2138" s="139"/>
      <c r="B2138" s="139"/>
      <c r="C2138" s="139"/>
      <c r="D2138" s="139"/>
      <c r="E2138" s="139"/>
      <c r="F2138" s="139"/>
      <c r="G2138" s="139"/>
      <c r="H2138" s="139"/>
      <c r="I2138" s="139"/>
      <c r="J2138" s="139"/>
      <c r="K2138" s="139"/>
      <c r="L2138" s="139"/>
      <c r="M2138" s="139"/>
      <c r="N2138" s="139"/>
      <c r="O2138" s="139"/>
      <c r="P2138" s="139"/>
      <c r="Q2138" s="139"/>
      <c r="R2138" s="139"/>
      <c r="S2138" s="139"/>
      <c r="T2138" s="139"/>
      <c r="U2138" s="139"/>
      <c r="V2138" s="139"/>
      <c r="W2138" s="139"/>
      <c r="X2138" s="139"/>
      <c r="Y2138" s="139"/>
      <c r="Z2138" s="139"/>
      <c r="AA2138" s="139"/>
      <c r="AB2138" s="139"/>
      <c r="AC2138" s="139"/>
      <c r="AD2138" s="139"/>
      <c r="AE2138" s="139"/>
      <c r="AF2138" s="139"/>
      <c r="AG2138" s="139"/>
      <c r="AH2138" s="139"/>
      <c r="AI2138" s="139"/>
      <c r="AJ2138" s="139"/>
      <c r="AK2138" s="139"/>
      <c r="AL2138" s="139"/>
      <c r="AM2138" s="139"/>
      <c r="AN2138" s="139"/>
      <c r="AO2138" s="139"/>
      <c r="AP2138" s="139"/>
      <c r="AQ2138" s="139"/>
      <c r="AR2138" s="139"/>
      <c r="AS2138" s="139"/>
      <c r="AT2138" s="139"/>
      <c r="AU2138" s="139"/>
      <c r="AV2138" s="139"/>
      <c r="AW2138" s="139"/>
      <c r="AX2138" s="139"/>
      <c r="AY2138" s="139"/>
      <c r="AZ2138" s="139"/>
      <c r="BA2138" s="139"/>
      <c r="BB2138" s="139"/>
    </row>
    <row r="2139" spans="1:54" ht="14.25" x14ac:dyDescent="0.2">
      <c r="A2139" s="139"/>
      <c r="B2139" s="139"/>
      <c r="C2139" s="139"/>
      <c r="D2139" s="139"/>
      <c r="E2139" s="139"/>
      <c r="F2139" s="139"/>
      <c r="G2139" s="139"/>
      <c r="H2139" s="139"/>
      <c r="I2139" s="139"/>
      <c r="J2139" s="139"/>
      <c r="K2139" s="139"/>
      <c r="L2139" s="139"/>
      <c r="M2139" s="139"/>
      <c r="N2139" s="139"/>
      <c r="O2139" s="139"/>
      <c r="P2139" s="139"/>
      <c r="Q2139" s="139"/>
      <c r="R2139" s="139"/>
      <c r="S2139" s="139"/>
      <c r="T2139" s="139"/>
      <c r="U2139" s="139"/>
      <c r="V2139" s="139"/>
      <c r="W2139" s="139"/>
      <c r="X2139" s="139"/>
      <c r="Y2139" s="139"/>
      <c r="Z2139" s="139"/>
      <c r="AA2139" s="139"/>
      <c r="AB2139" s="139"/>
      <c r="AC2139" s="139"/>
      <c r="AD2139" s="139"/>
      <c r="AE2139" s="139"/>
      <c r="AF2139" s="139"/>
      <c r="AG2139" s="139"/>
      <c r="AH2139" s="139"/>
      <c r="AI2139" s="139"/>
      <c r="AJ2139" s="139"/>
      <c r="AK2139" s="139"/>
      <c r="AL2139" s="139"/>
      <c r="AM2139" s="139"/>
      <c r="AN2139" s="139"/>
      <c r="AO2139" s="139"/>
      <c r="AP2139" s="139"/>
      <c r="AQ2139" s="139"/>
      <c r="AR2139" s="139"/>
      <c r="AS2139" s="139"/>
      <c r="AT2139" s="139"/>
      <c r="AU2139" s="139"/>
      <c r="AV2139" s="139"/>
      <c r="AW2139" s="139"/>
      <c r="AX2139" s="139"/>
      <c r="AY2139" s="139"/>
      <c r="AZ2139" s="139"/>
      <c r="BA2139" s="139"/>
      <c r="BB2139" s="139"/>
    </row>
    <row r="2140" spans="1:54" ht="14.25" x14ac:dyDescent="0.2">
      <c r="A2140" s="139"/>
      <c r="B2140" s="139"/>
      <c r="C2140" s="139"/>
      <c r="D2140" s="139"/>
      <c r="E2140" s="139"/>
      <c r="F2140" s="139"/>
      <c r="G2140" s="139"/>
      <c r="H2140" s="139"/>
      <c r="I2140" s="139"/>
      <c r="J2140" s="139"/>
      <c r="K2140" s="139"/>
      <c r="L2140" s="139"/>
      <c r="M2140" s="139"/>
      <c r="N2140" s="139"/>
      <c r="O2140" s="139"/>
      <c r="P2140" s="139"/>
      <c r="Q2140" s="139"/>
      <c r="R2140" s="139"/>
      <c r="S2140" s="139"/>
      <c r="T2140" s="139"/>
      <c r="U2140" s="139"/>
      <c r="V2140" s="139"/>
      <c r="W2140" s="139"/>
      <c r="X2140" s="139"/>
      <c r="Y2140" s="139"/>
      <c r="Z2140" s="139"/>
      <c r="AA2140" s="139"/>
      <c r="AB2140" s="139"/>
      <c r="AC2140" s="139"/>
      <c r="AD2140" s="139"/>
      <c r="AE2140" s="139"/>
      <c r="AF2140" s="139"/>
      <c r="AG2140" s="139"/>
      <c r="AH2140" s="139"/>
      <c r="AI2140" s="139"/>
      <c r="AJ2140" s="139"/>
      <c r="AK2140" s="139"/>
      <c r="AL2140" s="139"/>
      <c r="AM2140" s="139"/>
      <c r="AN2140" s="139"/>
      <c r="AO2140" s="139"/>
      <c r="AP2140" s="139"/>
      <c r="AQ2140" s="139"/>
      <c r="AR2140" s="139"/>
      <c r="AS2140" s="139"/>
      <c r="AT2140" s="139"/>
      <c r="AU2140" s="139"/>
      <c r="AV2140" s="139"/>
      <c r="AW2140" s="139"/>
      <c r="AX2140" s="139"/>
      <c r="AY2140" s="139"/>
      <c r="AZ2140" s="139"/>
      <c r="BA2140" s="139"/>
      <c r="BB2140" s="139"/>
    </row>
    <row r="2141" spans="1:54" ht="14.25" x14ac:dyDescent="0.2">
      <c r="A2141" s="139"/>
      <c r="B2141" s="139"/>
      <c r="C2141" s="139"/>
      <c r="D2141" s="139"/>
      <c r="E2141" s="139"/>
      <c r="F2141" s="139"/>
      <c r="G2141" s="139"/>
      <c r="H2141" s="139"/>
      <c r="I2141" s="139"/>
      <c r="J2141" s="139"/>
      <c r="K2141" s="139"/>
      <c r="L2141" s="139"/>
      <c r="M2141" s="139"/>
      <c r="N2141" s="139"/>
      <c r="O2141" s="139"/>
      <c r="P2141" s="139"/>
      <c r="Q2141" s="139"/>
      <c r="R2141" s="139"/>
      <c r="S2141" s="139"/>
      <c r="T2141" s="139"/>
      <c r="U2141" s="139"/>
      <c r="V2141" s="139"/>
      <c r="W2141" s="139"/>
      <c r="X2141" s="139"/>
      <c r="Y2141" s="139"/>
      <c r="Z2141" s="139"/>
      <c r="AA2141" s="139"/>
      <c r="AB2141" s="139"/>
      <c r="AC2141" s="139"/>
      <c r="AD2141" s="139"/>
      <c r="AE2141" s="139"/>
      <c r="AF2141" s="139"/>
      <c r="AG2141" s="139"/>
      <c r="AH2141" s="139"/>
      <c r="AI2141" s="139"/>
      <c r="AJ2141" s="139"/>
      <c r="AK2141" s="139"/>
      <c r="AL2141" s="139"/>
      <c r="AM2141" s="139"/>
      <c r="AN2141" s="139"/>
      <c r="AO2141" s="139"/>
      <c r="AP2141" s="139"/>
      <c r="AQ2141" s="139"/>
      <c r="AR2141" s="139"/>
      <c r="AS2141" s="139"/>
      <c r="AT2141" s="139"/>
      <c r="AU2141" s="139"/>
      <c r="AV2141" s="139"/>
      <c r="AW2141" s="139"/>
      <c r="AX2141" s="139"/>
      <c r="AY2141" s="139"/>
      <c r="AZ2141" s="139"/>
      <c r="BA2141" s="139"/>
      <c r="BB2141" s="139"/>
    </row>
    <row r="2142" spans="1:54" ht="14.25" x14ac:dyDescent="0.2">
      <c r="A2142" s="139"/>
      <c r="B2142" s="139"/>
      <c r="C2142" s="139"/>
      <c r="D2142" s="139"/>
      <c r="E2142" s="139"/>
      <c r="F2142" s="139"/>
      <c r="G2142" s="139"/>
      <c r="H2142" s="139"/>
      <c r="I2142" s="139"/>
      <c r="J2142" s="139"/>
      <c r="K2142" s="139"/>
      <c r="L2142" s="139"/>
      <c r="M2142" s="139"/>
      <c r="N2142" s="139"/>
      <c r="O2142" s="139"/>
      <c r="P2142" s="139"/>
      <c r="Q2142" s="139"/>
      <c r="R2142" s="139"/>
      <c r="S2142" s="139"/>
      <c r="T2142" s="139"/>
      <c r="U2142" s="139"/>
      <c r="V2142" s="139"/>
      <c r="W2142" s="139"/>
      <c r="X2142" s="139"/>
      <c r="Y2142" s="139"/>
      <c r="Z2142" s="139"/>
      <c r="AA2142" s="139"/>
      <c r="AB2142" s="139"/>
      <c r="AC2142" s="139"/>
      <c r="AD2142" s="139"/>
      <c r="AE2142" s="139"/>
      <c r="AF2142" s="139"/>
      <c r="AG2142" s="139"/>
      <c r="AH2142" s="139"/>
      <c r="AI2142" s="139"/>
      <c r="AJ2142" s="139"/>
      <c r="AK2142" s="139"/>
      <c r="AL2142" s="139"/>
      <c r="AM2142" s="139"/>
      <c r="AN2142" s="139"/>
      <c r="AO2142" s="139"/>
      <c r="AP2142" s="139"/>
      <c r="AQ2142" s="139"/>
      <c r="AR2142" s="139"/>
      <c r="AS2142" s="139"/>
      <c r="AT2142" s="139"/>
      <c r="AU2142" s="139"/>
      <c r="AV2142" s="139"/>
      <c r="AW2142" s="139"/>
      <c r="AX2142" s="139"/>
      <c r="AY2142" s="139"/>
      <c r="AZ2142" s="139"/>
      <c r="BA2142" s="139"/>
      <c r="BB2142" s="139"/>
    </row>
    <row r="2143" spans="1:54" ht="14.25" x14ac:dyDescent="0.2">
      <c r="A2143" s="139"/>
      <c r="B2143" s="139"/>
      <c r="C2143" s="139"/>
      <c r="D2143" s="139"/>
      <c r="E2143" s="139"/>
      <c r="F2143" s="139"/>
      <c r="G2143" s="139"/>
      <c r="H2143" s="139"/>
      <c r="I2143" s="139"/>
      <c r="J2143" s="139"/>
      <c r="K2143" s="139"/>
      <c r="L2143" s="139"/>
      <c r="M2143" s="139"/>
      <c r="N2143" s="139"/>
      <c r="O2143" s="139"/>
      <c r="P2143" s="139"/>
      <c r="Q2143" s="139"/>
      <c r="R2143" s="139"/>
      <c r="S2143" s="139"/>
      <c r="T2143" s="139"/>
      <c r="U2143" s="139"/>
      <c r="V2143" s="139"/>
      <c r="W2143" s="139"/>
      <c r="X2143" s="139"/>
      <c r="Y2143" s="139"/>
      <c r="Z2143" s="139"/>
      <c r="AA2143" s="139"/>
      <c r="AB2143" s="139"/>
      <c r="AC2143" s="139"/>
      <c r="AD2143" s="139"/>
      <c r="AE2143" s="139"/>
      <c r="AF2143" s="139"/>
      <c r="AG2143" s="139"/>
      <c r="AH2143" s="139"/>
      <c r="AI2143" s="139"/>
      <c r="AJ2143" s="139"/>
      <c r="AK2143" s="139"/>
      <c r="AL2143" s="139"/>
      <c r="AM2143" s="139"/>
      <c r="AN2143" s="139"/>
      <c r="AO2143" s="139"/>
      <c r="AP2143" s="139"/>
      <c r="AQ2143" s="139"/>
      <c r="AR2143" s="139"/>
      <c r="AS2143" s="139"/>
      <c r="AT2143" s="139"/>
      <c r="AU2143" s="139"/>
      <c r="AV2143" s="139"/>
      <c r="AW2143" s="139"/>
      <c r="AX2143" s="139"/>
      <c r="AY2143" s="139"/>
      <c r="AZ2143" s="139"/>
      <c r="BA2143" s="139"/>
      <c r="BB2143" s="139"/>
    </row>
    <row r="2144" spans="1:54" ht="14.25" x14ac:dyDescent="0.2">
      <c r="A2144" s="139"/>
      <c r="B2144" s="139"/>
      <c r="C2144" s="139"/>
      <c r="D2144" s="139"/>
      <c r="E2144" s="139"/>
      <c r="F2144" s="139"/>
      <c r="G2144" s="139"/>
      <c r="H2144" s="139"/>
      <c r="I2144" s="139"/>
      <c r="J2144" s="139"/>
      <c r="K2144" s="139"/>
      <c r="L2144" s="139"/>
      <c r="M2144" s="139"/>
      <c r="N2144" s="139"/>
      <c r="O2144" s="139"/>
      <c r="P2144" s="139"/>
      <c r="Q2144" s="139"/>
      <c r="R2144" s="139"/>
      <c r="S2144" s="139"/>
      <c r="T2144" s="139"/>
      <c r="U2144" s="139"/>
      <c r="V2144" s="139"/>
      <c r="W2144" s="139"/>
      <c r="X2144" s="139"/>
      <c r="Y2144" s="139"/>
      <c r="Z2144" s="139"/>
      <c r="AA2144" s="139"/>
      <c r="AB2144" s="139"/>
      <c r="AC2144" s="139"/>
      <c r="AD2144" s="139"/>
      <c r="AE2144" s="139"/>
      <c r="AF2144" s="139"/>
      <c r="AG2144" s="139"/>
      <c r="AH2144" s="139"/>
      <c r="AI2144" s="139"/>
      <c r="AJ2144" s="139"/>
      <c r="AK2144" s="139"/>
      <c r="AL2144" s="139"/>
      <c r="AM2144" s="139"/>
      <c r="AN2144" s="139"/>
      <c r="AO2144" s="139"/>
      <c r="AP2144" s="139"/>
      <c r="AQ2144" s="139"/>
      <c r="AR2144" s="139"/>
      <c r="AS2144" s="139"/>
      <c r="AT2144" s="139"/>
      <c r="AU2144" s="139"/>
      <c r="AV2144" s="139"/>
      <c r="AW2144" s="139"/>
      <c r="AX2144" s="139"/>
      <c r="AY2144" s="139"/>
      <c r="AZ2144" s="139"/>
      <c r="BA2144" s="139"/>
      <c r="BB2144" s="139"/>
    </row>
    <row r="2145" spans="1:54" ht="14.25" x14ac:dyDescent="0.2">
      <c r="A2145" s="139"/>
      <c r="B2145" s="139"/>
      <c r="C2145" s="139"/>
      <c r="D2145" s="139"/>
      <c r="E2145" s="139"/>
      <c r="F2145" s="139"/>
      <c r="G2145" s="139"/>
      <c r="H2145" s="139"/>
      <c r="I2145" s="139"/>
      <c r="J2145" s="139"/>
      <c r="K2145" s="139"/>
      <c r="L2145" s="139"/>
      <c r="M2145" s="139"/>
      <c r="N2145" s="139"/>
      <c r="O2145" s="139"/>
      <c r="P2145" s="139"/>
      <c r="Q2145" s="139"/>
      <c r="R2145" s="139"/>
      <c r="S2145" s="139"/>
      <c r="T2145" s="139"/>
      <c r="U2145" s="139"/>
      <c r="V2145" s="139"/>
      <c r="W2145" s="139"/>
      <c r="X2145" s="139"/>
      <c r="Y2145" s="139"/>
      <c r="Z2145" s="139"/>
      <c r="AA2145" s="139"/>
      <c r="AB2145" s="139"/>
      <c r="AC2145" s="139"/>
      <c r="AD2145" s="139"/>
      <c r="AE2145" s="139"/>
      <c r="AF2145" s="139"/>
      <c r="AG2145" s="139"/>
      <c r="AH2145" s="139"/>
      <c r="AI2145" s="139"/>
      <c r="AJ2145" s="139"/>
      <c r="AK2145" s="139"/>
      <c r="AL2145" s="139"/>
      <c r="AM2145" s="139"/>
      <c r="AN2145" s="139"/>
      <c r="AO2145" s="139"/>
      <c r="AP2145" s="139"/>
      <c r="AQ2145" s="139"/>
      <c r="AR2145" s="139"/>
      <c r="AS2145" s="139"/>
      <c r="AT2145" s="139"/>
      <c r="AU2145" s="139"/>
      <c r="AV2145" s="139"/>
      <c r="AW2145" s="139"/>
      <c r="AX2145" s="139"/>
      <c r="AY2145" s="139"/>
      <c r="AZ2145" s="139"/>
      <c r="BA2145" s="139"/>
      <c r="BB2145" s="139"/>
    </row>
    <row r="2146" spans="1:54" ht="14.25" x14ac:dyDescent="0.2">
      <c r="A2146" s="139"/>
      <c r="B2146" s="139"/>
      <c r="C2146" s="139"/>
      <c r="D2146" s="139"/>
      <c r="E2146" s="139"/>
      <c r="F2146" s="139"/>
      <c r="G2146" s="139"/>
      <c r="H2146" s="139"/>
      <c r="I2146" s="139"/>
      <c r="J2146" s="139"/>
      <c r="K2146" s="139"/>
      <c r="L2146" s="139"/>
      <c r="M2146" s="139"/>
      <c r="N2146" s="139"/>
      <c r="O2146" s="139"/>
      <c r="P2146" s="139"/>
      <c r="Q2146" s="139"/>
      <c r="R2146" s="139"/>
      <c r="S2146" s="139"/>
      <c r="T2146" s="139"/>
      <c r="U2146" s="139"/>
      <c r="V2146" s="139"/>
      <c r="W2146" s="139"/>
      <c r="X2146" s="139"/>
      <c r="Y2146" s="139"/>
      <c r="Z2146" s="139"/>
      <c r="AA2146" s="139"/>
      <c r="AB2146" s="139"/>
      <c r="AC2146" s="139"/>
      <c r="AD2146" s="139"/>
      <c r="AE2146" s="139"/>
      <c r="AF2146" s="139"/>
      <c r="AG2146" s="139"/>
      <c r="AH2146" s="139"/>
      <c r="AI2146" s="139"/>
      <c r="AJ2146" s="139"/>
      <c r="AK2146" s="139"/>
      <c r="AL2146" s="139"/>
      <c r="AM2146" s="139"/>
      <c r="AN2146" s="139"/>
      <c r="AO2146" s="139"/>
      <c r="AP2146" s="139"/>
      <c r="AQ2146" s="139"/>
      <c r="AR2146" s="139"/>
      <c r="AS2146" s="139"/>
      <c r="AT2146" s="139"/>
      <c r="AU2146" s="139"/>
      <c r="AV2146" s="139"/>
      <c r="AW2146" s="139"/>
      <c r="AX2146" s="139"/>
      <c r="AY2146" s="139"/>
      <c r="AZ2146" s="139"/>
      <c r="BA2146" s="139"/>
      <c r="BB2146" s="139"/>
    </row>
    <row r="2147" spans="1:54" ht="14.25" x14ac:dyDescent="0.2">
      <c r="A2147" s="139"/>
      <c r="B2147" s="139"/>
      <c r="C2147" s="139"/>
      <c r="D2147" s="139"/>
      <c r="E2147" s="139"/>
      <c r="F2147" s="139"/>
      <c r="G2147" s="139"/>
      <c r="H2147" s="139"/>
      <c r="I2147" s="139"/>
      <c r="J2147" s="139"/>
      <c r="K2147" s="139"/>
      <c r="L2147" s="139"/>
      <c r="M2147" s="139"/>
      <c r="N2147" s="139"/>
      <c r="O2147" s="139"/>
      <c r="P2147" s="139"/>
      <c r="Q2147" s="139"/>
      <c r="R2147" s="139"/>
      <c r="S2147" s="139"/>
      <c r="T2147" s="139"/>
      <c r="U2147" s="139"/>
      <c r="V2147" s="139"/>
      <c r="W2147" s="139"/>
      <c r="X2147" s="139"/>
      <c r="Y2147" s="139"/>
      <c r="Z2147" s="139"/>
      <c r="AA2147" s="139"/>
      <c r="AB2147" s="139"/>
      <c r="AC2147" s="139"/>
      <c r="AD2147" s="139"/>
      <c r="AE2147" s="139"/>
      <c r="AF2147" s="139"/>
      <c r="AG2147" s="139"/>
      <c r="AH2147" s="139"/>
      <c r="AI2147" s="139"/>
      <c r="AJ2147" s="139"/>
      <c r="AK2147" s="139"/>
      <c r="AL2147" s="139"/>
      <c r="AM2147" s="139"/>
      <c r="AN2147" s="139"/>
      <c r="AO2147" s="139"/>
      <c r="AP2147" s="139"/>
      <c r="AQ2147" s="139"/>
      <c r="AR2147" s="139"/>
      <c r="AS2147" s="139"/>
      <c r="AT2147" s="139"/>
      <c r="AU2147" s="139"/>
      <c r="AV2147" s="139"/>
      <c r="AW2147" s="139"/>
      <c r="AX2147" s="139"/>
      <c r="AY2147" s="139"/>
      <c r="AZ2147" s="139"/>
      <c r="BA2147" s="139"/>
      <c r="BB2147" s="139"/>
    </row>
    <row r="2148" spans="1:54" ht="14.25" x14ac:dyDescent="0.2">
      <c r="A2148" s="139"/>
      <c r="B2148" s="139"/>
      <c r="C2148" s="139"/>
      <c r="D2148" s="139"/>
      <c r="E2148" s="139"/>
      <c r="F2148" s="139"/>
      <c r="G2148" s="139"/>
      <c r="H2148" s="139"/>
      <c r="I2148" s="139"/>
      <c r="J2148" s="139"/>
      <c r="K2148" s="139"/>
      <c r="L2148" s="139"/>
      <c r="M2148" s="139"/>
      <c r="N2148" s="139"/>
      <c r="O2148" s="139"/>
      <c r="P2148" s="139"/>
      <c r="Q2148" s="139"/>
      <c r="R2148" s="139"/>
      <c r="S2148" s="139"/>
      <c r="T2148" s="139"/>
      <c r="U2148" s="139"/>
      <c r="V2148" s="139"/>
      <c r="W2148" s="139"/>
      <c r="X2148" s="139"/>
      <c r="Y2148" s="139"/>
      <c r="Z2148" s="139"/>
      <c r="AA2148" s="139"/>
      <c r="AB2148" s="139"/>
      <c r="AC2148" s="139"/>
      <c r="AD2148" s="139"/>
      <c r="AE2148" s="139"/>
      <c r="AF2148" s="139"/>
      <c r="AG2148" s="139"/>
      <c r="AH2148" s="139"/>
      <c r="AI2148" s="139"/>
      <c r="AJ2148" s="139"/>
      <c r="AK2148" s="139"/>
      <c r="AL2148" s="139"/>
      <c r="AM2148" s="139"/>
      <c r="AN2148" s="139"/>
      <c r="AO2148" s="139"/>
      <c r="AP2148" s="139"/>
      <c r="AQ2148" s="139"/>
      <c r="AR2148" s="139"/>
      <c r="AS2148" s="139"/>
      <c r="AT2148" s="139"/>
      <c r="AU2148" s="139"/>
      <c r="AV2148" s="139"/>
      <c r="AW2148" s="139"/>
      <c r="AX2148" s="139"/>
      <c r="AY2148" s="139"/>
      <c r="AZ2148" s="139"/>
      <c r="BA2148" s="139"/>
      <c r="BB2148" s="139"/>
    </row>
    <row r="2149" spans="1:54" ht="14.25" x14ac:dyDescent="0.2">
      <c r="A2149" s="139"/>
      <c r="B2149" s="139"/>
      <c r="C2149" s="139"/>
      <c r="D2149" s="139"/>
      <c r="E2149" s="139"/>
      <c r="F2149" s="139"/>
      <c r="G2149" s="139"/>
      <c r="H2149" s="139"/>
      <c r="I2149" s="139"/>
      <c r="J2149" s="139"/>
      <c r="K2149" s="139"/>
      <c r="L2149" s="139"/>
      <c r="M2149" s="139"/>
      <c r="N2149" s="139"/>
      <c r="O2149" s="139"/>
      <c r="P2149" s="139"/>
      <c r="Q2149" s="139"/>
      <c r="R2149" s="139"/>
      <c r="S2149" s="139"/>
      <c r="T2149" s="139"/>
      <c r="U2149" s="139"/>
      <c r="V2149" s="139"/>
      <c r="W2149" s="139"/>
      <c r="X2149" s="139"/>
      <c r="Y2149" s="139"/>
      <c r="Z2149" s="139"/>
      <c r="AA2149" s="139"/>
      <c r="AB2149" s="139"/>
      <c r="AC2149" s="139"/>
      <c r="AD2149" s="139"/>
      <c r="AE2149" s="139"/>
      <c r="AF2149" s="139"/>
      <c r="AG2149" s="139"/>
      <c r="AH2149" s="139"/>
      <c r="AI2149" s="139"/>
      <c r="AJ2149" s="139"/>
      <c r="AK2149" s="139"/>
      <c r="AL2149" s="139"/>
      <c r="AM2149" s="139"/>
      <c r="AN2149" s="139"/>
      <c r="AO2149" s="139"/>
      <c r="AP2149" s="139"/>
      <c r="AQ2149" s="139"/>
      <c r="AR2149" s="139"/>
      <c r="AS2149" s="139"/>
      <c r="AT2149" s="139"/>
      <c r="AU2149" s="139"/>
      <c r="AV2149" s="139"/>
      <c r="AW2149" s="139"/>
      <c r="AX2149" s="139"/>
      <c r="AY2149" s="139"/>
      <c r="AZ2149" s="139"/>
      <c r="BA2149" s="139"/>
      <c r="BB2149" s="139"/>
    </row>
    <row r="2150" spans="1:54" ht="14.25" x14ac:dyDescent="0.2">
      <c r="A2150" s="139"/>
      <c r="B2150" s="139"/>
      <c r="C2150" s="139"/>
      <c r="D2150" s="139"/>
      <c r="E2150" s="139"/>
      <c r="F2150" s="139"/>
      <c r="G2150" s="139"/>
      <c r="H2150" s="139"/>
      <c r="I2150" s="139"/>
      <c r="J2150" s="139"/>
      <c r="K2150" s="139"/>
      <c r="L2150" s="139"/>
      <c r="M2150" s="139"/>
      <c r="N2150" s="139"/>
      <c r="O2150" s="139"/>
      <c r="P2150" s="139"/>
      <c r="Q2150" s="139"/>
      <c r="R2150" s="139"/>
      <c r="S2150" s="139"/>
      <c r="T2150" s="139"/>
      <c r="U2150" s="139"/>
      <c r="V2150" s="139"/>
      <c r="W2150" s="139"/>
      <c r="X2150" s="139"/>
      <c r="Y2150" s="139"/>
      <c r="Z2150" s="139"/>
      <c r="AA2150" s="139"/>
      <c r="AB2150" s="139"/>
      <c r="AC2150" s="139"/>
      <c r="AD2150" s="139"/>
      <c r="AE2150" s="139"/>
      <c r="AF2150" s="139"/>
      <c r="AG2150" s="139"/>
      <c r="AH2150" s="139"/>
      <c r="AI2150" s="139"/>
      <c r="AJ2150" s="139"/>
      <c r="AK2150" s="139"/>
      <c r="AL2150" s="139"/>
      <c r="AM2150" s="139"/>
      <c r="AN2150" s="139"/>
      <c r="AO2150" s="139"/>
      <c r="AP2150" s="139"/>
      <c r="AQ2150" s="139"/>
      <c r="AR2150" s="139"/>
      <c r="AS2150" s="139"/>
      <c r="AT2150" s="139"/>
      <c r="AU2150" s="139"/>
      <c r="AV2150" s="139"/>
      <c r="AW2150" s="139"/>
      <c r="AX2150" s="139"/>
      <c r="AY2150" s="139"/>
      <c r="AZ2150" s="139"/>
      <c r="BA2150" s="139"/>
      <c r="BB2150" s="139"/>
    </row>
    <row r="2151" spans="1:54" ht="14.25" x14ac:dyDescent="0.2">
      <c r="A2151" s="139"/>
      <c r="B2151" s="139"/>
      <c r="C2151" s="139"/>
      <c r="D2151" s="139"/>
      <c r="E2151" s="139"/>
      <c r="F2151" s="139"/>
      <c r="G2151" s="139"/>
      <c r="H2151" s="139"/>
      <c r="I2151" s="139"/>
      <c r="J2151" s="139"/>
      <c r="K2151" s="139"/>
      <c r="L2151" s="139"/>
      <c r="M2151" s="139"/>
      <c r="N2151" s="139"/>
      <c r="O2151" s="139"/>
      <c r="P2151" s="139"/>
      <c r="Q2151" s="139"/>
      <c r="R2151" s="139"/>
      <c r="S2151" s="139"/>
      <c r="T2151" s="139"/>
      <c r="U2151" s="139"/>
      <c r="V2151" s="139"/>
      <c r="W2151" s="139"/>
      <c r="X2151" s="139"/>
      <c r="Y2151" s="139"/>
      <c r="Z2151" s="139"/>
      <c r="AA2151" s="139"/>
      <c r="AB2151" s="139"/>
      <c r="AC2151" s="139"/>
      <c r="AD2151" s="139"/>
      <c r="AE2151" s="139"/>
      <c r="AF2151" s="139"/>
      <c r="AG2151" s="139"/>
      <c r="AH2151" s="139"/>
      <c r="AI2151" s="139"/>
      <c r="AJ2151" s="139"/>
      <c r="AK2151" s="139"/>
      <c r="AL2151" s="139"/>
      <c r="AM2151" s="139"/>
      <c r="AN2151" s="139"/>
      <c r="AO2151" s="139"/>
      <c r="AP2151" s="139"/>
      <c r="AQ2151" s="139"/>
      <c r="AR2151" s="139"/>
      <c r="AS2151" s="139"/>
      <c r="AT2151" s="139"/>
      <c r="AU2151" s="139"/>
      <c r="AV2151" s="139"/>
      <c r="AW2151" s="139"/>
      <c r="AX2151" s="139"/>
      <c r="AY2151" s="139"/>
      <c r="AZ2151" s="139"/>
      <c r="BA2151" s="139"/>
      <c r="BB2151" s="139"/>
    </row>
    <row r="2152" spans="1:54" ht="14.25" x14ac:dyDescent="0.2">
      <c r="A2152" s="139"/>
      <c r="B2152" s="139"/>
      <c r="C2152" s="139"/>
      <c r="D2152" s="139"/>
      <c r="E2152" s="139"/>
      <c r="F2152" s="139"/>
      <c r="G2152" s="139"/>
      <c r="H2152" s="139"/>
      <c r="I2152" s="139"/>
      <c r="J2152" s="139"/>
      <c r="K2152" s="139"/>
      <c r="L2152" s="139"/>
      <c r="M2152" s="139"/>
      <c r="N2152" s="139"/>
      <c r="O2152" s="139"/>
      <c r="P2152" s="139"/>
      <c r="Q2152" s="139"/>
      <c r="R2152" s="139"/>
      <c r="S2152" s="139"/>
      <c r="T2152" s="139"/>
      <c r="U2152" s="139"/>
      <c r="V2152" s="139"/>
      <c r="W2152" s="139"/>
      <c r="X2152" s="139"/>
      <c r="Y2152" s="139"/>
      <c r="Z2152" s="139"/>
      <c r="AA2152" s="139"/>
      <c r="AB2152" s="139"/>
      <c r="AC2152" s="139"/>
      <c r="AD2152" s="139"/>
      <c r="AE2152" s="139"/>
      <c r="AF2152" s="139"/>
      <c r="AG2152" s="139"/>
      <c r="AH2152" s="139"/>
      <c r="AI2152" s="139"/>
      <c r="AJ2152" s="139"/>
      <c r="AK2152" s="139"/>
      <c r="AL2152" s="139"/>
      <c r="AM2152" s="139"/>
      <c r="AN2152" s="139"/>
      <c r="AO2152" s="139"/>
      <c r="AP2152" s="139"/>
      <c r="AQ2152" s="139"/>
      <c r="AR2152" s="139"/>
      <c r="AS2152" s="139"/>
      <c r="AT2152" s="139"/>
      <c r="AU2152" s="139"/>
      <c r="AV2152" s="139"/>
      <c r="AW2152" s="139"/>
      <c r="AX2152" s="139"/>
      <c r="AY2152" s="139"/>
      <c r="AZ2152" s="139"/>
      <c r="BA2152" s="139"/>
      <c r="BB2152" s="139"/>
    </row>
    <row r="2153" spans="1:54" ht="14.25" x14ac:dyDescent="0.2">
      <c r="A2153" s="139"/>
      <c r="B2153" s="139"/>
      <c r="C2153" s="139"/>
      <c r="D2153" s="139"/>
      <c r="E2153" s="139"/>
      <c r="F2153" s="139"/>
      <c r="G2153" s="139"/>
      <c r="H2153" s="139"/>
      <c r="I2153" s="139"/>
      <c r="J2153" s="139"/>
      <c r="K2153" s="139"/>
      <c r="L2153" s="139"/>
      <c r="M2153" s="139"/>
      <c r="N2153" s="139"/>
      <c r="O2153" s="139"/>
      <c r="P2153" s="139"/>
      <c r="Q2153" s="139"/>
      <c r="R2153" s="139"/>
      <c r="S2153" s="139"/>
      <c r="T2153" s="139"/>
      <c r="U2153" s="139"/>
      <c r="V2153" s="139"/>
      <c r="W2153" s="139"/>
      <c r="X2153" s="139"/>
      <c r="Y2153" s="139"/>
      <c r="Z2153" s="139"/>
      <c r="AA2153" s="139"/>
      <c r="AB2153" s="139"/>
      <c r="AC2153" s="139"/>
      <c r="AD2153" s="139"/>
      <c r="AE2153" s="139"/>
      <c r="AF2153" s="139"/>
      <c r="AG2153" s="139"/>
      <c r="AH2153" s="139"/>
      <c r="AI2153" s="139"/>
      <c r="AJ2153" s="139"/>
      <c r="AK2153" s="139"/>
      <c r="AL2153" s="139"/>
      <c r="AM2153" s="139"/>
      <c r="AN2153" s="139"/>
      <c r="AO2153" s="139"/>
      <c r="AP2153" s="139"/>
      <c r="AQ2153" s="139"/>
      <c r="AR2153" s="139"/>
      <c r="AS2153" s="139"/>
      <c r="AT2153" s="139"/>
      <c r="AU2153" s="139"/>
      <c r="AV2153" s="139"/>
      <c r="AW2153" s="139"/>
      <c r="AX2153" s="139"/>
      <c r="AY2153" s="139"/>
      <c r="AZ2153" s="139"/>
      <c r="BA2153" s="139"/>
      <c r="BB2153" s="139"/>
    </row>
    <row r="2154" spans="1:54" ht="14.25" x14ac:dyDescent="0.2">
      <c r="A2154" s="139"/>
      <c r="B2154" s="139"/>
      <c r="C2154" s="139"/>
      <c r="D2154" s="139"/>
      <c r="E2154" s="139"/>
      <c r="F2154" s="139"/>
      <c r="G2154" s="139"/>
      <c r="H2154" s="139"/>
      <c r="I2154" s="139"/>
      <c r="J2154" s="139"/>
      <c r="K2154" s="139"/>
      <c r="L2154" s="139"/>
      <c r="M2154" s="139"/>
      <c r="N2154" s="139"/>
      <c r="O2154" s="139"/>
      <c r="P2154" s="139"/>
      <c r="Q2154" s="139"/>
      <c r="R2154" s="139"/>
      <c r="S2154" s="139"/>
      <c r="T2154" s="139"/>
      <c r="U2154" s="139"/>
      <c r="V2154" s="139"/>
      <c r="W2154" s="139"/>
      <c r="X2154" s="139"/>
      <c r="Y2154" s="139"/>
      <c r="Z2154" s="139"/>
      <c r="AA2154" s="139"/>
      <c r="AB2154" s="139"/>
      <c r="AC2154" s="139"/>
      <c r="AD2154" s="139"/>
      <c r="AE2154" s="139"/>
      <c r="AF2154" s="139"/>
      <c r="AG2154" s="139"/>
      <c r="AH2154" s="139"/>
      <c r="AI2154" s="139"/>
      <c r="AJ2154" s="139"/>
      <c r="AK2154" s="139"/>
      <c r="AL2154" s="139"/>
      <c r="AM2154" s="139"/>
      <c r="AN2154" s="139"/>
      <c r="AO2154" s="139"/>
      <c r="AP2154" s="139"/>
      <c r="AQ2154" s="139"/>
      <c r="AR2154" s="139"/>
      <c r="AS2154" s="139"/>
      <c r="AT2154" s="139"/>
      <c r="AU2154" s="139"/>
      <c r="AV2154" s="139"/>
      <c r="AW2154" s="139"/>
      <c r="AX2154" s="139"/>
      <c r="AY2154" s="139"/>
      <c r="AZ2154" s="139"/>
      <c r="BA2154" s="139"/>
      <c r="BB2154" s="139"/>
    </row>
    <row r="2155" spans="1:54" ht="14.25" x14ac:dyDescent="0.2">
      <c r="A2155" s="139"/>
      <c r="B2155" s="139"/>
      <c r="C2155" s="139"/>
      <c r="D2155" s="139"/>
      <c r="E2155" s="139"/>
      <c r="F2155" s="139"/>
      <c r="G2155" s="139"/>
      <c r="H2155" s="139"/>
      <c r="I2155" s="139"/>
      <c r="J2155" s="139"/>
      <c r="K2155" s="139"/>
      <c r="L2155" s="139"/>
      <c r="M2155" s="139"/>
      <c r="N2155" s="139"/>
      <c r="O2155" s="139"/>
      <c r="P2155" s="139"/>
      <c r="Q2155" s="139"/>
      <c r="R2155" s="139"/>
      <c r="S2155" s="139"/>
      <c r="T2155" s="139"/>
      <c r="U2155" s="139"/>
      <c r="V2155" s="139"/>
      <c r="W2155" s="139"/>
      <c r="X2155" s="139"/>
      <c r="Y2155" s="139"/>
      <c r="Z2155" s="139"/>
      <c r="AA2155" s="139"/>
      <c r="AB2155" s="139"/>
      <c r="AC2155" s="139"/>
      <c r="AD2155" s="139"/>
      <c r="AE2155" s="139"/>
      <c r="AF2155" s="139"/>
      <c r="AG2155" s="139"/>
      <c r="AH2155" s="139"/>
      <c r="AI2155" s="139"/>
      <c r="AJ2155" s="139"/>
      <c r="AK2155" s="139"/>
      <c r="AL2155" s="139"/>
      <c r="AM2155" s="139"/>
      <c r="AN2155" s="139"/>
      <c r="AO2155" s="139"/>
      <c r="AP2155" s="139"/>
      <c r="AQ2155" s="139"/>
      <c r="AR2155" s="139"/>
      <c r="AS2155" s="139"/>
      <c r="AT2155" s="139"/>
      <c r="AU2155" s="139"/>
      <c r="AV2155" s="139"/>
      <c r="AW2155" s="139"/>
      <c r="AX2155" s="139"/>
      <c r="AY2155" s="139"/>
      <c r="AZ2155" s="139"/>
      <c r="BA2155" s="139"/>
      <c r="BB2155" s="139"/>
    </row>
    <row r="2156" spans="1:54" ht="14.25" x14ac:dyDescent="0.2">
      <c r="A2156" s="139"/>
      <c r="B2156" s="139"/>
      <c r="C2156" s="139"/>
      <c r="D2156" s="139"/>
      <c r="E2156" s="139"/>
      <c r="F2156" s="139"/>
      <c r="G2156" s="139"/>
      <c r="H2156" s="139"/>
      <c r="I2156" s="139"/>
      <c r="J2156" s="139"/>
      <c r="K2156" s="139"/>
      <c r="L2156" s="139"/>
      <c r="M2156" s="139"/>
      <c r="N2156" s="139"/>
      <c r="O2156" s="139"/>
      <c r="P2156" s="139"/>
      <c r="Q2156" s="139"/>
      <c r="R2156" s="139"/>
      <c r="S2156" s="139"/>
      <c r="T2156" s="139"/>
      <c r="U2156" s="139"/>
      <c r="V2156" s="139"/>
      <c r="W2156" s="139"/>
      <c r="X2156" s="139"/>
      <c r="Y2156" s="139"/>
      <c r="Z2156" s="139"/>
      <c r="AA2156" s="139"/>
      <c r="AB2156" s="139"/>
      <c r="AC2156" s="139"/>
      <c r="AD2156" s="139"/>
      <c r="AE2156" s="139"/>
      <c r="AF2156" s="139"/>
      <c r="AG2156" s="139"/>
      <c r="AH2156" s="139"/>
      <c r="AI2156" s="139"/>
      <c r="AJ2156" s="139"/>
      <c r="AK2156" s="139"/>
      <c r="AL2156" s="139"/>
      <c r="AM2156" s="139"/>
      <c r="AN2156" s="139"/>
      <c r="AO2156" s="139"/>
      <c r="AP2156" s="139"/>
      <c r="AQ2156" s="139"/>
      <c r="AR2156" s="139"/>
      <c r="AS2156" s="139"/>
      <c r="AT2156" s="139"/>
      <c r="AU2156" s="139"/>
      <c r="AV2156" s="139"/>
      <c r="AW2156" s="139"/>
      <c r="AX2156" s="139"/>
      <c r="AY2156" s="139"/>
      <c r="AZ2156" s="139"/>
      <c r="BA2156" s="139"/>
      <c r="BB2156" s="139"/>
    </row>
    <row r="2157" spans="1:54" ht="14.25" x14ac:dyDescent="0.2">
      <c r="A2157" s="139"/>
      <c r="B2157" s="139"/>
      <c r="C2157" s="139"/>
      <c r="D2157" s="139"/>
      <c r="E2157" s="139"/>
      <c r="F2157" s="139"/>
      <c r="G2157" s="139"/>
      <c r="H2157" s="139"/>
      <c r="I2157" s="139"/>
      <c r="J2157" s="139"/>
      <c r="K2157" s="139"/>
      <c r="L2157" s="139"/>
      <c r="M2157" s="139"/>
      <c r="N2157" s="139"/>
      <c r="O2157" s="139"/>
      <c r="P2157" s="139"/>
      <c r="Q2157" s="139"/>
      <c r="R2157" s="139"/>
      <c r="S2157" s="139"/>
      <c r="T2157" s="139"/>
      <c r="U2157" s="139"/>
      <c r="V2157" s="139"/>
      <c r="W2157" s="139"/>
      <c r="X2157" s="139"/>
      <c r="Y2157" s="139"/>
      <c r="Z2157" s="139"/>
      <c r="AA2157" s="139"/>
      <c r="AB2157" s="139"/>
      <c r="AC2157" s="139"/>
      <c r="AD2157" s="139"/>
      <c r="AE2157" s="139"/>
      <c r="AF2157" s="139"/>
      <c r="AG2157" s="139"/>
      <c r="AH2157" s="139"/>
      <c r="AI2157" s="139"/>
      <c r="AJ2157" s="139"/>
      <c r="AK2157" s="139"/>
      <c r="AL2157" s="139"/>
      <c r="AM2157" s="139"/>
      <c r="AN2157" s="139"/>
      <c r="AO2157" s="139"/>
      <c r="AP2157" s="139"/>
      <c r="AQ2157" s="139"/>
      <c r="AR2157" s="139"/>
      <c r="AS2157" s="139"/>
      <c r="AT2157" s="139"/>
      <c r="AU2157" s="139"/>
      <c r="AV2157" s="139"/>
      <c r="AW2157" s="139"/>
      <c r="AX2157" s="139"/>
      <c r="AY2157" s="139"/>
      <c r="AZ2157" s="139"/>
      <c r="BA2157" s="139"/>
      <c r="BB2157" s="139"/>
    </row>
    <row r="2158" spans="1:54" ht="14.25" x14ac:dyDescent="0.2">
      <c r="A2158" s="139"/>
      <c r="B2158" s="139"/>
      <c r="C2158" s="139"/>
      <c r="D2158" s="139"/>
      <c r="E2158" s="139"/>
      <c r="F2158" s="139"/>
      <c r="G2158" s="139"/>
      <c r="H2158" s="139"/>
      <c r="I2158" s="139"/>
      <c r="J2158" s="139"/>
      <c r="K2158" s="139"/>
      <c r="L2158" s="139"/>
      <c r="M2158" s="139"/>
      <c r="N2158" s="139"/>
      <c r="O2158" s="139"/>
      <c r="P2158" s="139"/>
      <c r="Q2158" s="139"/>
      <c r="R2158" s="139"/>
      <c r="S2158" s="139"/>
      <c r="T2158" s="139"/>
      <c r="U2158" s="139"/>
      <c r="V2158" s="139"/>
      <c r="W2158" s="139"/>
      <c r="X2158" s="139"/>
      <c r="Y2158" s="139"/>
      <c r="Z2158" s="139"/>
      <c r="AA2158" s="139"/>
      <c r="AB2158" s="139"/>
      <c r="AC2158" s="139"/>
      <c r="AD2158" s="139"/>
      <c r="AE2158" s="139"/>
      <c r="AF2158" s="139"/>
      <c r="AG2158" s="139"/>
      <c r="AH2158" s="139"/>
      <c r="AI2158" s="139"/>
      <c r="AJ2158" s="139"/>
      <c r="AK2158" s="139"/>
      <c r="AL2158" s="139"/>
      <c r="AM2158" s="139"/>
      <c r="AN2158" s="139"/>
      <c r="AO2158" s="139"/>
      <c r="AP2158" s="139"/>
      <c r="AQ2158" s="139"/>
      <c r="AR2158" s="139"/>
      <c r="AS2158" s="139"/>
      <c r="AT2158" s="139"/>
      <c r="AU2158" s="139"/>
      <c r="AV2158" s="139"/>
      <c r="AW2158" s="139"/>
      <c r="AX2158" s="139"/>
      <c r="AY2158" s="139"/>
      <c r="AZ2158" s="139"/>
      <c r="BA2158" s="139"/>
      <c r="BB2158" s="139"/>
    </row>
    <row r="2159" spans="1:54" ht="14.25" x14ac:dyDescent="0.2">
      <c r="A2159" s="139"/>
      <c r="B2159" s="139"/>
      <c r="C2159" s="139"/>
      <c r="D2159" s="139"/>
      <c r="E2159" s="139"/>
      <c r="F2159" s="139"/>
      <c r="G2159" s="139"/>
      <c r="H2159" s="139"/>
      <c r="I2159" s="139"/>
      <c r="J2159" s="139"/>
      <c r="K2159" s="139"/>
      <c r="L2159" s="139"/>
      <c r="M2159" s="139"/>
      <c r="N2159" s="139"/>
      <c r="O2159" s="139"/>
      <c r="P2159" s="139"/>
      <c r="Q2159" s="139"/>
      <c r="R2159" s="139"/>
      <c r="S2159" s="139"/>
      <c r="T2159" s="139"/>
      <c r="U2159" s="139"/>
      <c r="V2159" s="139"/>
      <c r="W2159" s="139"/>
      <c r="X2159" s="139"/>
      <c r="Y2159" s="139"/>
      <c r="Z2159" s="139"/>
      <c r="AA2159" s="139"/>
      <c r="AB2159" s="139"/>
      <c r="AC2159" s="139"/>
      <c r="AD2159" s="139"/>
      <c r="AE2159" s="139"/>
      <c r="AF2159" s="139"/>
      <c r="AG2159" s="139"/>
      <c r="AH2159" s="139"/>
      <c r="AI2159" s="139"/>
      <c r="AJ2159" s="139"/>
      <c r="AK2159" s="139"/>
      <c r="AL2159" s="139"/>
      <c r="AM2159" s="139"/>
      <c r="AN2159" s="139"/>
      <c r="AO2159" s="139"/>
      <c r="AP2159" s="139"/>
      <c r="AQ2159" s="139"/>
      <c r="AR2159" s="139"/>
      <c r="AS2159" s="139"/>
      <c r="AT2159" s="139"/>
      <c r="AU2159" s="139"/>
      <c r="AV2159" s="139"/>
      <c r="AW2159" s="139"/>
      <c r="AX2159" s="139"/>
      <c r="AY2159" s="139"/>
      <c r="AZ2159" s="139"/>
      <c r="BA2159" s="139"/>
      <c r="BB2159" s="139"/>
    </row>
    <row r="2160" spans="1:54" ht="14.25" x14ac:dyDescent="0.2">
      <c r="A2160" s="139"/>
      <c r="B2160" s="139"/>
      <c r="C2160" s="139"/>
      <c r="D2160" s="139"/>
      <c r="E2160" s="139"/>
      <c r="F2160" s="139"/>
      <c r="G2160" s="139"/>
      <c r="H2160" s="139"/>
      <c r="I2160" s="139"/>
      <c r="J2160" s="139"/>
      <c r="K2160" s="139"/>
      <c r="L2160" s="139"/>
      <c r="M2160" s="139"/>
      <c r="N2160" s="139"/>
      <c r="O2160" s="139"/>
      <c r="P2160" s="139"/>
      <c r="Q2160" s="139"/>
      <c r="R2160" s="139"/>
      <c r="S2160" s="139"/>
      <c r="T2160" s="139"/>
      <c r="U2160" s="139"/>
      <c r="V2160" s="139"/>
      <c r="W2160" s="139"/>
      <c r="X2160" s="139"/>
      <c r="Y2160" s="139"/>
      <c r="Z2160" s="139"/>
      <c r="AA2160" s="139"/>
      <c r="AB2160" s="139"/>
      <c r="AC2160" s="139"/>
      <c r="AD2160" s="139"/>
      <c r="AE2160" s="139"/>
      <c r="AF2160" s="139"/>
      <c r="AG2160" s="139"/>
      <c r="AH2160" s="139"/>
      <c r="AI2160" s="139"/>
      <c r="AJ2160" s="139"/>
      <c r="AK2160" s="139"/>
      <c r="AL2160" s="139"/>
      <c r="AM2160" s="139"/>
      <c r="AN2160" s="139"/>
      <c r="AO2160" s="139"/>
      <c r="AP2160" s="139"/>
      <c r="AQ2160" s="139"/>
      <c r="AR2160" s="139"/>
      <c r="AS2160" s="139"/>
      <c r="AT2160" s="139"/>
      <c r="AU2160" s="139"/>
      <c r="AV2160" s="139"/>
      <c r="AW2160" s="139"/>
      <c r="AX2160" s="139"/>
      <c r="AY2160" s="139"/>
      <c r="AZ2160" s="139"/>
      <c r="BA2160" s="139"/>
      <c r="BB2160" s="139"/>
    </row>
    <row r="2161" spans="1:54" ht="14.25" x14ac:dyDescent="0.2">
      <c r="A2161" s="139"/>
      <c r="B2161" s="139"/>
      <c r="C2161" s="139"/>
      <c r="D2161" s="139"/>
      <c r="E2161" s="139"/>
      <c r="F2161" s="139"/>
      <c r="G2161" s="139"/>
      <c r="H2161" s="139"/>
      <c r="I2161" s="139"/>
      <c r="J2161" s="139"/>
      <c r="K2161" s="139"/>
      <c r="L2161" s="139"/>
      <c r="M2161" s="139"/>
      <c r="N2161" s="139"/>
      <c r="O2161" s="139"/>
      <c r="P2161" s="139"/>
      <c r="Q2161" s="139"/>
      <c r="R2161" s="139"/>
      <c r="S2161" s="139"/>
      <c r="T2161" s="139"/>
      <c r="U2161" s="139"/>
      <c r="V2161" s="139"/>
      <c r="W2161" s="139"/>
      <c r="X2161" s="139"/>
      <c r="Y2161" s="139"/>
      <c r="Z2161" s="139"/>
      <c r="AA2161" s="139"/>
      <c r="AB2161" s="139"/>
      <c r="AC2161" s="139"/>
      <c r="AD2161" s="139"/>
      <c r="AE2161" s="139"/>
      <c r="AF2161" s="139"/>
      <c r="AG2161" s="139"/>
      <c r="AH2161" s="139"/>
      <c r="AI2161" s="139"/>
      <c r="AJ2161" s="139"/>
      <c r="AK2161" s="139"/>
      <c r="AL2161" s="139"/>
      <c r="AM2161" s="139"/>
      <c r="AN2161" s="139"/>
      <c r="AO2161" s="139"/>
      <c r="AP2161" s="139"/>
      <c r="AQ2161" s="139"/>
      <c r="AR2161" s="139"/>
      <c r="AS2161" s="139"/>
      <c r="AT2161" s="139"/>
      <c r="AU2161" s="139"/>
      <c r="AV2161" s="139"/>
      <c r="AW2161" s="139"/>
      <c r="AX2161" s="139"/>
      <c r="AY2161" s="139"/>
      <c r="AZ2161" s="139"/>
      <c r="BA2161" s="139"/>
      <c r="BB2161" s="139"/>
    </row>
    <row r="2162" spans="1:54" ht="14.25" x14ac:dyDescent="0.2">
      <c r="A2162" s="139"/>
      <c r="B2162" s="139"/>
      <c r="C2162" s="139"/>
      <c r="D2162" s="139"/>
      <c r="E2162" s="139"/>
      <c r="F2162" s="139"/>
      <c r="G2162" s="139"/>
      <c r="H2162" s="139"/>
      <c r="I2162" s="139"/>
      <c r="J2162" s="139"/>
      <c r="K2162" s="139"/>
      <c r="L2162" s="139"/>
      <c r="M2162" s="139"/>
      <c r="N2162" s="139"/>
      <c r="O2162" s="139"/>
      <c r="P2162" s="139"/>
      <c r="Q2162" s="139"/>
      <c r="R2162" s="139"/>
      <c r="S2162" s="139"/>
      <c r="T2162" s="139"/>
      <c r="U2162" s="139"/>
      <c r="V2162" s="139"/>
      <c r="W2162" s="139"/>
      <c r="X2162" s="139"/>
      <c r="Y2162" s="139"/>
      <c r="Z2162" s="139"/>
      <c r="AA2162" s="139"/>
      <c r="AB2162" s="139"/>
      <c r="AC2162" s="139"/>
      <c r="AD2162" s="139"/>
      <c r="AE2162" s="139"/>
      <c r="AF2162" s="139"/>
      <c r="AG2162" s="139"/>
      <c r="AH2162" s="139"/>
      <c r="AI2162" s="139"/>
      <c r="AJ2162" s="139"/>
      <c r="AK2162" s="139"/>
      <c r="AL2162" s="139"/>
      <c r="AM2162" s="139"/>
      <c r="AN2162" s="139"/>
      <c r="AO2162" s="139"/>
      <c r="AP2162" s="139"/>
      <c r="AQ2162" s="139"/>
      <c r="AR2162" s="139"/>
      <c r="AS2162" s="139"/>
      <c r="AT2162" s="139"/>
      <c r="AU2162" s="139"/>
      <c r="AV2162" s="139"/>
      <c r="AW2162" s="139"/>
      <c r="AX2162" s="139"/>
      <c r="AY2162" s="139"/>
      <c r="AZ2162" s="139"/>
      <c r="BA2162" s="139"/>
      <c r="BB2162" s="139"/>
    </row>
    <row r="2163" spans="1:54" ht="14.25" x14ac:dyDescent="0.2">
      <c r="A2163" s="139"/>
      <c r="B2163" s="139"/>
      <c r="C2163" s="139"/>
      <c r="D2163" s="139"/>
      <c r="E2163" s="139"/>
      <c r="F2163" s="139"/>
      <c r="G2163" s="139"/>
      <c r="H2163" s="139"/>
      <c r="I2163" s="139"/>
      <c r="J2163" s="139"/>
      <c r="K2163" s="139"/>
      <c r="L2163" s="139"/>
      <c r="M2163" s="139"/>
      <c r="N2163" s="139"/>
      <c r="O2163" s="139"/>
      <c r="P2163" s="139"/>
      <c r="Q2163" s="139"/>
      <c r="R2163" s="139"/>
      <c r="S2163" s="139"/>
      <c r="T2163" s="139"/>
      <c r="U2163" s="139"/>
      <c r="V2163" s="139"/>
      <c r="W2163" s="139"/>
      <c r="X2163" s="139"/>
      <c r="Y2163" s="139"/>
      <c r="Z2163" s="139"/>
      <c r="AA2163" s="139"/>
      <c r="AB2163" s="139"/>
      <c r="AC2163" s="139"/>
      <c r="AD2163" s="139"/>
      <c r="AE2163" s="139"/>
      <c r="AF2163" s="139"/>
      <c r="AG2163" s="139"/>
      <c r="AH2163" s="139"/>
      <c r="AI2163" s="139"/>
      <c r="AJ2163" s="139"/>
      <c r="AK2163" s="139"/>
      <c r="AL2163" s="139"/>
      <c r="AM2163" s="139"/>
      <c r="AN2163" s="139"/>
      <c r="AO2163" s="139"/>
      <c r="AP2163" s="139"/>
      <c r="AQ2163" s="139"/>
      <c r="AR2163" s="139"/>
      <c r="AS2163" s="139"/>
      <c r="AT2163" s="139"/>
      <c r="AU2163" s="139"/>
      <c r="AV2163" s="139"/>
      <c r="AW2163" s="139"/>
      <c r="AX2163" s="139"/>
      <c r="AY2163" s="139"/>
      <c r="AZ2163" s="139"/>
      <c r="BA2163" s="139"/>
      <c r="BB2163" s="139"/>
    </row>
    <row r="2164" spans="1:54" ht="14.25" x14ac:dyDescent="0.2">
      <c r="A2164" s="139"/>
      <c r="B2164" s="139"/>
      <c r="C2164" s="139"/>
      <c r="D2164" s="139"/>
      <c r="E2164" s="139"/>
      <c r="F2164" s="139"/>
      <c r="G2164" s="139"/>
      <c r="H2164" s="139"/>
      <c r="I2164" s="139"/>
      <c r="J2164" s="139"/>
      <c r="K2164" s="139"/>
      <c r="L2164" s="139"/>
      <c r="M2164" s="139"/>
      <c r="N2164" s="139"/>
      <c r="O2164" s="139"/>
      <c r="P2164" s="139"/>
      <c r="Q2164" s="139"/>
      <c r="R2164" s="139"/>
      <c r="S2164" s="139"/>
      <c r="T2164" s="139"/>
      <c r="U2164" s="139"/>
      <c r="V2164" s="139"/>
      <c r="W2164" s="139"/>
      <c r="X2164" s="139"/>
      <c r="Y2164" s="139"/>
      <c r="Z2164" s="139"/>
      <c r="AA2164" s="139"/>
      <c r="AB2164" s="139"/>
      <c r="AC2164" s="139"/>
      <c r="AD2164" s="139"/>
      <c r="AE2164" s="139"/>
      <c r="AF2164" s="139"/>
      <c r="AG2164" s="139"/>
      <c r="AH2164" s="139"/>
      <c r="AI2164" s="139"/>
      <c r="AJ2164" s="139"/>
      <c r="AK2164" s="139"/>
      <c r="AL2164" s="139"/>
      <c r="AM2164" s="139"/>
      <c r="AN2164" s="139"/>
      <c r="AO2164" s="139"/>
      <c r="AP2164" s="139"/>
      <c r="AQ2164" s="139"/>
      <c r="AR2164" s="139"/>
      <c r="AS2164" s="139"/>
      <c r="AT2164" s="139"/>
      <c r="AU2164" s="139"/>
      <c r="AV2164" s="139"/>
      <c r="AW2164" s="139"/>
      <c r="AX2164" s="139"/>
      <c r="AY2164" s="139"/>
      <c r="AZ2164" s="139"/>
      <c r="BA2164" s="139"/>
      <c r="BB2164" s="139"/>
    </row>
    <row r="2165" spans="1:54" ht="14.25" x14ac:dyDescent="0.2">
      <c r="A2165" s="139"/>
      <c r="B2165" s="139"/>
      <c r="C2165" s="139"/>
      <c r="D2165" s="139"/>
      <c r="E2165" s="139"/>
      <c r="F2165" s="139"/>
      <c r="G2165" s="139"/>
      <c r="H2165" s="139"/>
      <c r="I2165" s="139"/>
      <c r="J2165" s="139"/>
      <c r="K2165" s="139"/>
      <c r="L2165" s="139"/>
      <c r="M2165" s="139"/>
      <c r="N2165" s="139"/>
      <c r="O2165" s="139"/>
      <c r="P2165" s="139"/>
      <c r="Q2165" s="139"/>
      <c r="R2165" s="139"/>
      <c r="S2165" s="139"/>
      <c r="T2165" s="139"/>
      <c r="U2165" s="139"/>
      <c r="V2165" s="139"/>
      <c r="W2165" s="139"/>
      <c r="X2165" s="139"/>
      <c r="Y2165" s="139"/>
      <c r="Z2165" s="139"/>
      <c r="AA2165" s="139"/>
      <c r="AB2165" s="139"/>
      <c r="AC2165" s="139"/>
      <c r="AD2165" s="139"/>
      <c r="AE2165" s="139"/>
      <c r="AF2165" s="139"/>
      <c r="AG2165" s="139"/>
      <c r="AH2165" s="139"/>
      <c r="AI2165" s="139"/>
      <c r="AJ2165" s="139"/>
      <c r="AK2165" s="139"/>
      <c r="AL2165" s="139"/>
      <c r="AM2165" s="139"/>
      <c r="AN2165" s="139"/>
      <c r="AO2165" s="139"/>
      <c r="AP2165" s="139"/>
      <c r="AQ2165" s="139"/>
      <c r="AR2165" s="139"/>
      <c r="AS2165" s="139"/>
      <c r="AT2165" s="139"/>
      <c r="AU2165" s="139"/>
      <c r="AV2165" s="139"/>
      <c r="AW2165" s="139"/>
      <c r="AX2165" s="139"/>
      <c r="AY2165" s="139"/>
      <c r="AZ2165" s="139"/>
      <c r="BA2165" s="139"/>
      <c r="BB2165" s="139"/>
    </row>
    <row r="2166" spans="1:54" ht="14.25" x14ac:dyDescent="0.2">
      <c r="A2166" s="139"/>
      <c r="B2166" s="139"/>
      <c r="C2166" s="139"/>
      <c r="D2166" s="139"/>
      <c r="E2166" s="139"/>
      <c r="F2166" s="139"/>
      <c r="G2166" s="139"/>
      <c r="H2166" s="139"/>
      <c r="I2166" s="139"/>
      <c r="J2166" s="139"/>
      <c r="K2166" s="139"/>
      <c r="L2166" s="139"/>
      <c r="M2166" s="139"/>
      <c r="N2166" s="139"/>
      <c r="O2166" s="139"/>
      <c r="P2166" s="139"/>
      <c r="Q2166" s="139"/>
      <c r="R2166" s="139"/>
      <c r="S2166" s="139"/>
      <c r="T2166" s="139"/>
      <c r="U2166" s="139"/>
      <c r="V2166" s="139"/>
      <c r="W2166" s="139"/>
      <c r="X2166" s="139"/>
      <c r="Y2166" s="139"/>
      <c r="Z2166" s="139"/>
      <c r="AA2166" s="139"/>
      <c r="AB2166" s="139"/>
      <c r="AC2166" s="139"/>
      <c r="AD2166" s="139"/>
      <c r="AE2166" s="139"/>
      <c r="AF2166" s="139"/>
      <c r="AG2166" s="139"/>
      <c r="AH2166" s="139"/>
      <c r="AI2166" s="139"/>
      <c r="AJ2166" s="139"/>
      <c r="AK2166" s="139"/>
      <c r="AL2166" s="139"/>
      <c r="AM2166" s="139"/>
      <c r="AN2166" s="139"/>
      <c r="AO2166" s="139"/>
      <c r="AP2166" s="139"/>
      <c r="AQ2166" s="139"/>
      <c r="AR2166" s="139"/>
      <c r="AS2166" s="139"/>
      <c r="AT2166" s="139"/>
      <c r="AU2166" s="139"/>
      <c r="AV2166" s="139"/>
      <c r="AW2166" s="139"/>
      <c r="AX2166" s="139"/>
      <c r="AY2166" s="139"/>
      <c r="AZ2166" s="139"/>
      <c r="BA2166" s="139"/>
      <c r="BB2166" s="139"/>
    </row>
    <row r="2167" spans="1:54" ht="14.25" x14ac:dyDescent="0.2">
      <c r="A2167" s="139"/>
      <c r="B2167" s="139"/>
      <c r="C2167" s="139"/>
      <c r="D2167" s="139"/>
      <c r="E2167" s="139"/>
      <c r="F2167" s="139"/>
      <c r="G2167" s="139"/>
      <c r="H2167" s="139"/>
      <c r="I2167" s="139"/>
      <c r="J2167" s="139"/>
      <c r="K2167" s="139"/>
      <c r="L2167" s="139"/>
      <c r="M2167" s="139"/>
      <c r="N2167" s="139"/>
      <c r="O2167" s="139"/>
      <c r="P2167" s="139"/>
      <c r="Q2167" s="139"/>
      <c r="R2167" s="139"/>
      <c r="S2167" s="139"/>
      <c r="T2167" s="139"/>
      <c r="U2167" s="139"/>
      <c r="V2167" s="139"/>
      <c r="W2167" s="139"/>
      <c r="X2167" s="139"/>
      <c r="Y2167" s="139"/>
      <c r="Z2167" s="139"/>
      <c r="AA2167" s="139"/>
      <c r="AB2167" s="139"/>
      <c r="AC2167" s="139"/>
      <c r="AD2167" s="139"/>
      <c r="AE2167" s="139"/>
      <c r="AF2167" s="139"/>
      <c r="AG2167" s="139"/>
      <c r="AH2167" s="139"/>
      <c r="AI2167" s="139"/>
      <c r="AJ2167" s="139"/>
      <c r="AK2167" s="139"/>
      <c r="AL2167" s="139"/>
      <c r="AM2167" s="139"/>
      <c r="AN2167" s="139"/>
      <c r="AO2167" s="139"/>
      <c r="AP2167" s="139"/>
      <c r="AQ2167" s="139"/>
      <c r="AR2167" s="139"/>
      <c r="AS2167" s="139"/>
      <c r="AT2167" s="139"/>
      <c r="AU2167" s="139"/>
      <c r="AV2167" s="139"/>
      <c r="AW2167" s="139"/>
      <c r="AX2167" s="139"/>
      <c r="AY2167" s="139"/>
      <c r="AZ2167" s="139"/>
      <c r="BA2167" s="139"/>
      <c r="BB2167" s="139"/>
    </row>
    <row r="2168" spans="1:54" ht="14.25" x14ac:dyDescent="0.2">
      <c r="A2168" s="139"/>
      <c r="B2168" s="139"/>
      <c r="C2168" s="139"/>
      <c r="D2168" s="139"/>
      <c r="E2168" s="139"/>
      <c r="F2168" s="139"/>
      <c r="G2168" s="139"/>
      <c r="H2168" s="139"/>
      <c r="I2168" s="139"/>
      <c r="J2168" s="139"/>
      <c r="K2168" s="139"/>
      <c r="L2168" s="139"/>
      <c r="M2168" s="139"/>
      <c r="N2168" s="139"/>
      <c r="O2168" s="139"/>
      <c r="P2168" s="139"/>
      <c r="Q2168" s="139"/>
      <c r="R2168" s="139"/>
      <c r="S2168" s="139"/>
      <c r="T2168" s="139"/>
      <c r="U2168" s="139"/>
      <c r="V2168" s="139"/>
      <c r="W2168" s="139"/>
      <c r="X2168" s="139"/>
      <c r="Y2168" s="139"/>
      <c r="Z2168" s="139"/>
      <c r="AA2168" s="139"/>
      <c r="AB2168" s="139"/>
      <c r="AC2168" s="139"/>
      <c r="AD2168" s="139"/>
      <c r="AE2168" s="139"/>
      <c r="AF2168" s="139"/>
      <c r="AG2168" s="139"/>
      <c r="AH2168" s="139"/>
      <c r="AI2168" s="139"/>
      <c r="AJ2168" s="139"/>
      <c r="AK2168" s="139"/>
      <c r="AL2168" s="139"/>
      <c r="AM2168" s="139"/>
      <c r="AN2168" s="139"/>
      <c r="AO2168" s="139"/>
      <c r="AP2168" s="139"/>
      <c r="AQ2168" s="139"/>
      <c r="AR2168" s="139"/>
      <c r="AS2168" s="139"/>
      <c r="AT2168" s="139"/>
      <c r="AU2168" s="139"/>
      <c r="AV2168" s="139"/>
      <c r="AW2168" s="139"/>
      <c r="AX2168" s="139"/>
      <c r="AY2168" s="139"/>
      <c r="AZ2168" s="139"/>
      <c r="BA2168" s="139"/>
      <c r="BB2168" s="139"/>
    </row>
    <row r="2169" spans="1:54" ht="14.25" x14ac:dyDescent="0.2">
      <c r="A2169" s="139"/>
      <c r="B2169" s="139"/>
      <c r="C2169" s="139"/>
      <c r="D2169" s="139"/>
      <c r="E2169" s="139"/>
      <c r="F2169" s="139"/>
      <c r="G2169" s="139"/>
      <c r="H2169" s="139"/>
      <c r="I2169" s="139"/>
      <c r="J2169" s="139"/>
      <c r="K2169" s="139"/>
      <c r="L2169" s="139"/>
      <c r="M2169" s="139"/>
      <c r="N2169" s="139"/>
      <c r="O2169" s="139"/>
      <c r="P2169" s="139"/>
      <c r="Q2169" s="139"/>
      <c r="R2169" s="139"/>
      <c r="S2169" s="139"/>
      <c r="T2169" s="139"/>
      <c r="U2169" s="139"/>
      <c r="V2169" s="139"/>
      <c r="W2169" s="139"/>
      <c r="X2169" s="139"/>
      <c r="Y2169" s="139"/>
      <c r="Z2169" s="139"/>
      <c r="AA2169" s="139"/>
      <c r="AB2169" s="139"/>
      <c r="AC2169" s="139"/>
      <c r="AD2169" s="139"/>
      <c r="AE2169" s="139"/>
      <c r="AF2169" s="139"/>
      <c r="AG2169" s="139"/>
      <c r="AH2169" s="139"/>
      <c r="AI2169" s="139"/>
      <c r="AJ2169" s="139"/>
      <c r="AK2169" s="139"/>
      <c r="AL2169" s="139"/>
      <c r="AM2169" s="139"/>
      <c r="AN2169" s="139"/>
      <c r="AO2169" s="139"/>
      <c r="AP2169" s="139"/>
      <c r="AQ2169" s="139"/>
      <c r="AR2169" s="139"/>
      <c r="AS2169" s="139"/>
      <c r="AT2169" s="139"/>
      <c r="AU2169" s="139"/>
      <c r="AV2169" s="139"/>
      <c r="AW2169" s="139"/>
      <c r="AX2169" s="139"/>
      <c r="AY2169" s="139"/>
      <c r="AZ2169" s="139"/>
      <c r="BA2169" s="139"/>
      <c r="BB2169" s="139"/>
    </row>
    <row r="2170" spans="1:54" ht="14.25" x14ac:dyDescent="0.2">
      <c r="A2170" s="139"/>
      <c r="B2170" s="139"/>
      <c r="C2170" s="139"/>
      <c r="D2170" s="139"/>
      <c r="E2170" s="139"/>
      <c r="F2170" s="139"/>
      <c r="G2170" s="139"/>
      <c r="H2170" s="139"/>
      <c r="I2170" s="139"/>
      <c r="J2170" s="139"/>
      <c r="K2170" s="139"/>
      <c r="L2170" s="139"/>
      <c r="M2170" s="139"/>
      <c r="N2170" s="139"/>
      <c r="O2170" s="139"/>
      <c r="P2170" s="139"/>
      <c r="Q2170" s="139"/>
      <c r="R2170" s="139"/>
      <c r="S2170" s="139"/>
      <c r="T2170" s="139"/>
      <c r="U2170" s="139"/>
      <c r="V2170" s="139"/>
      <c r="W2170" s="139"/>
      <c r="X2170" s="139"/>
      <c r="Y2170" s="139"/>
      <c r="Z2170" s="139"/>
      <c r="AA2170" s="139"/>
      <c r="AB2170" s="139"/>
      <c r="AC2170" s="139"/>
      <c r="AD2170" s="139"/>
      <c r="AE2170" s="139"/>
      <c r="AF2170" s="139"/>
      <c r="AG2170" s="139"/>
      <c r="AH2170" s="139"/>
      <c r="AI2170" s="139"/>
      <c r="AJ2170" s="139"/>
      <c r="AK2170" s="139"/>
      <c r="AL2170" s="139"/>
      <c r="AM2170" s="139"/>
      <c r="AN2170" s="139"/>
      <c r="AO2170" s="139"/>
      <c r="AP2170" s="139"/>
      <c r="AQ2170" s="139"/>
      <c r="AR2170" s="139"/>
      <c r="AS2170" s="139"/>
      <c r="AT2170" s="139"/>
      <c r="AU2170" s="139"/>
      <c r="AV2170" s="139"/>
      <c r="AW2170" s="139"/>
      <c r="AX2170" s="139"/>
      <c r="AY2170" s="139"/>
      <c r="AZ2170" s="139"/>
      <c r="BA2170" s="139"/>
      <c r="BB2170" s="139"/>
    </row>
    <row r="2171" spans="1:54" ht="14.25" x14ac:dyDescent="0.2">
      <c r="A2171" s="139"/>
      <c r="B2171" s="139"/>
      <c r="C2171" s="139"/>
      <c r="D2171" s="139"/>
      <c r="E2171" s="139"/>
      <c r="F2171" s="139"/>
      <c r="G2171" s="139"/>
      <c r="H2171" s="139"/>
      <c r="I2171" s="139"/>
      <c r="J2171" s="139"/>
      <c r="K2171" s="139"/>
      <c r="L2171" s="139"/>
      <c r="M2171" s="139"/>
      <c r="N2171" s="139"/>
      <c r="O2171" s="139"/>
      <c r="P2171" s="139"/>
      <c r="Q2171" s="139"/>
      <c r="R2171" s="139"/>
      <c r="S2171" s="139"/>
      <c r="T2171" s="139"/>
      <c r="U2171" s="139"/>
      <c r="V2171" s="139"/>
      <c r="W2171" s="139"/>
      <c r="X2171" s="139"/>
      <c r="Y2171" s="139"/>
      <c r="Z2171" s="139"/>
      <c r="AA2171" s="139"/>
      <c r="AB2171" s="139"/>
      <c r="AC2171" s="139"/>
      <c r="AD2171" s="139"/>
      <c r="AE2171" s="139"/>
      <c r="AF2171" s="139"/>
      <c r="AG2171" s="139"/>
      <c r="AH2171" s="139"/>
      <c r="AI2171" s="139"/>
      <c r="AJ2171" s="139"/>
      <c r="AK2171" s="139"/>
      <c r="AL2171" s="139"/>
      <c r="AM2171" s="139"/>
      <c r="AN2171" s="139"/>
      <c r="AO2171" s="139"/>
      <c r="AP2171" s="139"/>
      <c r="AQ2171" s="139"/>
      <c r="AR2171" s="139"/>
      <c r="AS2171" s="139"/>
      <c r="AT2171" s="139"/>
      <c r="AU2171" s="139"/>
      <c r="AV2171" s="139"/>
      <c r="AW2171" s="139"/>
      <c r="AX2171" s="139"/>
      <c r="AY2171" s="139"/>
      <c r="AZ2171" s="139"/>
      <c r="BA2171" s="139"/>
      <c r="BB2171" s="139"/>
    </row>
    <row r="2172" spans="1:54" ht="14.25" x14ac:dyDescent="0.2">
      <c r="A2172" s="139"/>
      <c r="B2172" s="139"/>
      <c r="C2172" s="139"/>
      <c r="D2172" s="139"/>
      <c r="E2172" s="139"/>
      <c r="F2172" s="139"/>
      <c r="G2172" s="139"/>
      <c r="H2172" s="139"/>
      <c r="I2172" s="139"/>
      <c r="J2172" s="139"/>
      <c r="K2172" s="139"/>
      <c r="L2172" s="139"/>
      <c r="M2172" s="139"/>
      <c r="N2172" s="139"/>
      <c r="O2172" s="139"/>
      <c r="P2172" s="139"/>
      <c r="Q2172" s="139"/>
      <c r="R2172" s="139"/>
      <c r="S2172" s="139"/>
      <c r="T2172" s="139"/>
      <c r="U2172" s="139"/>
      <c r="V2172" s="139"/>
      <c r="W2172" s="139"/>
      <c r="X2172" s="139"/>
      <c r="Y2172" s="139"/>
      <c r="Z2172" s="139"/>
      <c r="AA2172" s="139"/>
      <c r="AB2172" s="139"/>
      <c r="AC2172" s="139"/>
      <c r="AD2172" s="139"/>
      <c r="AE2172" s="139"/>
      <c r="AF2172" s="139"/>
      <c r="AG2172" s="139"/>
      <c r="AH2172" s="139"/>
      <c r="AI2172" s="139"/>
      <c r="AJ2172" s="139"/>
      <c r="AK2172" s="139"/>
      <c r="AL2172" s="139"/>
      <c r="AM2172" s="139"/>
      <c r="AN2172" s="139"/>
      <c r="AO2172" s="139"/>
      <c r="AP2172" s="139"/>
      <c r="AQ2172" s="139"/>
      <c r="AR2172" s="139"/>
      <c r="AS2172" s="139"/>
      <c r="AT2172" s="139"/>
      <c r="AU2172" s="139"/>
      <c r="AV2172" s="139"/>
      <c r="AW2172" s="139"/>
      <c r="AX2172" s="139"/>
      <c r="AY2172" s="139"/>
      <c r="AZ2172" s="139"/>
      <c r="BA2172" s="139"/>
      <c r="BB2172" s="139"/>
    </row>
    <row r="2173" spans="1:54" ht="14.25" x14ac:dyDescent="0.2">
      <c r="A2173" s="139"/>
      <c r="B2173" s="139"/>
      <c r="C2173" s="139"/>
      <c r="D2173" s="139"/>
      <c r="E2173" s="139"/>
      <c r="F2173" s="139"/>
      <c r="G2173" s="139"/>
      <c r="H2173" s="139"/>
      <c r="I2173" s="139"/>
      <c r="J2173" s="139"/>
      <c r="K2173" s="139"/>
      <c r="L2173" s="139"/>
      <c r="M2173" s="139"/>
      <c r="N2173" s="139"/>
      <c r="O2173" s="139"/>
      <c r="P2173" s="139"/>
      <c r="Q2173" s="139"/>
      <c r="R2173" s="139"/>
      <c r="S2173" s="139"/>
      <c r="T2173" s="139"/>
      <c r="U2173" s="139"/>
      <c r="V2173" s="139"/>
      <c r="W2173" s="139"/>
      <c r="X2173" s="139"/>
      <c r="Y2173" s="139"/>
      <c r="Z2173" s="139"/>
      <c r="AA2173" s="139"/>
      <c r="AB2173" s="139"/>
      <c r="AC2173" s="139"/>
      <c r="AD2173" s="139"/>
      <c r="AE2173" s="139"/>
      <c r="AF2173" s="139"/>
      <c r="AG2173" s="139"/>
      <c r="AH2173" s="139"/>
      <c r="AI2173" s="139"/>
      <c r="AJ2173" s="139"/>
      <c r="AK2173" s="139"/>
      <c r="AL2173" s="139"/>
      <c r="AM2173" s="139"/>
      <c r="AN2173" s="139"/>
      <c r="AO2173" s="139"/>
      <c r="AP2173" s="139"/>
      <c r="AQ2173" s="139"/>
      <c r="AR2173" s="139"/>
      <c r="AS2173" s="139"/>
      <c r="AT2173" s="139"/>
      <c r="AU2173" s="139"/>
      <c r="AV2173" s="139"/>
      <c r="AW2173" s="139"/>
      <c r="AX2173" s="139"/>
      <c r="AY2173" s="139"/>
      <c r="AZ2173" s="139"/>
      <c r="BA2173" s="139"/>
      <c r="BB2173" s="139"/>
    </row>
    <row r="2174" spans="1:54" ht="14.25" x14ac:dyDescent="0.2">
      <c r="A2174" s="139"/>
      <c r="B2174" s="139"/>
      <c r="C2174" s="139"/>
      <c r="D2174" s="139"/>
      <c r="E2174" s="139"/>
      <c r="F2174" s="139"/>
      <c r="G2174" s="139"/>
      <c r="H2174" s="139"/>
      <c r="I2174" s="139"/>
      <c r="J2174" s="139"/>
      <c r="K2174" s="139"/>
      <c r="L2174" s="139"/>
      <c r="M2174" s="139"/>
      <c r="N2174" s="139"/>
      <c r="O2174" s="139"/>
      <c r="P2174" s="139"/>
      <c r="Q2174" s="139"/>
      <c r="R2174" s="139"/>
      <c r="S2174" s="139"/>
      <c r="T2174" s="139"/>
      <c r="U2174" s="139"/>
      <c r="V2174" s="139"/>
      <c r="W2174" s="139"/>
      <c r="X2174" s="139"/>
      <c r="Y2174" s="139"/>
      <c r="Z2174" s="139"/>
      <c r="AA2174" s="139"/>
      <c r="AB2174" s="139"/>
      <c r="AC2174" s="139"/>
      <c r="AD2174" s="139"/>
      <c r="AE2174" s="139"/>
      <c r="AF2174" s="139"/>
      <c r="AG2174" s="139"/>
      <c r="AH2174" s="139"/>
      <c r="AI2174" s="139"/>
      <c r="AJ2174" s="139"/>
      <c r="AK2174" s="139"/>
      <c r="AL2174" s="139"/>
      <c r="AM2174" s="139"/>
      <c r="AN2174" s="139"/>
      <c r="AO2174" s="139"/>
      <c r="AP2174" s="139"/>
      <c r="AQ2174" s="139"/>
      <c r="AR2174" s="139"/>
      <c r="AS2174" s="139"/>
      <c r="AT2174" s="139"/>
      <c r="AU2174" s="139"/>
      <c r="AV2174" s="139"/>
      <c r="AW2174" s="139"/>
      <c r="AX2174" s="139"/>
      <c r="AY2174" s="139"/>
      <c r="AZ2174" s="139"/>
      <c r="BA2174" s="139"/>
      <c r="BB2174" s="139"/>
    </row>
    <row r="2175" spans="1:54" ht="14.25" x14ac:dyDescent="0.2">
      <c r="A2175" s="139"/>
      <c r="B2175" s="139"/>
      <c r="C2175" s="139"/>
      <c r="D2175" s="139"/>
      <c r="E2175" s="139"/>
      <c r="F2175" s="139"/>
      <c r="G2175" s="139"/>
      <c r="H2175" s="139"/>
      <c r="I2175" s="139"/>
      <c r="J2175" s="139"/>
      <c r="K2175" s="139"/>
      <c r="L2175" s="139"/>
      <c r="M2175" s="139"/>
      <c r="N2175" s="139"/>
      <c r="O2175" s="139"/>
      <c r="P2175" s="139"/>
      <c r="Q2175" s="139"/>
      <c r="R2175" s="139"/>
      <c r="S2175" s="139"/>
      <c r="T2175" s="139"/>
      <c r="U2175" s="139"/>
      <c r="V2175" s="139"/>
      <c r="W2175" s="139"/>
      <c r="X2175" s="139"/>
      <c r="Y2175" s="139"/>
      <c r="Z2175" s="139"/>
      <c r="AA2175" s="139"/>
      <c r="AB2175" s="139"/>
      <c r="AC2175" s="139"/>
      <c r="AD2175" s="139"/>
      <c r="AE2175" s="139"/>
      <c r="AF2175" s="139"/>
      <c r="AG2175" s="139"/>
      <c r="AH2175" s="139"/>
      <c r="AI2175" s="139"/>
      <c r="AJ2175" s="139"/>
      <c r="AK2175" s="139"/>
      <c r="AL2175" s="139"/>
      <c r="AM2175" s="139"/>
      <c r="AN2175" s="139"/>
      <c r="AO2175" s="139"/>
      <c r="AP2175" s="139"/>
      <c r="AQ2175" s="139"/>
      <c r="AR2175" s="139"/>
      <c r="AS2175" s="139"/>
      <c r="AT2175" s="139"/>
      <c r="AU2175" s="139"/>
      <c r="AV2175" s="139"/>
      <c r="AW2175" s="139"/>
      <c r="AX2175" s="139"/>
      <c r="AY2175" s="139"/>
      <c r="AZ2175" s="139"/>
      <c r="BA2175" s="139"/>
      <c r="BB2175" s="139"/>
    </row>
    <row r="2176" spans="1:54" ht="14.25" x14ac:dyDescent="0.2">
      <c r="A2176" s="139"/>
      <c r="B2176" s="139"/>
      <c r="C2176" s="139"/>
      <c r="D2176" s="139"/>
      <c r="E2176" s="139"/>
      <c r="F2176" s="139"/>
      <c r="G2176" s="139"/>
      <c r="H2176" s="139"/>
      <c r="I2176" s="139"/>
      <c r="J2176" s="139"/>
      <c r="K2176" s="139"/>
      <c r="L2176" s="139"/>
      <c r="M2176" s="139"/>
      <c r="N2176" s="139"/>
      <c r="O2176" s="139"/>
      <c r="P2176" s="139"/>
      <c r="Q2176" s="139"/>
      <c r="R2176" s="139"/>
      <c r="S2176" s="139"/>
      <c r="T2176" s="139"/>
      <c r="U2176" s="139"/>
      <c r="V2176" s="139"/>
      <c r="W2176" s="139"/>
      <c r="X2176" s="139"/>
      <c r="Y2176" s="139"/>
      <c r="Z2176" s="139"/>
      <c r="AA2176" s="139"/>
      <c r="AB2176" s="139"/>
      <c r="AC2176" s="139"/>
      <c r="AD2176" s="139"/>
      <c r="AE2176" s="139"/>
      <c r="AF2176" s="139"/>
      <c r="AG2176" s="139"/>
      <c r="AH2176" s="139"/>
      <c r="AI2176" s="139"/>
      <c r="AJ2176" s="139"/>
      <c r="AK2176" s="139"/>
      <c r="AL2176" s="139"/>
      <c r="AM2176" s="139"/>
      <c r="AN2176" s="139"/>
      <c r="AO2176" s="139"/>
      <c r="AP2176" s="139"/>
      <c r="AQ2176" s="139"/>
      <c r="AR2176" s="139"/>
      <c r="AS2176" s="139"/>
      <c r="AT2176" s="139"/>
      <c r="AU2176" s="139"/>
      <c r="AV2176" s="139"/>
      <c r="AW2176" s="139"/>
      <c r="AX2176" s="139"/>
      <c r="AY2176" s="139"/>
      <c r="AZ2176" s="139"/>
      <c r="BA2176" s="139"/>
      <c r="BB2176" s="139"/>
    </row>
    <row r="2177" spans="1:54" ht="14.25" x14ac:dyDescent="0.2">
      <c r="A2177" s="139"/>
      <c r="B2177" s="139"/>
      <c r="C2177" s="139"/>
      <c r="D2177" s="139"/>
      <c r="E2177" s="139"/>
      <c r="F2177" s="139"/>
      <c r="G2177" s="139"/>
      <c r="H2177" s="139"/>
      <c r="I2177" s="139"/>
      <c r="J2177" s="139"/>
      <c r="K2177" s="139"/>
      <c r="L2177" s="139"/>
      <c r="M2177" s="139"/>
      <c r="N2177" s="139"/>
      <c r="O2177" s="139"/>
      <c r="P2177" s="139"/>
      <c r="Q2177" s="139"/>
      <c r="R2177" s="139"/>
      <c r="S2177" s="139"/>
      <c r="T2177" s="139"/>
      <c r="U2177" s="139"/>
      <c r="V2177" s="139"/>
      <c r="W2177" s="139"/>
      <c r="X2177" s="139"/>
      <c r="Y2177" s="139"/>
      <c r="Z2177" s="139"/>
      <c r="AA2177" s="139"/>
      <c r="AB2177" s="139"/>
      <c r="AC2177" s="139"/>
      <c r="AD2177" s="139"/>
      <c r="AE2177" s="139"/>
      <c r="AF2177" s="139"/>
      <c r="AG2177" s="139"/>
      <c r="AH2177" s="139"/>
      <c r="AI2177" s="139"/>
      <c r="AJ2177" s="139"/>
      <c r="AK2177" s="139"/>
      <c r="AL2177" s="139"/>
      <c r="AM2177" s="139"/>
      <c r="AN2177" s="139"/>
      <c r="AO2177" s="139"/>
      <c r="AP2177" s="139"/>
      <c r="AQ2177" s="139"/>
      <c r="AR2177" s="139"/>
      <c r="AS2177" s="139"/>
      <c r="AT2177" s="139"/>
      <c r="AU2177" s="139"/>
      <c r="AV2177" s="139"/>
      <c r="AW2177" s="139"/>
      <c r="AX2177" s="139"/>
      <c r="AY2177" s="139"/>
      <c r="AZ2177" s="139"/>
      <c r="BA2177" s="139"/>
      <c r="BB2177" s="139"/>
    </row>
    <row r="2178" spans="1:54" ht="14.25" x14ac:dyDescent="0.2">
      <c r="A2178" s="139"/>
      <c r="B2178" s="139"/>
      <c r="C2178" s="139"/>
      <c r="D2178" s="139"/>
      <c r="E2178" s="139"/>
      <c r="F2178" s="139"/>
      <c r="G2178" s="139"/>
      <c r="H2178" s="139"/>
      <c r="I2178" s="139"/>
      <c r="J2178" s="139"/>
      <c r="K2178" s="139"/>
      <c r="L2178" s="139"/>
      <c r="M2178" s="139"/>
      <c r="N2178" s="139"/>
      <c r="O2178" s="139"/>
      <c r="P2178" s="139"/>
      <c r="Q2178" s="139"/>
      <c r="R2178" s="139"/>
      <c r="S2178" s="139"/>
      <c r="T2178" s="139"/>
      <c r="U2178" s="139"/>
      <c r="V2178" s="139"/>
      <c r="W2178" s="139"/>
      <c r="X2178" s="139"/>
      <c r="Y2178" s="139"/>
      <c r="Z2178" s="139"/>
      <c r="AA2178" s="139"/>
      <c r="AB2178" s="139"/>
      <c r="AC2178" s="139"/>
      <c r="AD2178" s="139"/>
      <c r="AE2178" s="139"/>
      <c r="AF2178" s="139"/>
      <c r="AG2178" s="139"/>
      <c r="AH2178" s="139"/>
      <c r="AI2178" s="139"/>
      <c r="AJ2178" s="139"/>
      <c r="AK2178" s="139"/>
      <c r="AL2178" s="139"/>
      <c r="AM2178" s="139"/>
      <c r="AN2178" s="139"/>
      <c r="AO2178" s="139"/>
      <c r="AP2178" s="139"/>
      <c r="AQ2178" s="139"/>
      <c r="AR2178" s="139"/>
      <c r="AS2178" s="139"/>
      <c r="AT2178" s="139"/>
      <c r="AU2178" s="139"/>
      <c r="AV2178" s="139"/>
      <c r="AW2178" s="139"/>
      <c r="AX2178" s="139"/>
      <c r="AY2178" s="139"/>
      <c r="AZ2178" s="139"/>
      <c r="BA2178" s="139"/>
      <c r="BB2178" s="139"/>
    </row>
    <row r="2179" spans="1:54" ht="14.25" x14ac:dyDescent="0.2">
      <c r="A2179" s="139"/>
      <c r="B2179" s="139"/>
      <c r="C2179" s="139"/>
      <c r="D2179" s="139"/>
      <c r="E2179" s="139"/>
      <c r="F2179" s="139"/>
      <c r="G2179" s="139"/>
      <c r="H2179" s="139"/>
      <c r="I2179" s="139"/>
      <c r="J2179" s="139"/>
      <c r="K2179" s="139"/>
      <c r="L2179" s="139"/>
      <c r="M2179" s="139"/>
      <c r="N2179" s="139"/>
      <c r="O2179" s="139"/>
      <c r="P2179" s="139"/>
      <c r="Q2179" s="139"/>
      <c r="R2179" s="139"/>
      <c r="S2179" s="139"/>
      <c r="T2179" s="139"/>
      <c r="U2179" s="139"/>
      <c r="V2179" s="139"/>
      <c r="W2179" s="139"/>
      <c r="X2179" s="139"/>
      <c r="Y2179" s="139"/>
      <c r="Z2179" s="139"/>
      <c r="AA2179" s="139"/>
      <c r="AB2179" s="139"/>
      <c r="AC2179" s="139"/>
      <c r="AD2179" s="139"/>
      <c r="AE2179" s="139"/>
      <c r="AF2179" s="139"/>
      <c r="AG2179" s="139"/>
      <c r="AH2179" s="139"/>
      <c r="AI2179" s="139"/>
      <c r="AJ2179" s="139"/>
      <c r="AK2179" s="139"/>
      <c r="AL2179" s="139"/>
      <c r="AM2179" s="139"/>
      <c r="AN2179" s="139"/>
      <c r="AO2179" s="139"/>
      <c r="AP2179" s="139"/>
      <c r="AQ2179" s="139"/>
      <c r="AR2179" s="139"/>
      <c r="AS2179" s="139"/>
      <c r="AT2179" s="139"/>
      <c r="AU2179" s="139"/>
      <c r="AV2179" s="139"/>
      <c r="AW2179" s="139"/>
      <c r="AX2179" s="139"/>
      <c r="AY2179" s="139"/>
      <c r="AZ2179" s="139"/>
      <c r="BA2179" s="139"/>
      <c r="BB2179" s="139"/>
    </row>
    <row r="2180" spans="1:54" ht="14.25" x14ac:dyDescent="0.2">
      <c r="A2180" s="139"/>
      <c r="B2180" s="139"/>
      <c r="C2180" s="139"/>
      <c r="D2180" s="139"/>
      <c r="E2180" s="139"/>
      <c r="F2180" s="139"/>
      <c r="G2180" s="139"/>
      <c r="H2180" s="139"/>
      <c r="I2180" s="139"/>
      <c r="J2180" s="139"/>
      <c r="K2180" s="139"/>
      <c r="L2180" s="139"/>
      <c r="M2180" s="139"/>
      <c r="N2180" s="139"/>
      <c r="O2180" s="139"/>
      <c r="P2180" s="139"/>
      <c r="Q2180" s="139"/>
      <c r="R2180" s="139"/>
      <c r="S2180" s="139"/>
      <c r="T2180" s="139"/>
      <c r="U2180" s="139"/>
      <c r="V2180" s="139"/>
      <c r="W2180" s="139"/>
      <c r="X2180" s="139"/>
      <c r="Y2180" s="139"/>
      <c r="Z2180" s="139"/>
      <c r="AA2180" s="139"/>
      <c r="AB2180" s="139"/>
      <c r="AC2180" s="139"/>
      <c r="AD2180" s="139"/>
      <c r="AE2180" s="139"/>
      <c r="AF2180" s="139"/>
      <c r="AG2180" s="139"/>
      <c r="AH2180" s="139"/>
      <c r="AI2180" s="139"/>
      <c r="AJ2180" s="139"/>
      <c r="AK2180" s="139"/>
      <c r="AL2180" s="139"/>
      <c r="AM2180" s="139"/>
      <c r="AN2180" s="139"/>
      <c r="AO2180" s="139"/>
      <c r="AP2180" s="139"/>
      <c r="AQ2180" s="139"/>
      <c r="AR2180" s="139"/>
      <c r="AS2180" s="139"/>
      <c r="AT2180" s="139"/>
      <c r="AU2180" s="139"/>
      <c r="AV2180" s="139"/>
      <c r="AW2180" s="139"/>
      <c r="AX2180" s="139"/>
      <c r="AY2180" s="139"/>
      <c r="AZ2180" s="139"/>
      <c r="BA2180" s="139"/>
      <c r="BB2180" s="139"/>
    </row>
    <row r="2181" spans="1:54" ht="14.25" x14ac:dyDescent="0.2">
      <c r="A2181" s="139"/>
      <c r="B2181" s="139"/>
      <c r="C2181" s="139"/>
      <c r="D2181" s="139"/>
      <c r="E2181" s="139"/>
      <c r="F2181" s="139"/>
      <c r="G2181" s="139"/>
      <c r="H2181" s="139"/>
      <c r="I2181" s="139"/>
      <c r="J2181" s="139"/>
      <c r="K2181" s="139"/>
      <c r="L2181" s="139"/>
      <c r="M2181" s="139"/>
      <c r="N2181" s="139"/>
      <c r="O2181" s="139"/>
      <c r="P2181" s="139"/>
      <c r="Q2181" s="139"/>
      <c r="R2181" s="139"/>
      <c r="S2181" s="139"/>
      <c r="T2181" s="139"/>
      <c r="U2181" s="139"/>
      <c r="V2181" s="139"/>
      <c r="W2181" s="139"/>
      <c r="X2181" s="139"/>
      <c r="Y2181" s="139"/>
      <c r="Z2181" s="139"/>
      <c r="AA2181" s="139"/>
      <c r="AB2181" s="139"/>
      <c r="AC2181" s="139"/>
      <c r="AD2181" s="139"/>
      <c r="AE2181" s="139"/>
      <c r="AF2181" s="139"/>
      <c r="AG2181" s="139"/>
      <c r="AH2181" s="139"/>
      <c r="AI2181" s="139"/>
      <c r="AJ2181" s="139"/>
      <c r="AK2181" s="139"/>
      <c r="AL2181" s="139"/>
      <c r="AM2181" s="139"/>
      <c r="AN2181" s="139"/>
      <c r="AO2181" s="139"/>
      <c r="AP2181" s="139"/>
      <c r="AQ2181" s="139"/>
      <c r="AR2181" s="139"/>
      <c r="AS2181" s="139"/>
      <c r="AT2181" s="139"/>
      <c r="AU2181" s="139"/>
      <c r="AV2181" s="139"/>
      <c r="AW2181" s="139"/>
      <c r="AX2181" s="139"/>
      <c r="AY2181" s="139"/>
      <c r="AZ2181" s="139"/>
      <c r="BA2181" s="139"/>
      <c r="BB2181" s="139"/>
    </row>
    <row r="2182" spans="1:54" ht="14.25" x14ac:dyDescent="0.2">
      <c r="A2182" s="139"/>
      <c r="B2182" s="139"/>
      <c r="C2182" s="139"/>
      <c r="D2182" s="139"/>
      <c r="E2182" s="139"/>
      <c r="F2182" s="139"/>
      <c r="G2182" s="139"/>
      <c r="H2182" s="139"/>
      <c r="I2182" s="139"/>
      <c r="J2182" s="139"/>
      <c r="K2182" s="139"/>
      <c r="L2182" s="139"/>
      <c r="M2182" s="139"/>
      <c r="N2182" s="139"/>
      <c r="O2182" s="139"/>
      <c r="P2182" s="139"/>
      <c r="Q2182" s="139"/>
      <c r="R2182" s="139"/>
      <c r="S2182" s="139"/>
      <c r="T2182" s="139"/>
      <c r="U2182" s="139"/>
      <c r="V2182" s="139"/>
      <c r="W2182" s="139"/>
      <c r="X2182" s="139"/>
      <c r="Y2182" s="139"/>
      <c r="Z2182" s="139"/>
      <c r="AA2182" s="139"/>
      <c r="AB2182" s="139"/>
      <c r="AC2182" s="139"/>
      <c r="AD2182" s="139"/>
      <c r="AE2182" s="139"/>
      <c r="AF2182" s="139"/>
      <c r="AG2182" s="139"/>
      <c r="AH2182" s="139"/>
      <c r="AI2182" s="139"/>
      <c r="AJ2182" s="139"/>
      <c r="AK2182" s="139"/>
      <c r="AL2182" s="139"/>
      <c r="AM2182" s="139"/>
      <c r="AN2182" s="139"/>
      <c r="AO2182" s="139"/>
      <c r="AP2182" s="139"/>
      <c r="AQ2182" s="139"/>
      <c r="AR2182" s="139"/>
      <c r="AS2182" s="139"/>
      <c r="AT2182" s="139"/>
      <c r="AU2182" s="139"/>
      <c r="AV2182" s="139"/>
      <c r="AW2182" s="139"/>
      <c r="AX2182" s="139"/>
      <c r="AY2182" s="139"/>
      <c r="AZ2182" s="139"/>
      <c r="BA2182" s="139"/>
      <c r="BB2182" s="139"/>
    </row>
    <row r="2183" spans="1:54" ht="14.25" x14ac:dyDescent="0.2">
      <c r="A2183" s="139"/>
      <c r="B2183" s="139"/>
      <c r="C2183" s="139"/>
      <c r="D2183" s="139"/>
      <c r="E2183" s="139"/>
      <c r="F2183" s="139"/>
      <c r="G2183" s="139"/>
      <c r="H2183" s="139"/>
      <c r="I2183" s="139"/>
      <c r="J2183" s="139"/>
      <c r="K2183" s="139"/>
      <c r="L2183" s="139"/>
      <c r="M2183" s="139"/>
      <c r="N2183" s="139"/>
      <c r="O2183" s="139"/>
      <c r="P2183" s="139"/>
      <c r="Q2183" s="139"/>
      <c r="R2183" s="139"/>
      <c r="S2183" s="139"/>
      <c r="T2183" s="139"/>
      <c r="U2183" s="139"/>
      <c r="V2183" s="139"/>
      <c r="W2183" s="139"/>
      <c r="X2183" s="139"/>
      <c r="Y2183" s="139"/>
      <c r="Z2183" s="139"/>
      <c r="AA2183" s="139"/>
      <c r="AB2183" s="139"/>
      <c r="AC2183" s="139"/>
      <c r="AD2183" s="139"/>
      <c r="AE2183" s="139"/>
      <c r="AF2183" s="139"/>
      <c r="AG2183" s="139"/>
      <c r="AH2183" s="139"/>
      <c r="AI2183" s="139"/>
      <c r="AJ2183" s="139"/>
      <c r="AK2183" s="139"/>
      <c r="AL2183" s="139"/>
      <c r="AM2183" s="139"/>
      <c r="AN2183" s="139"/>
      <c r="AO2183" s="139"/>
      <c r="AP2183" s="139"/>
      <c r="AQ2183" s="139"/>
      <c r="AR2183" s="139"/>
      <c r="AS2183" s="139"/>
      <c r="AT2183" s="139"/>
      <c r="AU2183" s="139"/>
      <c r="AV2183" s="139"/>
      <c r="AW2183" s="139"/>
      <c r="AX2183" s="139"/>
      <c r="AY2183" s="139"/>
      <c r="AZ2183" s="139"/>
      <c r="BA2183" s="139"/>
      <c r="BB2183" s="139"/>
    </row>
    <row r="2184" spans="1:54" ht="14.25" x14ac:dyDescent="0.2">
      <c r="A2184" s="139"/>
      <c r="B2184" s="139"/>
      <c r="C2184" s="139"/>
      <c r="D2184" s="139"/>
      <c r="E2184" s="139"/>
      <c r="F2184" s="139"/>
      <c r="G2184" s="139"/>
      <c r="H2184" s="139"/>
      <c r="I2184" s="139"/>
      <c r="J2184" s="139"/>
      <c r="K2184" s="139"/>
      <c r="L2184" s="139"/>
      <c r="M2184" s="139"/>
      <c r="N2184" s="139"/>
      <c r="O2184" s="139"/>
      <c r="P2184" s="139"/>
      <c r="Q2184" s="139"/>
      <c r="R2184" s="139"/>
      <c r="S2184" s="139"/>
      <c r="T2184" s="139"/>
      <c r="U2184" s="139"/>
      <c r="V2184" s="139"/>
      <c r="W2184" s="139"/>
      <c r="X2184" s="139"/>
      <c r="Y2184" s="139"/>
      <c r="Z2184" s="139"/>
      <c r="AA2184" s="139"/>
      <c r="AB2184" s="139"/>
      <c r="AC2184" s="139"/>
      <c r="AD2184" s="139"/>
      <c r="AE2184" s="139"/>
      <c r="AF2184" s="139"/>
      <c r="AG2184" s="139"/>
      <c r="AH2184" s="139"/>
      <c r="AI2184" s="139"/>
      <c r="AJ2184" s="139"/>
      <c r="AK2184" s="139"/>
      <c r="AL2184" s="139"/>
      <c r="AM2184" s="139"/>
      <c r="AN2184" s="139"/>
      <c r="AO2184" s="139"/>
      <c r="AP2184" s="139"/>
      <c r="AQ2184" s="139"/>
      <c r="AR2184" s="139"/>
      <c r="AS2184" s="139"/>
      <c r="AT2184" s="139"/>
      <c r="AU2184" s="139"/>
      <c r="AV2184" s="139"/>
      <c r="AW2184" s="139"/>
      <c r="AX2184" s="139"/>
      <c r="AY2184" s="139"/>
      <c r="AZ2184" s="139"/>
      <c r="BA2184" s="139"/>
      <c r="BB2184" s="139"/>
    </row>
    <row r="2185" spans="1:54" ht="14.25" x14ac:dyDescent="0.2">
      <c r="A2185" s="139"/>
      <c r="B2185" s="139"/>
      <c r="C2185" s="139"/>
      <c r="D2185" s="139"/>
      <c r="E2185" s="139"/>
      <c r="F2185" s="139"/>
      <c r="G2185" s="139"/>
      <c r="H2185" s="139"/>
      <c r="I2185" s="139"/>
      <c r="J2185" s="139"/>
      <c r="K2185" s="139"/>
      <c r="L2185" s="139"/>
      <c r="M2185" s="139"/>
      <c r="N2185" s="139"/>
      <c r="O2185" s="139"/>
      <c r="P2185" s="139"/>
      <c r="Q2185" s="139"/>
      <c r="R2185" s="139"/>
      <c r="S2185" s="139"/>
      <c r="T2185" s="139"/>
      <c r="U2185" s="139"/>
      <c r="V2185" s="139"/>
      <c r="W2185" s="139"/>
      <c r="X2185" s="139"/>
      <c r="Y2185" s="139"/>
      <c r="Z2185" s="139"/>
      <c r="AA2185" s="139"/>
      <c r="AB2185" s="139"/>
      <c r="AC2185" s="139"/>
      <c r="AD2185" s="139"/>
      <c r="AE2185" s="139"/>
      <c r="AF2185" s="139"/>
      <c r="AG2185" s="139"/>
      <c r="AH2185" s="139"/>
      <c r="AI2185" s="139"/>
      <c r="AJ2185" s="139"/>
      <c r="AK2185" s="139"/>
      <c r="AL2185" s="139"/>
      <c r="AM2185" s="139"/>
      <c r="AN2185" s="139"/>
      <c r="AO2185" s="139"/>
      <c r="AP2185" s="139"/>
      <c r="AQ2185" s="139"/>
      <c r="AR2185" s="139"/>
      <c r="AS2185" s="139"/>
      <c r="AT2185" s="139"/>
      <c r="AU2185" s="139"/>
      <c r="AV2185" s="139"/>
      <c r="AW2185" s="139"/>
      <c r="AX2185" s="139"/>
      <c r="AY2185" s="139"/>
      <c r="AZ2185" s="139"/>
      <c r="BA2185" s="139"/>
      <c r="BB2185" s="139"/>
    </row>
    <row r="2186" spans="1:54" ht="14.25" x14ac:dyDescent="0.2">
      <c r="A2186" s="139"/>
      <c r="B2186" s="139"/>
      <c r="C2186" s="139"/>
      <c r="D2186" s="139"/>
      <c r="E2186" s="139"/>
      <c r="F2186" s="139"/>
      <c r="G2186" s="139"/>
      <c r="H2186" s="139"/>
      <c r="I2186" s="139"/>
      <c r="J2186" s="139"/>
      <c r="K2186" s="139"/>
      <c r="L2186" s="139"/>
      <c r="M2186" s="139"/>
      <c r="N2186" s="139"/>
      <c r="O2186" s="139"/>
      <c r="P2186" s="139"/>
      <c r="Q2186" s="139"/>
      <c r="R2186" s="139"/>
      <c r="S2186" s="139"/>
      <c r="T2186" s="139"/>
      <c r="U2186" s="139"/>
      <c r="V2186" s="139"/>
      <c r="W2186" s="139"/>
      <c r="X2186" s="139"/>
      <c r="Y2186" s="139"/>
      <c r="Z2186" s="139"/>
      <c r="AA2186" s="139"/>
      <c r="AB2186" s="139"/>
      <c r="AC2186" s="139"/>
      <c r="AD2186" s="139"/>
      <c r="AE2186" s="139"/>
      <c r="AF2186" s="139"/>
      <c r="AG2186" s="139"/>
      <c r="AH2186" s="139"/>
      <c r="AI2186" s="139"/>
      <c r="AJ2186" s="139"/>
      <c r="AK2186" s="139"/>
      <c r="AL2186" s="139"/>
      <c r="AM2186" s="139"/>
      <c r="AN2186" s="139"/>
      <c r="AO2186" s="139"/>
      <c r="AP2186" s="139"/>
      <c r="AQ2186" s="139"/>
      <c r="AR2186" s="139"/>
      <c r="AS2186" s="139"/>
      <c r="AT2186" s="139"/>
      <c r="AU2186" s="139"/>
      <c r="AV2186" s="139"/>
      <c r="AW2186" s="139"/>
      <c r="AX2186" s="139"/>
      <c r="AY2186" s="139"/>
      <c r="AZ2186" s="139"/>
      <c r="BA2186" s="139"/>
      <c r="BB2186" s="139"/>
    </row>
    <row r="2187" spans="1:54" ht="14.25" x14ac:dyDescent="0.2">
      <c r="A2187" s="139"/>
      <c r="B2187" s="139"/>
      <c r="C2187" s="139"/>
      <c r="D2187" s="139"/>
      <c r="E2187" s="139"/>
      <c r="F2187" s="139"/>
      <c r="G2187" s="139"/>
      <c r="H2187" s="139"/>
      <c r="I2187" s="139"/>
      <c r="J2187" s="139"/>
      <c r="K2187" s="139"/>
      <c r="L2187" s="139"/>
      <c r="M2187" s="139"/>
      <c r="N2187" s="139"/>
      <c r="O2187" s="139"/>
      <c r="P2187" s="139"/>
      <c r="Q2187" s="139"/>
      <c r="R2187" s="139"/>
      <c r="S2187" s="139"/>
      <c r="T2187" s="139"/>
      <c r="U2187" s="139"/>
      <c r="V2187" s="139"/>
      <c r="W2187" s="139"/>
      <c r="X2187" s="139"/>
      <c r="Y2187" s="139"/>
      <c r="Z2187" s="139"/>
      <c r="AA2187" s="139"/>
      <c r="AB2187" s="139"/>
      <c r="AC2187" s="139"/>
      <c r="AD2187" s="139"/>
      <c r="AE2187" s="139"/>
      <c r="AF2187" s="139"/>
      <c r="AG2187" s="139"/>
      <c r="AH2187" s="139"/>
      <c r="AI2187" s="139"/>
      <c r="AJ2187" s="139"/>
      <c r="AK2187" s="139"/>
      <c r="AL2187" s="139"/>
      <c r="AM2187" s="139"/>
      <c r="AN2187" s="139"/>
      <c r="AO2187" s="139"/>
      <c r="AP2187" s="139"/>
      <c r="AQ2187" s="139"/>
      <c r="AR2187" s="139"/>
      <c r="AS2187" s="139"/>
      <c r="AT2187" s="139"/>
      <c r="AU2187" s="139"/>
      <c r="AV2187" s="139"/>
      <c r="AW2187" s="139"/>
      <c r="AX2187" s="139"/>
      <c r="AY2187" s="139"/>
      <c r="AZ2187" s="139"/>
      <c r="BA2187" s="139"/>
      <c r="BB2187" s="139"/>
    </row>
    <row r="2188" spans="1:54" ht="14.25" x14ac:dyDescent="0.2">
      <c r="A2188" s="139"/>
      <c r="B2188" s="139"/>
      <c r="C2188" s="139"/>
      <c r="D2188" s="139"/>
      <c r="E2188" s="139"/>
      <c r="F2188" s="139"/>
      <c r="G2188" s="139"/>
      <c r="H2188" s="139"/>
      <c r="I2188" s="139"/>
      <c r="J2188" s="139"/>
      <c r="K2188" s="139"/>
      <c r="L2188" s="139"/>
      <c r="M2188" s="139"/>
      <c r="N2188" s="139"/>
      <c r="O2188" s="139"/>
      <c r="P2188" s="139"/>
      <c r="Q2188" s="139"/>
      <c r="R2188" s="139"/>
      <c r="S2188" s="139"/>
      <c r="T2188" s="139"/>
      <c r="U2188" s="139"/>
      <c r="V2188" s="139"/>
      <c r="W2188" s="139"/>
      <c r="X2188" s="139"/>
      <c r="Y2188" s="139"/>
      <c r="Z2188" s="139"/>
      <c r="AA2188" s="139"/>
      <c r="AB2188" s="139"/>
      <c r="AC2188" s="139"/>
      <c r="AD2188" s="139"/>
      <c r="AE2188" s="139"/>
      <c r="AF2188" s="139"/>
      <c r="AG2188" s="139"/>
      <c r="AH2188" s="139"/>
      <c r="AI2188" s="139"/>
      <c r="AJ2188" s="139"/>
      <c r="AK2188" s="139"/>
      <c r="AL2188" s="139"/>
      <c r="AM2188" s="139"/>
      <c r="AN2188" s="139"/>
      <c r="AO2188" s="139"/>
      <c r="AP2188" s="139"/>
      <c r="AQ2188" s="139"/>
      <c r="AR2188" s="139"/>
      <c r="AS2188" s="139"/>
      <c r="AT2188" s="139"/>
      <c r="AU2188" s="139"/>
      <c r="AV2188" s="139"/>
      <c r="AW2188" s="139"/>
      <c r="AX2188" s="139"/>
      <c r="AY2188" s="139"/>
      <c r="AZ2188" s="139"/>
      <c r="BA2188" s="139"/>
      <c r="BB2188" s="139"/>
    </row>
    <row r="2189" spans="1:54" ht="14.25" x14ac:dyDescent="0.2">
      <c r="A2189" s="139"/>
      <c r="B2189" s="139"/>
      <c r="C2189" s="139"/>
      <c r="D2189" s="139"/>
      <c r="E2189" s="139"/>
      <c r="F2189" s="139"/>
      <c r="G2189" s="139"/>
      <c r="H2189" s="139"/>
      <c r="I2189" s="139"/>
      <c r="J2189" s="139"/>
      <c r="K2189" s="139"/>
      <c r="L2189" s="139"/>
      <c r="M2189" s="139"/>
      <c r="N2189" s="139"/>
      <c r="O2189" s="139"/>
      <c r="P2189" s="139"/>
      <c r="Q2189" s="139"/>
      <c r="R2189" s="139"/>
      <c r="S2189" s="139"/>
      <c r="T2189" s="139"/>
      <c r="U2189" s="139"/>
      <c r="V2189" s="139"/>
      <c r="W2189" s="139"/>
      <c r="X2189" s="139"/>
      <c r="Y2189" s="139"/>
      <c r="Z2189" s="139"/>
      <c r="AA2189" s="139"/>
      <c r="AB2189" s="139"/>
      <c r="AC2189" s="139"/>
      <c r="AD2189" s="139"/>
      <c r="AE2189" s="139"/>
      <c r="AF2189" s="139"/>
      <c r="AG2189" s="139"/>
      <c r="AH2189" s="139"/>
      <c r="AI2189" s="139"/>
      <c r="AJ2189" s="139"/>
      <c r="AK2189" s="139"/>
      <c r="AL2189" s="139"/>
      <c r="AM2189" s="139"/>
      <c r="AN2189" s="139"/>
      <c r="AO2189" s="139"/>
      <c r="AP2189" s="139"/>
      <c r="AQ2189" s="139"/>
      <c r="AR2189" s="139"/>
      <c r="AS2189" s="139"/>
      <c r="AT2189" s="139"/>
      <c r="AU2189" s="139"/>
      <c r="AV2189" s="139"/>
      <c r="AW2189" s="139"/>
      <c r="AX2189" s="139"/>
      <c r="AY2189" s="139"/>
      <c r="AZ2189" s="139"/>
      <c r="BA2189" s="139"/>
      <c r="BB2189" s="139"/>
    </row>
    <row r="2190" spans="1:54" ht="14.25" x14ac:dyDescent="0.2">
      <c r="A2190" s="139"/>
      <c r="B2190" s="139"/>
      <c r="C2190" s="139"/>
      <c r="D2190" s="139"/>
      <c r="E2190" s="139"/>
      <c r="F2190" s="139"/>
      <c r="G2190" s="139"/>
      <c r="H2190" s="139"/>
      <c r="I2190" s="139"/>
      <c r="J2190" s="139"/>
      <c r="K2190" s="139"/>
      <c r="L2190" s="139"/>
      <c r="M2190" s="139"/>
      <c r="N2190" s="139"/>
      <c r="O2190" s="139"/>
      <c r="P2190" s="139"/>
      <c r="Q2190" s="139"/>
      <c r="R2190" s="139"/>
      <c r="S2190" s="139"/>
      <c r="T2190" s="139"/>
      <c r="U2190" s="139"/>
      <c r="V2190" s="139"/>
      <c r="W2190" s="139"/>
      <c r="X2190" s="139"/>
      <c r="Y2190" s="139"/>
      <c r="Z2190" s="139"/>
      <c r="AA2190" s="139"/>
      <c r="AB2190" s="139"/>
      <c r="AC2190" s="139"/>
      <c r="AD2190" s="139"/>
      <c r="AE2190" s="139"/>
      <c r="AF2190" s="139"/>
      <c r="AG2190" s="139"/>
      <c r="AH2190" s="139"/>
      <c r="AI2190" s="139"/>
      <c r="AJ2190" s="139"/>
      <c r="AK2190" s="139"/>
      <c r="AL2190" s="139"/>
      <c r="AM2190" s="139"/>
      <c r="AN2190" s="139"/>
      <c r="AO2190" s="139"/>
      <c r="AP2190" s="139"/>
      <c r="AQ2190" s="139"/>
      <c r="AR2190" s="139"/>
      <c r="AS2190" s="139"/>
      <c r="AT2190" s="139"/>
      <c r="AU2190" s="139"/>
      <c r="AV2190" s="139"/>
      <c r="AW2190" s="139"/>
      <c r="AX2190" s="139"/>
      <c r="AY2190" s="139"/>
      <c r="AZ2190" s="139"/>
      <c r="BA2190" s="139"/>
      <c r="BB2190" s="139"/>
    </row>
    <row r="2191" spans="1:54" ht="14.25" x14ac:dyDescent="0.2">
      <c r="A2191" s="139"/>
      <c r="B2191" s="139"/>
      <c r="C2191" s="139"/>
      <c r="D2191" s="139"/>
      <c r="E2191" s="139"/>
      <c r="F2191" s="139"/>
      <c r="G2191" s="139"/>
      <c r="H2191" s="139"/>
      <c r="I2191" s="139"/>
      <c r="J2191" s="139"/>
      <c r="K2191" s="139"/>
      <c r="L2191" s="139"/>
      <c r="M2191" s="139"/>
      <c r="N2191" s="139"/>
      <c r="O2191" s="139"/>
      <c r="P2191" s="139"/>
      <c r="Q2191" s="139"/>
      <c r="R2191" s="139"/>
      <c r="S2191" s="139"/>
      <c r="T2191" s="139"/>
      <c r="U2191" s="139"/>
      <c r="V2191" s="139"/>
      <c r="W2191" s="139"/>
      <c r="X2191" s="139"/>
      <c r="Y2191" s="139"/>
      <c r="Z2191" s="139"/>
      <c r="AA2191" s="139"/>
      <c r="AB2191" s="139"/>
      <c r="AC2191" s="139"/>
      <c r="AD2191" s="139"/>
      <c r="AE2191" s="139"/>
      <c r="AF2191" s="139"/>
      <c r="AG2191" s="139"/>
      <c r="AH2191" s="139"/>
      <c r="AI2191" s="139"/>
      <c r="AJ2191" s="139"/>
      <c r="AK2191" s="139"/>
      <c r="AL2191" s="139"/>
      <c r="AM2191" s="139"/>
      <c r="AN2191" s="139"/>
      <c r="AO2191" s="139"/>
      <c r="AP2191" s="139"/>
      <c r="AQ2191" s="139"/>
      <c r="AR2191" s="139"/>
      <c r="AS2191" s="139"/>
      <c r="AT2191" s="139"/>
      <c r="AU2191" s="139"/>
      <c r="AV2191" s="139"/>
      <c r="AW2191" s="139"/>
      <c r="AX2191" s="139"/>
      <c r="AY2191" s="139"/>
      <c r="AZ2191" s="139"/>
      <c r="BA2191" s="139"/>
      <c r="BB2191" s="139"/>
    </row>
    <row r="2192" spans="1:54" ht="14.25" x14ac:dyDescent="0.2">
      <c r="A2192" s="139"/>
      <c r="B2192" s="139"/>
      <c r="C2192" s="139"/>
      <c r="D2192" s="139"/>
      <c r="E2192" s="139"/>
      <c r="F2192" s="139"/>
      <c r="G2192" s="139"/>
      <c r="H2192" s="139"/>
      <c r="I2192" s="139"/>
      <c r="J2192" s="139"/>
      <c r="K2192" s="139"/>
      <c r="L2192" s="139"/>
      <c r="M2192" s="139"/>
      <c r="N2192" s="139"/>
      <c r="O2192" s="139"/>
      <c r="P2192" s="139"/>
      <c r="Q2192" s="139"/>
      <c r="R2192" s="139"/>
      <c r="S2192" s="139"/>
      <c r="T2192" s="139"/>
      <c r="U2192" s="139"/>
      <c r="V2192" s="139"/>
      <c r="W2192" s="139"/>
      <c r="X2192" s="139"/>
      <c r="Y2192" s="139"/>
      <c r="Z2192" s="139"/>
      <c r="AA2192" s="139"/>
      <c r="AB2192" s="139"/>
      <c r="AC2192" s="139"/>
      <c r="AD2192" s="139"/>
      <c r="AE2192" s="139"/>
      <c r="AF2192" s="139"/>
      <c r="AG2192" s="139"/>
      <c r="AH2192" s="139"/>
      <c r="AI2192" s="139"/>
      <c r="AJ2192" s="139"/>
      <c r="AK2192" s="139"/>
      <c r="AL2192" s="139"/>
      <c r="AM2192" s="139"/>
      <c r="AN2192" s="139"/>
      <c r="AO2192" s="139"/>
      <c r="AP2192" s="139"/>
      <c r="AQ2192" s="139"/>
      <c r="AR2192" s="139"/>
      <c r="AS2192" s="139"/>
      <c r="AT2192" s="139"/>
      <c r="AU2192" s="139"/>
      <c r="AV2192" s="139"/>
      <c r="AW2192" s="139"/>
      <c r="AX2192" s="139"/>
      <c r="AY2192" s="139"/>
      <c r="AZ2192" s="139"/>
      <c r="BA2192" s="139"/>
      <c r="BB2192" s="139"/>
    </row>
    <row r="2193" spans="1:54" ht="14.25" x14ac:dyDescent="0.2">
      <c r="A2193" s="139"/>
      <c r="B2193" s="139"/>
      <c r="C2193" s="139"/>
      <c r="D2193" s="139"/>
      <c r="E2193" s="139"/>
      <c r="F2193" s="139"/>
      <c r="G2193" s="139"/>
      <c r="H2193" s="139"/>
      <c r="I2193" s="139"/>
      <c r="J2193" s="139"/>
      <c r="K2193" s="139"/>
      <c r="L2193" s="139"/>
      <c r="M2193" s="139"/>
      <c r="N2193" s="139"/>
      <c r="O2193" s="139"/>
      <c r="P2193" s="139"/>
      <c r="Q2193" s="139"/>
      <c r="R2193" s="139"/>
      <c r="S2193" s="139"/>
      <c r="T2193" s="139"/>
      <c r="U2193" s="139"/>
      <c r="V2193" s="139"/>
      <c r="W2193" s="139"/>
      <c r="X2193" s="139"/>
      <c r="Y2193" s="139"/>
      <c r="Z2193" s="139"/>
      <c r="AA2193" s="139"/>
      <c r="AB2193" s="139"/>
      <c r="AC2193" s="139"/>
      <c r="AD2193" s="139"/>
      <c r="AE2193" s="139"/>
      <c r="AF2193" s="139"/>
      <c r="AG2193" s="139"/>
      <c r="AH2193" s="139"/>
      <c r="AI2193" s="139"/>
      <c r="AJ2193" s="139"/>
      <c r="AK2193" s="139"/>
      <c r="AL2193" s="139"/>
      <c r="AM2193" s="139"/>
      <c r="AN2193" s="139"/>
      <c r="AO2193" s="139"/>
      <c r="AP2193" s="139"/>
      <c r="AQ2193" s="139"/>
      <c r="AR2193" s="139"/>
      <c r="AS2193" s="139"/>
      <c r="AT2193" s="139"/>
      <c r="AU2193" s="139"/>
      <c r="AV2193" s="139"/>
      <c r="AW2193" s="139"/>
      <c r="AX2193" s="139"/>
      <c r="AY2193" s="139"/>
      <c r="AZ2193" s="139"/>
      <c r="BA2193" s="139"/>
      <c r="BB2193" s="139"/>
    </row>
    <row r="2194" spans="1:54" ht="14.25" x14ac:dyDescent="0.2">
      <c r="A2194" s="139"/>
      <c r="B2194" s="139"/>
      <c r="C2194" s="139"/>
      <c r="D2194" s="139"/>
      <c r="E2194" s="139"/>
      <c r="F2194" s="139"/>
      <c r="G2194" s="139"/>
      <c r="H2194" s="139"/>
      <c r="I2194" s="139"/>
      <c r="J2194" s="139"/>
      <c r="K2194" s="139"/>
      <c r="L2194" s="139"/>
      <c r="M2194" s="139"/>
      <c r="N2194" s="139"/>
      <c r="O2194" s="139"/>
      <c r="P2194" s="139"/>
      <c r="Q2194" s="139"/>
      <c r="R2194" s="139"/>
      <c r="S2194" s="139"/>
      <c r="T2194" s="139"/>
      <c r="U2194" s="139"/>
      <c r="V2194" s="139"/>
      <c r="W2194" s="139"/>
      <c r="X2194" s="139"/>
      <c r="Y2194" s="139"/>
      <c r="Z2194" s="139"/>
      <c r="AA2194" s="139"/>
      <c r="AB2194" s="139"/>
      <c r="AC2194" s="139"/>
      <c r="AD2194" s="139"/>
      <c r="AE2194" s="139"/>
      <c r="AF2194" s="139"/>
      <c r="AG2194" s="139"/>
      <c r="AH2194" s="139"/>
      <c r="AI2194" s="139"/>
      <c r="AJ2194" s="139"/>
      <c r="AK2194" s="139"/>
      <c r="AL2194" s="139"/>
      <c r="AM2194" s="139"/>
      <c r="AN2194" s="139"/>
      <c r="AO2194" s="139"/>
      <c r="AP2194" s="139"/>
      <c r="AQ2194" s="139"/>
      <c r="AR2194" s="139"/>
      <c r="AS2194" s="139"/>
      <c r="AT2194" s="139"/>
      <c r="AU2194" s="139"/>
      <c r="AV2194" s="139"/>
      <c r="AW2194" s="139"/>
      <c r="AX2194" s="139"/>
      <c r="AY2194" s="139"/>
      <c r="AZ2194" s="139"/>
      <c r="BA2194" s="139"/>
      <c r="BB2194" s="139"/>
    </row>
    <row r="2195" spans="1:54" ht="14.25" x14ac:dyDescent="0.2">
      <c r="A2195" s="139"/>
      <c r="B2195" s="139"/>
      <c r="C2195" s="139"/>
      <c r="D2195" s="139"/>
      <c r="E2195" s="139"/>
      <c r="F2195" s="139"/>
      <c r="G2195" s="139"/>
      <c r="H2195" s="139"/>
      <c r="I2195" s="139"/>
      <c r="J2195" s="139"/>
      <c r="K2195" s="139"/>
      <c r="L2195" s="139"/>
      <c r="M2195" s="139"/>
      <c r="N2195" s="139"/>
      <c r="O2195" s="139"/>
      <c r="P2195" s="139"/>
      <c r="Q2195" s="139"/>
      <c r="R2195" s="139"/>
      <c r="S2195" s="139"/>
      <c r="T2195" s="139"/>
      <c r="U2195" s="139"/>
      <c r="V2195" s="139"/>
      <c r="W2195" s="139"/>
      <c r="X2195" s="139"/>
      <c r="Y2195" s="139"/>
      <c r="Z2195" s="139"/>
      <c r="AA2195" s="139"/>
      <c r="AB2195" s="139"/>
      <c r="AC2195" s="139"/>
      <c r="AD2195" s="139"/>
      <c r="AE2195" s="139"/>
      <c r="AF2195" s="139"/>
      <c r="AG2195" s="139"/>
      <c r="AH2195" s="139"/>
      <c r="AI2195" s="139"/>
      <c r="AJ2195" s="139"/>
      <c r="AK2195" s="139"/>
      <c r="AL2195" s="139"/>
      <c r="AM2195" s="139"/>
      <c r="AN2195" s="139"/>
      <c r="AO2195" s="139"/>
      <c r="AP2195" s="139"/>
      <c r="AQ2195" s="139"/>
      <c r="AR2195" s="139"/>
      <c r="AS2195" s="139"/>
      <c r="AT2195" s="139"/>
      <c r="AU2195" s="139"/>
      <c r="AV2195" s="139"/>
      <c r="AW2195" s="139"/>
      <c r="AX2195" s="139"/>
      <c r="AY2195" s="139"/>
      <c r="AZ2195" s="139"/>
      <c r="BA2195" s="139"/>
      <c r="BB2195" s="139"/>
    </row>
    <row r="2196" spans="1:54" ht="14.25" x14ac:dyDescent="0.2">
      <c r="A2196" s="139"/>
      <c r="B2196" s="139"/>
      <c r="C2196" s="139"/>
      <c r="D2196" s="139"/>
      <c r="E2196" s="139"/>
      <c r="F2196" s="139"/>
      <c r="G2196" s="139"/>
      <c r="H2196" s="139"/>
      <c r="I2196" s="139"/>
      <c r="J2196" s="139"/>
      <c r="K2196" s="139"/>
      <c r="L2196" s="139"/>
      <c r="M2196" s="139"/>
      <c r="N2196" s="139"/>
      <c r="O2196" s="139"/>
      <c r="P2196" s="139"/>
      <c r="Q2196" s="139"/>
      <c r="R2196" s="139"/>
      <c r="S2196" s="139"/>
      <c r="T2196" s="139"/>
      <c r="U2196" s="139"/>
      <c r="V2196" s="139"/>
      <c r="W2196" s="139"/>
      <c r="X2196" s="139"/>
      <c r="Y2196" s="139"/>
      <c r="Z2196" s="139"/>
      <c r="AA2196" s="139"/>
      <c r="AB2196" s="139"/>
      <c r="AC2196" s="139"/>
      <c r="AD2196" s="139"/>
      <c r="AE2196" s="139"/>
      <c r="AF2196" s="139"/>
      <c r="AG2196" s="139"/>
      <c r="AH2196" s="139"/>
      <c r="AI2196" s="139"/>
      <c r="AJ2196" s="139"/>
      <c r="AK2196" s="139"/>
      <c r="AL2196" s="139"/>
      <c r="AM2196" s="139"/>
      <c r="AN2196" s="139"/>
      <c r="AO2196" s="139"/>
      <c r="AP2196" s="139"/>
      <c r="AQ2196" s="139"/>
      <c r="AR2196" s="139"/>
      <c r="AS2196" s="139"/>
      <c r="AT2196" s="139"/>
      <c r="AU2196" s="139"/>
      <c r="AV2196" s="139"/>
      <c r="AW2196" s="139"/>
      <c r="AX2196" s="139"/>
      <c r="AY2196" s="139"/>
      <c r="AZ2196" s="139"/>
      <c r="BA2196" s="139"/>
      <c r="BB2196" s="139"/>
    </row>
    <row r="2197" spans="1:54" ht="14.25" x14ac:dyDescent="0.2">
      <c r="A2197" s="139"/>
      <c r="B2197" s="139"/>
      <c r="C2197" s="139"/>
      <c r="D2197" s="139"/>
      <c r="E2197" s="139"/>
      <c r="F2197" s="139"/>
      <c r="G2197" s="139"/>
      <c r="H2197" s="139"/>
      <c r="I2197" s="139"/>
      <c r="J2197" s="139"/>
      <c r="K2197" s="139"/>
      <c r="L2197" s="139"/>
      <c r="M2197" s="139"/>
      <c r="N2197" s="139"/>
      <c r="O2197" s="139"/>
      <c r="P2197" s="139"/>
      <c r="Q2197" s="139"/>
      <c r="R2197" s="139"/>
      <c r="S2197" s="139"/>
      <c r="T2197" s="139"/>
      <c r="U2197" s="139"/>
      <c r="V2197" s="139"/>
      <c r="W2197" s="139"/>
      <c r="X2197" s="139"/>
      <c r="Y2197" s="139"/>
      <c r="Z2197" s="139"/>
      <c r="AA2197" s="139"/>
      <c r="AB2197" s="139"/>
      <c r="AC2197" s="139"/>
      <c r="AD2197" s="139"/>
      <c r="AE2197" s="139"/>
      <c r="AF2197" s="139"/>
      <c r="AG2197" s="139"/>
      <c r="AH2197" s="139"/>
      <c r="AI2197" s="139"/>
      <c r="AJ2197" s="139"/>
      <c r="AK2197" s="139"/>
      <c r="AL2197" s="139"/>
      <c r="AM2197" s="139"/>
      <c r="AN2197" s="139"/>
      <c r="AO2197" s="139"/>
      <c r="AP2197" s="139"/>
      <c r="AQ2197" s="139"/>
      <c r="AR2197" s="139"/>
      <c r="AS2197" s="139"/>
      <c r="AT2197" s="139"/>
      <c r="AU2197" s="139"/>
      <c r="AV2197" s="139"/>
      <c r="AW2197" s="139"/>
      <c r="AX2197" s="139"/>
      <c r="AY2197" s="139"/>
      <c r="AZ2197" s="139"/>
      <c r="BA2197" s="139"/>
      <c r="BB2197" s="139"/>
    </row>
    <row r="2198" spans="1:54" ht="14.25" x14ac:dyDescent="0.2">
      <c r="A2198" s="139"/>
      <c r="B2198" s="139"/>
      <c r="C2198" s="139"/>
      <c r="D2198" s="139"/>
      <c r="E2198" s="139"/>
      <c r="F2198" s="139"/>
      <c r="G2198" s="139"/>
      <c r="H2198" s="139"/>
      <c r="I2198" s="139"/>
      <c r="J2198" s="139"/>
      <c r="K2198" s="139"/>
      <c r="L2198" s="139"/>
      <c r="M2198" s="139"/>
      <c r="N2198" s="139"/>
      <c r="O2198" s="139"/>
      <c r="P2198" s="139"/>
      <c r="Q2198" s="139"/>
      <c r="R2198" s="139"/>
      <c r="S2198" s="139"/>
      <c r="T2198" s="139"/>
      <c r="U2198" s="139"/>
      <c r="V2198" s="139"/>
      <c r="W2198" s="139"/>
      <c r="X2198" s="139"/>
      <c r="Y2198" s="139"/>
      <c r="Z2198" s="139"/>
      <c r="AA2198" s="139"/>
      <c r="AB2198" s="139"/>
      <c r="AC2198" s="139"/>
      <c r="AD2198" s="139"/>
      <c r="AE2198" s="139"/>
      <c r="AF2198" s="139"/>
      <c r="AG2198" s="139"/>
      <c r="AH2198" s="139"/>
      <c r="AI2198" s="139"/>
      <c r="AJ2198" s="139"/>
      <c r="AK2198" s="139"/>
      <c r="AL2198" s="139"/>
      <c r="AM2198" s="139"/>
      <c r="AN2198" s="139"/>
      <c r="AO2198" s="139"/>
      <c r="AP2198" s="139"/>
      <c r="AQ2198" s="139"/>
      <c r="AR2198" s="139"/>
      <c r="AS2198" s="139"/>
      <c r="AT2198" s="139"/>
      <c r="AU2198" s="139"/>
      <c r="AV2198" s="139"/>
      <c r="AW2198" s="139"/>
      <c r="AX2198" s="139"/>
      <c r="AY2198" s="139"/>
      <c r="AZ2198" s="139"/>
      <c r="BA2198" s="139"/>
      <c r="BB2198" s="139"/>
    </row>
    <row r="2199" spans="1:54" ht="14.25" x14ac:dyDescent="0.2">
      <c r="A2199" s="139"/>
      <c r="B2199" s="139"/>
      <c r="C2199" s="139"/>
      <c r="D2199" s="139"/>
      <c r="E2199" s="139"/>
      <c r="F2199" s="139"/>
      <c r="G2199" s="139"/>
      <c r="H2199" s="139"/>
      <c r="I2199" s="139"/>
      <c r="J2199" s="139"/>
      <c r="K2199" s="139"/>
      <c r="L2199" s="139"/>
      <c r="M2199" s="139"/>
      <c r="N2199" s="139"/>
      <c r="O2199" s="139"/>
      <c r="P2199" s="139"/>
      <c r="Q2199" s="139"/>
      <c r="R2199" s="139"/>
      <c r="S2199" s="139"/>
      <c r="T2199" s="139"/>
      <c r="U2199" s="139"/>
      <c r="V2199" s="139"/>
      <c r="W2199" s="139"/>
      <c r="X2199" s="139"/>
      <c r="Y2199" s="139"/>
      <c r="Z2199" s="139"/>
      <c r="AA2199" s="139"/>
      <c r="AB2199" s="139"/>
      <c r="AC2199" s="139"/>
      <c r="AD2199" s="139"/>
      <c r="AE2199" s="139"/>
      <c r="AF2199" s="139"/>
      <c r="AG2199" s="139"/>
      <c r="AH2199" s="139"/>
      <c r="AI2199" s="139"/>
      <c r="AJ2199" s="139"/>
      <c r="AK2199" s="139"/>
      <c r="AL2199" s="139"/>
      <c r="AM2199" s="139"/>
      <c r="AN2199" s="139"/>
      <c r="AO2199" s="139"/>
      <c r="AP2199" s="139"/>
      <c r="AQ2199" s="139"/>
      <c r="AR2199" s="139"/>
      <c r="AS2199" s="139"/>
      <c r="AT2199" s="139"/>
      <c r="AU2199" s="139"/>
      <c r="AV2199" s="139"/>
      <c r="AW2199" s="139"/>
      <c r="AX2199" s="139"/>
      <c r="AY2199" s="139"/>
      <c r="AZ2199" s="139"/>
      <c r="BA2199" s="139"/>
      <c r="BB2199" s="139"/>
    </row>
    <row r="2200" spans="1:54" ht="14.25" x14ac:dyDescent="0.2">
      <c r="A2200" s="139"/>
      <c r="B2200" s="139"/>
      <c r="C2200" s="139"/>
      <c r="D2200" s="139"/>
      <c r="E2200" s="139"/>
      <c r="F2200" s="139"/>
      <c r="G2200" s="139"/>
      <c r="H2200" s="139"/>
      <c r="I2200" s="139"/>
      <c r="J2200" s="139"/>
      <c r="K2200" s="139"/>
      <c r="L2200" s="139"/>
      <c r="M2200" s="139"/>
      <c r="N2200" s="139"/>
      <c r="O2200" s="139"/>
      <c r="P2200" s="139"/>
      <c r="Q2200" s="139"/>
      <c r="R2200" s="139"/>
      <c r="S2200" s="139"/>
      <c r="T2200" s="139"/>
      <c r="U2200" s="139"/>
      <c r="V2200" s="139"/>
      <c r="W2200" s="139"/>
      <c r="X2200" s="139"/>
      <c r="Y2200" s="139"/>
      <c r="Z2200" s="139"/>
      <c r="AA2200" s="139"/>
      <c r="AB2200" s="139"/>
      <c r="AC2200" s="139"/>
      <c r="AD2200" s="139"/>
      <c r="AE2200" s="139"/>
      <c r="AF2200" s="139"/>
      <c r="AG2200" s="139"/>
      <c r="AH2200" s="139"/>
      <c r="AI2200" s="139"/>
      <c r="AJ2200" s="139"/>
      <c r="AK2200" s="139"/>
      <c r="AL2200" s="139"/>
      <c r="AM2200" s="139"/>
      <c r="AN2200" s="139"/>
      <c r="AO2200" s="139"/>
      <c r="AP2200" s="139"/>
      <c r="AQ2200" s="139"/>
      <c r="AR2200" s="139"/>
      <c r="AS2200" s="139"/>
      <c r="AT2200" s="139"/>
      <c r="AU2200" s="139"/>
      <c r="AV2200" s="139"/>
      <c r="AW2200" s="139"/>
      <c r="AX2200" s="139"/>
      <c r="AY2200" s="139"/>
      <c r="AZ2200" s="139"/>
      <c r="BA2200" s="139"/>
      <c r="BB2200" s="139"/>
    </row>
    <row r="2201" spans="1:54" ht="14.25" x14ac:dyDescent="0.2">
      <c r="A2201" s="139"/>
      <c r="B2201" s="139"/>
      <c r="C2201" s="139"/>
      <c r="D2201" s="139"/>
      <c r="E2201" s="139"/>
      <c r="F2201" s="139"/>
      <c r="G2201" s="139"/>
      <c r="H2201" s="139"/>
      <c r="I2201" s="139"/>
      <c r="J2201" s="139"/>
      <c r="K2201" s="139"/>
      <c r="L2201" s="139"/>
      <c r="M2201" s="139"/>
      <c r="N2201" s="139"/>
      <c r="O2201" s="139"/>
      <c r="P2201" s="139"/>
      <c r="Q2201" s="139"/>
      <c r="R2201" s="139"/>
      <c r="S2201" s="139"/>
      <c r="T2201" s="139"/>
      <c r="U2201" s="139"/>
      <c r="V2201" s="139"/>
      <c r="W2201" s="139"/>
      <c r="X2201" s="139"/>
      <c r="Y2201" s="139"/>
      <c r="Z2201" s="139"/>
      <c r="AA2201" s="139"/>
      <c r="AB2201" s="139"/>
      <c r="AC2201" s="139"/>
      <c r="AD2201" s="139"/>
      <c r="AE2201" s="139"/>
      <c r="AF2201" s="139"/>
      <c r="AG2201" s="139"/>
      <c r="AH2201" s="139"/>
      <c r="AI2201" s="139"/>
      <c r="AJ2201" s="139"/>
      <c r="AK2201" s="139"/>
      <c r="AL2201" s="139"/>
      <c r="AM2201" s="139"/>
      <c r="AN2201" s="139"/>
      <c r="AO2201" s="139"/>
      <c r="AP2201" s="139"/>
      <c r="AQ2201" s="139"/>
      <c r="AR2201" s="139"/>
      <c r="AS2201" s="139"/>
      <c r="AT2201" s="139"/>
      <c r="AU2201" s="139"/>
      <c r="AV2201" s="139"/>
      <c r="AW2201" s="139"/>
      <c r="AX2201" s="139"/>
      <c r="AY2201" s="139"/>
      <c r="AZ2201" s="139"/>
      <c r="BA2201" s="139"/>
      <c r="BB2201" s="139"/>
    </row>
    <row r="2202" spans="1:54" ht="14.25" x14ac:dyDescent="0.2">
      <c r="A2202" s="139"/>
      <c r="B2202" s="139"/>
      <c r="C2202" s="139"/>
      <c r="D2202" s="139"/>
      <c r="E2202" s="139"/>
      <c r="F2202" s="139"/>
      <c r="G2202" s="139"/>
      <c r="H2202" s="139"/>
      <c r="I2202" s="139"/>
      <c r="J2202" s="139"/>
      <c r="K2202" s="139"/>
      <c r="L2202" s="139"/>
      <c r="M2202" s="139"/>
      <c r="N2202" s="139"/>
      <c r="O2202" s="139"/>
      <c r="P2202" s="139"/>
      <c r="Q2202" s="139"/>
      <c r="R2202" s="139"/>
      <c r="S2202" s="139"/>
      <c r="T2202" s="139"/>
      <c r="U2202" s="139"/>
      <c r="V2202" s="139"/>
      <c r="W2202" s="139"/>
      <c r="X2202" s="139"/>
      <c r="Y2202" s="139"/>
      <c r="Z2202" s="139"/>
      <c r="AA2202" s="139"/>
      <c r="AB2202" s="139"/>
      <c r="AC2202" s="139"/>
      <c r="AD2202" s="139"/>
      <c r="AE2202" s="139"/>
      <c r="AF2202" s="139"/>
      <c r="AG2202" s="139"/>
      <c r="AH2202" s="139"/>
      <c r="AI2202" s="139"/>
      <c r="AJ2202" s="139"/>
      <c r="AK2202" s="139"/>
      <c r="AL2202" s="139"/>
      <c r="AM2202" s="139"/>
      <c r="AN2202" s="139"/>
      <c r="AO2202" s="139"/>
      <c r="AP2202" s="139"/>
      <c r="AQ2202" s="139"/>
      <c r="AR2202" s="139"/>
      <c r="AS2202" s="139"/>
      <c r="AT2202" s="139"/>
      <c r="AU2202" s="139"/>
      <c r="AV2202" s="139"/>
      <c r="AW2202" s="139"/>
      <c r="AX2202" s="139"/>
      <c r="AY2202" s="139"/>
      <c r="AZ2202" s="139"/>
      <c r="BA2202" s="139"/>
      <c r="BB2202" s="139"/>
    </row>
    <row r="2203" spans="1:54" ht="14.25" x14ac:dyDescent="0.2">
      <c r="A2203" s="139"/>
      <c r="B2203" s="139"/>
      <c r="C2203" s="139"/>
      <c r="D2203" s="139"/>
      <c r="E2203" s="139"/>
      <c r="F2203" s="139"/>
      <c r="G2203" s="139"/>
      <c r="H2203" s="139"/>
      <c r="I2203" s="139"/>
      <c r="J2203" s="139"/>
      <c r="K2203" s="139"/>
      <c r="L2203" s="139"/>
      <c r="M2203" s="139"/>
      <c r="N2203" s="139"/>
      <c r="O2203" s="139"/>
      <c r="P2203" s="139"/>
      <c r="Q2203" s="139"/>
      <c r="R2203" s="139"/>
      <c r="S2203" s="139"/>
      <c r="T2203" s="139"/>
      <c r="U2203" s="139"/>
      <c r="V2203" s="139"/>
      <c r="W2203" s="139"/>
      <c r="X2203" s="139"/>
      <c r="Y2203" s="139"/>
      <c r="Z2203" s="139"/>
      <c r="AA2203" s="139"/>
      <c r="AB2203" s="139"/>
      <c r="AC2203" s="139"/>
      <c r="AD2203" s="139"/>
      <c r="AE2203" s="139"/>
      <c r="AF2203" s="139"/>
      <c r="AG2203" s="139"/>
      <c r="AH2203" s="139"/>
      <c r="AI2203" s="139"/>
      <c r="AJ2203" s="139"/>
      <c r="AK2203" s="139"/>
      <c r="AL2203" s="139"/>
      <c r="AM2203" s="139"/>
      <c r="AN2203" s="139"/>
      <c r="AO2203" s="139"/>
      <c r="AP2203" s="139"/>
      <c r="AQ2203" s="139"/>
      <c r="AR2203" s="139"/>
      <c r="AS2203" s="139"/>
      <c r="AT2203" s="139"/>
      <c r="AU2203" s="139"/>
      <c r="AV2203" s="139"/>
      <c r="AW2203" s="139"/>
      <c r="AX2203" s="139"/>
      <c r="AY2203" s="139"/>
      <c r="AZ2203" s="139"/>
      <c r="BA2203" s="139"/>
      <c r="BB2203" s="139"/>
    </row>
    <row r="2204" spans="1:54" ht="14.25" x14ac:dyDescent="0.2">
      <c r="A2204" s="139"/>
      <c r="B2204" s="139"/>
      <c r="C2204" s="139"/>
      <c r="D2204" s="139"/>
      <c r="E2204" s="139"/>
      <c r="F2204" s="139"/>
      <c r="G2204" s="139"/>
      <c r="H2204" s="139"/>
      <c r="I2204" s="139"/>
      <c r="J2204" s="139"/>
      <c r="K2204" s="139"/>
      <c r="L2204" s="139"/>
      <c r="M2204" s="139"/>
      <c r="N2204" s="139"/>
      <c r="O2204" s="139"/>
      <c r="P2204" s="139"/>
      <c r="Q2204" s="139"/>
      <c r="R2204" s="139"/>
      <c r="S2204" s="139"/>
      <c r="T2204" s="139"/>
      <c r="U2204" s="139"/>
      <c r="V2204" s="139"/>
      <c r="W2204" s="139"/>
      <c r="X2204" s="139"/>
      <c r="Y2204" s="139"/>
      <c r="Z2204" s="139"/>
      <c r="AA2204" s="139"/>
      <c r="AB2204" s="139"/>
      <c r="AC2204" s="139"/>
      <c r="AD2204" s="139"/>
      <c r="AE2204" s="139"/>
      <c r="AF2204" s="139"/>
      <c r="AG2204" s="139"/>
      <c r="AH2204" s="139"/>
      <c r="AI2204" s="139"/>
      <c r="AJ2204" s="139"/>
      <c r="AK2204" s="139"/>
      <c r="AL2204" s="139"/>
      <c r="AM2204" s="139"/>
      <c r="AN2204" s="139"/>
      <c r="AO2204" s="139"/>
      <c r="AP2204" s="139"/>
      <c r="AQ2204" s="139"/>
      <c r="AR2204" s="139"/>
      <c r="AS2204" s="139"/>
      <c r="AT2204" s="139"/>
      <c r="AU2204" s="139"/>
      <c r="AV2204" s="139"/>
      <c r="AW2204" s="139"/>
      <c r="AX2204" s="139"/>
      <c r="AY2204" s="139"/>
      <c r="AZ2204" s="139"/>
      <c r="BA2204" s="139"/>
      <c r="BB2204" s="139"/>
    </row>
    <row r="2205" spans="1:54" ht="14.25" x14ac:dyDescent="0.2">
      <c r="A2205" s="139"/>
      <c r="B2205" s="139"/>
      <c r="C2205" s="139"/>
      <c r="D2205" s="139"/>
      <c r="E2205" s="139"/>
      <c r="F2205" s="139"/>
      <c r="G2205" s="139"/>
      <c r="H2205" s="139"/>
      <c r="I2205" s="139"/>
      <c r="J2205" s="139"/>
      <c r="K2205" s="139"/>
      <c r="L2205" s="139"/>
      <c r="M2205" s="139"/>
      <c r="N2205" s="139"/>
      <c r="O2205" s="139"/>
      <c r="P2205" s="139"/>
      <c r="Q2205" s="139"/>
      <c r="R2205" s="139"/>
      <c r="S2205" s="139"/>
      <c r="T2205" s="139"/>
      <c r="U2205" s="139"/>
      <c r="V2205" s="139"/>
      <c r="W2205" s="139"/>
      <c r="X2205" s="139"/>
      <c r="Y2205" s="139"/>
      <c r="Z2205" s="139"/>
      <c r="AA2205" s="139"/>
      <c r="AB2205" s="139"/>
      <c r="AC2205" s="139"/>
      <c r="AD2205" s="139"/>
      <c r="AE2205" s="139"/>
      <c r="AF2205" s="139"/>
      <c r="AG2205" s="139"/>
      <c r="AH2205" s="139"/>
      <c r="AI2205" s="139"/>
      <c r="AJ2205" s="139"/>
      <c r="AK2205" s="139"/>
      <c r="AL2205" s="139"/>
      <c r="AM2205" s="139"/>
      <c r="AN2205" s="139"/>
      <c r="AO2205" s="139"/>
      <c r="AP2205" s="139"/>
      <c r="AQ2205" s="139"/>
      <c r="AR2205" s="139"/>
      <c r="AS2205" s="139"/>
      <c r="AT2205" s="139"/>
      <c r="AU2205" s="139"/>
      <c r="AV2205" s="139"/>
      <c r="AW2205" s="139"/>
      <c r="AX2205" s="139"/>
      <c r="AY2205" s="139"/>
      <c r="AZ2205" s="139"/>
      <c r="BA2205" s="139"/>
      <c r="BB2205" s="139"/>
    </row>
    <row r="2206" spans="1:54" ht="14.25" x14ac:dyDescent="0.2">
      <c r="A2206" s="139"/>
      <c r="B2206" s="139"/>
      <c r="C2206" s="139"/>
      <c r="D2206" s="139"/>
      <c r="E2206" s="139"/>
      <c r="F2206" s="139"/>
      <c r="G2206" s="139"/>
      <c r="H2206" s="139"/>
      <c r="I2206" s="139"/>
      <c r="J2206" s="139"/>
      <c r="K2206" s="139"/>
      <c r="L2206" s="139"/>
      <c r="M2206" s="139"/>
      <c r="N2206" s="139"/>
      <c r="O2206" s="139"/>
      <c r="P2206" s="139"/>
      <c r="Q2206" s="139"/>
      <c r="R2206" s="139"/>
      <c r="S2206" s="139"/>
      <c r="T2206" s="139"/>
      <c r="U2206" s="139"/>
      <c r="V2206" s="139"/>
      <c r="W2206" s="139"/>
      <c r="X2206" s="139"/>
      <c r="Y2206" s="139"/>
      <c r="Z2206" s="139"/>
      <c r="AA2206" s="139"/>
      <c r="AB2206" s="139"/>
      <c r="AC2206" s="139"/>
      <c r="AD2206" s="139"/>
      <c r="AE2206" s="139"/>
      <c r="AF2206" s="139"/>
      <c r="AG2206" s="139"/>
      <c r="AH2206" s="139"/>
      <c r="AI2206" s="139"/>
      <c r="AJ2206" s="139"/>
      <c r="AK2206" s="139"/>
      <c r="AL2206" s="139"/>
      <c r="AM2206" s="139"/>
      <c r="AN2206" s="139"/>
      <c r="AO2206" s="139"/>
      <c r="AP2206" s="139"/>
      <c r="AQ2206" s="139"/>
      <c r="AR2206" s="139"/>
      <c r="AS2206" s="139"/>
      <c r="AT2206" s="139"/>
      <c r="AU2206" s="139"/>
      <c r="AV2206" s="139"/>
      <c r="AW2206" s="139"/>
      <c r="AX2206" s="139"/>
      <c r="AY2206" s="139"/>
      <c r="AZ2206" s="139"/>
      <c r="BA2206" s="139"/>
      <c r="BB2206" s="139"/>
    </row>
    <row r="2207" spans="1:54" ht="14.25" x14ac:dyDescent="0.2">
      <c r="A2207" s="139"/>
      <c r="B2207" s="139"/>
      <c r="C2207" s="139"/>
      <c r="D2207" s="139"/>
      <c r="E2207" s="139"/>
      <c r="F2207" s="139"/>
      <c r="G2207" s="139"/>
      <c r="H2207" s="139"/>
      <c r="I2207" s="139"/>
      <c r="J2207" s="139"/>
      <c r="K2207" s="139"/>
      <c r="L2207" s="139"/>
      <c r="M2207" s="139"/>
      <c r="N2207" s="139"/>
      <c r="O2207" s="139"/>
      <c r="P2207" s="139"/>
      <c r="Q2207" s="139"/>
      <c r="R2207" s="139"/>
      <c r="S2207" s="139"/>
      <c r="T2207" s="139"/>
      <c r="U2207" s="139"/>
      <c r="V2207" s="139"/>
      <c r="W2207" s="139"/>
      <c r="X2207" s="139"/>
      <c r="Y2207" s="139"/>
      <c r="Z2207" s="139"/>
      <c r="AA2207" s="139"/>
      <c r="AB2207" s="139"/>
      <c r="AC2207" s="139"/>
      <c r="AD2207" s="139"/>
      <c r="AE2207" s="139"/>
      <c r="AF2207" s="139"/>
      <c r="AG2207" s="139"/>
      <c r="AH2207" s="139"/>
      <c r="AI2207" s="139"/>
      <c r="AJ2207" s="139"/>
      <c r="AK2207" s="139"/>
      <c r="AL2207" s="139"/>
      <c r="AM2207" s="139"/>
      <c r="AN2207" s="139"/>
      <c r="AO2207" s="139"/>
      <c r="AP2207" s="139"/>
      <c r="AQ2207" s="139"/>
      <c r="AR2207" s="139"/>
      <c r="AS2207" s="139"/>
      <c r="AT2207" s="139"/>
      <c r="AU2207" s="139"/>
      <c r="AV2207" s="139"/>
      <c r="AW2207" s="139"/>
      <c r="AX2207" s="139"/>
      <c r="AY2207" s="139"/>
      <c r="AZ2207" s="139"/>
      <c r="BA2207" s="139"/>
      <c r="BB2207" s="139"/>
    </row>
    <row r="2208" spans="1:54" ht="14.25" x14ac:dyDescent="0.2">
      <c r="A2208" s="139"/>
      <c r="B2208" s="139"/>
      <c r="C2208" s="139"/>
      <c r="D2208" s="139"/>
      <c r="E2208" s="139"/>
      <c r="F2208" s="139"/>
      <c r="G2208" s="139"/>
      <c r="H2208" s="139"/>
      <c r="I2208" s="139"/>
      <c r="J2208" s="139"/>
      <c r="K2208" s="139"/>
      <c r="L2208" s="139"/>
      <c r="M2208" s="139"/>
      <c r="N2208" s="139"/>
      <c r="O2208" s="139"/>
      <c r="P2208" s="139"/>
      <c r="Q2208" s="139"/>
      <c r="R2208" s="139"/>
      <c r="S2208" s="139"/>
      <c r="T2208" s="139"/>
      <c r="U2208" s="139"/>
      <c r="V2208" s="139"/>
      <c r="W2208" s="139"/>
      <c r="X2208" s="139"/>
      <c r="Y2208" s="139"/>
      <c r="Z2208" s="139"/>
      <c r="AA2208" s="139"/>
      <c r="AB2208" s="139"/>
      <c r="AC2208" s="139"/>
      <c r="AD2208" s="139"/>
      <c r="AE2208" s="139"/>
      <c r="AF2208" s="139"/>
      <c r="AG2208" s="139"/>
      <c r="AH2208" s="139"/>
      <c r="AI2208" s="139"/>
      <c r="AJ2208" s="139"/>
      <c r="AK2208" s="139"/>
      <c r="AL2208" s="139"/>
      <c r="AM2208" s="139"/>
      <c r="AN2208" s="139"/>
      <c r="AO2208" s="139"/>
      <c r="AP2208" s="139"/>
      <c r="AQ2208" s="139"/>
      <c r="AR2208" s="139"/>
      <c r="AS2208" s="139"/>
      <c r="AT2208" s="139"/>
      <c r="AU2208" s="139"/>
      <c r="AV2208" s="139"/>
      <c r="AW2208" s="139"/>
      <c r="AX2208" s="139"/>
      <c r="AY2208" s="139"/>
      <c r="AZ2208" s="139"/>
      <c r="BA2208" s="139"/>
      <c r="BB2208" s="139"/>
    </row>
    <row r="2209" spans="1:54" ht="14.25" x14ac:dyDescent="0.2">
      <c r="A2209" s="139"/>
      <c r="B2209" s="139"/>
      <c r="C2209" s="139"/>
      <c r="D2209" s="139"/>
      <c r="E2209" s="139"/>
      <c r="F2209" s="139"/>
      <c r="G2209" s="139"/>
      <c r="H2209" s="139"/>
      <c r="I2209" s="139"/>
      <c r="J2209" s="139"/>
      <c r="K2209" s="139"/>
      <c r="L2209" s="139"/>
      <c r="M2209" s="139"/>
      <c r="N2209" s="139"/>
      <c r="O2209" s="139"/>
      <c r="P2209" s="139"/>
      <c r="Q2209" s="139"/>
      <c r="R2209" s="139"/>
      <c r="S2209" s="139"/>
      <c r="T2209" s="139"/>
      <c r="U2209" s="139"/>
      <c r="V2209" s="139"/>
      <c r="W2209" s="139"/>
      <c r="X2209" s="139"/>
      <c r="Y2209" s="139"/>
      <c r="Z2209" s="139"/>
      <c r="AA2209" s="139"/>
      <c r="AB2209" s="139"/>
      <c r="AC2209" s="139"/>
      <c r="AD2209" s="139"/>
      <c r="AE2209" s="139"/>
      <c r="AF2209" s="139"/>
      <c r="AG2209" s="139"/>
      <c r="AH2209" s="139"/>
      <c r="AI2209" s="139"/>
      <c r="AJ2209" s="139"/>
      <c r="AK2209" s="139"/>
      <c r="AL2209" s="139"/>
      <c r="AM2209" s="139"/>
      <c r="AN2209" s="139"/>
      <c r="AO2209" s="139"/>
      <c r="AP2209" s="139"/>
      <c r="AQ2209" s="139"/>
      <c r="AR2209" s="139"/>
      <c r="AS2209" s="139"/>
      <c r="AT2209" s="139"/>
      <c r="AU2209" s="139"/>
      <c r="AV2209" s="139"/>
      <c r="AW2209" s="139"/>
      <c r="AX2209" s="139"/>
      <c r="AY2209" s="139"/>
      <c r="AZ2209" s="139"/>
      <c r="BA2209" s="139"/>
      <c r="BB2209" s="139"/>
    </row>
    <row r="2210" spans="1:54" ht="14.25" x14ac:dyDescent="0.2">
      <c r="A2210" s="139"/>
      <c r="B2210" s="139"/>
      <c r="C2210" s="139"/>
      <c r="D2210" s="139"/>
      <c r="E2210" s="139"/>
      <c r="F2210" s="139"/>
      <c r="G2210" s="139"/>
      <c r="H2210" s="139"/>
      <c r="I2210" s="139"/>
      <c r="J2210" s="139"/>
      <c r="K2210" s="139"/>
      <c r="L2210" s="139"/>
      <c r="M2210" s="139"/>
      <c r="N2210" s="139"/>
      <c r="O2210" s="139"/>
      <c r="P2210" s="139"/>
      <c r="Q2210" s="139"/>
      <c r="R2210" s="139"/>
      <c r="S2210" s="139"/>
      <c r="T2210" s="139"/>
      <c r="U2210" s="139"/>
      <c r="V2210" s="139"/>
      <c r="W2210" s="139"/>
      <c r="X2210" s="139"/>
      <c r="Y2210" s="139"/>
      <c r="Z2210" s="139"/>
      <c r="AA2210" s="139"/>
      <c r="AB2210" s="139"/>
      <c r="AC2210" s="139"/>
      <c r="AD2210" s="139"/>
      <c r="AE2210" s="139"/>
      <c r="AF2210" s="139"/>
      <c r="AG2210" s="139"/>
      <c r="AH2210" s="139"/>
      <c r="AI2210" s="139"/>
      <c r="AJ2210" s="139"/>
      <c r="AK2210" s="139"/>
      <c r="AL2210" s="139"/>
      <c r="AM2210" s="139"/>
      <c r="AN2210" s="139"/>
      <c r="AO2210" s="139"/>
      <c r="AP2210" s="139"/>
      <c r="AQ2210" s="139"/>
      <c r="AR2210" s="139"/>
      <c r="AS2210" s="139"/>
      <c r="AT2210" s="139"/>
      <c r="AU2210" s="139"/>
      <c r="AV2210" s="139"/>
      <c r="AW2210" s="139"/>
      <c r="AX2210" s="139"/>
      <c r="AY2210" s="139"/>
      <c r="AZ2210" s="139"/>
      <c r="BA2210" s="139"/>
      <c r="BB2210" s="139"/>
    </row>
    <row r="2211" spans="1:54" ht="14.25" x14ac:dyDescent="0.2">
      <c r="A2211" s="139"/>
      <c r="B2211" s="139"/>
      <c r="C2211" s="139"/>
      <c r="D2211" s="139"/>
      <c r="E2211" s="139"/>
      <c r="F2211" s="139"/>
      <c r="G2211" s="139"/>
      <c r="H2211" s="139"/>
      <c r="I2211" s="139"/>
      <c r="J2211" s="139"/>
      <c r="K2211" s="139"/>
      <c r="L2211" s="139"/>
      <c r="M2211" s="139"/>
      <c r="N2211" s="139"/>
      <c r="O2211" s="139"/>
      <c r="P2211" s="139"/>
      <c r="Q2211" s="139"/>
      <c r="R2211" s="139"/>
      <c r="S2211" s="139"/>
      <c r="T2211" s="139"/>
      <c r="U2211" s="139"/>
      <c r="V2211" s="139"/>
      <c r="W2211" s="139"/>
      <c r="X2211" s="139"/>
      <c r="Y2211" s="139"/>
      <c r="Z2211" s="139"/>
      <c r="AA2211" s="139"/>
      <c r="AB2211" s="139"/>
      <c r="AC2211" s="139"/>
      <c r="AD2211" s="139"/>
      <c r="AE2211" s="139"/>
      <c r="AF2211" s="139"/>
      <c r="AG2211" s="139"/>
      <c r="AH2211" s="139"/>
      <c r="AI2211" s="139"/>
      <c r="AJ2211" s="139"/>
      <c r="AK2211" s="139"/>
      <c r="AL2211" s="139"/>
      <c r="AM2211" s="139"/>
      <c r="AN2211" s="139"/>
      <c r="AO2211" s="139"/>
      <c r="AP2211" s="139"/>
      <c r="AQ2211" s="139"/>
      <c r="AR2211" s="139"/>
      <c r="AS2211" s="139"/>
      <c r="AT2211" s="139"/>
      <c r="AU2211" s="139"/>
      <c r="AV2211" s="139"/>
      <c r="AW2211" s="139"/>
      <c r="AX2211" s="139"/>
      <c r="AY2211" s="139"/>
      <c r="AZ2211" s="139"/>
      <c r="BA2211" s="139"/>
      <c r="BB2211" s="139"/>
    </row>
    <row r="2212" spans="1:54" ht="14.25" x14ac:dyDescent="0.2">
      <c r="A2212" s="139"/>
      <c r="B2212" s="139"/>
      <c r="C2212" s="139"/>
      <c r="D2212" s="139"/>
      <c r="E2212" s="139"/>
      <c r="F2212" s="139"/>
      <c r="G2212" s="139"/>
      <c r="H2212" s="139"/>
      <c r="I2212" s="139"/>
      <c r="J2212" s="139"/>
      <c r="K2212" s="139"/>
      <c r="L2212" s="139"/>
      <c r="M2212" s="139"/>
      <c r="N2212" s="139"/>
      <c r="O2212" s="139"/>
      <c r="P2212" s="139"/>
      <c r="Q2212" s="139"/>
      <c r="R2212" s="139"/>
      <c r="S2212" s="139"/>
      <c r="T2212" s="139"/>
      <c r="U2212" s="139"/>
      <c r="V2212" s="139"/>
      <c r="W2212" s="139"/>
      <c r="X2212" s="139"/>
      <c r="Y2212" s="139"/>
      <c r="Z2212" s="139"/>
      <c r="AA2212" s="139"/>
      <c r="AB2212" s="139"/>
      <c r="AC2212" s="139"/>
      <c r="AD2212" s="139"/>
      <c r="AE2212" s="139"/>
      <c r="AF2212" s="139"/>
      <c r="AG2212" s="139"/>
      <c r="AH2212" s="139"/>
      <c r="AI2212" s="139"/>
      <c r="AJ2212" s="139"/>
      <c r="AK2212" s="139"/>
      <c r="AL2212" s="139"/>
      <c r="AM2212" s="139"/>
      <c r="AN2212" s="139"/>
      <c r="AO2212" s="139"/>
      <c r="AP2212" s="139"/>
      <c r="AQ2212" s="139"/>
      <c r="AR2212" s="139"/>
      <c r="AS2212" s="139"/>
      <c r="AT2212" s="139"/>
      <c r="AU2212" s="139"/>
      <c r="AV2212" s="139"/>
      <c r="AW2212" s="139"/>
      <c r="AX2212" s="139"/>
      <c r="AY2212" s="139"/>
      <c r="AZ2212" s="139"/>
      <c r="BA2212" s="139"/>
      <c r="BB2212" s="139"/>
    </row>
    <row r="2213" spans="1:54" ht="14.25" x14ac:dyDescent="0.2">
      <c r="A2213" s="139"/>
      <c r="B2213" s="139"/>
      <c r="C2213" s="139"/>
      <c r="D2213" s="139"/>
      <c r="E2213" s="139"/>
      <c r="F2213" s="139"/>
      <c r="G2213" s="139"/>
      <c r="H2213" s="139"/>
      <c r="I2213" s="139"/>
      <c r="J2213" s="139"/>
      <c r="K2213" s="139"/>
      <c r="L2213" s="139"/>
      <c r="M2213" s="139"/>
      <c r="N2213" s="139"/>
      <c r="O2213" s="139"/>
      <c r="P2213" s="139"/>
      <c r="Q2213" s="139"/>
      <c r="R2213" s="139"/>
      <c r="S2213" s="139"/>
      <c r="T2213" s="139"/>
      <c r="U2213" s="139"/>
      <c r="V2213" s="139"/>
      <c r="W2213" s="139"/>
      <c r="X2213" s="139"/>
      <c r="Y2213" s="139"/>
      <c r="Z2213" s="139"/>
      <c r="AA2213" s="139"/>
      <c r="AB2213" s="139"/>
      <c r="AC2213" s="139"/>
      <c r="AD2213" s="139"/>
      <c r="AE2213" s="139"/>
      <c r="AF2213" s="139"/>
      <c r="AG2213" s="139"/>
      <c r="AH2213" s="139"/>
      <c r="AI2213" s="139"/>
      <c r="AJ2213" s="139"/>
      <c r="AK2213" s="139"/>
      <c r="AL2213" s="139"/>
      <c r="AM2213" s="139"/>
      <c r="AN2213" s="139"/>
      <c r="AO2213" s="139"/>
      <c r="AP2213" s="139"/>
      <c r="AQ2213" s="139"/>
      <c r="AR2213" s="139"/>
      <c r="AS2213" s="139"/>
      <c r="AT2213" s="139"/>
      <c r="AU2213" s="139"/>
      <c r="AV2213" s="139"/>
      <c r="AW2213" s="139"/>
      <c r="AX2213" s="139"/>
      <c r="AY2213" s="139"/>
      <c r="AZ2213" s="139"/>
      <c r="BA2213" s="139"/>
      <c r="BB2213" s="139"/>
    </row>
    <row r="2214" spans="1:54" ht="14.25" x14ac:dyDescent="0.2">
      <c r="A2214" s="139"/>
      <c r="B2214" s="139"/>
      <c r="C2214" s="139"/>
      <c r="D2214" s="139"/>
      <c r="E2214" s="139"/>
      <c r="F2214" s="139"/>
      <c r="G2214" s="139"/>
      <c r="H2214" s="139"/>
      <c r="I2214" s="139"/>
      <c r="J2214" s="139"/>
      <c r="K2214" s="139"/>
      <c r="L2214" s="139"/>
      <c r="M2214" s="139"/>
      <c r="N2214" s="139"/>
      <c r="O2214" s="139"/>
      <c r="P2214" s="139"/>
      <c r="Q2214" s="139"/>
      <c r="R2214" s="139"/>
      <c r="S2214" s="139"/>
      <c r="T2214" s="139"/>
      <c r="U2214" s="139"/>
      <c r="V2214" s="139"/>
      <c r="W2214" s="139"/>
      <c r="X2214" s="139"/>
      <c r="Y2214" s="139"/>
      <c r="Z2214" s="139"/>
      <c r="AA2214" s="139"/>
      <c r="AB2214" s="139"/>
      <c r="AC2214" s="139"/>
      <c r="AD2214" s="139"/>
      <c r="AE2214" s="139"/>
      <c r="AF2214" s="139"/>
      <c r="AG2214" s="139"/>
      <c r="AH2214" s="139"/>
      <c r="AI2214" s="139"/>
      <c r="AJ2214" s="139"/>
      <c r="AK2214" s="139"/>
      <c r="AL2214" s="139"/>
      <c r="AM2214" s="139"/>
      <c r="AN2214" s="139"/>
      <c r="AO2214" s="139"/>
      <c r="AP2214" s="139"/>
      <c r="AQ2214" s="139"/>
      <c r="AR2214" s="139"/>
      <c r="AS2214" s="139"/>
      <c r="AT2214" s="139"/>
      <c r="AU2214" s="139"/>
      <c r="AV2214" s="139"/>
      <c r="AW2214" s="139"/>
      <c r="AX2214" s="139"/>
      <c r="AY2214" s="139"/>
      <c r="AZ2214" s="139"/>
      <c r="BA2214" s="139"/>
      <c r="BB2214" s="139"/>
    </row>
    <row r="2215" spans="1:54" ht="14.25" x14ac:dyDescent="0.2">
      <c r="A2215" s="139"/>
      <c r="B2215" s="139"/>
      <c r="C2215" s="139"/>
      <c r="D2215" s="139"/>
      <c r="E2215" s="139"/>
      <c r="F2215" s="139"/>
      <c r="G2215" s="139"/>
      <c r="H2215" s="139"/>
      <c r="I2215" s="139"/>
      <c r="J2215" s="139"/>
      <c r="K2215" s="139"/>
      <c r="L2215" s="139"/>
      <c r="M2215" s="139"/>
      <c r="N2215" s="139"/>
      <c r="O2215" s="139"/>
      <c r="P2215" s="139"/>
      <c r="Q2215" s="139"/>
      <c r="R2215" s="139"/>
      <c r="S2215" s="139"/>
      <c r="T2215" s="139"/>
      <c r="U2215" s="139"/>
      <c r="V2215" s="139"/>
      <c r="W2215" s="139"/>
      <c r="X2215" s="139"/>
      <c r="Y2215" s="139"/>
      <c r="Z2215" s="139"/>
      <c r="AA2215" s="139"/>
      <c r="AB2215" s="139"/>
      <c r="AC2215" s="139"/>
      <c r="AD2215" s="139"/>
      <c r="AE2215" s="139"/>
      <c r="AF2215" s="139"/>
      <c r="AG2215" s="139"/>
      <c r="AH2215" s="139"/>
      <c r="AI2215" s="139"/>
      <c r="AJ2215" s="139"/>
      <c r="AK2215" s="139"/>
      <c r="AL2215" s="139"/>
      <c r="AM2215" s="139"/>
      <c r="AN2215" s="139"/>
      <c r="AO2215" s="139"/>
      <c r="AP2215" s="139"/>
      <c r="AQ2215" s="139"/>
      <c r="AR2215" s="139"/>
      <c r="AS2215" s="139"/>
      <c r="AT2215" s="139"/>
      <c r="AU2215" s="139"/>
      <c r="AV2215" s="139"/>
      <c r="AW2215" s="139"/>
      <c r="AX2215" s="139"/>
      <c r="AY2215" s="139"/>
      <c r="AZ2215" s="139"/>
      <c r="BA2215" s="139"/>
      <c r="BB2215" s="139"/>
    </row>
    <row r="2216" spans="1:54" ht="14.25" x14ac:dyDescent="0.2">
      <c r="A2216" s="139"/>
      <c r="B2216" s="139"/>
      <c r="C2216" s="139"/>
      <c r="D2216" s="139"/>
      <c r="E2216" s="139"/>
      <c r="F2216" s="139"/>
      <c r="G2216" s="139"/>
      <c r="H2216" s="139"/>
      <c r="I2216" s="139"/>
      <c r="J2216" s="139"/>
      <c r="K2216" s="139"/>
      <c r="L2216" s="139"/>
      <c r="M2216" s="139"/>
      <c r="N2216" s="139"/>
      <c r="O2216" s="139"/>
      <c r="P2216" s="139"/>
      <c r="Q2216" s="139"/>
      <c r="R2216" s="139"/>
      <c r="S2216" s="139"/>
      <c r="T2216" s="139"/>
      <c r="U2216" s="139"/>
      <c r="V2216" s="139"/>
      <c r="W2216" s="139"/>
      <c r="X2216" s="139"/>
      <c r="Y2216" s="139"/>
      <c r="Z2216" s="139"/>
      <c r="AA2216" s="139"/>
      <c r="AB2216" s="139"/>
      <c r="AC2216" s="139"/>
      <c r="AD2216" s="139"/>
      <c r="AE2216" s="139"/>
      <c r="AF2216" s="139"/>
      <c r="AG2216" s="139"/>
      <c r="AH2216" s="139"/>
      <c r="AI2216" s="139"/>
      <c r="AJ2216" s="139"/>
      <c r="AK2216" s="139"/>
      <c r="AL2216" s="139"/>
      <c r="AM2216" s="139"/>
      <c r="AN2216" s="139"/>
      <c r="AO2216" s="139"/>
      <c r="AP2216" s="139"/>
      <c r="AQ2216" s="139"/>
      <c r="AR2216" s="139"/>
      <c r="AS2216" s="139"/>
      <c r="AT2216" s="139"/>
      <c r="AU2216" s="139"/>
      <c r="AV2216" s="139"/>
      <c r="AW2216" s="139"/>
      <c r="AX2216" s="139"/>
      <c r="AY2216" s="139"/>
      <c r="AZ2216" s="139"/>
      <c r="BA2216" s="139"/>
      <c r="BB2216" s="139"/>
    </row>
    <row r="2217" spans="1:54" ht="14.25" x14ac:dyDescent="0.2">
      <c r="A2217" s="139"/>
      <c r="B2217" s="139"/>
      <c r="C2217" s="139"/>
      <c r="D2217" s="139"/>
      <c r="E2217" s="139"/>
      <c r="F2217" s="139"/>
      <c r="G2217" s="139"/>
      <c r="H2217" s="139"/>
      <c r="I2217" s="139"/>
      <c r="J2217" s="139"/>
      <c r="K2217" s="139"/>
      <c r="L2217" s="139"/>
      <c r="M2217" s="139"/>
      <c r="N2217" s="139"/>
      <c r="O2217" s="139"/>
      <c r="P2217" s="139"/>
      <c r="Q2217" s="139"/>
      <c r="R2217" s="139"/>
      <c r="S2217" s="139"/>
      <c r="T2217" s="139"/>
      <c r="U2217" s="139"/>
      <c r="V2217" s="139"/>
      <c r="W2217" s="139"/>
      <c r="X2217" s="139"/>
      <c r="Y2217" s="139"/>
      <c r="Z2217" s="139"/>
      <c r="AA2217" s="139"/>
      <c r="AB2217" s="139"/>
      <c r="AC2217" s="139"/>
      <c r="AD2217" s="139"/>
      <c r="AE2217" s="139"/>
      <c r="AF2217" s="139"/>
      <c r="AG2217" s="139"/>
      <c r="AH2217" s="139"/>
      <c r="AI2217" s="139"/>
      <c r="AJ2217" s="139"/>
      <c r="AK2217" s="139"/>
      <c r="AL2217" s="139"/>
      <c r="AM2217" s="139"/>
      <c r="AN2217" s="139"/>
      <c r="AO2217" s="139"/>
      <c r="AP2217" s="139"/>
      <c r="AQ2217" s="139"/>
      <c r="AR2217" s="139"/>
      <c r="AS2217" s="139"/>
      <c r="AT2217" s="139"/>
      <c r="AU2217" s="139"/>
      <c r="AV2217" s="139"/>
      <c r="AW2217" s="139"/>
      <c r="AX2217" s="139"/>
      <c r="AY2217" s="139"/>
      <c r="AZ2217" s="139"/>
      <c r="BA2217" s="139"/>
      <c r="BB2217" s="139"/>
    </row>
    <row r="2218" spans="1:54" ht="14.25" x14ac:dyDescent="0.2">
      <c r="A2218" s="139"/>
      <c r="B2218" s="139"/>
      <c r="C2218" s="139"/>
      <c r="D2218" s="139"/>
      <c r="E2218" s="139"/>
      <c r="F2218" s="139"/>
      <c r="G2218" s="139"/>
      <c r="H2218" s="139"/>
      <c r="I2218" s="139"/>
      <c r="J2218" s="139"/>
      <c r="K2218" s="139"/>
      <c r="L2218" s="139"/>
      <c r="M2218" s="139"/>
      <c r="N2218" s="139"/>
      <c r="O2218" s="139"/>
      <c r="P2218" s="139"/>
      <c r="Q2218" s="139"/>
      <c r="R2218" s="139"/>
      <c r="S2218" s="139"/>
      <c r="T2218" s="139"/>
      <c r="U2218" s="139"/>
      <c r="V2218" s="139"/>
      <c r="W2218" s="139"/>
      <c r="X2218" s="139"/>
      <c r="Y2218" s="139"/>
      <c r="Z2218" s="139"/>
      <c r="AA2218" s="139"/>
      <c r="AB2218" s="139"/>
      <c r="AC2218" s="139"/>
      <c r="AD2218" s="139"/>
      <c r="AE2218" s="139"/>
      <c r="AF2218" s="139"/>
      <c r="AG2218" s="139"/>
      <c r="AH2218" s="139"/>
      <c r="AI2218" s="139"/>
      <c r="AJ2218" s="139"/>
      <c r="AK2218" s="139"/>
      <c r="AL2218" s="139"/>
      <c r="AM2218" s="139"/>
      <c r="AN2218" s="139"/>
      <c r="AO2218" s="139"/>
      <c r="AP2218" s="139"/>
      <c r="AQ2218" s="139"/>
      <c r="AR2218" s="139"/>
      <c r="AS2218" s="139"/>
      <c r="AT2218" s="139"/>
      <c r="AU2218" s="139"/>
      <c r="AV2218" s="139"/>
      <c r="AW2218" s="139"/>
      <c r="AX2218" s="139"/>
      <c r="AY2218" s="139"/>
      <c r="AZ2218" s="139"/>
      <c r="BA2218" s="139"/>
      <c r="BB2218" s="139"/>
    </row>
    <row r="2219" spans="1:54" ht="14.25" x14ac:dyDescent="0.2">
      <c r="A2219" s="139"/>
      <c r="B2219" s="139"/>
      <c r="C2219" s="139"/>
      <c r="D2219" s="139"/>
      <c r="E2219" s="139"/>
      <c r="F2219" s="139"/>
      <c r="G2219" s="139"/>
      <c r="H2219" s="139"/>
      <c r="I2219" s="139"/>
      <c r="J2219" s="139"/>
      <c r="K2219" s="139"/>
      <c r="L2219" s="139"/>
      <c r="M2219" s="139"/>
      <c r="N2219" s="139"/>
      <c r="O2219" s="139"/>
      <c r="P2219" s="139"/>
      <c r="Q2219" s="139"/>
      <c r="R2219" s="139"/>
      <c r="S2219" s="139"/>
      <c r="T2219" s="139"/>
      <c r="U2219" s="139"/>
      <c r="V2219" s="139"/>
      <c r="W2219" s="139"/>
      <c r="X2219" s="139"/>
      <c r="Y2219" s="139"/>
      <c r="Z2219" s="139"/>
      <c r="AA2219" s="139"/>
      <c r="AB2219" s="139"/>
      <c r="AC2219" s="139"/>
      <c r="AD2219" s="139"/>
      <c r="AE2219" s="139"/>
      <c r="AF2219" s="139"/>
      <c r="AG2219" s="139"/>
      <c r="AH2219" s="139"/>
      <c r="AI2219" s="139"/>
      <c r="AJ2219" s="139"/>
      <c r="AK2219" s="139"/>
      <c r="AL2219" s="139"/>
      <c r="AM2219" s="139"/>
      <c r="AN2219" s="139"/>
      <c r="AO2219" s="139"/>
      <c r="AP2219" s="139"/>
      <c r="AQ2219" s="139"/>
      <c r="AR2219" s="139"/>
      <c r="AS2219" s="139"/>
      <c r="AT2219" s="139"/>
      <c r="AU2219" s="139"/>
      <c r="AV2219" s="139"/>
      <c r="AW2219" s="139"/>
      <c r="AX2219" s="139"/>
      <c r="AY2219" s="139"/>
      <c r="AZ2219" s="139"/>
      <c r="BA2219" s="139"/>
      <c r="BB2219" s="139"/>
    </row>
    <row r="2220" spans="1:54" ht="14.25" x14ac:dyDescent="0.2">
      <c r="A2220" s="139"/>
      <c r="B2220" s="139"/>
      <c r="C2220" s="139"/>
      <c r="D2220" s="139"/>
      <c r="E2220" s="139"/>
      <c r="F2220" s="139"/>
      <c r="G2220" s="139"/>
      <c r="H2220" s="139"/>
      <c r="I2220" s="139"/>
      <c r="J2220" s="139"/>
      <c r="K2220" s="139"/>
      <c r="L2220" s="139"/>
      <c r="M2220" s="139"/>
      <c r="N2220" s="139"/>
      <c r="O2220" s="139"/>
      <c r="P2220" s="139"/>
      <c r="Q2220" s="139"/>
      <c r="R2220" s="139"/>
      <c r="S2220" s="139"/>
      <c r="T2220" s="139"/>
      <c r="U2220" s="139"/>
      <c r="V2220" s="139"/>
      <c r="W2220" s="139"/>
      <c r="X2220" s="139"/>
      <c r="Y2220" s="139"/>
      <c r="Z2220" s="139"/>
      <c r="AA2220" s="139"/>
      <c r="AB2220" s="139"/>
      <c r="AC2220" s="139"/>
      <c r="AD2220" s="139"/>
      <c r="AE2220" s="139"/>
      <c r="AF2220" s="139"/>
      <c r="AG2220" s="139"/>
      <c r="AH2220" s="139"/>
      <c r="AI2220" s="139"/>
      <c r="AJ2220" s="139"/>
      <c r="AK2220" s="139"/>
      <c r="AL2220" s="139"/>
      <c r="AM2220" s="139"/>
      <c r="AN2220" s="139"/>
      <c r="AO2220" s="139"/>
      <c r="AP2220" s="139"/>
      <c r="AQ2220" s="139"/>
      <c r="AR2220" s="139"/>
      <c r="AS2220" s="139"/>
      <c r="AT2220" s="139"/>
      <c r="AU2220" s="139"/>
      <c r="AV2220" s="139"/>
      <c r="AW2220" s="139"/>
      <c r="AX2220" s="139"/>
      <c r="AY2220" s="139"/>
      <c r="AZ2220" s="139"/>
      <c r="BA2220" s="139"/>
      <c r="BB2220" s="139"/>
    </row>
    <row r="2221" spans="1:54" ht="14.25" x14ac:dyDescent="0.2">
      <c r="A2221" s="139"/>
      <c r="B2221" s="139"/>
      <c r="C2221" s="139"/>
      <c r="D2221" s="139"/>
      <c r="E2221" s="139"/>
      <c r="F2221" s="139"/>
      <c r="G2221" s="139"/>
      <c r="H2221" s="139"/>
      <c r="I2221" s="139"/>
      <c r="J2221" s="139"/>
      <c r="K2221" s="139"/>
      <c r="L2221" s="139"/>
      <c r="M2221" s="139"/>
      <c r="N2221" s="139"/>
      <c r="O2221" s="139"/>
      <c r="P2221" s="139"/>
      <c r="Q2221" s="139"/>
      <c r="R2221" s="139"/>
      <c r="S2221" s="139"/>
      <c r="T2221" s="139"/>
      <c r="U2221" s="139"/>
      <c r="V2221" s="139"/>
      <c r="W2221" s="139"/>
      <c r="X2221" s="139"/>
      <c r="Y2221" s="139"/>
      <c r="Z2221" s="139"/>
      <c r="AA2221" s="139"/>
      <c r="AB2221" s="139"/>
      <c r="AC2221" s="139"/>
      <c r="AD2221" s="139"/>
      <c r="AE2221" s="139"/>
      <c r="AF2221" s="139"/>
      <c r="AG2221" s="139"/>
      <c r="AH2221" s="139"/>
      <c r="AI2221" s="139"/>
      <c r="AJ2221" s="139"/>
      <c r="AK2221" s="139"/>
      <c r="AL2221" s="139"/>
      <c r="AM2221" s="139"/>
      <c r="AN2221" s="139"/>
      <c r="AO2221" s="139"/>
      <c r="AP2221" s="139"/>
      <c r="AQ2221" s="139"/>
      <c r="AR2221" s="139"/>
      <c r="AS2221" s="139"/>
      <c r="AT2221" s="139"/>
      <c r="AU2221" s="139"/>
      <c r="AV2221" s="139"/>
      <c r="AW2221" s="139"/>
      <c r="AX2221" s="139"/>
      <c r="AY2221" s="139"/>
      <c r="AZ2221" s="139"/>
      <c r="BA2221" s="139"/>
      <c r="BB2221" s="139"/>
    </row>
    <row r="2222" spans="1:54" ht="14.25" x14ac:dyDescent="0.2">
      <c r="A2222" s="139"/>
      <c r="B2222" s="139"/>
      <c r="C2222" s="139"/>
      <c r="D2222" s="139"/>
      <c r="E2222" s="139"/>
      <c r="F2222" s="139"/>
      <c r="G2222" s="139"/>
      <c r="H2222" s="139"/>
      <c r="I2222" s="139"/>
      <c r="J2222" s="139"/>
      <c r="K2222" s="139"/>
      <c r="L2222" s="139"/>
      <c r="M2222" s="139"/>
      <c r="N2222" s="139"/>
      <c r="O2222" s="139"/>
      <c r="P2222" s="139"/>
      <c r="Q2222" s="139"/>
      <c r="R2222" s="139"/>
      <c r="S2222" s="139"/>
      <c r="T2222" s="139"/>
      <c r="U2222" s="139"/>
      <c r="V2222" s="139"/>
      <c r="W2222" s="139"/>
      <c r="X2222" s="139"/>
      <c r="Y2222" s="139"/>
      <c r="Z2222" s="139"/>
      <c r="AA2222" s="139"/>
      <c r="AB2222" s="139"/>
      <c r="AC2222" s="139"/>
      <c r="AD2222" s="139"/>
      <c r="AE2222" s="139"/>
      <c r="AF2222" s="139"/>
      <c r="AG2222" s="139"/>
      <c r="AH2222" s="139"/>
      <c r="AI2222" s="139"/>
      <c r="AJ2222" s="139"/>
      <c r="AK2222" s="139"/>
      <c r="AL2222" s="139"/>
      <c r="AM2222" s="139"/>
      <c r="AN2222" s="139"/>
      <c r="AO2222" s="139"/>
      <c r="AP2222" s="139"/>
      <c r="AQ2222" s="139"/>
      <c r="AR2222" s="139"/>
      <c r="AS2222" s="139"/>
      <c r="AT2222" s="139"/>
      <c r="AU2222" s="139"/>
      <c r="AV2222" s="139"/>
      <c r="AW2222" s="139"/>
      <c r="AX2222" s="139"/>
      <c r="AY2222" s="139"/>
      <c r="AZ2222" s="139"/>
      <c r="BA2222" s="139"/>
      <c r="BB2222" s="139"/>
    </row>
    <row r="2223" spans="1:54" ht="14.25" x14ac:dyDescent="0.2">
      <c r="A2223" s="139"/>
      <c r="B2223" s="139"/>
      <c r="C2223" s="139"/>
      <c r="D2223" s="139"/>
      <c r="E2223" s="139"/>
      <c r="F2223" s="139"/>
      <c r="G2223" s="139"/>
      <c r="H2223" s="139"/>
      <c r="I2223" s="139"/>
      <c r="J2223" s="139"/>
      <c r="K2223" s="139"/>
      <c r="L2223" s="139"/>
      <c r="M2223" s="139"/>
      <c r="N2223" s="139"/>
      <c r="O2223" s="139"/>
      <c r="P2223" s="139"/>
      <c r="Q2223" s="139"/>
      <c r="R2223" s="139"/>
      <c r="S2223" s="139"/>
      <c r="T2223" s="139"/>
      <c r="U2223" s="139"/>
      <c r="V2223" s="139"/>
      <c r="W2223" s="139"/>
      <c r="X2223" s="139"/>
      <c r="Y2223" s="139"/>
      <c r="Z2223" s="139"/>
      <c r="AA2223" s="139"/>
      <c r="AB2223" s="139"/>
      <c r="AC2223" s="139"/>
      <c r="AD2223" s="139"/>
      <c r="AE2223" s="139"/>
      <c r="AF2223" s="139"/>
      <c r="AG2223" s="139"/>
      <c r="AH2223" s="139"/>
      <c r="AI2223" s="139"/>
      <c r="AJ2223" s="139"/>
      <c r="AK2223" s="139"/>
      <c r="AL2223" s="139"/>
      <c r="AM2223" s="139"/>
      <c r="AN2223" s="139"/>
      <c r="AO2223" s="139"/>
      <c r="AP2223" s="139"/>
      <c r="AQ2223" s="139"/>
      <c r="AR2223" s="139"/>
      <c r="AS2223" s="139"/>
      <c r="AT2223" s="139"/>
      <c r="AU2223" s="139"/>
      <c r="AV2223" s="139"/>
      <c r="AW2223" s="139"/>
      <c r="AX2223" s="139"/>
      <c r="AY2223" s="139"/>
      <c r="AZ2223" s="139"/>
      <c r="BA2223" s="139"/>
      <c r="BB2223" s="139"/>
    </row>
    <row r="2224" spans="1:54" ht="14.25" x14ac:dyDescent="0.2">
      <c r="A2224" s="139"/>
      <c r="B2224" s="139"/>
      <c r="C2224" s="139"/>
      <c r="D2224" s="139"/>
      <c r="E2224" s="139"/>
      <c r="F2224" s="139"/>
      <c r="G2224" s="139"/>
      <c r="H2224" s="139"/>
      <c r="I2224" s="139"/>
      <c r="J2224" s="139"/>
      <c r="K2224" s="139"/>
      <c r="L2224" s="139"/>
      <c r="M2224" s="139"/>
      <c r="N2224" s="139"/>
      <c r="O2224" s="139"/>
      <c r="P2224" s="139"/>
      <c r="Q2224" s="139"/>
      <c r="R2224" s="139"/>
      <c r="S2224" s="139"/>
      <c r="T2224" s="139"/>
      <c r="U2224" s="139"/>
      <c r="V2224" s="139"/>
      <c r="W2224" s="139"/>
      <c r="X2224" s="139"/>
      <c r="Y2224" s="139"/>
      <c r="Z2224" s="139"/>
      <c r="AA2224" s="139"/>
      <c r="AB2224" s="139"/>
      <c r="AC2224" s="139"/>
      <c r="AD2224" s="139"/>
      <c r="AE2224" s="139"/>
      <c r="AF2224" s="139"/>
      <c r="AG2224" s="139"/>
      <c r="AH2224" s="139"/>
      <c r="AI2224" s="139"/>
      <c r="AJ2224" s="139"/>
      <c r="AK2224" s="139"/>
      <c r="AL2224" s="139"/>
      <c r="AM2224" s="139"/>
      <c r="AN2224" s="139"/>
      <c r="AO2224" s="139"/>
      <c r="AP2224" s="139"/>
      <c r="AQ2224" s="139"/>
      <c r="AR2224" s="139"/>
      <c r="AS2224" s="139"/>
      <c r="AT2224" s="139"/>
      <c r="AU2224" s="139"/>
      <c r="AV2224" s="139"/>
      <c r="AW2224" s="139"/>
      <c r="AX2224" s="139"/>
      <c r="AY2224" s="139"/>
      <c r="AZ2224" s="139"/>
      <c r="BA2224" s="139"/>
      <c r="BB2224" s="139"/>
    </row>
    <row r="2225" spans="1:54" ht="14.25" x14ac:dyDescent="0.2">
      <c r="A2225" s="139"/>
      <c r="B2225" s="139"/>
      <c r="C2225" s="139"/>
      <c r="D2225" s="139"/>
      <c r="E2225" s="139"/>
      <c r="F2225" s="139"/>
      <c r="G2225" s="139"/>
      <c r="H2225" s="139"/>
      <c r="I2225" s="139"/>
      <c r="J2225" s="139"/>
      <c r="K2225" s="139"/>
      <c r="L2225" s="139"/>
      <c r="M2225" s="139"/>
      <c r="N2225" s="139"/>
      <c r="O2225" s="139"/>
      <c r="P2225" s="139"/>
      <c r="Q2225" s="139"/>
      <c r="R2225" s="139"/>
      <c r="S2225" s="139"/>
      <c r="T2225" s="139"/>
      <c r="U2225" s="139"/>
      <c r="V2225" s="139"/>
      <c r="W2225" s="139"/>
      <c r="X2225" s="139"/>
      <c r="Y2225" s="139"/>
      <c r="Z2225" s="139"/>
      <c r="AA2225" s="139"/>
      <c r="AB2225" s="139"/>
      <c r="AC2225" s="139"/>
      <c r="AD2225" s="139"/>
      <c r="AE2225" s="139"/>
      <c r="AF2225" s="139"/>
      <c r="AG2225" s="139"/>
      <c r="AH2225" s="139"/>
      <c r="AI2225" s="139"/>
      <c r="AJ2225" s="139"/>
      <c r="AK2225" s="139"/>
      <c r="AL2225" s="139"/>
      <c r="AM2225" s="139"/>
      <c r="AN2225" s="139"/>
      <c r="AO2225" s="139"/>
      <c r="AP2225" s="139"/>
      <c r="AQ2225" s="139"/>
      <c r="AR2225" s="139"/>
      <c r="AS2225" s="139"/>
      <c r="AT2225" s="139"/>
      <c r="AU2225" s="139"/>
      <c r="AV2225" s="139"/>
      <c r="AW2225" s="139"/>
      <c r="AX2225" s="139"/>
      <c r="AY2225" s="139"/>
      <c r="AZ2225" s="139"/>
      <c r="BA2225" s="139"/>
      <c r="BB2225" s="139"/>
    </row>
    <row r="2226" spans="1:54" ht="14.25" x14ac:dyDescent="0.2">
      <c r="A2226" s="139"/>
      <c r="B2226" s="139"/>
      <c r="C2226" s="139"/>
      <c r="D2226" s="139"/>
      <c r="E2226" s="139"/>
      <c r="F2226" s="139"/>
      <c r="G2226" s="139"/>
      <c r="H2226" s="139"/>
      <c r="I2226" s="139"/>
      <c r="J2226" s="139"/>
      <c r="K2226" s="139"/>
      <c r="L2226" s="139"/>
      <c r="M2226" s="139"/>
      <c r="N2226" s="139"/>
      <c r="O2226" s="139"/>
      <c r="P2226" s="139"/>
      <c r="Q2226" s="139"/>
      <c r="R2226" s="139"/>
      <c r="S2226" s="139"/>
      <c r="T2226" s="139"/>
      <c r="U2226" s="139"/>
      <c r="V2226" s="139"/>
      <c r="W2226" s="139"/>
      <c r="X2226" s="139"/>
      <c r="Y2226" s="139"/>
      <c r="Z2226" s="139"/>
      <c r="AA2226" s="139"/>
      <c r="AB2226" s="139"/>
      <c r="AC2226" s="139"/>
      <c r="AD2226" s="139"/>
      <c r="AE2226" s="139"/>
      <c r="AF2226" s="139"/>
      <c r="AG2226" s="139"/>
      <c r="AH2226" s="139"/>
      <c r="AI2226" s="139"/>
      <c r="AJ2226" s="139"/>
      <c r="AK2226" s="139"/>
      <c r="AL2226" s="139"/>
      <c r="AM2226" s="139"/>
      <c r="AN2226" s="139"/>
      <c r="AO2226" s="139"/>
      <c r="AP2226" s="139"/>
      <c r="AQ2226" s="139"/>
      <c r="AR2226" s="139"/>
      <c r="AS2226" s="139"/>
      <c r="AT2226" s="139"/>
      <c r="AU2226" s="139"/>
      <c r="AV2226" s="139"/>
      <c r="AW2226" s="139"/>
      <c r="AX2226" s="139"/>
      <c r="AY2226" s="139"/>
      <c r="AZ2226" s="139"/>
      <c r="BA2226" s="139"/>
      <c r="BB2226" s="139"/>
    </row>
    <row r="2227" spans="1:54" ht="14.25" x14ac:dyDescent="0.2">
      <c r="A2227" s="139"/>
      <c r="B2227" s="139"/>
      <c r="C2227" s="139"/>
      <c r="D2227" s="139"/>
      <c r="E2227" s="139"/>
      <c r="F2227" s="139"/>
      <c r="G2227" s="139"/>
      <c r="H2227" s="139"/>
      <c r="I2227" s="139"/>
      <c r="J2227" s="139"/>
      <c r="K2227" s="139"/>
      <c r="L2227" s="139"/>
      <c r="M2227" s="139"/>
      <c r="N2227" s="139"/>
      <c r="O2227" s="139"/>
      <c r="P2227" s="139"/>
      <c r="Q2227" s="139"/>
      <c r="R2227" s="139"/>
      <c r="S2227" s="139"/>
      <c r="T2227" s="139"/>
      <c r="U2227" s="139"/>
      <c r="V2227" s="139"/>
      <c r="W2227" s="139"/>
      <c r="X2227" s="139"/>
      <c r="Y2227" s="139"/>
      <c r="Z2227" s="139"/>
      <c r="AA2227" s="139"/>
      <c r="AB2227" s="139"/>
      <c r="AC2227" s="139"/>
      <c r="AD2227" s="139"/>
      <c r="AE2227" s="139"/>
      <c r="AF2227" s="139"/>
      <c r="AG2227" s="139"/>
      <c r="AH2227" s="139"/>
      <c r="AI2227" s="139"/>
      <c r="AJ2227" s="139"/>
      <c r="AK2227" s="139"/>
      <c r="AL2227" s="139"/>
      <c r="AM2227" s="139"/>
      <c r="AN2227" s="139"/>
      <c r="AO2227" s="139"/>
      <c r="AP2227" s="139"/>
      <c r="AQ2227" s="139"/>
      <c r="AR2227" s="139"/>
      <c r="AS2227" s="139"/>
      <c r="AT2227" s="139"/>
      <c r="AU2227" s="139"/>
      <c r="AV2227" s="139"/>
      <c r="AW2227" s="139"/>
      <c r="AX2227" s="139"/>
      <c r="AY2227" s="139"/>
      <c r="AZ2227" s="139"/>
      <c r="BA2227" s="139"/>
      <c r="BB2227" s="139"/>
    </row>
    <row r="2228" spans="1:54" ht="14.25" x14ac:dyDescent="0.2">
      <c r="A2228" s="139"/>
      <c r="B2228" s="139"/>
      <c r="C2228" s="139"/>
      <c r="D2228" s="139"/>
      <c r="E2228" s="139"/>
      <c r="F2228" s="139"/>
      <c r="G2228" s="139"/>
      <c r="H2228" s="139"/>
      <c r="I2228" s="139"/>
      <c r="J2228" s="139"/>
      <c r="K2228" s="139"/>
      <c r="L2228" s="139"/>
      <c r="M2228" s="139"/>
      <c r="N2228" s="139"/>
      <c r="O2228" s="139"/>
      <c r="P2228" s="139"/>
      <c r="Q2228" s="139"/>
      <c r="R2228" s="139"/>
      <c r="S2228" s="139"/>
      <c r="T2228" s="139"/>
      <c r="U2228" s="139"/>
      <c r="V2228" s="139"/>
      <c r="W2228" s="139"/>
      <c r="X2228" s="139"/>
      <c r="Y2228" s="139"/>
      <c r="Z2228" s="139"/>
      <c r="AA2228" s="139"/>
      <c r="AB2228" s="139"/>
      <c r="AC2228" s="139"/>
      <c r="AD2228" s="139"/>
      <c r="AE2228" s="139"/>
      <c r="AF2228" s="139"/>
      <c r="AG2228" s="139"/>
      <c r="AH2228" s="139"/>
      <c r="AI2228" s="139"/>
      <c r="AJ2228" s="139"/>
      <c r="AK2228" s="139"/>
      <c r="AL2228" s="139"/>
      <c r="AM2228" s="139"/>
      <c r="AN2228" s="139"/>
      <c r="AO2228" s="139"/>
      <c r="AP2228" s="139"/>
      <c r="AQ2228" s="139"/>
      <c r="AR2228" s="139"/>
      <c r="AS2228" s="139"/>
      <c r="AT2228" s="139"/>
      <c r="AU2228" s="139"/>
      <c r="AV2228" s="139"/>
      <c r="AW2228" s="139"/>
      <c r="AX2228" s="139"/>
      <c r="AY2228" s="139"/>
      <c r="AZ2228" s="139"/>
      <c r="BA2228" s="139"/>
      <c r="BB2228" s="139"/>
    </row>
    <row r="2229" spans="1:54" ht="14.25" x14ac:dyDescent="0.2">
      <c r="A2229" s="139"/>
      <c r="B2229" s="139"/>
      <c r="C2229" s="139"/>
      <c r="D2229" s="139"/>
      <c r="E2229" s="139"/>
      <c r="F2229" s="139"/>
      <c r="G2229" s="139"/>
      <c r="H2229" s="139"/>
      <c r="I2229" s="139"/>
      <c r="J2229" s="139"/>
      <c r="K2229" s="139"/>
      <c r="L2229" s="139"/>
      <c r="M2229" s="139"/>
      <c r="N2229" s="139"/>
      <c r="O2229" s="139"/>
      <c r="P2229" s="139"/>
      <c r="Q2229" s="139"/>
      <c r="R2229" s="139"/>
      <c r="S2229" s="139"/>
      <c r="T2229" s="139"/>
      <c r="U2229" s="139"/>
      <c r="V2229" s="139"/>
      <c r="W2229" s="139"/>
      <c r="X2229" s="139"/>
      <c r="Y2229" s="139"/>
      <c r="Z2229" s="139"/>
      <c r="AA2229" s="139"/>
      <c r="AB2229" s="139"/>
      <c r="AC2229" s="139"/>
      <c r="AD2229" s="139"/>
      <c r="AE2229" s="139"/>
      <c r="AF2229" s="139"/>
      <c r="AG2229" s="139"/>
      <c r="AH2229" s="139"/>
      <c r="AI2229" s="139"/>
      <c r="AJ2229" s="139"/>
      <c r="AK2229" s="139"/>
      <c r="AL2229" s="139"/>
      <c r="AM2229" s="139"/>
      <c r="AN2229" s="139"/>
      <c r="AO2229" s="139"/>
      <c r="AP2229" s="139"/>
      <c r="AQ2229" s="139"/>
      <c r="AR2229" s="139"/>
      <c r="AS2229" s="139"/>
      <c r="AT2229" s="139"/>
      <c r="AU2229" s="139"/>
      <c r="AV2229" s="139"/>
      <c r="AW2229" s="139"/>
      <c r="AX2229" s="139"/>
      <c r="AY2229" s="139"/>
      <c r="AZ2229" s="139"/>
      <c r="BA2229" s="139"/>
      <c r="BB2229" s="139"/>
    </row>
    <row r="2230" spans="1:54" ht="14.25" x14ac:dyDescent="0.2">
      <c r="A2230" s="139"/>
      <c r="B2230" s="139"/>
      <c r="C2230" s="139"/>
      <c r="D2230" s="139"/>
      <c r="E2230" s="139"/>
      <c r="F2230" s="139"/>
      <c r="G2230" s="139"/>
      <c r="H2230" s="139"/>
      <c r="I2230" s="139"/>
      <c r="J2230" s="139"/>
      <c r="K2230" s="139"/>
      <c r="L2230" s="139"/>
      <c r="M2230" s="139"/>
      <c r="N2230" s="139"/>
      <c r="O2230" s="139"/>
      <c r="P2230" s="139"/>
      <c r="Q2230" s="139"/>
      <c r="R2230" s="139"/>
      <c r="S2230" s="139"/>
      <c r="T2230" s="139"/>
      <c r="U2230" s="139"/>
      <c r="V2230" s="139"/>
      <c r="W2230" s="139"/>
      <c r="X2230" s="139"/>
      <c r="Y2230" s="139"/>
      <c r="Z2230" s="139"/>
      <c r="AA2230" s="139"/>
      <c r="AB2230" s="139"/>
      <c r="AC2230" s="139"/>
      <c r="AD2230" s="139"/>
      <c r="AE2230" s="139"/>
      <c r="AF2230" s="139"/>
      <c r="AG2230" s="139"/>
      <c r="AH2230" s="139"/>
      <c r="AI2230" s="139"/>
      <c r="AJ2230" s="139"/>
      <c r="AK2230" s="139"/>
      <c r="AL2230" s="139"/>
      <c r="AM2230" s="139"/>
      <c r="AN2230" s="139"/>
      <c r="AO2230" s="139"/>
      <c r="AP2230" s="139"/>
      <c r="AQ2230" s="139"/>
      <c r="AR2230" s="139"/>
      <c r="AS2230" s="139"/>
      <c r="AT2230" s="139"/>
      <c r="AU2230" s="139"/>
      <c r="AV2230" s="139"/>
      <c r="AW2230" s="139"/>
      <c r="AX2230" s="139"/>
      <c r="AY2230" s="139"/>
      <c r="AZ2230" s="139"/>
      <c r="BA2230" s="139"/>
      <c r="BB2230" s="139"/>
    </row>
    <row r="2231" spans="1:54" ht="14.25" x14ac:dyDescent="0.2">
      <c r="A2231" s="139"/>
      <c r="B2231" s="139"/>
      <c r="C2231" s="139"/>
      <c r="D2231" s="139"/>
      <c r="E2231" s="139"/>
      <c r="F2231" s="139"/>
      <c r="G2231" s="139"/>
      <c r="H2231" s="139"/>
      <c r="I2231" s="139"/>
      <c r="J2231" s="139"/>
      <c r="K2231" s="139"/>
      <c r="L2231" s="139"/>
      <c r="M2231" s="139"/>
      <c r="N2231" s="139"/>
      <c r="O2231" s="139"/>
      <c r="P2231" s="139"/>
      <c r="Q2231" s="139"/>
      <c r="R2231" s="139"/>
      <c r="S2231" s="139"/>
      <c r="T2231" s="139"/>
      <c r="U2231" s="139"/>
      <c r="V2231" s="139"/>
      <c r="W2231" s="139"/>
      <c r="X2231" s="139"/>
      <c r="Y2231" s="139"/>
      <c r="Z2231" s="139"/>
      <c r="AA2231" s="139"/>
      <c r="AB2231" s="139"/>
      <c r="AC2231" s="139"/>
      <c r="AD2231" s="139"/>
      <c r="AE2231" s="139"/>
      <c r="AF2231" s="139"/>
      <c r="AG2231" s="139"/>
      <c r="AH2231" s="139"/>
      <c r="AI2231" s="139"/>
      <c r="AJ2231" s="139"/>
      <c r="AK2231" s="139"/>
      <c r="AL2231" s="139"/>
      <c r="AM2231" s="139"/>
      <c r="AN2231" s="139"/>
      <c r="AO2231" s="139"/>
      <c r="AP2231" s="139"/>
      <c r="AQ2231" s="139"/>
      <c r="AR2231" s="139"/>
      <c r="AS2231" s="139"/>
      <c r="AT2231" s="139"/>
      <c r="AU2231" s="139"/>
      <c r="AV2231" s="139"/>
      <c r="AW2231" s="139"/>
      <c r="AX2231" s="139"/>
      <c r="AY2231" s="139"/>
      <c r="AZ2231" s="139"/>
      <c r="BA2231" s="139"/>
      <c r="BB2231" s="139"/>
    </row>
    <row r="2232" spans="1:54" ht="14.25" x14ac:dyDescent="0.2">
      <c r="A2232" s="139"/>
      <c r="B2232" s="139"/>
      <c r="C2232" s="139"/>
      <c r="D2232" s="139"/>
      <c r="E2232" s="139"/>
      <c r="F2232" s="139"/>
      <c r="G2232" s="139"/>
      <c r="H2232" s="139"/>
      <c r="I2232" s="139"/>
      <c r="J2232" s="139"/>
      <c r="K2232" s="139"/>
      <c r="L2232" s="139"/>
      <c r="M2232" s="139"/>
      <c r="N2232" s="139"/>
      <c r="O2232" s="139"/>
      <c r="P2232" s="139"/>
      <c r="Q2232" s="139"/>
      <c r="R2232" s="139"/>
      <c r="S2232" s="139"/>
      <c r="T2232" s="139"/>
      <c r="U2232" s="139"/>
      <c r="V2232" s="139"/>
      <c r="W2232" s="139"/>
      <c r="X2232" s="139"/>
      <c r="Y2232" s="139"/>
      <c r="Z2232" s="139"/>
      <c r="AA2232" s="139"/>
      <c r="AB2232" s="139"/>
      <c r="AC2232" s="139"/>
      <c r="AD2232" s="139"/>
      <c r="AE2232" s="139"/>
      <c r="AF2232" s="139"/>
      <c r="AG2232" s="139"/>
      <c r="AH2232" s="139"/>
      <c r="AI2232" s="139"/>
      <c r="AJ2232" s="139"/>
      <c r="AK2232" s="139"/>
      <c r="AL2232" s="139"/>
      <c r="AM2232" s="139"/>
      <c r="AN2232" s="139"/>
      <c r="AO2232" s="139"/>
      <c r="AP2232" s="139"/>
      <c r="AQ2232" s="139"/>
      <c r="AR2232" s="139"/>
      <c r="AS2232" s="139"/>
      <c r="AT2232" s="139"/>
      <c r="AU2232" s="139"/>
      <c r="AV2232" s="139"/>
      <c r="AW2232" s="139"/>
      <c r="AX2232" s="139"/>
      <c r="AY2232" s="139"/>
      <c r="AZ2232" s="139"/>
      <c r="BA2232" s="139"/>
      <c r="BB2232" s="139"/>
    </row>
    <row r="2233" spans="1:54" ht="14.25" x14ac:dyDescent="0.2">
      <c r="A2233" s="139"/>
      <c r="B2233" s="139"/>
      <c r="C2233" s="139"/>
      <c r="D2233" s="139"/>
      <c r="E2233" s="139"/>
      <c r="F2233" s="139"/>
      <c r="G2233" s="139"/>
      <c r="H2233" s="139"/>
      <c r="I2233" s="139"/>
      <c r="J2233" s="139"/>
      <c r="K2233" s="139"/>
      <c r="L2233" s="139"/>
      <c r="M2233" s="139"/>
      <c r="N2233" s="139"/>
      <c r="O2233" s="139"/>
      <c r="P2233" s="139"/>
      <c r="Q2233" s="139"/>
      <c r="R2233" s="139"/>
      <c r="S2233" s="139"/>
      <c r="T2233" s="139"/>
      <c r="U2233" s="139"/>
      <c r="V2233" s="139"/>
      <c r="W2233" s="139"/>
      <c r="X2233" s="139"/>
      <c r="Y2233" s="139"/>
      <c r="Z2233" s="139"/>
      <c r="AA2233" s="139"/>
      <c r="AB2233" s="139"/>
      <c r="AC2233" s="139"/>
      <c r="AD2233" s="139"/>
      <c r="AE2233" s="139"/>
      <c r="AF2233" s="139"/>
      <c r="AG2233" s="139"/>
      <c r="AH2233" s="139"/>
      <c r="AI2233" s="139"/>
      <c r="AJ2233" s="139"/>
      <c r="AK2233" s="139"/>
      <c r="AL2233" s="139"/>
      <c r="AM2233" s="139"/>
      <c r="AN2233" s="139"/>
      <c r="AO2233" s="139"/>
      <c r="AP2233" s="139"/>
      <c r="AQ2233" s="139"/>
      <c r="AR2233" s="139"/>
      <c r="AS2233" s="139"/>
      <c r="AT2233" s="139"/>
      <c r="AU2233" s="139"/>
      <c r="AV2233" s="139"/>
      <c r="AW2233" s="139"/>
      <c r="AX2233" s="139"/>
      <c r="AY2233" s="139"/>
      <c r="AZ2233" s="139"/>
      <c r="BA2233" s="139"/>
      <c r="BB2233" s="139"/>
    </row>
    <row r="2234" spans="1:54" ht="14.25" x14ac:dyDescent="0.2">
      <c r="A2234" s="139"/>
      <c r="B2234" s="139"/>
      <c r="C2234" s="139"/>
      <c r="D2234" s="139"/>
      <c r="E2234" s="139"/>
      <c r="F2234" s="139"/>
      <c r="G2234" s="139"/>
      <c r="H2234" s="139"/>
      <c r="I2234" s="139"/>
      <c r="J2234" s="139"/>
      <c r="K2234" s="139"/>
      <c r="L2234" s="139"/>
      <c r="M2234" s="139"/>
      <c r="N2234" s="139"/>
      <c r="O2234" s="139"/>
      <c r="P2234" s="139"/>
      <c r="Q2234" s="139"/>
      <c r="R2234" s="139"/>
      <c r="S2234" s="139"/>
      <c r="T2234" s="139"/>
      <c r="U2234" s="139"/>
      <c r="V2234" s="139"/>
      <c r="W2234" s="139"/>
      <c r="X2234" s="139"/>
      <c r="Y2234" s="139"/>
      <c r="Z2234" s="139"/>
      <c r="AA2234" s="139"/>
      <c r="AB2234" s="139"/>
      <c r="AC2234" s="139"/>
      <c r="AD2234" s="139"/>
      <c r="AE2234" s="139"/>
      <c r="AF2234" s="139"/>
      <c r="AG2234" s="139"/>
      <c r="AH2234" s="139"/>
      <c r="AI2234" s="139"/>
      <c r="AJ2234" s="139"/>
      <c r="AK2234" s="139"/>
      <c r="AL2234" s="139"/>
      <c r="AM2234" s="139"/>
      <c r="AN2234" s="139"/>
      <c r="AO2234" s="139"/>
      <c r="AP2234" s="139"/>
      <c r="AQ2234" s="139"/>
      <c r="AR2234" s="139"/>
      <c r="AS2234" s="139"/>
      <c r="AT2234" s="139"/>
      <c r="AU2234" s="139"/>
      <c r="AV2234" s="139"/>
      <c r="AW2234" s="139"/>
      <c r="AX2234" s="139"/>
      <c r="AY2234" s="139"/>
      <c r="AZ2234" s="139"/>
      <c r="BA2234" s="139"/>
      <c r="BB2234" s="139"/>
    </row>
    <row r="2235" spans="1:54" ht="14.25" x14ac:dyDescent="0.2">
      <c r="A2235" s="139"/>
      <c r="B2235" s="139"/>
      <c r="C2235" s="139"/>
      <c r="D2235" s="139"/>
      <c r="E2235" s="139"/>
      <c r="F2235" s="139"/>
      <c r="G2235" s="139"/>
      <c r="H2235" s="139"/>
      <c r="I2235" s="139"/>
      <c r="J2235" s="139"/>
      <c r="K2235" s="139"/>
      <c r="L2235" s="139"/>
      <c r="M2235" s="139"/>
      <c r="N2235" s="139"/>
      <c r="O2235" s="139"/>
      <c r="P2235" s="139"/>
      <c r="Q2235" s="139"/>
      <c r="R2235" s="139"/>
      <c r="S2235" s="139"/>
      <c r="T2235" s="139"/>
      <c r="U2235" s="139"/>
      <c r="V2235" s="139"/>
      <c r="W2235" s="139"/>
      <c r="X2235" s="139"/>
      <c r="Y2235" s="139"/>
      <c r="Z2235" s="139"/>
      <c r="AA2235" s="139"/>
      <c r="AB2235" s="139"/>
      <c r="AC2235" s="139"/>
      <c r="AD2235" s="139"/>
      <c r="AE2235" s="139"/>
      <c r="AF2235" s="139"/>
      <c r="AG2235" s="139"/>
      <c r="AH2235" s="139"/>
      <c r="AI2235" s="139"/>
      <c r="AJ2235" s="139"/>
      <c r="AK2235" s="139"/>
      <c r="AL2235" s="139"/>
      <c r="AM2235" s="139"/>
      <c r="AN2235" s="139"/>
      <c r="AO2235" s="139"/>
      <c r="AP2235" s="139"/>
      <c r="AQ2235" s="139"/>
      <c r="AR2235" s="139"/>
      <c r="AS2235" s="139"/>
      <c r="AT2235" s="139"/>
      <c r="AU2235" s="139"/>
      <c r="AV2235" s="139"/>
      <c r="AW2235" s="139"/>
      <c r="AX2235" s="139"/>
      <c r="AY2235" s="139"/>
      <c r="AZ2235" s="139"/>
      <c r="BA2235" s="139"/>
      <c r="BB2235" s="139"/>
    </row>
    <row r="2236" spans="1:54" ht="14.25" x14ac:dyDescent="0.2">
      <c r="A2236" s="139"/>
      <c r="B2236" s="139"/>
      <c r="C2236" s="139"/>
      <c r="D2236" s="139"/>
      <c r="E2236" s="139"/>
      <c r="F2236" s="139"/>
      <c r="G2236" s="139"/>
      <c r="H2236" s="139"/>
      <c r="I2236" s="139"/>
      <c r="J2236" s="139"/>
      <c r="K2236" s="139"/>
      <c r="L2236" s="139"/>
      <c r="M2236" s="139"/>
      <c r="N2236" s="139"/>
      <c r="O2236" s="139"/>
      <c r="P2236" s="139"/>
      <c r="Q2236" s="139"/>
      <c r="R2236" s="139"/>
      <c r="S2236" s="139"/>
      <c r="T2236" s="139"/>
      <c r="U2236" s="139"/>
      <c r="V2236" s="139"/>
      <c r="W2236" s="139"/>
      <c r="X2236" s="139"/>
      <c r="Y2236" s="139"/>
      <c r="Z2236" s="139"/>
      <c r="AA2236" s="139"/>
      <c r="AB2236" s="139"/>
      <c r="AC2236" s="139"/>
      <c r="AD2236" s="139"/>
      <c r="AE2236" s="139"/>
      <c r="AF2236" s="139"/>
      <c r="AG2236" s="139"/>
      <c r="AH2236" s="139"/>
      <c r="AI2236" s="139"/>
      <c r="AJ2236" s="139"/>
      <c r="AK2236" s="139"/>
      <c r="AL2236" s="139"/>
      <c r="AM2236" s="139"/>
      <c r="AN2236" s="139"/>
      <c r="AO2236" s="139"/>
      <c r="AP2236" s="139"/>
      <c r="AQ2236" s="139"/>
      <c r="AR2236" s="139"/>
      <c r="AS2236" s="139"/>
      <c r="AT2236" s="139"/>
      <c r="AU2236" s="139"/>
      <c r="AV2236" s="139"/>
      <c r="AW2236" s="139"/>
      <c r="AX2236" s="139"/>
      <c r="AY2236" s="139"/>
      <c r="AZ2236" s="139"/>
      <c r="BA2236" s="139"/>
      <c r="BB2236" s="139"/>
    </row>
    <row r="2237" spans="1:54" ht="14.25" x14ac:dyDescent="0.2">
      <c r="A2237" s="139"/>
      <c r="B2237" s="139"/>
      <c r="C2237" s="139"/>
      <c r="D2237" s="139"/>
      <c r="E2237" s="139"/>
      <c r="F2237" s="139"/>
      <c r="G2237" s="139"/>
      <c r="H2237" s="139"/>
      <c r="I2237" s="139"/>
      <c r="J2237" s="139"/>
      <c r="K2237" s="139"/>
      <c r="L2237" s="139"/>
      <c r="M2237" s="139"/>
      <c r="N2237" s="139"/>
      <c r="O2237" s="139"/>
      <c r="P2237" s="139"/>
      <c r="Q2237" s="139"/>
      <c r="R2237" s="139"/>
      <c r="S2237" s="139"/>
      <c r="T2237" s="139"/>
      <c r="U2237" s="139"/>
      <c r="V2237" s="139"/>
      <c r="W2237" s="139"/>
      <c r="X2237" s="139"/>
      <c r="Y2237" s="139"/>
      <c r="Z2237" s="139"/>
      <c r="AA2237" s="139"/>
      <c r="AB2237" s="139"/>
      <c r="AC2237" s="139"/>
      <c r="AD2237" s="139"/>
      <c r="AE2237" s="139"/>
      <c r="AF2237" s="139"/>
      <c r="AG2237" s="139"/>
      <c r="AH2237" s="139"/>
      <c r="AI2237" s="139"/>
      <c r="AJ2237" s="139"/>
      <c r="AK2237" s="139"/>
      <c r="AL2237" s="139"/>
      <c r="AM2237" s="139"/>
      <c r="AN2237" s="139"/>
      <c r="AO2237" s="139"/>
      <c r="AP2237" s="139"/>
      <c r="AQ2237" s="139"/>
      <c r="AR2237" s="139"/>
      <c r="AS2237" s="139"/>
      <c r="AT2237" s="139"/>
      <c r="AU2237" s="139"/>
      <c r="AV2237" s="139"/>
      <c r="AW2237" s="139"/>
      <c r="AX2237" s="139"/>
      <c r="AY2237" s="139"/>
      <c r="AZ2237" s="139"/>
      <c r="BA2237" s="139"/>
      <c r="BB2237" s="139"/>
    </row>
    <row r="2238" spans="1:54" ht="14.25" x14ac:dyDescent="0.2">
      <c r="A2238" s="139"/>
      <c r="B2238" s="139"/>
      <c r="C2238" s="139"/>
      <c r="D2238" s="139"/>
      <c r="E2238" s="139"/>
      <c r="F2238" s="139"/>
      <c r="G2238" s="139"/>
      <c r="H2238" s="139"/>
      <c r="I2238" s="139"/>
      <c r="J2238" s="139"/>
      <c r="K2238" s="139"/>
      <c r="L2238" s="139"/>
      <c r="M2238" s="139"/>
      <c r="N2238" s="139"/>
      <c r="O2238" s="139"/>
      <c r="P2238" s="139"/>
      <c r="Q2238" s="139"/>
      <c r="R2238" s="139"/>
      <c r="S2238" s="139"/>
      <c r="T2238" s="139"/>
      <c r="U2238" s="139"/>
      <c r="V2238" s="139"/>
      <c r="W2238" s="139"/>
      <c r="X2238" s="139"/>
      <c r="Y2238" s="139"/>
      <c r="Z2238" s="139"/>
      <c r="AA2238" s="139"/>
      <c r="AB2238" s="139"/>
      <c r="AC2238" s="139"/>
      <c r="AD2238" s="139"/>
      <c r="AE2238" s="139"/>
      <c r="AF2238" s="139"/>
      <c r="AG2238" s="139"/>
      <c r="AH2238" s="139"/>
      <c r="AI2238" s="139"/>
      <c r="AJ2238" s="139"/>
      <c r="AK2238" s="139"/>
      <c r="AL2238" s="139"/>
      <c r="AM2238" s="139"/>
      <c r="AN2238" s="139"/>
      <c r="AO2238" s="139"/>
      <c r="AP2238" s="139"/>
      <c r="AQ2238" s="139"/>
      <c r="AR2238" s="139"/>
      <c r="AS2238" s="139"/>
      <c r="AT2238" s="139"/>
      <c r="AU2238" s="139"/>
      <c r="AV2238" s="139"/>
      <c r="AW2238" s="139"/>
      <c r="AX2238" s="139"/>
      <c r="AY2238" s="139"/>
      <c r="AZ2238" s="139"/>
      <c r="BA2238" s="139"/>
      <c r="BB2238" s="139"/>
    </row>
    <row r="2239" spans="1:54" ht="14.25" x14ac:dyDescent="0.2">
      <c r="A2239" s="139"/>
      <c r="B2239" s="139"/>
      <c r="C2239" s="139"/>
      <c r="D2239" s="139"/>
      <c r="E2239" s="139"/>
      <c r="F2239" s="139"/>
      <c r="G2239" s="139"/>
      <c r="H2239" s="139"/>
      <c r="I2239" s="139"/>
      <c r="J2239" s="139"/>
      <c r="K2239" s="139"/>
      <c r="L2239" s="139"/>
      <c r="M2239" s="139"/>
      <c r="N2239" s="139"/>
      <c r="O2239" s="139"/>
      <c r="P2239" s="139"/>
      <c r="Q2239" s="139"/>
      <c r="R2239" s="139"/>
      <c r="S2239" s="139"/>
      <c r="T2239" s="139"/>
      <c r="U2239" s="139"/>
      <c r="V2239" s="139"/>
      <c r="W2239" s="139"/>
      <c r="X2239" s="139"/>
      <c r="Y2239" s="139"/>
      <c r="Z2239" s="139"/>
      <c r="AA2239" s="139"/>
      <c r="AB2239" s="139"/>
      <c r="AC2239" s="139"/>
      <c r="AD2239" s="139"/>
      <c r="AE2239" s="139"/>
      <c r="AF2239" s="139"/>
      <c r="AG2239" s="139"/>
      <c r="AH2239" s="139"/>
      <c r="AI2239" s="139"/>
      <c r="AJ2239" s="139"/>
      <c r="AK2239" s="139"/>
      <c r="AL2239" s="139"/>
      <c r="AM2239" s="139"/>
      <c r="AN2239" s="139"/>
      <c r="AO2239" s="139"/>
      <c r="AP2239" s="139"/>
      <c r="AQ2239" s="139"/>
      <c r="AR2239" s="139"/>
      <c r="AS2239" s="139"/>
      <c r="AT2239" s="139"/>
      <c r="AU2239" s="139"/>
      <c r="AV2239" s="139"/>
      <c r="AW2239" s="139"/>
      <c r="AX2239" s="139"/>
      <c r="AY2239" s="139"/>
      <c r="AZ2239" s="139"/>
      <c r="BA2239" s="139"/>
      <c r="BB2239" s="139"/>
    </row>
    <row r="2240" spans="1:54" ht="14.25" x14ac:dyDescent="0.2">
      <c r="A2240" s="139"/>
      <c r="B2240" s="139"/>
      <c r="C2240" s="139"/>
      <c r="D2240" s="139"/>
      <c r="E2240" s="139"/>
      <c r="F2240" s="139"/>
      <c r="G2240" s="139"/>
      <c r="H2240" s="139"/>
      <c r="I2240" s="139"/>
      <c r="J2240" s="139"/>
      <c r="K2240" s="139"/>
      <c r="L2240" s="139"/>
      <c r="M2240" s="139"/>
      <c r="N2240" s="139"/>
      <c r="O2240" s="139"/>
      <c r="P2240" s="139"/>
      <c r="Q2240" s="139"/>
      <c r="R2240" s="139"/>
      <c r="S2240" s="139"/>
      <c r="T2240" s="139"/>
      <c r="U2240" s="139"/>
      <c r="V2240" s="139"/>
      <c r="W2240" s="139"/>
      <c r="X2240" s="139"/>
      <c r="Y2240" s="139"/>
      <c r="Z2240" s="139"/>
      <c r="AA2240" s="139"/>
      <c r="AB2240" s="139"/>
      <c r="AC2240" s="139"/>
      <c r="AD2240" s="139"/>
      <c r="AE2240" s="139"/>
      <c r="AF2240" s="139"/>
      <c r="AG2240" s="139"/>
      <c r="AH2240" s="139"/>
      <c r="AI2240" s="139"/>
      <c r="AJ2240" s="139"/>
      <c r="AK2240" s="139"/>
      <c r="AL2240" s="139"/>
      <c r="AM2240" s="139"/>
      <c r="AN2240" s="139"/>
      <c r="AO2240" s="139"/>
      <c r="AP2240" s="139"/>
      <c r="AQ2240" s="139"/>
      <c r="AR2240" s="139"/>
      <c r="AS2240" s="139"/>
      <c r="AT2240" s="139"/>
      <c r="AU2240" s="139"/>
      <c r="AV2240" s="139"/>
      <c r="AW2240" s="139"/>
      <c r="AX2240" s="139"/>
      <c r="AY2240" s="139"/>
      <c r="AZ2240" s="139"/>
      <c r="BA2240" s="139"/>
      <c r="BB2240" s="139"/>
    </row>
    <row r="2241" spans="1:54" ht="14.25" x14ac:dyDescent="0.2">
      <c r="A2241" s="139"/>
      <c r="B2241" s="139"/>
      <c r="C2241" s="139"/>
      <c r="D2241" s="139"/>
      <c r="E2241" s="139"/>
      <c r="F2241" s="139"/>
      <c r="G2241" s="139"/>
      <c r="H2241" s="139"/>
      <c r="I2241" s="139"/>
      <c r="J2241" s="139"/>
      <c r="K2241" s="139"/>
      <c r="L2241" s="139"/>
      <c r="M2241" s="139"/>
      <c r="N2241" s="139"/>
      <c r="O2241" s="139"/>
      <c r="P2241" s="139"/>
      <c r="Q2241" s="139"/>
      <c r="R2241" s="139"/>
      <c r="S2241" s="139"/>
      <c r="T2241" s="139"/>
      <c r="U2241" s="139"/>
      <c r="V2241" s="139"/>
      <c r="W2241" s="139"/>
      <c r="X2241" s="139"/>
      <c r="Y2241" s="139"/>
      <c r="Z2241" s="139"/>
      <c r="AA2241" s="139"/>
      <c r="AB2241" s="139"/>
      <c r="AC2241" s="139"/>
      <c r="AD2241" s="139"/>
      <c r="AE2241" s="139"/>
      <c r="AF2241" s="139"/>
      <c r="AG2241" s="139"/>
      <c r="AH2241" s="139"/>
      <c r="AI2241" s="139"/>
      <c r="AJ2241" s="139"/>
      <c r="AK2241" s="139"/>
      <c r="AL2241" s="139"/>
      <c r="AM2241" s="139"/>
      <c r="AN2241" s="139"/>
      <c r="AO2241" s="139"/>
      <c r="AP2241" s="139"/>
      <c r="AQ2241" s="139"/>
      <c r="AR2241" s="139"/>
      <c r="AS2241" s="139"/>
      <c r="AT2241" s="139"/>
      <c r="AU2241" s="139"/>
      <c r="AV2241" s="139"/>
      <c r="AW2241" s="139"/>
      <c r="AX2241" s="139"/>
      <c r="AY2241" s="139"/>
      <c r="AZ2241" s="139"/>
      <c r="BA2241" s="139"/>
      <c r="BB2241" s="139"/>
    </row>
    <row r="2242" spans="1:54" ht="14.25" x14ac:dyDescent="0.2">
      <c r="A2242" s="139"/>
      <c r="B2242" s="139"/>
      <c r="C2242" s="139"/>
      <c r="D2242" s="139"/>
      <c r="E2242" s="139"/>
      <c r="F2242" s="139"/>
      <c r="G2242" s="139"/>
      <c r="H2242" s="139"/>
      <c r="I2242" s="139"/>
      <c r="J2242" s="139"/>
      <c r="K2242" s="139"/>
      <c r="L2242" s="139"/>
      <c r="M2242" s="139"/>
      <c r="N2242" s="139"/>
      <c r="O2242" s="139"/>
      <c r="P2242" s="139"/>
      <c r="Q2242" s="139"/>
      <c r="R2242" s="139"/>
      <c r="S2242" s="139"/>
      <c r="T2242" s="139"/>
      <c r="U2242" s="139"/>
      <c r="V2242" s="139"/>
      <c r="W2242" s="139"/>
      <c r="X2242" s="139"/>
      <c r="Y2242" s="139"/>
      <c r="Z2242" s="139"/>
      <c r="AA2242" s="139"/>
      <c r="AB2242" s="139"/>
      <c r="AC2242" s="139"/>
      <c r="AD2242" s="139"/>
      <c r="AE2242" s="139"/>
      <c r="AF2242" s="139"/>
      <c r="AG2242" s="139"/>
      <c r="AH2242" s="139"/>
      <c r="AI2242" s="139"/>
      <c r="AJ2242" s="139"/>
      <c r="AK2242" s="139"/>
      <c r="AL2242" s="139"/>
      <c r="AM2242" s="139"/>
      <c r="AN2242" s="139"/>
      <c r="AO2242" s="139"/>
      <c r="AP2242" s="139"/>
      <c r="AQ2242" s="139"/>
      <c r="AR2242" s="139"/>
      <c r="AS2242" s="139"/>
      <c r="AT2242" s="139"/>
      <c r="AU2242" s="139"/>
      <c r="AV2242" s="139"/>
      <c r="AW2242" s="139"/>
      <c r="AX2242" s="139"/>
      <c r="AY2242" s="139"/>
      <c r="AZ2242" s="139"/>
      <c r="BA2242" s="139"/>
      <c r="BB2242" s="139"/>
    </row>
    <row r="2243" spans="1:54" ht="14.25" x14ac:dyDescent="0.2">
      <c r="A2243" s="139"/>
      <c r="B2243" s="139"/>
      <c r="C2243" s="139"/>
      <c r="D2243" s="139"/>
      <c r="E2243" s="139"/>
      <c r="F2243" s="139"/>
      <c r="G2243" s="139"/>
      <c r="H2243" s="139"/>
      <c r="I2243" s="139"/>
      <c r="J2243" s="139"/>
      <c r="K2243" s="139"/>
      <c r="L2243" s="139"/>
      <c r="M2243" s="139"/>
      <c r="N2243" s="139"/>
      <c r="O2243" s="139"/>
      <c r="P2243" s="139"/>
      <c r="Q2243" s="139"/>
      <c r="R2243" s="139"/>
      <c r="S2243" s="139"/>
      <c r="T2243" s="139"/>
      <c r="U2243" s="139"/>
      <c r="V2243" s="139"/>
      <c r="W2243" s="139"/>
      <c r="X2243" s="139"/>
      <c r="Y2243" s="139"/>
      <c r="Z2243" s="139"/>
      <c r="AA2243" s="139"/>
      <c r="AB2243" s="139"/>
      <c r="AC2243" s="139"/>
      <c r="AD2243" s="139"/>
      <c r="AE2243" s="139"/>
      <c r="AF2243" s="139"/>
      <c r="AG2243" s="139"/>
      <c r="AH2243" s="139"/>
      <c r="AI2243" s="139"/>
      <c r="AJ2243" s="139"/>
      <c r="AK2243" s="139"/>
      <c r="AL2243" s="139"/>
      <c r="AM2243" s="139"/>
      <c r="AN2243" s="139"/>
      <c r="AO2243" s="139"/>
      <c r="AP2243" s="139"/>
      <c r="AQ2243" s="139"/>
      <c r="AR2243" s="139"/>
      <c r="AS2243" s="139"/>
      <c r="AT2243" s="139"/>
      <c r="AU2243" s="139"/>
      <c r="AV2243" s="139"/>
      <c r="AW2243" s="139"/>
      <c r="AX2243" s="139"/>
      <c r="AY2243" s="139"/>
      <c r="AZ2243" s="139"/>
      <c r="BA2243" s="139"/>
      <c r="BB2243" s="139"/>
    </row>
    <row r="2244" spans="1:54" ht="14.25" x14ac:dyDescent="0.2">
      <c r="A2244" s="139"/>
      <c r="B2244" s="139"/>
      <c r="C2244" s="139"/>
      <c r="D2244" s="139"/>
      <c r="E2244" s="139"/>
      <c r="F2244" s="139"/>
      <c r="G2244" s="139"/>
      <c r="H2244" s="139"/>
      <c r="I2244" s="139"/>
      <c r="J2244" s="139"/>
      <c r="K2244" s="139"/>
      <c r="L2244" s="139"/>
      <c r="M2244" s="139"/>
      <c r="N2244" s="139"/>
      <c r="O2244" s="139"/>
      <c r="P2244" s="139"/>
      <c r="Q2244" s="139"/>
      <c r="R2244" s="139"/>
      <c r="S2244" s="139"/>
      <c r="T2244" s="139"/>
      <c r="U2244" s="139"/>
      <c r="V2244" s="139"/>
      <c r="W2244" s="139"/>
      <c r="X2244" s="139"/>
      <c r="Y2244" s="139"/>
      <c r="Z2244" s="139"/>
      <c r="AA2244" s="139"/>
      <c r="AB2244" s="139"/>
      <c r="AC2244" s="139"/>
      <c r="AD2244" s="139"/>
      <c r="AE2244" s="139"/>
      <c r="AF2244" s="139"/>
      <c r="AG2244" s="139"/>
      <c r="AH2244" s="139"/>
      <c r="AI2244" s="139"/>
      <c r="AJ2244" s="139"/>
      <c r="AK2244" s="139"/>
      <c r="AL2244" s="139"/>
      <c r="AM2244" s="139"/>
      <c r="AN2244" s="139"/>
      <c r="AO2244" s="139"/>
      <c r="AP2244" s="139"/>
      <c r="AQ2244" s="139"/>
      <c r="AR2244" s="139"/>
      <c r="AS2244" s="139"/>
      <c r="AT2244" s="139"/>
      <c r="AU2244" s="139"/>
      <c r="AV2244" s="139"/>
      <c r="AW2244" s="139"/>
      <c r="AX2244" s="139"/>
      <c r="AY2244" s="139"/>
      <c r="AZ2244" s="139"/>
      <c r="BA2244" s="139"/>
      <c r="BB2244" s="139"/>
    </row>
    <row r="2245" spans="1:54" ht="14.25" x14ac:dyDescent="0.2">
      <c r="A2245" s="139"/>
      <c r="B2245" s="139"/>
      <c r="C2245" s="139"/>
      <c r="D2245" s="139"/>
      <c r="E2245" s="139"/>
      <c r="F2245" s="139"/>
      <c r="G2245" s="139"/>
      <c r="H2245" s="139"/>
      <c r="I2245" s="139"/>
      <c r="J2245" s="139"/>
      <c r="K2245" s="139"/>
      <c r="L2245" s="139"/>
      <c r="M2245" s="139"/>
      <c r="N2245" s="139"/>
      <c r="O2245" s="139"/>
      <c r="P2245" s="139"/>
      <c r="Q2245" s="139"/>
      <c r="R2245" s="139"/>
      <c r="S2245" s="139"/>
      <c r="T2245" s="139"/>
      <c r="U2245" s="139"/>
      <c r="V2245" s="139"/>
      <c r="W2245" s="139"/>
      <c r="X2245" s="139"/>
      <c r="Y2245" s="139"/>
      <c r="Z2245" s="139"/>
      <c r="AA2245" s="139"/>
      <c r="AB2245" s="139"/>
      <c r="AC2245" s="139"/>
      <c r="AD2245" s="139"/>
      <c r="AE2245" s="139"/>
      <c r="AF2245" s="139"/>
      <c r="AG2245" s="139"/>
      <c r="AH2245" s="139"/>
      <c r="AI2245" s="139"/>
      <c r="AJ2245" s="139"/>
      <c r="AK2245" s="139"/>
      <c r="AL2245" s="139"/>
      <c r="AM2245" s="139"/>
      <c r="AN2245" s="139"/>
      <c r="AO2245" s="139"/>
      <c r="AP2245" s="139"/>
      <c r="AQ2245" s="139"/>
      <c r="AR2245" s="139"/>
      <c r="AS2245" s="139"/>
      <c r="AT2245" s="139"/>
      <c r="AU2245" s="139"/>
      <c r="AV2245" s="139"/>
      <c r="AW2245" s="139"/>
      <c r="AX2245" s="139"/>
      <c r="AY2245" s="139"/>
      <c r="AZ2245" s="139"/>
      <c r="BA2245" s="139"/>
      <c r="BB2245" s="139"/>
    </row>
    <row r="2246" spans="1:54" ht="14.25" x14ac:dyDescent="0.2">
      <c r="A2246" s="139"/>
      <c r="B2246" s="139"/>
      <c r="C2246" s="139"/>
      <c r="D2246" s="139"/>
      <c r="E2246" s="139"/>
      <c r="F2246" s="139"/>
      <c r="G2246" s="139"/>
      <c r="H2246" s="139"/>
      <c r="I2246" s="139"/>
      <c r="J2246" s="139"/>
      <c r="K2246" s="139"/>
      <c r="L2246" s="139"/>
      <c r="M2246" s="139"/>
      <c r="N2246" s="139"/>
      <c r="O2246" s="139"/>
      <c r="P2246" s="139"/>
      <c r="Q2246" s="139"/>
      <c r="R2246" s="139"/>
      <c r="S2246" s="139"/>
      <c r="T2246" s="139"/>
      <c r="U2246" s="139"/>
      <c r="V2246" s="139"/>
      <c r="W2246" s="139"/>
      <c r="X2246" s="139"/>
      <c r="Y2246" s="139"/>
      <c r="Z2246" s="139"/>
      <c r="AA2246" s="139"/>
      <c r="AB2246" s="139"/>
      <c r="AC2246" s="139"/>
      <c r="AD2246" s="139"/>
      <c r="AE2246" s="139"/>
      <c r="AF2246" s="139"/>
      <c r="AG2246" s="139"/>
      <c r="AH2246" s="139"/>
      <c r="AI2246" s="139"/>
      <c r="AJ2246" s="139"/>
      <c r="AK2246" s="139"/>
      <c r="AL2246" s="139"/>
      <c r="AM2246" s="139"/>
      <c r="AN2246" s="139"/>
      <c r="AO2246" s="139"/>
      <c r="AP2246" s="139"/>
      <c r="AQ2246" s="139"/>
      <c r="AR2246" s="139"/>
      <c r="AS2246" s="139"/>
      <c r="AT2246" s="139"/>
      <c r="AU2246" s="139"/>
      <c r="AV2246" s="139"/>
      <c r="AW2246" s="139"/>
      <c r="AX2246" s="139"/>
      <c r="AY2246" s="139"/>
      <c r="AZ2246" s="139"/>
      <c r="BA2246" s="139"/>
      <c r="BB2246" s="139"/>
    </row>
    <row r="2247" spans="1:54" ht="14.25" x14ac:dyDescent="0.2">
      <c r="A2247" s="139"/>
      <c r="B2247" s="139"/>
      <c r="C2247" s="139"/>
      <c r="D2247" s="139"/>
      <c r="E2247" s="139"/>
      <c r="F2247" s="139"/>
      <c r="G2247" s="139"/>
      <c r="H2247" s="139"/>
      <c r="I2247" s="139"/>
      <c r="J2247" s="139"/>
      <c r="K2247" s="139"/>
      <c r="L2247" s="139"/>
      <c r="M2247" s="139"/>
      <c r="N2247" s="139"/>
      <c r="O2247" s="139"/>
      <c r="P2247" s="139"/>
      <c r="Q2247" s="139"/>
      <c r="R2247" s="139"/>
      <c r="S2247" s="139"/>
      <c r="T2247" s="139"/>
      <c r="U2247" s="139"/>
      <c r="V2247" s="139"/>
      <c r="W2247" s="139"/>
      <c r="X2247" s="139"/>
      <c r="Y2247" s="139"/>
      <c r="Z2247" s="139"/>
      <c r="AA2247" s="139"/>
      <c r="AB2247" s="139"/>
      <c r="AC2247" s="139"/>
      <c r="AD2247" s="139"/>
      <c r="AE2247" s="139"/>
      <c r="AF2247" s="139"/>
      <c r="AG2247" s="139"/>
      <c r="AH2247" s="139"/>
      <c r="AI2247" s="139"/>
      <c r="AJ2247" s="139"/>
      <c r="AK2247" s="139"/>
      <c r="AL2247" s="139"/>
      <c r="AM2247" s="139"/>
      <c r="AN2247" s="139"/>
      <c r="AO2247" s="139"/>
      <c r="AP2247" s="139"/>
      <c r="AQ2247" s="139"/>
      <c r="AR2247" s="139"/>
      <c r="AS2247" s="139"/>
      <c r="AT2247" s="139"/>
      <c r="AU2247" s="139"/>
      <c r="AV2247" s="139"/>
      <c r="AW2247" s="139"/>
      <c r="AX2247" s="139"/>
      <c r="AY2247" s="139"/>
      <c r="AZ2247" s="139"/>
      <c r="BA2247" s="139"/>
      <c r="BB2247" s="139"/>
    </row>
    <row r="2248" spans="1:54" ht="14.25" x14ac:dyDescent="0.2">
      <c r="A2248" s="139"/>
      <c r="B2248" s="139"/>
      <c r="C2248" s="139"/>
      <c r="D2248" s="139"/>
      <c r="E2248" s="139"/>
      <c r="F2248" s="139"/>
      <c r="G2248" s="139"/>
      <c r="H2248" s="139"/>
      <c r="I2248" s="139"/>
      <c r="J2248" s="139"/>
      <c r="K2248" s="139"/>
      <c r="L2248" s="139"/>
      <c r="M2248" s="139"/>
      <c r="N2248" s="139"/>
      <c r="O2248" s="139"/>
      <c r="P2248" s="139"/>
      <c r="Q2248" s="139"/>
      <c r="R2248" s="139"/>
      <c r="S2248" s="139"/>
      <c r="T2248" s="139"/>
      <c r="U2248" s="139"/>
      <c r="V2248" s="139"/>
      <c r="W2248" s="139"/>
      <c r="X2248" s="139"/>
      <c r="Y2248" s="139"/>
      <c r="Z2248" s="139"/>
      <c r="AA2248" s="139"/>
      <c r="AB2248" s="139"/>
      <c r="AC2248" s="139"/>
      <c r="AD2248" s="139"/>
      <c r="AE2248" s="139"/>
      <c r="AF2248" s="139"/>
      <c r="AG2248" s="139"/>
      <c r="AH2248" s="139"/>
      <c r="AI2248" s="139"/>
      <c r="AJ2248" s="139"/>
      <c r="AK2248" s="139"/>
      <c r="AL2248" s="139"/>
      <c r="AM2248" s="139"/>
      <c r="AN2248" s="139"/>
      <c r="AO2248" s="139"/>
      <c r="AP2248" s="139"/>
      <c r="AQ2248" s="139"/>
      <c r="AR2248" s="139"/>
      <c r="AS2248" s="139"/>
      <c r="AT2248" s="139"/>
      <c r="AU2248" s="139"/>
      <c r="AV2248" s="139"/>
      <c r="AW2248" s="139"/>
      <c r="AX2248" s="139"/>
      <c r="AY2248" s="139"/>
      <c r="AZ2248" s="139"/>
      <c r="BA2248" s="139"/>
      <c r="BB2248" s="139"/>
    </row>
    <row r="2249" spans="1:54" ht="14.25" x14ac:dyDescent="0.2">
      <c r="A2249" s="139"/>
      <c r="B2249" s="139"/>
      <c r="C2249" s="139"/>
      <c r="D2249" s="139"/>
      <c r="E2249" s="139"/>
      <c r="F2249" s="139"/>
      <c r="G2249" s="139"/>
      <c r="H2249" s="139"/>
      <c r="I2249" s="139"/>
      <c r="J2249" s="139"/>
      <c r="K2249" s="139"/>
      <c r="L2249" s="139"/>
      <c r="M2249" s="139"/>
      <c r="N2249" s="139"/>
      <c r="O2249" s="139"/>
      <c r="P2249" s="139"/>
      <c r="Q2249" s="139"/>
      <c r="R2249" s="139"/>
      <c r="S2249" s="139"/>
      <c r="T2249" s="139"/>
      <c r="U2249" s="139"/>
      <c r="V2249" s="139"/>
      <c r="W2249" s="139"/>
      <c r="X2249" s="139"/>
      <c r="Y2249" s="139"/>
      <c r="Z2249" s="139"/>
      <c r="AA2249" s="139"/>
      <c r="AB2249" s="139"/>
      <c r="AC2249" s="139"/>
      <c r="AD2249" s="139"/>
      <c r="AE2249" s="139"/>
      <c r="AF2249" s="139"/>
      <c r="AG2249" s="139"/>
      <c r="AH2249" s="139"/>
      <c r="AI2249" s="139"/>
      <c r="AJ2249" s="139"/>
      <c r="AK2249" s="139"/>
      <c r="AL2249" s="139"/>
      <c r="AM2249" s="139"/>
      <c r="AN2249" s="139"/>
      <c r="AO2249" s="139"/>
      <c r="AP2249" s="139"/>
      <c r="AQ2249" s="139"/>
      <c r="AR2249" s="139"/>
      <c r="AS2249" s="139"/>
      <c r="AT2249" s="139"/>
      <c r="AU2249" s="139"/>
      <c r="AV2249" s="139"/>
      <c r="AW2249" s="139"/>
      <c r="AX2249" s="139"/>
      <c r="AY2249" s="139"/>
      <c r="AZ2249" s="139"/>
      <c r="BA2249" s="139"/>
      <c r="BB2249" s="139"/>
    </row>
    <row r="2250" spans="1:54" ht="14.25" x14ac:dyDescent="0.2">
      <c r="A2250" s="139"/>
      <c r="B2250" s="139"/>
      <c r="C2250" s="139"/>
      <c r="D2250" s="139"/>
      <c r="E2250" s="139"/>
      <c r="F2250" s="139"/>
      <c r="G2250" s="139"/>
      <c r="H2250" s="139"/>
      <c r="I2250" s="139"/>
      <c r="J2250" s="139"/>
      <c r="K2250" s="139"/>
      <c r="L2250" s="139"/>
      <c r="M2250" s="139"/>
      <c r="N2250" s="139"/>
      <c r="O2250" s="139"/>
      <c r="P2250" s="139"/>
      <c r="Q2250" s="139"/>
      <c r="R2250" s="139"/>
      <c r="S2250" s="139"/>
      <c r="T2250" s="139"/>
      <c r="U2250" s="139"/>
      <c r="V2250" s="139"/>
      <c r="W2250" s="139"/>
      <c r="X2250" s="139"/>
      <c r="Y2250" s="139"/>
      <c r="Z2250" s="139"/>
      <c r="AA2250" s="139"/>
      <c r="AB2250" s="139"/>
      <c r="AC2250" s="139"/>
      <c r="AD2250" s="139"/>
      <c r="AE2250" s="139"/>
      <c r="AF2250" s="139"/>
      <c r="AG2250" s="139"/>
      <c r="AH2250" s="139"/>
      <c r="AI2250" s="139"/>
      <c r="AJ2250" s="139"/>
      <c r="AK2250" s="139"/>
      <c r="AL2250" s="139"/>
      <c r="AM2250" s="139"/>
      <c r="AN2250" s="139"/>
      <c r="AO2250" s="139"/>
      <c r="AP2250" s="139"/>
      <c r="AQ2250" s="139"/>
      <c r="AR2250" s="139"/>
      <c r="AS2250" s="139"/>
      <c r="AT2250" s="139"/>
      <c r="AU2250" s="139"/>
      <c r="AV2250" s="139"/>
      <c r="AW2250" s="139"/>
      <c r="AX2250" s="139"/>
      <c r="AY2250" s="139"/>
      <c r="AZ2250" s="139"/>
      <c r="BA2250" s="139"/>
      <c r="BB2250" s="139"/>
    </row>
    <row r="2251" spans="1:54" ht="14.25" x14ac:dyDescent="0.2">
      <c r="A2251" s="139"/>
      <c r="B2251" s="139"/>
      <c r="C2251" s="139"/>
      <c r="D2251" s="139"/>
      <c r="E2251" s="139"/>
      <c r="F2251" s="139"/>
      <c r="G2251" s="139"/>
      <c r="H2251" s="139"/>
      <c r="I2251" s="139"/>
      <c r="J2251" s="139"/>
      <c r="K2251" s="139"/>
      <c r="L2251" s="139"/>
      <c r="M2251" s="139"/>
      <c r="N2251" s="139"/>
      <c r="O2251" s="139"/>
      <c r="P2251" s="139"/>
      <c r="Q2251" s="139"/>
      <c r="R2251" s="139"/>
      <c r="S2251" s="139"/>
      <c r="T2251" s="139"/>
      <c r="U2251" s="139"/>
      <c r="V2251" s="139"/>
      <c r="W2251" s="139"/>
      <c r="X2251" s="139"/>
      <c r="Y2251" s="139"/>
      <c r="Z2251" s="139"/>
      <c r="AA2251" s="139"/>
      <c r="AB2251" s="139"/>
      <c r="AC2251" s="139"/>
      <c r="AD2251" s="139"/>
      <c r="AE2251" s="139"/>
      <c r="AF2251" s="139"/>
      <c r="AG2251" s="139"/>
      <c r="AH2251" s="139"/>
      <c r="AI2251" s="139"/>
      <c r="AJ2251" s="139"/>
      <c r="AK2251" s="139"/>
      <c r="AL2251" s="139"/>
      <c r="AM2251" s="139"/>
      <c r="AN2251" s="139"/>
      <c r="AO2251" s="139"/>
      <c r="AP2251" s="139"/>
      <c r="AQ2251" s="139"/>
      <c r="AR2251" s="139"/>
      <c r="AS2251" s="139"/>
      <c r="AT2251" s="139"/>
      <c r="AU2251" s="139"/>
      <c r="AV2251" s="139"/>
      <c r="AW2251" s="139"/>
      <c r="AX2251" s="139"/>
      <c r="AY2251" s="139"/>
      <c r="AZ2251" s="139"/>
      <c r="BA2251" s="139"/>
      <c r="BB2251" s="139"/>
    </row>
    <row r="2252" spans="1:54" ht="14.25" x14ac:dyDescent="0.2">
      <c r="A2252" s="139"/>
      <c r="B2252" s="139"/>
      <c r="C2252" s="139"/>
      <c r="D2252" s="139"/>
      <c r="E2252" s="139"/>
      <c r="F2252" s="139"/>
      <c r="G2252" s="139"/>
      <c r="H2252" s="139"/>
      <c r="I2252" s="139"/>
      <c r="J2252" s="139"/>
      <c r="K2252" s="139"/>
      <c r="L2252" s="139"/>
      <c r="M2252" s="139"/>
      <c r="N2252" s="139"/>
      <c r="O2252" s="139"/>
      <c r="P2252" s="139"/>
      <c r="Q2252" s="139"/>
      <c r="R2252" s="139"/>
      <c r="S2252" s="139"/>
      <c r="T2252" s="139"/>
      <c r="U2252" s="139"/>
      <c r="V2252" s="139"/>
      <c r="W2252" s="139"/>
      <c r="X2252" s="139"/>
      <c r="Y2252" s="139"/>
      <c r="Z2252" s="139"/>
      <c r="AA2252" s="139"/>
      <c r="AB2252" s="139"/>
      <c r="AC2252" s="139"/>
      <c r="AD2252" s="139"/>
      <c r="AE2252" s="139"/>
      <c r="AF2252" s="139"/>
      <c r="AG2252" s="139"/>
      <c r="AH2252" s="139"/>
      <c r="AI2252" s="139"/>
      <c r="AJ2252" s="139"/>
      <c r="AK2252" s="139"/>
      <c r="AL2252" s="139"/>
      <c r="AM2252" s="139"/>
      <c r="AN2252" s="139"/>
      <c r="AO2252" s="139"/>
      <c r="AP2252" s="139"/>
      <c r="AQ2252" s="139"/>
      <c r="AR2252" s="139"/>
      <c r="AS2252" s="139"/>
      <c r="AT2252" s="139"/>
      <c r="AU2252" s="139"/>
      <c r="AV2252" s="139"/>
      <c r="AW2252" s="139"/>
      <c r="AX2252" s="139"/>
      <c r="AY2252" s="139"/>
      <c r="AZ2252" s="139"/>
      <c r="BA2252" s="139"/>
      <c r="BB2252" s="139"/>
    </row>
    <row r="2253" spans="1:54" ht="14.25" x14ac:dyDescent="0.2">
      <c r="A2253" s="139"/>
      <c r="B2253" s="139"/>
      <c r="C2253" s="139"/>
      <c r="D2253" s="139"/>
      <c r="E2253" s="139"/>
      <c r="F2253" s="139"/>
      <c r="G2253" s="139"/>
      <c r="H2253" s="139"/>
      <c r="I2253" s="139"/>
      <c r="J2253" s="139"/>
      <c r="K2253" s="139"/>
      <c r="L2253" s="139"/>
      <c r="M2253" s="139"/>
      <c r="N2253" s="139"/>
      <c r="O2253" s="139"/>
      <c r="P2253" s="139"/>
      <c r="Q2253" s="139"/>
      <c r="R2253" s="139"/>
      <c r="S2253" s="139"/>
      <c r="T2253" s="139"/>
      <c r="U2253" s="139"/>
      <c r="V2253" s="139"/>
      <c r="W2253" s="139"/>
      <c r="X2253" s="139"/>
      <c r="Y2253" s="139"/>
      <c r="Z2253" s="139"/>
      <c r="AA2253" s="139"/>
      <c r="AB2253" s="139"/>
      <c r="AC2253" s="139"/>
      <c r="AD2253" s="139"/>
      <c r="AE2253" s="139"/>
      <c r="AF2253" s="139"/>
      <c r="AG2253" s="139"/>
      <c r="AH2253" s="139"/>
      <c r="AI2253" s="139"/>
      <c r="AJ2253" s="139"/>
      <c r="AK2253" s="139"/>
      <c r="AL2253" s="139"/>
      <c r="AM2253" s="139"/>
      <c r="AN2253" s="139"/>
      <c r="AO2253" s="139"/>
      <c r="AP2253" s="139"/>
      <c r="AQ2253" s="139"/>
      <c r="AR2253" s="139"/>
      <c r="AS2253" s="139"/>
      <c r="AT2253" s="139"/>
      <c r="AU2253" s="139"/>
      <c r="AV2253" s="139"/>
      <c r="AW2253" s="139"/>
      <c r="AX2253" s="139"/>
      <c r="AY2253" s="139"/>
      <c r="AZ2253" s="139"/>
      <c r="BA2253" s="139"/>
      <c r="BB2253" s="139"/>
    </row>
    <row r="2254" spans="1:54" ht="14.25" x14ac:dyDescent="0.2">
      <c r="A2254" s="139"/>
      <c r="B2254" s="139"/>
      <c r="C2254" s="139"/>
      <c r="D2254" s="139"/>
      <c r="E2254" s="139"/>
      <c r="F2254" s="139"/>
      <c r="G2254" s="139"/>
      <c r="H2254" s="139"/>
      <c r="I2254" s="139"/>
      <c r="J2254" s="139"/>
      <c r="K2254" s="139"/>
      <c r="L2254" s="139"/>
      <c r="M2254" s="139"/>
      <c r="N2254" s="139"/>
      <c r="O2254" s="139"/>
      <c r="P2254" s="139"/>
      <c r="Q2254" s="139"/>
      <c r="R2254" s="139"/>
      <c r="S2254" s="139"/>
      <c r="T2254" s="139"/>
      <c r="U2254" s="139"/>
      <c r="V2254" s="139"/>
      <c r="W2254" s="139"/>
      <c r="X2254" s="139"/>
      <c r="Y2254" s="139"/>
      <c r="Z2254" s="139"/>
      <c r="AA2254" s="139"/>
      <c r="AB2254" s="139"/>
      <c r="AC2254" s="139"/>
      <c r="AD2254" s="139"/>
      <c r="AE2254" s="139"/>
      <c r="AF2254" s="139"/>
      <c r="AG2254" s="139"/>
      <c r="AH2254" s="139"/>
      <c r="AI2254" s="139"/>
      <c r="AJ2254" s="139"/>
      <c r="AK2254" s="139"/>
      <c r="AL2254" s="139"/>
      <c r="AM2254" s="139"/>
      <c r="AN2254" s="139"/>
      <c r="AO2254" s="139"/>
      <c r="AP2254" s="139"/>
      <c r="AQ2254" s="139"/>
      <c r="AR2254" s="139"/>
      <c r="AS2254" s="139"/>
      <c r="AT2254" s="139"/>
      <c r="AU2254" s="139"/>
      <c r="AV2254" s="139"/>
      <c r="AW2254" s="139"/>
      <c r="AX2254" s="139"/>
      <c r="AY2254" s="139"/>
      <c r="AZ2254" s="139"/>
      <c r="BA2254" s="139"/>
      <c r="BB2254" s="139"/>
    </row>
    <row r="2255" spans="1:54" ht="14.25" x14ac:dyDescent="0.2">
      <c r="A2255" s="139"/>
      <c r="B2255" s="139"/>
      <c r="C2255" s="139"/>
      <c r="D2255" s="139"/>
      <c r="E2255" s="139"/>
      <c r="F2255" s="139"/>
      <c r="G2255" s="139"/>
      <c r="H2255" s="139"/>
      <c r="I2255" s="139"/>
      <c r="J2255" s="139"/>
      <c r="K2255" s="139"/>
      <c r="L2255" s="139"/>
      <c r="M2255" s="139"/>
      <c r="N2255" s="139"/>
      <c r="O2255" s="139"/>
      <c r="P2255" s="139"/>
      <c r="Q2255" s="139"/>
      <c r="R2255" s="139"/>
      <c r="S2255" s="139"/>
      <c r="T2255" s="139"/>
      <c r="U2255" s="139"/>
      <c r="V2255" s="139"/>
      <c r="W2255" s="139"/>
      <c r="X2255" s="139"/>
      <c r="Y2255" s="139"/>
      <c r="Z2255" s="139"/>
      <c r="AA2255" s="139"/>
      <c r="AB2255" s="139"/>
      <c r="AC2255" s="139"/>
      <c r="AD2255" s="139"/>
      <c r="AE2255" s="139"/>
      <c r="AF2255" s="139"/>
      <c r="AG2255" s="139"/>
      <c r="AH2255" s="139"/>
      <c r="AI2255" s="139"/>
      <c r="AJ2255" s="139"/>
      <c r="AK2255" s="139"/>
      <c r="AL2255" s="139"/>
      <c r="AM2255" s="139"/>
      <c r="AN2255" s="139"/>
      <c r="AO2255" s="139"/>
      <c r="AP2255" s="139"/>
      <c r="AQ2255" s="139"/>
      <c r="AR2255" s="139"/>
      <c r="AS2255" s="139"/>
      <c r="AT2255" s="139"/>
      <c r="AU2255" s="139"/>
      <c r="AV2255" s="139"/>
      <c r="AW2255" s="139"/>
      <c r="AX2255" s="139"/>
      <c r="AY2255" s="139"/>
      <c r="AZ2255" s="139"/>
      <c r="BA2255" s="139"/>
      <c r="BB2255" s="139"/>
    </row>
    <row r="2256" spans="1:54" ht="14.25" x14ac:dyDescent="0.2">
      <c r="A2256" s="139"/>
      <c r="B2256" s="139"/>
      <c r="C2256" s="139"/>
      <c r="D2256" s="139"/>
      <c r="E2256" s="139"/>
      <c r="F2256" s="139"/>
      <c r="G2256" s="139"/>
      <c r="H2256" s="139"/>
      <c r="I2256" s="139"/>
      <c r="J2256" s="139"/>
      <c r="K2256" s="139"/>
      <c r="L2256" s="139"/>
      <c r="M2256" s="139"/>
      <c r="N2256" s="139"/>
      <c r="O2256" s="139"/>
      <c r="P2256" s="139"/>
      <c r="Q2256" s="139"/>
      <c r="R2256" s="139"/>
      <c r="S2256" s="139"/>
      <c r="T2256" s="139"/>
      <c r="U2256" s="139"/>
      <c r="V2256" s="139"/>
      <c r="W2256" s="139"/>
      <c r="X2256" s="139"/>
      <c r="Y2256" s="139"/>
      <c r="Z2256" s="139"/>
      <c r="AA2256" s="139"/>
      <c r="AB2256" s="139"/>
      <c r="AC2256" s="139"/>
      <c r="AD2256" s="139"/>
      <c r="AE2256" s="139"/>
      <c r="AF2256" s="139"/>
      <c r="AG2256" s="139"/>
      <c r="AH2256" s="139"/>
      <c r="AI2256" s="139"/>
      <c r="AJ2256" s="139"/>
      <c r="AK2256" s="139"/>
      <c r="AL2256" s="139"/>
      <c r="AM2256" s="139"/>
      <c r="AN2256" s="139"/>
      <c r="AO2256" s="139"/>
      <c r="AP2256" s="139"/>
      <c r="AQ2256" s="139"/>
      <c r="AR2256" s="139"/>
      <c r="AS2256" s="139"/>
      <c r="AT2256" s="139"/>
      <c r="AU2256" s="139"/>
      <c r="AV2256" s="139"/>
      <c r="AW2256" s="139"/>
      <c r="AX2256" s="139"/>
      <c r="AY2256" s="139"/>
      <c r="AZ2256" s="139"/>
      <c r="BA2256" s="139"/>
      <c r="BB2256" s="139"/>
    </row>
    <row r="2257" spans="1:54" ht="14.25" x14ac:dyDescent="0.2">
      <c r="A2257" s="139"/>
      <c r="B2257" s="139"/>
      <c r="C2257" s="139"/>
      <c r="D2257" s="139"/>
      <c r="E2257" s="139"/>
      <c r="F2257" s="139"/>
      <c r="G2257" s="139"/>
      <c r="H2257" s="139"/>
      <c r="I2257" s="139"/>
      <c r="J2257" s="139"/>
      <c r="K2257" s="139"/>
      <c r="L2257" s="139"/>
      <c r="M2257" s="139"/>
      <c r="N2257" s="139"/>
      <c r="O2257" s="139"/>
      <c r="P2257" s="139"/>
      <c r="Q2257" s="139"/>
      <c r="R2257" s="139"/>
      <c r="S2257" s="139"/>
      <c r="T2257" s="139"/>
      <c r="U2257" s="139"/>
      <c r="V2257" s="139"/>
      <c r="W2257" s="139"/>
      <c r="X2257" s="139"/>
      <c r="Y2257" s="139"/>
      <c r="Z2257" s="139"/>
      <c r="AA2257" s="139"/>
      <c r="AB2257" s="139"/>
      <c r="AC2257" s="139"/>
      <c r="AD2257" s="139"/>
      <c r="AE2257" s="139"/>
      <c r="AF2257" s="139"/>
      <c r="AG2257" s="139"/>
      <c r="AH2257" s="139"/>
      <c r="AI2257" s="139"/>
      <c r="AJ2257" s="139"/>
      <c r="AK2257" s="139"/>
      <c r="AL2257" s="139"/>
      <c r="AM2257" s="139"/>
      <c r="AN2257" s="139"/>
      <c r="AO2257" s="139"/>
      <c r="AP2257" s="139"/>
      <c r="AQ2257" s="139"/>
      <c r="AR2257" s="139"/>
      <c r="AS2257" s="139"/>
      <c r="AT2257" s="139"/>
      <c r="AU2257" s="139"/>
      <c r="AV2257" s="139"/>
      <c r="AW2257" s="139"/>
      <c r="AX2257" s="139"/>
      <c r="AY2257" s="139"/>
      <c r="AZ2257" s="139"/>
      <c r="BA2257" s="139"/>
      <c r="BB2257" s="139"/>
    </row>
    <row r="2258" spans="1:54" ht="14.25" x14ac:dyDescent="0.2">
      <c r="A2258" s="139"/>
      <c r="B2258" s="139"/>
      <c r="C2258" s="139"/>
      <c r="D2258" s="139"/>
      <c r="E2258" s="139"/>
      <c r="F2258" s="139"/>
      <c r="G2258" s="139"/>
      <c r="H2258" s="139"/>
      <c r="I2258" s="139"/>
      <c r="J2258" s="139"/>
      <c r="K2258" s="139"/>
      <c r="L2258" s="139"/>
      <c r="M2258" s="139"/>
      <c r="N2258" s="139"/>
      <c r="O2258" s="139"/>
      <c r="P2258" s="139"/>
      <c r="Q2258" s="139"/>
      <c r="R2258" s="139"/>
      <c r="S2258" s="139"/>
      <c r="T2258" s="139"/>
      <c r="U2258" s="139"/>
      <c r="V2258" s="139"/>
      <c r="W2258" s="139"/>
      <c r="X2258" s="139"/>
      <c r="Y2258" s="139"/>
      <c r="Z2258" s="139"/>
      <c r="AA2258" s="139"/>
      <c r="AB2258" s="139"/>
      <c r="AC2258" s="139"/>
      <c r="AD2258" s="139"/>
      <c r="AE2258" s="139"/>
      <c r="AF2258" s="139"/>
      <c r="AG2258" s="139"/>
      <c r="AH2258" s="139"/>
      <c r="AI2258" s="139"/>
      <c r="AJ2258" s="139"/>
      <c r="AK2258" s="139"/>
      <c r="AL2258" s="139"/>
      <c r="AM2258" s="139"/>
      <c r="AN2258" s="139"/>
      <c r="AO2258" s="139"/>
      <c r="AP2258" s="139"/>
      <c r="AQ2258" s="139"/>
      <c r="AR2258" s="139"/>
      <c r="AS2258" s="139"/>
      <c r="AT2258" s="139"/>
      <c r="AU2258" s="139"/>
      <c r="AV2258" s="139"/>
      <c r="AW2258" s="139"/>
      <c r="AX2258" s="139"/>
      <c r="AY2258" s="139"/>
      <c r="AZ2258" s="139"/>
      <c r="BA2258" s="139"/>
      <c r="BB2258" s="139"/>
    </row>
    <row r="2259" spans="1:54" ht="14.25" x14ac:dyDescent="0.2">
      <c r="A2259" s="139"/>
      <c r="B2259" s="139"/>
      <c r="C2259" s="139"/>
      <c r="D2259" s="139"/>
      <c r="E2259" s="139"/>
      <c r="F2259" s="139"/>
      <c r="G2259" s="139"/>
      <c r="H2259" s="139"/>
      <c r="I2259" s="139"/>
      <c r="J2259" s="139"/>
      <c r="K2259" s="139"/>
      <c r="L2259" s="139"/>
      <c r="M2259" s="139"/>
      <c r="N2259" s="139"/>
      <c r="O2259" s="139"/>
      <c r="P2259" s="139"/>
      <c r="Q2259" s="139"/>
      <c r="R2259" s="139"/>
      <c r="S2259" s="139"/>
      <c r="T2259" s="139"/>
      <c r="U2259" s="139"/>
      <c r="V2259" s="139"/>
      <c r="W2259" s="139"/>
      <c r="X2259" s="139"/>
      <c r="Y2259" s="139"/>
      <c r="Z2259" s="139"/>
      <c r="AA2259" s="139"/>
      <c r="AB2259" s="139"/>
      <c r="AC2259" s="139"/>
      <c r="AD2259" s="139"/>
      <c r="AE2259" s="139"/>
      <c r="AF2259" s="139"/>
      <c r="AG2259" s="139"/>
      <c r="AH2259" s="139"/>
      <c r="AI2259" s="139"/>
      <c r="AJ2259" s="139"/>
      <c r="AK2259" s="139"/>
      <c r="AL2259" s="139"/>
      <c r="AM2259" s="139"/>
      <c r="AN2259" s="139"/>
      <c r="AO2259" s="139"/>
      <c r="AP2259" s="139"/>
      <c r="AQ2259" s="139"/>
      <c r="AR2259" s="139"/>
      <c r="AS2259" s="139"/>
      <c r="AT2259" s="139"/>
      <c r="AU2259" s="139"/>
      <c r="AV2259" s="139"/>
      <c r="AW2259" s="139"/>
      <c r="AX2259" s="139"/>
      <c r="AY2259" s="139"/>
      <c r="AZ2259" s="139"/>
      <c r="BA2259" s="139"/>
      <c r="BB2259" s="139"/>
    </row>
    <row r="2260" spans="1:54" ht="14.25" x14ac:dyDescent="0.2">
      <c r="A2260" s="139"/>
      <c r="B2260" s="139"/>
      <c r="C2260" s="139"/>
      <c r="D2260" s="139"/>
      <c r="E2260" s="139"/>
      <c r="F2260" s="139"/>
      <c r="G2260" s="139"/>
      <c r="H2260" s="139"/>
      <c r="I2260" s="139"/>
      <c r="J2260" s="139"/>
      <c r="K2260" s="139"/>
      <c r="L2260" s="139"/>
      <c r="M2260" s="139"/>
      <c r="N2260" s="139"/>
      <c r="O2260" s="139"/>
      <c r="P2260" s="139"/>
      <c r="Q2260" s="139"/>
      <c r="R2260" s="139"/>
      <c r="S2260" s="139"/>
      <c r="T2260" s="139"/>
      <c r="U2260" s="139"/>
      <c r="V2260" s="139"/>
      <c r="W2260" s="139"/>
      <c r="X2260" s="139"/>
      <c r="Y2260" s="139"/>
      <c r="Z2260" s="139"/>
      <c r="AA2260" s="139"/>
      <c r="AB2260" s="139"/>
      <c r="AC2260" s="139"/>
      <c r="AD2260" s="139"/>
      <c r="AE2260" s="139"/>
      <c r="AF2260" s="139"/>
      <c r="AG2260" s="139"/>
      <c r="AH2260" s="139"/>
      <c r="AI2260" s="139"/>
      <c r="AJ2260" s="139"/>
      <c r="AK2260" s="139"/>
      <c r="AL2260" s="139"/>
      <c r="AM2260" s="139"/>
      <c r="AN2260" s="139"/>
      <c r="AO2260" s="139"/>
      <c r="AP2260" s="139"/>
      <c r="AQ2260" s="139"/>
      <c r="AR2260" s="139"/>
      <c r="AS2260" s="139"/>
      <c r="AT2260" s="139"/>
      <c r="AU2260" s="139"/>
      <c r="AV2260" s="139"/>
      <c r="AW2260" s="139"/>
      <c r="AX2260" s="139"/>
      <c r="AY2260" s="139"/>
      <c r="AZ2260" s="139"/>
      <c r="BA2260" s="139"/>
      <c r="BB2260" s="139"/>
    </row>
    <row r="2261" spans="1:54" ht="14.25" x14ac:dyDescent="0.2">
      <c r="A2261" s="139"/>
      <c r="B2261" s="139"/>
      <c r="C2261" s="139"/>
      <c r="D2261" s="139"/>
      <c r="E2261" s="139"/>
      <c r="F2261" s="139"/>
      <c r="G2261" s="139"/>
      <c r="H2261" s="139"/>
      <c r="I2261" s="139"/>
      <c r="J2261" s="139"/>
      <c r="K2261" s="139"/>
      <c r="L2261" s="139"/>
      <c r="M2261" s="139"/>
      <c r="N2261" s="139"/>
      <c r="O2261" s="139"/>
      <c r="P2261" s="139"/>
      <c r="Q2261" s="139"/>
      <c r="R2261" s="139"/>
      <c r="S2261" s="139"/>
      <c r="T2261" s="139"/>
      <c r="U2261" s="139"/>
      <c r="V2261" s="139"/>
      <c r="W2261" s="139"/>
      <c r="X2261" s="139"/>
      <c r="Y2261" s="139"/>
      <c r="Z2261" s="139"/>
      <c r="AA2261" s="139"/>
      <c r="AB2261" s="139"/>
      <c r="AC2261" s="139"/>
      <c r="AD2261" s="139"/>
      <c r="AE2261" s="139"/>
      <c r="AF2261" s="139"/>
      <c r="AG2261" s="139"/>
      <c r="AH2261" s="139"/>
      <c r="AI2261" s="139"/>
      <c r="AJ2261" s="139"/>
      <c r="AK2261" s="139"/>
      <c r="AL2261" s="139"/>
      <c r="AM2261" s="139"/>
      <c r="AN2261" s="139"/>
      <c r="AO2261" s="139"/>
      <c r="AP2261" s="139"/>
      <c r="AQ2261" s="139"/>
      <c r="AR2261" s="139"/>
      <c r="AS2261" s="139"/>
      <c r="AT2261" s="139"/>
      <c r="AU2261" s="139"/>
      <c r="AV2261" s="139"/>
      <c r="AW2261" s="139"/>
      <c r="AX2261" s="139"/>
      <c r="AY2261" s="139"/>
      <c r="AZ2261" s="139"/>
      <c r="BA2261" s="139"/>
      <c r="BB2261" s="139"/>
    </row>
    <row r="2262" spans="1:54" ht="14.25" x14ac:dyDescent="0.2">
      <c r="A2262" s="139"/>
      <c r="B2262" s="139"/>
      <c r="C2262" s="139"/>
      <c r="D2262" s="139"/>
      <c r="E2262" s="139"/>
      <c r="F2262" s="139"/>
      <c r="G2262" s="139"/>
      <c r="H2262" s="139"/>
      <c r="I2262" s="139"/>
      <c r="J2262" s="139"/>
      <c r="K2262" s="139"/>
      <c r="L2262" s="139"/>
      <c r="M2262" s="139"/>
      <c r="N2262" s="139"/>
      <c r="O2262" s="139"/>
      <c r="P2262" s="139"/>
      <c r="Q2262" s="139"/>
      <c r="R2262" s="139"/>
      <c r="S2262" s="139"/>
      <c r="T2262" s="139"/>
      <c r="U2262" s="139"/>
      <c r="V2262" s="139"/>
      <c r="W2262" s="139"/>
      <c r="X2262" s="139"/>
      <c r="Y2262" s="139"/>
      <c r="Z2262" s="139"/>
      <c r="AA2262" s="139"/>
      <c r="AB2262" s="139"/>
      <c r="AC2262" s="139"/>
      <c r="AD2262" s="139"/>
      <c r="AE2262" s="139"/>
      <c r="AF2262" s="139"/>
      <c r="AG2262" s="139"/>
      <c r="AH2262" s="139"/>
      <c r="AI2262" s="139"/>
      <c r="AJ2262" s="139"/>
      <c r="AK2262" s="139"/>
      <c r="AL2262" s="139"/>
      <c r="AM2262" s="139"/>
      <c r="AN2262" s="139"/>
      <c r="AO2262" s="139"/>
      <c r="AP2262" s="139"/>
      <c r="AQ2262" s="139"/>
      <c r="AR2262" s="139"/>
      <c r="AS2262" s="139"/>
      <c r="AT2262" s="139"/>
      <c r="AU2262" s="139"/>
      <c r="AV2262" s="139"/>
      <c r="AW2262" s="139"/>
      <c r="AX2262" s="139"/>
      <c r="AY2262" s="139"/>
      <c r="AZ2262" s="139"/>
      <c r="BA2262" s="139"/>
      <c r="BB2262" s="139"/>
    </row>
    <row r="2263" spans="1:54" ht="14.25" x14ac:dyDescent="0.2">
      <c r="A2263" s="139"/>
      <c r="B2263" s="139"/>
      <c r="C2263" s="139"/>
      <c r="D2263" s="139"/>
      <c r="E2263" s="139"/>
      <c r="F2263" s="139"/>
      <c r="G2263" s="139"/>
      <c r="H2263" s="139"/>
      <c r="I2263" s="139"/>
      <c r="J2263" s="139"/>
      <c r="K2263" s="139"/>
      <c r="L2263" s="139"/>
      <c r="M2263" s="139"/>
      <c r="N2263" s="139"/>
      <c r="O2263" s="139"/>
      <c r="P2263" s="139"/>
      <c r="Q2263" s="139"/>
      <c r="R2263" s="139"/>
      <c r="S2263" s="139"/>
      <c r="T2263" s="139"/>
      <c r="U2263" s="139"/>
      <c r="V2263" s="139"/>
      <c r="W2263" s="139"/>
      <c r="X2263" s="139"/>
      <c r="Y2263" s="139"/>
      <c r="Z2263" s="139"/>
      <c r="AA2263" s="139"/>
      <c r="AB2263" s="139"/>
      <c r="AC2263" s="139"/>
      <c r="AD2263" s="139"/>
      <c r="AE2263" s="139"/>
      <c r="AF2263" s="139"/>
      <c r="AG2263" s="139"/>
      <c r="AH2263" s="139"/>
      <c r="AI2263" s="139"/>
      <c r="AJ2263" s="139"/>
      <c r="AK2263" s="139"/>
      <c r="AL2263" s="139"/>
      <c r="AM2263" s="139"/>
      <c r="AN2263" s="139"/>
      <c r="AO2263" s="139"/>
      <c r="AP2263" s="139"/>
      <c r="AQ2263" s="139"/>
      <c r="AR2263" s="139"/>
      <c r="AS2263" s="139"/>
      <c r="AT2263" s="139"/>
      <c r="AU2263" s="139"/>
      <c r="AV2263" s="139"/>
      <c r="AW2263" s="139"/>
      <c r="AX2263" s="139"/>
      <c r="AY2263" s="139"/>
      <c r="AZ2263" s="139"/>
      <c r="BA2263" s="139"/>
      <c r="BB2263" s="139"/>
    </row>
    <row r="2264" spans="1:54" ht="14.25" x14ac:dyDescent="0.2">
      <c r="A2264" s="139"/>
      <c r="B2264" s="139"/>
      <c r="C2264" s="139"/>
      <c r="D2264" s="139"/>
      <c r="E2264" s="139"/>
      <c r="F2264" s="139"/>
      <c r="G2264" s="139"/>
      <c r="H2264" s="139"/>
      <c r="I2264" s="139"/>
      <c r="J2264" s="139"/>
      <c r="K2264" s="139"/>
      <c r="L2264" s="139"/>
      <c r="M2264" s="139"/>
      <c r="N2264" s="139"/>
      <c r="O2264" s="139"/>
      <c r="P2264" s="139"/>
      <c r="Q2264" s="139"/>
      <c r="R2264" s="139"/>
      <c r="S2264" s="139"/>
      <c r="T2264" s="139"/>
      <c r="U2264" s="139"/>
      <c r="V2264" s="139"/>
      <c r="W2264" s="139"/>
      <c r="X2264" s="139"/>
      <c r="Y2264" s="139"/>
      <c r="Z2264" s="139"/>
      <c r="AA2264" s="139"/>
      <c r="AB2264" s="139"/>
      <c r="AC2264" s="139"/>
      <c r="AD2264" s="139"/>
      <c r="AE2264" s="139"/>
      <c r="AF2264" s="139"/>
      <c r="AG2264" s="139"/>
      <c r="AH2264" s="139"/>
      <c r="AI2264" s="139"/>
      <c r="AJ2264" s="139"/>
      <c r="AK2264" s="139"/>
      <c r="AL2264" s="139"/>
      <c r="AM2264" s="139"/>
      <c r="AN2264" s="139"/>
      <c r="AO2264" s="139"/>
      <c r="AP2264" s="139"/>
      <c r="AQ2264" s="139"/>
      <c r="AR2264" s="139"/>
      <c r="AS2264" s="139"/>
      <c r="AT2264" s="139"/>
      <c r="AU2264" s="139"/>
      <c r="AV2264" s="139"/>
      <c r="AW2264" s="139"/>
      <c r="AX2264" s="139"/>
      <c r="AY2264" s="139"/>
      <c r="AZ2264" s="139"/>
      <c r="BA2264" s="139"/>
      <c r="BB2264" s="139"/>
    </row>
    <row r="2265" spans="1:54" ht="14.25" x14ac:dyDescent="0.2">
      <c r="A2265" s="139"/>
      <c r="B2265" s="139"/>
      <c r="C2265" s="139"/>
      <c r="D2265" s="139"/>
      <c r="E2265" s="139"/>
      <c r="F2265" s="139"/>
      <c r="G2265" s="139"/>
      <c r="H2265" s="139"/>
      <c r="I2265" s="139"/>
      <c r="J2265" s="139"/>
      <c r="K2265" s="139"/>
      <c r="L2265" s="139"/>
      <c r="M2265" s="139"/>
      <c r="N2265" s="139"/>
      <c r="O2265" s="139"/>
      <c r="P2265" s="139"/>
      <c r="Q2265" s="139"/>
      <c r="R2265" s="139"/>
      <c r="S2265" s="139"/>
      <c r="T2265" s="139"/>
      <c r="U2265" s="139"/>
      <c r="V2265" s="139"/>
      <c r="W2265" s="139"/>
      <c r="X2265" s="139"/>
      <c r="Y2265" s="139"/>
      <c r="Z2265" s="139"/>
      <c r="AA2265" s="139"/>
      <c r="AB2265" s="139"/>
      <c r="AC2265" s="139"/>
      <c r="AD2265" s="139"/>
      <c r="AE2265" s="139"/>
      <c r="AF2265" s="139"/>
      <c r="AG2265" s="139"/>
      <c r="AH2265" s="139"/>
      <c r="AI2265" s="139"/>
      <c r="AJ2265" s="139"/>
      <c r="AK2265" s="139"/>
      <c r="AL2265" s="139"/>
      <c r="AM2265" s="139"/>
      <c r="AN2265" s="139"/>
      <c r="AO2265" s="139"/>
      <c r="AP2265" s="139"/>
      <c r="AQ2265" s="139"/>
      <c r="AR2265" s="139"/>
      <c r="AS2265" s="139"/>
      <c r="AT2265" s="139"/>
      <c r="AU2265" s="139"/>
      <c r="AV2265" s="139"/>
      <c r="AW2265" s="139"/>
      <c r="AX2265" s="139"/>
      <c r="AY2265" s="139"/>
      <c r="AZ2265" s="139"/>
      <c r="BA2265" s="139"/>
      <c r="BB2265" s="139"/>
    </row>
    <row r="2266" spans="1:54" ht="14.25" x14ac:dyDescent="0.2">
      <c r="A2266" s="139"/>
      <c r="B2266" s="139"/>
      <c r="C2266" s="139"/>
      <c r="D2266" s="139"/>
      <c r="E2266" s="139"/>
      <c r="F2266" s="139"/>
      <c r="G2266" s="139"/>
      <c r="H2266" s="139"/>
      <c r="I2266" s="139"/>
      <c r="J2266" s="139"/>
      <c r="K2266" s="139"/>
      <c r="L2266" s="139"/>
      <c r="M2266" s="139"/>
      <c r="N2266" s="139"/>
      <c r="O2266" s="139"/>
      <c r="P2266" s="139"/>
      <c r="Q2266" s="139"/>
      <c r="R2266" s="139"/>
      <c r="S2266" s="139"/>
      <c r="T2266" s="139"/>
      <c r="U2266" s="139"/>
      <c r="V2266" s="139"/>
      <c r="W2266" s="139"/>
      <c r="X2266" s="139"/>
      <c r="Y2266" s="139"/>
      <c r="Z2266" s="139"/>
      <c r="AA2266" s="139"/>
      <c r="AB2266" s="139"/>
      <c r="AC2266" s="139"/>
      <c r="AD2266" s="139"/>
      <c r="AE2266" s="139"/>
      <c r="AF2266" s="139"/>
      <c r="AG2266" s="139"/>
      <c r="AH2266" s="139"/>
      <c r="AI2266" s="139"/>
      <c r="AJ2266" s="139"/>
      <c r="AK2266" s="139"/>
      <c r="AL2266" s="139"/>
      <c r="AM2266" s="139"/>
      <c r="AN2266" s="139"/>
      <c r="AO2266" s="139"/>
      <c r="AP2266" s="139"/>
      <c r="AQ2266" s="139"/>
      <c r="AR2266" s="139"/>
      <c r="AS2266" s="139"/>
      <c r="AT2266" s="139"/>
      <c r="AU2266" s="139"/>
      <c r="AV2266" s="139"/>
      <c r="AW2266" s="139"/>
      <c r="AX2266" s="139"/>
      <c r="AY2266" s="139"/>
      <c r="AZ2266" s="139"/>
      <c r="BA2266" s="139"/>
      <c r="BB2266" s="139"/>
    </row>
    <row r="2267" spans="1:54" ht="14.25" x14ac:dyDescent="0.2">
      <c r="A2267" s="139"/>
      <c r="B2267" s="139"/>
      <c r="C2267" s="139"/>
      <c r="D2267" s="139"/>
      <c r="E2267" s="139"/>
      <c r="F2267" s="139"/>
      <c r="G2267" s="139"/>
      <c r="H2267" s="139"/>
      <c r="I2267" s="139"/>
      <c r="J2267" s="139"/>
      <c r="K2267" s="139"/>
      <c r="L2267" s="139"/>
      <c r="M2267" s="139"/>
      <c r="N2267" s="139"/>
      <c r="O2267" s="139"/>
      <c r="P2267" s="139"/>
      <c r="Q2267" s="139"/>
      <c r="R2267" s="139"/>
      <c r="S2267" s="139"/>
      <c r="T2267" s="139"/>
      <c r="U2267" s="139"/>
      <c r="V2267" s="139"/>
      <c r="W2267" s="139"/>
      <c r="X2267" s="139"/>
      <c r="Y2267" s="139"/>
      <c r="Z2267" s="139"/>
      <c r="AA2267" s="139"/>
      <c r="AB2267" s="139"/>
      <c r="AC2267" s="139"/>
      <c r="AD2267" s="139"/>
      <c r="AE2267" s="139"/>
      <c r="AF2267" s="139"/>
      <c r="AG2267" s="139"/>
      <c r="AH2267" s="139"/>
      <c r="AI2267" s="139"/>
      <c r="AJ2267" s="139"/>
      <c r="AK2267" s="139"/>
      <c r="AL2267" s="139"/>
      <c r="AM2267" s="139"/>
      <c r="AN2267" s="139"/>
      <c r="AO2267" s="139"/>
      <c r="AP2267" s="139"/>
      <c r="AQ2267" s="139"/>
      <c r="AR2267" s="139"/>
      <c r="AS2267" s="139"/>
      <c r="AT2267" s="139"/>
      <c r="AU2267" s="139"/>
      <c r="AV2267" s="139"/>
      <c r="AW2267" s="139"/>
      <c r="AX2267" s="139"/>
      <c r="AY2267" s="139"/>
      <c r="AZ2267" s="139"/>
      <c r="BA2267" s="139"/>
      <c r="BB2267" s="139"/>
    </row>
    <row r="2268" spans="1:54" ht="14.25" x14ac:dyDescent="0.2">
      <c r="A2268" s="139"/>
      <c r="B2268" s="139"/>
      <c r="C2268" s="139"/>
      <c r="D2268" s="139"/>
      <c r="E2268" s="139"/>
      <c r="F2268" s="139"/>
      <c r="G2268" s="139"/>
      <c r="H2268" s="139"/>
      <c r="I2268" s="139"/>
      <c r="J2268" s="139"/>
      <c r="K2268" s="139"/>
      <c r="L2268" s="139"/>
      <c r="M2268" s="139"/>
      <c r="N2268" s="139"/>
      <c r="O2268" s="139"/>
      <c r="P2268" s="139"/>
      <c r="Q2268" s="139"/>
      <c r="R2268" s="139"/>
      <c r="S2268" s="139"/>
      <c r="T2268" s="139"/>
      <c r="U2268" s="139"/>
      <c r="V2268" s="139"/>
      <c r="W2268" s="139"/>
      <c r="X2268" s="139"/>
      <c r="Y2268" s="139"/>
      <c r="Z2268" s="139"/>
      <c r="AA2268" s="139"/>
      <c r="AB2268" s="139"/>
      <c r="AC2268" s="139"/>
      <c r="AD2268" s="139"/>
      <c r="AE2268" s="139"/>
      <c r="AF2268" s="139"/>
      <c r="AG2268" s="139"/>
      <c r="AH2268" s="139"/>
      <c r="AI2268" s="139"/>
      <c r="AJ2268" s="139"/>
      <c r="AK2268" s="139"/>
      <c r="AL2268" s="139"/>
      <c r="AM2268" s="139"/>
      <c r="AN2268" s="139"/>
      <c r="AO2268" s="139"/>
      <c r="AP2268" s="139"/>
      <c r="AQ2268" s="139"/>
      <c r="AR2268" s="139"/>
      <c r="AS2268" s="139"/>
      <c r="AT2268" s="139"/>
      <c r="AU2268" s="139"/>
      <c r="AV2268" s="139"/>
      <c r="AW2268" s="139"/>
      <c r="AX2268" s="139"/>
      <c r="AY2268" s="139"/>
      <c r="AZ2268" s="139"/>
      <c r="BA2268" s="139"/>
      <c r="BB2268" s="139"/>
    </row>
    <row r="2269" spans="1:54" ht="14.25" x14ac:dyDescent="0.2">
      <c r="A2269" s="139"/>
      <c r="B2269" s="139"/>
      <c r="C2269" s="139"/>
      <c r="D2269" s="139"/>
      <c r="E2269" s="139"/>
      <c r="F2269" s="139"/>
      <c r="G2269" s="139"/>
      <c r="H2269" s="139"/>
      <c r="I2269" s="139"/>
      <c r="J2269" s="139"/>
      <c r="K2269" s="139"/>
      <c r="L2269" s="139"/>
      <c r="M2269" s="139"/>
      <c r="N2269" s="139"/>
      <c r="O2269" s="139"/>
      <c r="P2269" s="139"/>
      <c r="Q2269" s="139"/>
      <c r="R2269" s="139"/>
      <c r="S2269" s="139"/>
      <c r="T2269" s="139"/>
      <c r="U2269" s="139"/>
      <c r="V2269" s="139"/>
      <c r="W2269" s="139"/>
      <c r="X2269" s="139"/>
      <c r="Y2269" s="139"/>
      <c r="Z2269" s="139"/>
      <c r="AA2269" s="139"/>
      <c r="AB2269" s="139"/>
      <c r="AC2269" s="139"/>
      <c r="AD2269" s="139"/>
      <c r="AE2269" s="139"/>
      <c r="AF2269" s="139"/>
      <c r="AG2269" s="139"/>
      <c r="AH2269" s="139"/>
      <c r="AI2269" s="139"/>
      <c r="AJ2269" s="139"/>
      <c r="AK2269" s="139"/>
      <c r="AL2269" s="139"/>
      <c r="AM2269" s="139"/>
      <c r="AN2269" s="139"/>
      <c r="AO2269" s="139"/>
      <c r="AP2269" s="139"/>
      <c r="AQ2269" s="139"/>
      <c r="AR2269" s="139"/>
      <c r="AS2269" s="139"/>
      <c r="AT2269" s="139"/>
      <c r="AU2269" s="139"/>
      <c r="AV2269" s="139"/>
      <c r="AW2269" s="139"/>
      <c r="AX2269" s="139"/>
      <c r="AY2269" s="139"/>
      <c r="AZ2269" s="139"/>
      <c r="BA2269" s="139"/>
      <c r="BB2269" s="139"/>
    </row>
    <row r="2270" spans="1:54" ht="14.25" x14ac:dyDescent="0.2">
      <c r="A2270" s="139"/>
      <c r="B2270" s="139"/>
      <c r="C2270" s="139"/>
      <c r="D2270" s="139"/>
      <c r="E2270" s="139"/>
      <c r="F2270" s="139"/>
      <c r="G2270" s="139"/>
      <c r="H2270" s="139"/>
      <c r="I2270" s="139"/>
      <c r="J2270" s="139"/>
      <c r="K2270" s="139"/>
      <c r="L2270" s="139"/>
      <c r="M2270" s="139"/>
      <c r="N2270" s="139"/>
      <c r="O2270" s="139"/>
      <c r="P2270" s="139"/>
      <c r="Q2270" s="139"/>
      <c r="R2270" s="139"/>
      <c r="S2270" s="139"/>
      <c r="T2270" s="139"/>
      <c r="U2270" s="139"/>
      <c r="V2270" s="139"/>
      <c r="W2270" s="139"/>
      <c r="X2270" s="139"/>
      <c r="Y2270" s="139"/>
      <c r="Z2270" s="139"/>
      <c r="AA2270" s="139"/>
      <c r="AB2270" s="139"/>
      <c r="AC2270" s="139"/>
      <c r="AD2270" s="139"/>
      <c r="AE2270" s="139"/>
      <c r="AF2270" s="139"/>
      <c r="AG2270" s="139"/>
      <c r="AH2270" s="139"/>
      <c r="AI2270" s="139"/>
      <c r="AJ2270" s="139"/>
      <c r="AK2270" s="139"/>
      <c r="AL2270" s="139"/>
      <c r="AM2270" s="139"/>
      <c r="AN2270" s="139"/>
      <c r="AO2270" s="139"/>
      <c r="AP2270" s="139"/>
      <c r="AQ2270" s="139"/>
      <c r="AR2270" s="139"/>
      <c r="AS2270" s="139"/>
      <c r="AT2270" s="139"/>
      <c r="AU2270" s="139"/>
      <c r="AV2270" s="139"/>
      <c r="AW2270" s="139"/>
      <c r="AX2270" s="139"/>
      <c r="AY2270" s="139"/>
      <c r="AZ2270" s="139"/>
      <c r="BA2270" s="139"/>
      <c r="BB2270" s="139"/>
    </row>
    <row r="2271" spans="1:54" ht="14.25" x14ac:dyDescent="0.2">
      <c r="A2271" s="139"/>
      <c r="B2271" s="139"/>
      <c r="C2271" s="139"/>
      <c r="D2271" s="139"/>
      <c r="E2271" s="139"/>
      <c r="F2271" s="139"/>
      <c r="G2271" s="139"/>
      <c r="H2271" s="139"/>
      <c r="I2271" s="139"/>
      <c r="J2271" s="139"/>
      <c r="K2271" s="139"/>
      <c r="L2271" s="139"/>
      <c r="M2271" s="139"/>
      <c r="N2271" s="139"/>
      <c r="O2271" s="139"/>
      <c r="P2271" s="139"/>
      <c r="Q2271" s="139"/>
      <c r="R2271" s="139"/>
      <c r="S2271" s="139"/>
      <c r="T2271" s="139"/>
      <c r="U2271" s="139"/>
      <c r="V2271" s="139"/>
      <c r="W2271" s="139"/>
      <c r="X2271" s="139"/>
      <c r="Y2271" s="139"/>
      <c r="Z2271" s="139"/>
      <c r="AA2271" s="139"/>
      <c r="AB2271" s="139"/>
      <c r="AC2271" s="139"/>
      <c r="AD2271" s="139"/>
      <c r="AE2271" s="139"/>
      <c r="AF2271" s="139"/>
      <c r="AG2271" s="139"/>
      <c r="AH2271" s="139"/>
      <c r="AI2271" s="139"/>
      <c r="AJ2271" s="139"/>
      <c r="AK2271" s="139"/>
      <c r="AL2271" s="139"/>
      <c r="AM2271" s="139"/>
      <c r="AN2271" s="139"/>
      <c r="AO2271" s="139"/>
      <c r="AP2271" s="139"/>
      <c r="AQ2271" s="139"/>
      <c r="AR2271" s="139"/>
      <c r="AS2271" s="139"/>
      <c r="AT2271" s="139"/>
      <c r="AU2271" s="139"/>
      <c r="AV2271" s="139"/>
      <c r="AW2271" s="139"/>
      <c r="AX2271" s="139"/>
      <c r="AY2271" s="139"/>
      <c r="AZ2271" s="139"/>
      <c r="BA2271" s="139"/>
      <c r="BB2271" s="139"/>
    </row>
    <row r="2272" spans="1:54" ht="14.25" x14ac:dyDescent="0.2">
      <c r="A2272" s="139"/>
      <c r="B2272" s="139"/>
      <c r="C2272" s="139"/>
      <c r="D2272" s="139"/>
      <c r="E2272" s="139"/>
      <c r="F2272" s="139"/>
      <c r="G2272" s="139"/>
      <c r="H2272" s="139"/>
      <c r="I2272" s="139"/>
      <c r="J2272" s="139"/>
      <c r="K2272" s="139"/>
      <c r="L2272" s="139"/>
      <c r="M2272" s="139"/>
      <c r="N2272" s="139"/>
      <c r="O2272" s="139"/>
      <c r="P2272" s="139"/>
      <c r="Q2272" s="139"/>
      <c r="R2272" s="139"/>
      <c r="S2272" s="139"/>
      <c r="T2272" s="139"/>
      <c r="U2272" s="139"/>
      <c r="V2272" s="139"/>
      <c r="W2272" s="139"/>
      <c r="X2272" s="139"/>
      <c r="Y2272" s="139"/>
      <c r="Z2272" s="139"/>
      <c r="AA2272" s="139"/>
      <c r="AB2272" s="139"/>
      <c r="AC2272" s="139"/>
      <c r="AD2272" s="139"/>
      <c r="AE2272" s="139"/>
      <c r="AF2272" s="139"/>
      <c r="AG2272" s="139"/>
      <c r="AH2272" s="139"/>
      <c r="AI2272" s="139"/>
      <c r="AJ2272" s="139"/>
      <c r="AK2272" s="139"/>
      <c r="AL2272" s="139"/>
      <c r="AM2272" s="139"/>
      <c r="AN2272" s="139"/>
      <c r="AO2272" s="139"/>
      <c r="AP2272" s="139"/>
      <c r="AQ2272" s="139"/>
      <c r="AR2272" s="139"/>
      <c r="AS2272" s="139"/>
      <c r="AT2272" s="139"/>
      <c r="AU2272" s="139"/>
      <c r="AV2272" s="139"/>
      <c r="AW2272" s="139"/>
      <c r="AX2272" s="139"/>
      <c r="AY2272" s="139"/>
      <c r="AZ2272" s="139"/>
      <c r="BA2272" s="139"/>
      <c r="BB2272" s="139"/>
    </row>
    <row r="2273" spans="1:54" ht="14.25" x14ac:dyDescent="0.2">
      <c r="A2273" s="139"/>
      <c r="B2273" s="139"/>
      <c r="C2273" s="139"/>
      <c r="D2273" s="139"/>
      <c r="E2273" s="139"/>
      <c r="F2273" s="139"/>
      <c r="G2273" s="139"/>
      <c r="H2273" s="139"/>
      <c r="I2273" s="139"/>
      <c r="J2273" s="139"/>
      <c r="K2273" s="139"/>
      <c r="L2273" s="139"/>
      <c r="M2273" s="139"/>
      <c r="N2273" s="139"/>
      <c r="O2273" s="139"/>
      <c r="P2273" s="139"/>
      <c r="Q2273" s="139"/>
      <c r="R2273" s="139"/>
      <c r="S2273" s="139"/>
      <c r="T2273" s="139"/>
      <c r="U2273" s="139"/>
      <c r="V2273" s="139"/>
      <c r="W2273" s="139"/>
      <c r="X2273" s="139"/>
      <c r="Y2273" s="139"/>
      <c r="Z2273" s="139"/>
      <c r="AA2273" s="139"/>
      <c r="AB2273" s="139"/>
      <c r="AC2273" s="139"/>
      <c r="AD2273" s="139"/>
      <c r="AE2273" s="139"/>
      <c r="AF2273" s="139"/>
      <c r="AG2273" s="139"/>
      <c r="AH2273" s="139"/>
      <c r="AI2273" s="139"/>
      <c r="AJ2273" s="139"/>
      <c r="AK2273" s="139"/>
      <c r="AL2273" s="139"/>
      <c r="AM2273" s="139"/>
      <c r="AN2273" s="139"/>
      <c r="AO2273" s="139"/>
      <c r="AP2273" s="139"/>
      <c r="AQ2273" s="139"/>
      <c r="AR2273" s="139"/>
      <c r="AS2273" s="139"/>
      <c r="AT2273" s="139"/>
      <c r="AU2273" s="139"/>
      <c r="AV2273" s="139"/>
      <c r="AW2273" s="139"/>
      <c r="AX2273" s="139"/>
      <c r="AY2273" s="139"/>
      <c r="AZ2273" s="139"/>
      <c r="BA2273" s="139"/>
      <c r="BB2273" s="139"/>
    </row>
    <row r="2274" spans="1:54" ht="14.25" x14ac:dyDescent="0.2">
      <c r="A2274" s="139"/>
      <c r="B2274" s="139"/>
      <c r="C2274" s="139"/>
      <c r="D2274" s="139"/>
      <c r="E2274" s="139"/>
      <c r="F2274" s="139"/>
      <c r="G2274" s="139"/>
      <c r="H2274" s="139"/>
      <c r="I2274" s="139"/>
      <c r="J2274" s="139"/>
      <c r="K2274" s="139"/>
      <c r="L2274" s="139"/>
      <c r="M2274" s="139"/>
      <c r="N2274" s="139"/>
      <c r="O2274" s="139"/>
      <c r="P2274" s="139"/>
      <c r="Q2274" s="139"/>
      <c r="R2274" s="139"/>
      <c r="S2274" s="139"/>
      <c r="T2274" s="139"/>
      <c r="U2274" s="139"/>
      <c r="V2274" s="139"/>
      <c r="W2274" s="139"/>
      <c r="X2274" s="139"/>
      <c r="Y2274" s="139"/>
      <c r="Z2274" s="139"/>
      <c r="AA2274" s="139"/>
      <c r="AB2274" s="139"/>
      <c r="AC2274" s="139"/>
      <c r="AD2274" s="139"/>
      <c r="AE2274" s="139"/>
      <c r="AF2274" s="139"/>
      <c r="AG2274" s="139"/>
      <c r="AH2274" s="139"/>
      <c r="AI2274" s="139"/>
      <c r="AJ2274" s="139"/>
      <c r="AK2274" s="139"/>
      <c r="AL2274" s="139"/>
      <c r="AM2274" s="139"/>
      <c r="AN2274" s="139"/>
      <c r="AO2274" s="139"/>
      <c r="AP2274" s="139"/>
      <c r="AQ2274" s="139"/>
      <c r="AR2274" s="139"/>
      <c r="AS2274" s="139"/>
      <c r="AT2274" s="139"/>
      <c r="AU2274" s="139"/>
      <c r="AV2274" s="139"/>
      <c r="AW2274" s="139"/>
      <c r="AX2274" s="139"/>
      <c r="AY2274" s="139"/>
      <c r="AZ2274" s="139"/>
      <c r="BA2274" s="139"/>
      <c r="BB2274" s="139"/>
    </row>
    <row r="2275" spans="1:54" ht="14.25" x14ac:dyDescent="0.2">
      <c r="A2275" s="139"/>
      <c r="B2275" s="139"/>
      <c r="C2275" s="139"/>
      <c r="D2275" s="139"/>
      <c r="E2275" s="139"/>
      <c r="F2275" s="139"/>
      <c r="G2275" s="139"/>
      <c r="H2275" s="139"/>
      <c r="I2275" s="139"/>
      <c r="J2275" s="139"/>
      <c r="K2275" s="139"/>
      <c r="L2275" s="139"/>
      <c r="M2275" s="139"/>
      <c r="N2275" s="139"/>
      <c r="O2275" s="139"/>
      <c r="P2275" s="139"/>
      <c r="Q2275" s="139"/>
      <c r="R2275" s="139"/>
      <c r="S2275" s="139"/>
      <c r="T2275" s="139"/>
      <c r="U2275" s="139"/>
      <c r="V2275" s="139"/>
      <c r="W2275" s="139"/>
      <c r="X2275" s="139"/>
      <c r="Y2275" s="139"/>
      <c r="Z2275" s="139"/>
      <c r="AA2275" s="139"/>
      <c r="AB2275" s="139"/>
      <c r="AC2275" s="139"/>
      <c r="AD2275" s="139"/>
      <c r="AE2275" s="139"/>
      <c r="AF2275" s="139"/>
      <c r="AG2275" s="139"/>
      <c r="AH2275" s="139"/>
      <c r="AI2275" s="139"/>
      <c r="AJ2275" s="139"/>
      <c r="AK2275" s="139"/>
      <c r="AL2275" s="139"/>
      <c r="AM2275" s="139"/>
      <c r="AN2275" s="139"/>
      <c r="AO2275" s="139"/>
      <c r="AP2275" s="139"/>
      <c r="AQ2275" s="139"/>
      <c r="AR2275" s="139"/>
      <c r="AS2275" s="139"/>
      <c r="AT2275" s="139"/>
      <c r="AU2275" s="139"/>
      <c r="AV2275" s="139"/>
      <c r="AW2275" s="139"/>
      <c r="AX2275" s="139"/>
      <c r="AY2275" s="139"/>
      <c r="AZ2275" s="139"/>
      <c r="BA2275" s="139"/>
      <c r="BB2275" s="139"/>
    </row>
    <row r="2276" spans="1:54" ht="14.25" x14ac:dyDescent="0.2">
      <c r="A2276" s="139"/>
      <c r="B2276" s="139"/>
      <c r="C2276" s="139"/>
      <c r="D2276" s="139"/>
      <c r="E2276" s="139"/>
      <c r="F2276" s="139"/>
      <c r="G2276" s="139"/>
      <c r="H2276" s="139"/>
      <c r="I2276" s="139"/>
      <c r="J2276" s="139"/>
      <c r="K2276" s="139"/>
      <c r="L2276" s="139"/>
      <c r="M2276" s="139"/>
      <c r="N2276" s="139"/>
      <c r="O2276" s="139"/>
      <c r="P2276" s="139"/>
      <c r="Q2276" s="139"/>
      <c r="R2276" s="139"/>
      <c r="S2276" s="139"/>
      <c r="T2276" s="139"/>
      <c r="U2276" s="139"/>
      <c r="V2276" s="139"/>
      <c r="W2276" s="139"/>
      <c r="X2276" s="139"/>
      <c r="Y2276" s="139"/>
      <c r="Z2276" s="139"/>
      <c r="AA2276" s="139"/>
      <c r="AB2276" s="139"/>
      <c r="AC2276" s="139"/>
      <c r="AD2276" s="139"/>
      <c r="AE2276" s="139"/>
      <c r="AF2276" s="139"/>
      <c r="AG2276" s="139"/>
      <c r="AH2276" s="139"/>
      <c r="AI2276" s="139"/>
      <c r="AJ2276" s="139"/>
      <c r="AK2276" s="139"/>
      <c r="AL2276" s="139"/>
      <c r="AM2276" s="139"/>
      <c r="AN2276" s="139"/>
      <c r="AO2276" s="139"/>
      <c r="AP2276" s="139"/>
      <c r="AQ2276" s="139"/>
      <c r="AR2276" s="139"/>
      <c r="AS2276" s="139"/>
      <c r="AT2276" s="139"/>
      <c r="AU2276" s="139"/>
      <c r="AV2276" s="139"/>
      <c r="AW2276" s="139"/>
      <c r="AX2276" s="139"/>
      <c r="AY2276" s="139"/>
      <c r="AZ2276" s="139"/>
      <c r="BA2276" s="139"/>
      <c r="BB2276" s="139"/>
    </row>
    <row r="2277" spans="1:54" ht="14.25" x14ac:dyDescent="0.2">
      <c r="A2277" s="139"/>
      <c r="B2277" s="139"/>
      <c r="C2277" s="139"/>
      <c r="D2277" s="139"/>
      <c r="E2277" s="139"/>
      <c r="F2277" s="139"/>
      <c r="G2277" s="139"/>
      <c r="H2277" s="139"/>
      <c r="I2277" s="139"/>
      <c r="J2277" s="139"/>
      <c r="K2277" s="139"/>
      <c r="L2277" s="139"/>
      <c r="M2277" s="139"/>
      <c r="N2277" s="139"/>
      <c r="O2277" s="139"/>
      <c r="P2277" s="139"/>
      <c r="Q2277" s="139"/>
      <c r="R2277" s="139"/>
      <c r="S2277" s="139"/>
      <c r="T2277" s="139"/>
      <c r="U2277" s="139"/>
      <c r="V2277" s="139"/>
      <c r="W2277" s="139"/>
      <c r="X2277" s="139"/>
      <c r="Y2277" s="139"/>
      <c r="Z2277" s="139"/>
      <c r="AA2277" s="139"/>
      <c r="AB2277" s="139"/>
      <c r="AC2277" s="139"/>
      <c r="AD2277" s="139"/>
      <c r="AE2277" s="139"/>
      <c r="AF2277" s="139"/>
      <c r="AG2277" s="139"/>
      <c r="AH2277" s="139"/>
      <c r="AI2277" s="139"/>
      <c r="AJ2277" s="139"/>
      <c r="AK2277" s="139"/>
      <c r="AL2277" s="139"/>
      <c r="AM2277" s="139"/>
      <c r="AN2277" s="139"/>
      <c r="AO2277" s="139"/>
      <c r="AP2277" s="139"/>
      <c r="AQ2277" s="139"/>
      <c r="AR2277" s="139"/>
      <c r="AS2277" s="139"/>
      <c r="AT2277" s="139"/>
      <c r="AU2277" s="139"/>
      <c r="AV2277" s="139"/>
      <c r="AW2277" s="139"/>
      <c r="AX2277" s="139"/>
      <c r="AY2277" s="139"/>
      <c r="AZ2277" s="139"/>
      <c r="BA2277" s="139"/>
      <c r="BB2277" s="139"/>
    </row>
    <row r="2278" spans="1:54" ht="14.25" x14ac:dyDescent="0.2">
      <c r="A2278" s="139"/>
      <c r="B2278" s="139"/>
      <c r="C2278" s="139"/>
      <c r="D2278" s="139"/>
      <c r="E2278" s="139"/>
      <c r="F2278" s="139"/>
      <c r="G2278" s="139"/>
      <c r="H2278" s="139"/>
      <c r="I2278" s="139"/>
      <c r="J2278" s="139"/>
      <c r="K2278" s="139"/>
      <c r="L2278" s="139"/>
      <c r="M2278" s="139"/>
      <c r="N2278" s="139"/>
      <c r="O2278" s="139"/>
      <c r="P2278" s="139"/>
      <c r="Q2278" s="139"/>
      <c r="R2278" s="139"/>
      <c r="S2278" s="139"/>
      <c r="T2278" s="139"/>
      <c r="U2278" s="139"/>
      <c r="V2278" s="139"/>
      <c r="W2278" s="139"/>
      <c r="X2278" s="139"/>
      <c r="Y2278" s="139"/>
      <c r="Z2278" s="139"/>
      <c r="AA2278" s="139"/>
      <c r="AB2278" s="139"/>
      <c r="AC2278" s="139"/>
      <c r="AD2278" s="139"/>
      <c r="AE2278" s="139"/>
      <c r="AF2278" s="139"/>
      <c r="AG2278" s="139"/>
      <c r="AH2278" s="139"/>
      <c r="AI2278" s="139"/>
      <c r="AJ2278" s="139"/>
      <c r="AK2278" s="139"/>
      <c r="AL2278" s="139"/>
      <c r="AM2278" s="139"/>
      <c r="AN2278" s="139"/>
      <c r="AO2278" s="139"/>
      <c r="AP2278" s="139"/>
      <c r="AQ2278" s="139"/>
      <c r="AR2278" s="139"/>
      <c r="AS2278" s="139"/>
      <c r="AT2278" s="139"/>
      <c r="AU2278" s="139"/>
      <c r="AV2278" s="139"/>
      <c r="AW2278" s="139"/>
      <c r="AX2278" s="139"/>
      <c r="AY2278" s="139"/>
      <c r="AZ2278" s="139"/>
      <c r="BA2278" s="139"/>
      <c r="BB2278" s="139"/>
    </row>
    <row r="2279" spans="1:54" ht="14.25" x14ac:dyDescent="0.2">
      <c r="A2279" s="139"/>
      <c r="B2279" s="139"/>
      <c r="C2279" s="139"/>
      <c r="D2279" s="139"/>
      <c r="E2279" s="139"/>
      <c r="F2279" s="139"/>
      <c r="G2279" s="139"/>
      <c r="H2279" s="139"/>
      <c r="I2279" s="139"/>
      <c r="J2279" s="139"/>
      <c r="K2279" s="139"/>
      <c r="L2279" s="139"/>
      <c r="M2279" s="139"/>
      <c r="N2279" s="139"/>
      <c r="O2279" s="139"/>
      <c r="P2279" s="139"/>
      <c r="Q2279" s="139"/>
      <c r="R2279" s="139"/>
      <c r="S2279" s="139"/>
      <c r="T2279" s="139"/>
      <c r="U2279" s="139"/>
      <c r="V2279" s="139"/>
      <c r="W2279" s="139"/>
      <c r="X2279" s="139"/>
      <c r="Y2279" s="139"/>
      <c r="Z2279" s="139"/>
      <c r="AA2279" s="139"/>
      <c r="AB2279" s="139"/>
      <c r="AC2279" s="139"/>
      <c r="AD2279" s="139"/>
      <c r="AE2279" s="139"/>
      <c r="AF2279" s="139"/>
      <c r="AG2279" s="139"/>
      <c r="AH2279" s="139"/>
      <c r="AI2279" s="139"/>
      <c r="AJ2279" s="139"/>
      <c r="AK2279" s="139"/>
      <c r="AL2279" s="139"/>
      <c r="AM2279" s="139"/>
      <c r="AN2279" s="139"/>
      <c r="AO2279" s="139"/>
      <c r="AP2279" s="139"/>
      <c r="AQ2279" s="139"/>
      <c r="AR2279" s="139"/>
      <c r="AS2279" s="139"/>
      <c r="AT2279" s="139"/>
      <c r="AU2279" s="139"/>
      <c r="AV2279" s="139"/>
      <c r="AW2279" s="139"/>
      <c r="AX2279" s="139"/>
      <c r="AY2279" s="139"/>
      <c r="AZ2279" s="139"/>
      <c r="BA2279" s="139"/>
      <c r="BB2279" s="139"/>
    </row>
    <row r="2280" spans="1:54" ht="14.25" x14ac:dyDescent="0.2">
      <c r="A2280" s="139"/>
      <c r="B2280" s="139"/>
      <c r="C2280" s="139"/>
      <c r="D2280" s="139"/>
      <c r="E2280" s="139"/>
      <c r="F2280" s="139"/>
      <c r="G2280" s="139"/>
      <c r="H2280" s="139"/>
      <c r="I2280" s="139"/>
      <c r="J2280" s="139"/>
      <c r="K2280" s="139"/>
      <c r="L2280" s="139"/>
      <c r="M2280" s="139"/>
      <c r="N2280" s="139"/>
      <c r="O2280" s="139"/>
      <c r="P2280" s="139"/>
      <c r="Q2280" s="139"/>
      <c r="R2280" s="139"/>
      <c r="S2280" s="139"/>
      <c r="T2280" s="139"/>
      <c r="U2280" s="139"/>
      <c r="V2280" s="139"/>
      <c r="W2280" s="139"/>
      <c r="X2280" s="139"/>
      <c r="Y2280" s="139"/>
      <c r="Z2280" s="139"/>
      <c r="AA2280" s="139"/>
      <c r="AB2280" s="139"/>
      <c r="AC2280" s="139"/>
      <c r="AD2280" s="139"/>
      <c r="AE2280" s="139"/>
      <c r="AF2280" s="139"/>
      <c r="AG2280" s="139"/>
      <c r="AH2280" s="139"/>
      <c r="AI2280" s="139"/>
      <c r="AJ2280" s="139"/>
      <c r="AK2280" s="139"/>
      <c r="AL2280" s="139"/>
      <c r="AM2280" s="139"/>
      <c r="AN2280" s="139"/>
      <c r="AO2280" s="139"/>
      <c r="AP2280" s="139"/>
      <c r="AQ2280" s="139"/>
      <c r="AR2280" s="139"/>
      <c r="AS2280" s="139"/>
      <c r="AT2280" s="139"/>
      <c r="AU2280" s="139"/>
      <c r="AV2280" s="139"/>
      <c r="AW2280" s="139"/>
      <c r="AX2280" s="139"/>
      <c r="AY2280" s="139"/>
      <c r="AZ2280" s="139"/>
      <c r="BA2280" s="139"/>
      <c r="BB2280" s="139"/>
    </row>
    <row r="2281" spans="1:54" ht="14.25" x14ac:dyDescent="0.2">
      <c r="A2281" s="139"/>
      <c r="B2281" s="139"/>
      <c r="C2281" s="139"/>
      <c r="D2281" s="139"/>
      <c r="E2281" s="139"/>
      <c r="F2281" s="139"/>
      <c r="G2281" s="139"/>
      <c r="H2281" s="139"/>
      <c r="I2281" s="139"/>
      <c r="J2281" s="139"/>
      <c r="K2281" s="139"/>
      <c r="L2281" s="139"/>
      <c r="M2281" s="139"/>
      <c r="N2281" s="139"/>
      <c r="O2281" s="139"/>
      <c r="P2281" s="139"/>
      <c r="Q2281" s="139"/>
      <c r="R2281" s="139"/>
      <c r="S2281" s="139"/>
      <c r="T2281" s="139"/>
      <c r="U2281" s="139"/>
      <c r="V2281" s="139"/>
      <c r="W2281" s="139"/>
      <c r="X2281" s="139"/>
      <c r="Y2281" s="139"/>
      <c r="Z2281" s="139"/>
      <c r="AA2281" s="139"/>
      <c r="AB2281" s="139"/>
      <c r="AC2281" s="139"/>
      <c r="AD2281" s="139"/>
      <c r="AE2281" s="139"/>
      <c r="AF2281" s="139"/>
      <c r="AG2281" s="139"/>
      <c r="AH2281" s="139"/>
      <c r="AI2281" s="139"/>
      <c r="AJ2281" s="139"/>
      <c r="AK2281" s="139"/>
      <c r="AL2281" s="139"/>
      <c r="AM2281" s="139"/>
      <c r="AN2281" s="139"/>
      <c r="AO2281" s="139"/>
      <c r="AP2281" s="139"/>
      <c r="AQ2281" s="139"/>
      <c r="AR2281" s="139"/>
      <c r="AS2281" s="139"/>
      <c r="AT2281" s="139"/>
      <c r="AU2281" s="139"/>
      <c r="AV2281" s="139"/>
      <c r="AW2281" s="139"/>
      <c r="AX2281" s="139"/>
      <c r="AY2281" s="139"/>
      <c r="AZ2281" s="139"/>
      <c r="BA2281" s="139"/>
      <c r="BB2281" s="139"/>
    </row>
    <row r="2282" spans="1:54" ht="14.25" x14ac:dyDescent="0.2">
      <c r="A2282" s="139"/>
      <c r="B2282" s="139"/>
      <c r="C2282" s="139"/>
      <c r="D2282" s="139"/>
      <c r="E2282" s="139"/>
      <c r="F2282" s="139"/>
      <c r="G2282" s="139"/>
      <c r="H2282" s="139"/>
      <c r="I2282" s="139"/>
      <c r="J2282" s="139"/>
      <c r="K2282" s="139"/>
      <c r="L2282" s="139"/>
      <c r="M2282" s="139"/>
      <c r="N2282" s="139"/>
      <c r="O2282" s="139"/>
      <c r="P2282" s="139"/>
      <c r="Q2282" s="139"/>
      <c r="R2282" s="139"/>
      <c r="S2282" s="139"/>
      <c r="T2282" s="139"/>
      <c r="U2282" s="139"/>
      <c r="V2282" s="139"/>
      <c r="W2282" s="139"/>
      <c r="X2282" s="139"/>
      <c r="Y2282" s="139"/>
      <c r="Z2282" s="139"/>
      <c r="AA2282" s="139"/>
      <c r="AB2282" s="139"/>
      <c r="AC2282" s="139"/>
      <c r="AD2282" s="139"/>
      <c r="AE2282" s="139"/>
      <c r="AF2282" s="139"/>
      <c r="AG2282" s="139"/>
      <c r="AH2282" s="139"/>
      <c r="AI2282" s="139"/>
      <c r="AJ2282" s="139"/>
      <c r="AK2282" s="139"/>
      <c r="AL2282" s="139"/>
      <c r="AM2282" s="139"/>
      <c r="AN2282" s="139"/>
      <c r="AO2282" s="139"/>
      <c r="AP2282" s="139"/>
      <c r="AQ2282" s="139"/>
      <c r="AR2282" s="139"/>
      <c r="AS2282" s="139"/>
      <c r="AT2282" s="139"/>
      <c r="AU2282" s="139"/>
      <c r="AV2282" s="139"/>
      <c r="AW2282" s="139"/>
      <c r="AX2282" s="139"/>
      <c r="AY2282" s="139"/>
      <c r="AZ2282" s="139"/>
      <c r="BA2282" s="139"/>
      <c r="BB2282" s="139"/>
    </row>
    <row r="2283" spans="1:54" ht="14.25" x14ac:dyDescent="0.2">
      <c r="A2283" s="139"/>
      <c r="B2283" s="139"/>
      <c r="C2283" s="139"/>
      <c r="D2283" s="139"/>
      <c r="E2283" s="139"/>
      <c r="F2283" s="139"/>
      <c r="G2283" s="139"/>
      <c r="H2283" s="139"/>
      <c r="I2283" s="139"/>
      <c r="J2283" s="139"/>
      <c r="K2283" s="139"/>
      <c r="L2283" s="139"/>
      <c r="M2283" s="139"/>
      <c r="N2283" s="139"/>
      <c r="O2283" s="139"/>
      <c r="P2283" s="139"/>
      <c r="Q2283" s="139"/>
      <c r="R2283" s="139"/>
      <c r="S2283" s="139"/>
      <c r="T2283" s="139"/>
      <c r="U2283" s="139"/>
      <c r="V2283" s="139"/>
      <c r="W2283" s="139"/>
      <c r="X2283" s="139"/>
      <c r="Y2283" s="139"/>
      <c r="Z2283" s="139"/>
      <c r="AA2283" s="139"/>
      <c r="AB2283" s="139"/>
      <c r="AC2283" s="139"/>
      <c r="AD2283" s="139"/>
      <c r="AE2283" s="139"/>
      <c r="AF2283" s="139"/>
      <c r="AG2283" s="139"/>
      <c r="AH2283" s="139"/>
      <c r="AI2283" s="139"/>
      <c r="AJ2283" s="139"/>
      <c r="AK2283" s="139"/>
      <c r="AL2283" s="139"/>
      <c r="AM2283" s="139"/>
      <c r="AN2283" s="139"/>
      <c r="AO2283" s="139"/>
      <c r="AP2283" s="139"/>
      <c r="AQ2283" s="139"/>
      <c r="AR2283" s="139"/>
      <c r="AS2283" s="139"/>
      <c r="AT2283" s="139"/>
      <c r="AU2283" s="139"/>
      <c r="AV2283" s="139"/>
      <c r="AW2283" s="139"/>
      <c r="AX2283" s="139"/>
      <c r="AY2283" s="139"/>
      <c r="AZ2283" s="139"/>
      <c r="BA2283" s="139"/>
      <c r="BB2283" s="139"/>
    </row>
    <row r="2284" spans="1:54" ht="14.25" x14ac:dyDescent="0.2">
      <c r="A2284" s="139"/>
      <c r="B2284" s="139"/>
      <c r="C2284" s="139"/>
      <c r="D2284" s="139"/>
      <c r="E2284" s="139"/>
      <c r="F2284" s="139"/>
      <c r="G2284" s="139"/>
      <c r="H2284" s="139"/>
      <c r="I2284" s="139"/>
      <c r="J2284" s="139"/>
      <c r="K2284" s="139"/>
      <c r="L2284" s="139"/>
      <c r="M2284" s="139"/>
      <c r="N2284" s="139"/>
      <c r="O2284" s="139"/>
      <c r="P2284" s="139"/>
      <c r="Q2284" s="139"/>
      <c r="R2284" s="139"/>
      <c r="S2284" s="139"/>
      <c r="T2284" s="139"/>
      <c r="U2284" s="139"/>
      <c r="V2284" s="139"/>
      <c r="W2284" s="139"/>
      <c r="X2284" s="139"/>
      <c r="Y2284" s="139"/>
      <c r="Z2284" s="139"/>
      <c r="AA2284" s="139"/>
      <c r="AB2284" s="139"/>
      <c r="AC2284" s="139"/>
      <c r="AD2284" s="139"/>
      <c r="AE2284" s="139"/>
      <c r="AF2284" s="139"/>
      <c r="AG2284" s="139"/>
      <c r="AH2284" s="139"/>
      <c r="AI2284" s="139"/>
      <c r="AJ2284" s="139"/>
      <c r="AK2284" s="139"/>
      <c r="AL2284" s="139"/>
      <c r="AM2284" s="139"/>
      <c r="AN2284" s="139"/>
      <c r="AO2284" s="139"/>
      <c r="AP2284" s="139"/>
      <c r="AQ2284" s="139"/>
      <c r="AR2284" s="139"/>
      <c r="AS2284" s="139"/>
      <c r="AT2284" s="139"/>
      <c r="AU2284" s="139"/>
      <c r="AV2284" s="139"/>
      <c r="AW2284" s="139"/>
      <c r="AX2284" s="139"/>
      <c r="AY2284" s="139"/>
      <c r="AZ2284" s="139"/>
      <c r="BA2284" s="139"/>
      <c r="BB2284" s="139"/>
    </row>
    <row r="2285" spans="1:54" ht="14.25" x14ac:dyDescent="0.2">
      <c r="A2285" s="139"/>
      <c r="B2285" s="139"/>
      <c r="C2285" s="139"/>
      <c r="D2285" s="139"/>
      <c r="E2285" s="139"/>
      <c r="F2285" s="139"/>
      <c r="G2285" s="139"/>
      <c r="H2285" s="139"/>
      <c r="I2285" s="139"/>
      <c r="J2285" s="139"/>
      <c r="K2285" s="139"/>
      <c r="L2285" s="139"/>
      <c r="M2285" s="139"/>
      <c r="N2285" s="139"/>
      <c r="O2285" s="139"/>
      <c r="P2285" s="139"/>
      <c r="Q2285" s="139"/>
      <c r="R2285" s="139"/>
      <c r="S2285" s="139"/>
      <c r="T2285" s="139"/>
      <c r="U2285" s="139"/>
      <c r="V2285" s="139"/>
      <c r="W2285" s="139"/>
      <c r="X2285" s="139"/>
      <c r="Y2285" s="139"/>
      <c r="Z2285" s="139"/>
      <c r="AA2285" s="139"/>
      <c r="AB2285" s="139"/>
      <c r="AC2285" s="139"/>
      <c r="AD2285" s="139"/>
      <c r="AE2285" s="139"/>
      <c r="AF2285" s="139"/>
      <c r="AG2285" s="139"/>
      <c r="AH2285" s="139"/>
      <c r="AI2285" s="139"/>
      <c r="AJ2285" s="139"/>
      <c r="AK2285" s="139"/>
      <c r="AL2285" s="139"/>
      <c r="AM2285" s="139"/>
      <c r="AN2285" s="139"/>
      <c r="AO2285" s="139"/>
      <c r="AP2285" s="139"/>
      <c r="AQ2285" s="139"/>
      <c r="AR2285" s="139"/>
      <c r="AS2285" s="139"/>
      <c r="AT2285" s="139"/>
      <c r="AU2285" s="139"/>
      <c r="AV2285" s="139"/>
      <c r="AW2285" s="139"/>
      <c r="AX2285" s="139"/>
      <c r="AY2285" s="139"/>
      <c r="AZ2285" s="139"/>
      <c r="BA2285" s="139"/>
      <c r="BB2285" s="139"/>
    </row>
    <row r="2286" spans="1:54" ht="14.25" x14ac:dyDescent="0.2">
      <c r="A2286" s="139"/>
      <c r="B2286" s="139"/>
      <c r="C2286" s="139"/>
      <c r="D2286" s="139"/>
      <c r="E2286" s="139"/>
      <c r="F2286" s="139"/>
      <c r="G2286" s="139"/>
      <c r="H2286" s="139"/>
      <c r="I2286" s="139"/>
      <c r="J2286" s="139"/>
      <c r="K2286" s="139"/>
      <c r="L2286" s="139"/>
      <c r="M2286" s="139"/>
      <c r="N2286" s="139"/>
      <c r="O2286" s="139"/>
      <c r="P2286" s="139"/>
      <c r="Q2286" s="139"/>
      <c r="R2286" s="139"/>
      <c r="S2286" s="139"/>
      <c r="T2286" s="139"/>
      <c r="U2286" s="139"/>
      <c r="V2286" s="139"/>
      <c r="W2286" s="139"/>
      <c r="X2286" s="139"/>
      <c r="Y2286" s="139"/>
      <c r="Z2286" s="139"/>
      <c r="AA2286" s="139"/>
      <c r="AB2286" s="139"/>
      <c r="AC2286" s="139"/>
      <c r="AD2286" s="139"/>
      <c r="AE2286" s="139"/>
      <c r="AF2286" s="139"/>
      <c r="AG2286" s="139"/>
      <c r="AH2286" s="139"/>
      <c r="AI2286" s="139"/>
      <c r="AJ2286" s="139"/>
      <c r="AK2286" s="139"/>
      <c r="AL2286" s="139"/>
      <c r="AM2286" s="139"/>
      <c r="AN2286" s="139"/>
      <c r="AO2286" s="139"/>
      <c r="AP2286" s="139"/>
      <c r="AQ2286" s="139"/>
      <c r="AR2286" s="139"/>
      <c r="AS2286" s="139"/>
      <c r="AT2286" s="139"/>
      <c r="AU2286" s="139"/>
      <c r="AV2286" s="139"/>
      <c r="AW2286" s="139"/>
      <c r="AX2286" s="139"/>
      <c r="AY2286" s="139"/>
      <c r="AZ2286" s="139"/>
      <c r="BA2286" s="139"/>
      <c r="BB2286" s="139"/>
    </row>
    <row r="2287" spans="1:54" ht="14.25" x14ac:dyDescent="0.2">
      <c r="A2287" s="139"/>
      <c r="B2287" s="139"/>
      <c r="C2287" s="139"/>
      <c r="D2287" s="139"/>
      <c r="E2287" s="139"/>
      <c r="F2287" s="139"/>
      <c r="G2287" s="139"/>
      <c r="H2287" s="139"/>
      <c r="I2287" s="139"/>
      <c r="J2287" s="139"/>
      <c r="K2287" s="139"/>
      <c r="L2287" s="139"/>
      <c r="M2287" s="139"/>
      <c r="N2287" s="139"/>
      <c r="O2287" s="139"/>
      <c r="P2287" s="139"/>
      <c r="Q2287" s="139"/>
      <c r="R2287" s="139"/>
      <c r="S2287" s="139"/>
      <c r="T2287" s="139"/>
      <c r="U2287" s="139"/>
      <c r="V2287" s="139"/>
      <c r="W2287" s="139"/>
      <c r="X2287" s="139"/>
      <c r="Y2287" s="139"/>
      <c r="Z2287" s="139"/>
      <c r="AA2287" s="139"/>
      <c r="AB2287" s="139"/>
      <c r="AC2287" s="139"/>
      <c r="AD2287" s="139"/>
      <c r="AE2287" s="139"/>
      <c r="AF2287" s="139"/>
      <c r="AG2287" s="139"/>
      <c r="AH2287" s="139"/>
      <c r="AI2287" s="139"/>
      <c r="AJ2287" s="139"/>
      <c r="AK2287" s="139"/>
      <c r="AL2287" s="139"/>
      <c r="AM2287" s="139"/>
      <c r="AN2287" s="139"/>
      <c r="AO2287" s="139"/>
      <c r="AP2287" s="139"/>
      <c r="AQ2287" s="139"/>
      <c r="AR2287" s="139"/>
      <c r="AS2287" s="139"/>
      <c r="AT2287" s="139"/>
      <c r="AU2287" s="139"/>
      <c r="AV2287" s="139"/>
      <c r="AW2287" s="139"/>
      <c r="AX2287" s="139"/>
      <c r="AY2287" s="139"/>
      <c r="AZ2287" s="139"/>
      <c r="BA2287" s="139"/>
      <c r="BB2287" s="139"/>
    </row>
    <row r="2288" spans="1:54" ht="14.25" x14ac:dyDescent="0.2">
      <c r="A2288" s="139"/>
      <c r="B2288" s="139"/>
      <c r="C2288" s="139"/>
      <c r="D2288" s="139"/>
      <c r="E2288" s="139"/>
      <c r="F2288" s="139"/>
      <c r="G2288" s="139"/>
      <c r="H2288" s="139"/>
      <c r="I2288" s="139"/>
      <c r="J2288" s="139"/>
      <c r="K2288" s="139"/>
      <c r="L2288" s="139"/>
      <c r="M2288" s="139"/>
      <c r="N2288" s="139"/>
      <c r="O2288" s="139"/>
      <c r="P2288" s="139"/>
      <c r="Q2288" s="139"/>
      <c r="R2288" s="139"/>
      <c r="S2288" s="139"/>
      <c r="T2288" s="139"/>
      <c r="U2288" s="139"/>
      <c r="V2288" s="139"/>
      <c r="W2288" s="139"/>
      <c r="X2288" s="139"/>
      <c r="Y2288" s="139"/>
      <c r="Z2288" s="139"/>
      <c r="AA2288" s="139"/>
      <c r="AB2288" s="139"/>
      <c r="AC2288" s="139"/>
      <c r="AD2288" s="139"/>
      <c r="AE2288" s="139"/>
      <c r="AF2288" s="139"/>
      <c r="AG2288" s="139"/>
      <c r="AH2288" s="139"/>
      <c r="AI2288" s="139"/>
      <c r="AJ2288" s="139"/>
      <c r="AK2288" s="139"/>
      <c r="AL2288" s="139"/>
      <c r="AM2288" s="139"/>
      <c r="AN2288" s="139"/>
      <c r="AO2288" s="139"/>
      <c r="AP2288" s="139"/>
      <c r="AQ2288" s="139"/>
      <c r="AR2288" s="139"/>
      <c r="AS2288" s="139"/>
      <c r="AT2288" s="139"/>
      <c r="AU2288" s="139"/>
      <c r="AV2288" s="139"/>
      <c r="AW2288" s="139"/>
      <c r="AX2288" s="139"/>
      <c r="AY2288" s="139"/>
      <c r="AZ2288" s="139"/>
      <c r="BA2288" s="139"/>
      <c r="BB2288" s="139"/>
    </row>
    <row r="2289" spans="1:54" ht="14.25" x14ac:dyDescent="0.2">
      <c r="A2289" s="139"/>
      <c r="B2289" s="139"/>
      <c r="C2289" s="139"/>
      <c r="D2289" s="139"/>
      <c r="E2289" s="139"/>
      <c r="F2289" s="139"/>
      <c r="G2289" s="139"/>
      <c r="H2289" s="139"/>
      <c r="I2289" s="139"/>
      <c r="J2289" s="139"/>
      <c r="K2289" s="139"/>
      <c r="L2289" s="139"/>
      <c r="M2289" s="139"/>
      <c r="N2289" s="139"/>
      <c r="O2289" s="139"/>
      <c r="P2289" s="139"/>
      <c r="Q2289" s="139"/>
      <c r="R2289" s="139"/>
      <c r="S2289" s="139"/>
      <c r="T2289" s="139"/>
      <c r="U2289" s="139"/>
      <c r="V2289" s="139"/>
      <c r="W2289" s="139"/>
      <c r="X2289" s="139"/>
      <c r="Y2289" s="139"/>
      <c r="Z2289" s="139"/>
      <c r="AA2289" s="139"/>
      <c r="AB2289" s="139"/>
      <c r="AC2289" s="139"/>
      <c r="AD2289" s="139"/>
      <c r="AE2289" s="139"/>
      <c r="AF2289" s="139"/>
      <c r="AG2289" s="139"/>
      <c r="AH2289" s="139"/>
      <c r="AI2289" s="139"/>
      <c r="AJ2289" s="139"/>
      <c r="AK2289" s="139"/>
      <c r="AL2289" s="139"/>
      <c r="AM2289" s="139"/>
      <c r="AN2289" s="139"/>
      <c r="AO2289" s="139"/>
      <c r="AP2289" s="139"/>
      <c r="AQ2289" s="139"/>
      <c r="AR2289" s="139"/>
      <c r="AS2289" s="139"/>
      <c r="AT2289" s="139"/>
      <c r="AU2289" s="139"/>
      <c r="AV2289" s="139"/>
      <c r="AW2289" s="139"/>
      <c r="AX2289" s="139"/>
      <c r="AY2289" s="139"/>
      <c r="AZ2289" s="139"/>
      <c r="BA2289" s="139"/>
      <c r="BB2289" s="139"/>
    </row>
    <row r="2290" spans="1:54" ht="14.25" x14ac:dyDescent="0.2">
      <c r="A2290" s="139"/>
      <c r="B2290" s="139"/>
      <c r="C2290" s="139"/>
      <c r="D2290" s="139"/>
      <c r="E2290" s="139"/>
      <c r="F2290" s="139"/>
      <c r="G2290" s="139"/>
      <c r="H2290" s="139"/>
      <c r="I2290" s="139"/>
      <c r="J2290" s="139"/>
      <c r="K2290" s="139"/>
      <c r="L2290" s="139"/>
      <c r="M2290" s="139"/>
      <c r="N2290" s="139"/>
      <c r="O2290" s="139"/>
      <c r="P2290" s="139"/>
      <c r="Q2290" s="139"/>
      <c r="R2290" s="139"/>
      <c r="S2290" s="139"/>
      <c r="T2290" s="139"/>
      <c r="U2290" s="139"/>
      <c r="V2290" s="139"/>
      <c r="W2290" s="139"/>
      <c r="X2290" s="139"/>
      <c r="Y2290" s="139"/>
      <c r="Z2290" s="139"/>
      <c r="AA2290" s="139"/>
      <c r="AB2290" s="139"/>
      <c r="AC2290" s="139"/>
      <c r="AD2290" s="139"/>
      <c r="AE2290" s="139"/>
      <c r="AF2290" s="139"/>
      <c r="AG2290" s="139"/>
      <c r="AH2290" s="139"/>
      <c r="AI2290" s="139"/>
      <c r="AJ2290" s="139"/>
      <c r="AK2290" s="139"/>
      <c r="AL2290" s="139"/>
      <c r="AM2290" s="139"/>
      <c r="AN2290" s="139"/>
      <c r="AO2290" s="139"/>
      <c r="AP2290" s="139"/>
      <c r="AQ2290" s="139"/>
      <c r="AR2290" s="139"/>
      <c r="AS2290" s="139"/>
      <c r="AT2290" s="139"/>
      <c r="AU2290" s="139"/>
      <c r="AV2290" s="139"/>
      <c r="AW2290" s="139"/>
      <c r="AX2290" s="139"/>
      <c r="AY2290" s="139"/>
      <c r="AZ2290" s="139"/>
      <c r="BA2290" s="139"/>
      <c r="BB2290" s="139"/>
    </row>
    <row r="2291" spans="1:54" ht="14.25" x14ac:dyDescent="0.2">
      <c r="A2291" s="139"/>
      <c r="B2291" s="139"/>
      <c r="C2291" s="139"/>
      <c r="D2291" s="139"/>
      <c r="E2291" s="139"/>
      <c r="F2291" s="139"/>
      <c r="G2291" s="139"/>
      <c r="H2291" s="139"/>
      <c r="I2291" s="139"/>
      <c r="J2291" s="139"/>
      <c r="K2291" s="139"/>
      <c r="L2291" s="139"/>
      <c r="M2291" s="139"/>
      <c r="N2291" s="139"/>
      <c r="O2291" s="139"/>
      <c r="P2291" s="139"/>
      <c r="Q2291" s="139"/>
      <c r="R2291" s="139"/>
      <c r="S2291" s="139"/>
      <c r="T2291" s="139"/>
      <c r="U2291" s="139"/>
      <c r="V2291" s="139"/>
      <c r="W2291" s="139"/>
      <c r="X2291" s="139"/>
      <c r="Y2291" s="139"/>
      <c r="Z2291" s="139"/>
      <c r="AA2291" s="139"/>
      <c r="AB2291" s="139"/>
      <c r="AC2291" s="139"/>
      <c r="AD2291" s="139"/>
      <c r="AE2291" s="139"/>
      <c r="AF2291" s="139"/>
      <c r="AG2291" s="139"/>
      <c r="AH2291" s="139"/>
      <c r="AI2291" s="139"/>
      <c r="AJ2291" s="139"/>
      <c r="AK2291" s="139"/>
      <c r="AL2291" s="139"/>
      <c r="AM2291" s="139"/>
      <c r="AN2291" s="139"/>
      <c r="AO2291" s="139"/>
      <c r="AP2291" s="139"/>
      <c r="AQ2291" s="139"/>
      <c r="AR2291" s="139"/>
      <c r="AS2291" s="139"/>
      <c r="AT2291" s="139"/>
      <c r="AU2291" s="139"/>
      <c r="AV2291" s="139"/>
      <c r="AW2291" s="139"/>
      <c r="AX2291" s="139"/>
      <c r="AY2291" s="139"/>
      <c r="AZ2291" s="139"/>
      <c r="BA2291" s="139"/>
      <c r="BB2291" s="139"/>
    </row>
    <row r="2292" spans="1:54" ht="14.25" x14ac:dyDescent="0.2">
      <c r="A2292" s="139"/>
      <c r="B2292" s="139"/>
      <c r="C2292" s="139"/>
      <c r="D2292" s="139"/>
      <c r="E2292" s="139"/>
      <c r="F2292" s="139"/>
      <c r="G2292" s="139"/>
      <c r="H2292" s="139"/>
      <c r="I2292" s="139"/>
      <c r="J2292" s="139"/>
      <c r="K2292" s="139"/>
      <c r="L2292" s="139"/>
      <c r="M2292" s="139"/>
      <c r="N2292" s="139"/>
      <c r="O2292" s="139"/>
      <c r="P2292" s="139"/>
      <c r="Q2292" s="139"/>
      <c r="R2292" s="139"/>
      <c r="S2292" s="139"/>
      <c r="T2292" s="139"/>
      <c r="U2292" s="139"/>
      <c r="V2292" s="139"/>
      <c r="W2292" s="139"/>
      <c r="X2292" s="139"/>
      <c r="Y2292" s="139"/>
      <c r="Z2292" s="139"/>
      <c r="AA2292" s="139"/>
      <c r="AB2292" s="139"/>
      <c r="AC2292" s="139"/>
      <c r="AD2292" s="139"/>
      <c r="AE2292" s="139"/>
      <c r="AF2292" s="139"/>
      <c r="AG2292" s="139"/>
      <c r="AH2292" s="139"/>
      <c r="AI2292" s="139"/>
      <c r="AJ2292" s="139"/>
      <c r="AK2292" s="139"/>
      <c r="AL2292" s="139"/>
      <c r="AM2292" s="139"/>
      <c r="AN2292" s="139"/>
      <c r="AO2292" s="139"/>
      <c r="AP2292" s="139"/>
      <c r="AQ2292" s="139"/>
      <c r="AR2292" s="139"/>
      <c r="AS2292" s="139"/>
      <c r="AT2292" s="139"/>
      <c r="AU2292" s="139"/>
      <c r="AV2292" s="139"/>
      <c r="AW2292" s="139"/>
      <c r="AX2292" s="139"/>
      <c r="AY2292" s="139"/>
      <c r="AZ2292" s="139"/>
      <c r="BA2292" s="139"/>
      <c r="BB2292" s="139"/>
    </row>
    <row r="2293" spans="1:54" ht="14.25" x14ac:dyDescent="0.2">
      <c r="A2293" s="139"/>
      <c r="B2293" s="139"/>
      <c r="C2293" s="139"/>
      <c r="D2293" s="139"/>
      <c r="E2293" s="139"/>
      <c r="F2293" s="139"/>
      <c r="G2293" s="139"/>
      <c r="H2293" s="139"/>
      <c r="I2293" s="139"/>
      <c r="J2293" s="139"/>
      <c r="K2293" s="139"/>
      <c r="L2293" s="139"/>
      <c r="M2293" s="139"/>
      <c r="N2293" s="139"/>
      <c r="O2293" s="139"/>
      <c r="P2293" s="139"/>
      <c r="Q2293" s="139"/>
      <c r="R2293" s="139"/>
      <c r="S2293" s="139"/>
      <c r="T2293" s="139"/>
      <c r="U2293" s="139"/>
      <c r="V2293" s="139"/>
      <c r="W2293" s="139"/>
      <c r="X2293" s="139"/>
      <c r="Y2293" s="139"/>
      <c r="Z2293" s="139"/>
      <c r="AA2293" s="139"/>
      <c r="AB2293" s="139"/>
      <c r="AC2293" s="139"/>
      <c r="AD2293" s="139"/>
      <c r="AE2293" s="139"/>
      <c r="AF2293" s="139"/>
      <c r="AG2293" s="139"/>
      <c r="AH2293" s="139"/>
      <c r="AI2293" s="139"/>
      <c r="AJ2293" s="139"/>
      <c r="AK2293" s="139"/>
      <c r="AL2293" s="139"/>
      <c r="AM2293" s="139"/>
      <c r="AN2293" s="139"/>
      <c r="AO2293" s="139"/>
      <c r="AP2293" s="139"/>
      <c r="AQ2293" s="139"/>
      <c r="AR2293" s="139"/>
      <c r="AS2293" s="139"/>
      <c r="AT2293" s="139"/>
      <c r="AU2293" s="139"/>
      <c r="AV2293" s="139"/>
      <c r="AW2293" s="139"/>
      <c r="AX2293" s="139"/>
      <c r="AY2293" s="139"/>
      <c r="AZ2293" s="139"/>
      <c r="BA2293" s="139"/>
      <c r="BB2293" s="139"/>
    </row>
    <row r="2294" spans="1:54" ht="14.25" x14ac:dyDescent="0.2">
      <c r="A2294" s="139"/>
      <c r="B2294" s="139"/>
      <c r="C2294" s="139"/>
      <c r="D2294" s="139"/>
      <c r="E2294" s="139"/>
      <c r="F2294" s="139"/>
      <c r="G2294" s="139"/>
      <c r="H2294" s="139"/>
      <c r="I2294" s="139"/>
      <c r="J2294" s="139"/>
      <c r="K2294" s="139"/>
      <c r="L2294" s="139"/>
      <c r="M2294" s="139"/>
      <c r="N2294" s="139"/>
      <c r="O2294" s="139"/>
      <c r="P2294" s="139"/>
      <c r="Q2294" s="139"/>
      <c r="R2294" s="139"/>
      <c r="S2294" s="139"/>
      <c r="T2294" s="139"/>
      <c r="U2294" s="139"/>
      <c r="V2294" s="139"/>
      <c r="W2294" s="139"/>
      <c r="X2294" s="139"/>
      <c r="Y2294" s="139"/>
      <c r="Z2294" s="139"/>
      <c r="AA2294" s="139"/>
      <c r="AB2294" s="139"/>
      <c r="AC2294" s="139"/>
      <c r="AD2294" s="139"/>
      <c r="AE2294" s="139"/>
      <c r="AF2294" s="139"/>
      <c r="AG2294" s="139"/>
      <c r="AH2294" s="139"/>
      <c r="AI2294" s="139"/>
      <c r="AJ2294" s="139"/>
      <c r="AK2294" s="139"/>
      <c r="AL2294" s="139"/>
      <c r="AM2294" s="139"/>
      <c r="AN2294" s="139"/>
      <c r="AO2294" s="139"/>
      <c r="AP2294" s="139"/>
      <c r="AQ2294" s="139"/>
      <c r="AR2294" s="139"/>
      <c r="AS2294" s="139"/>
      <c r="AT2294" s="139"/>
      <c r="AU2294" s="139"/>
      <c r="AV2294" s="139"/>
      <c r="AW2294" s="139"/>
      <c r="AX2294" s="139"/>
      <c r="AY2294" s="139"/>
      <c r="AZ2294" s="139"/>
      <c r="BA2294" s="139"/>
      <c r="BB2294" s="139"/>
    </row>
    <row r="2295" spans="1:54" ht="14.25" x14ac:dyDescent="0.2">
      <c r="A2295" s="139"/>
      <c r="B2295" s="139"/>
      <c r="C2295" s="139"/>
      <c r="D2295" s="139"/>
      <c r="E2295" s="139"/>
      <c r="F2295" s="139"/>
      <c r="G2295" s="139"/>
      <c r="H2295" s="139"/>
      <c r="I2295" s="139"/>
      <c r="J2295" s="139"/>
      <c r="K2295" s="139"/>
      <c r="L2295" s="139"/>
      <c r="M2295" s="139"/>
      <c r="N2295" s="139"/>
      <c r="O2295" s="139"/>
      <c r="P2295" s="139"/>
      <c r="Q2295" s="139"/>
      <c r="R2295" s="139"/>
      <c r="S2295" s="139"/>
      <c r="T2295" s="139"/>
      <c r="U2295" s="139"/>
      <c r="V2295" s="139"/>
      <c r="W2295" s="139"/>
      <c r="X2295" s="139"/>
      <c r="Y2295" s="139"/>
      <c r="Z2295" s="139"/>
      <c r="AA2295" s="139"/>
      <c r="AB2295" s="139"/>
      <c r="AC2295" s="139"/>
      <c r="AD2295" s="139"/>
      <c r="AE2295" s="139"/>
      <c r="AF2295" s="139"/>
      <c r="AG2295" s="139"/>
      <c r="AH2295" s="139"/>
      <c r="AI2295" s="139"/>
      <c r="AJ2295" s="139"/>
      <c r="AK2295" s="139"/>
      <c r="AL2295" s="139"/>
      <c r="AM2295" s="139"/>
      <c r="AN2295" s="139"/>
      <c r="AO2295" s="139"/>
      <c r="AP2295" s="139"/>
      <c r="AQ2295" s="139"/>
      <c r="AR2295" s="139"/>
      <c r="AS2295" s="139"/>
      <c r="AT2295" s="139"/>
      <c r="AU2295" s="139"/>
      <c r="AV2295" s="139"/>
      <c r="AW2295" s="139"/>
      <c r="AX2295" s="139"/>
      <c r="AY2295" s="139"/>
      <c r="AZ2295" s="139"/>
      <c r="BA2295" s="139"/>
      <c r="BB2295" s="139"/>
    </row>
    <row r="2296" spans="1:54" ht="14.25" x14ac:dyDescent="0.2">
      <c r="A2296" s="139"/>
      <c r="B2296" s="139"/>
      <c r="C2296" s="139"/>
      <c r="D2296" s="139"/>
      <c r="E2296" s="139"/>
      <c r="F2296" s="139"/>
      <c r="G2296" s="139"/>
      <c r="H2296" s="139"/>
      <c r="I2296" s="139"/>
      <c r="J2296" s="139"/>
      <c r="K2296" s="139"/>
      <c r="L2296" s="139"/>
      <c r="M2296" s="139"/>
      <c r="N2296" s="139"/>
      <c r="O2296" s="139"/>
      <c r="P2296" s="139"/>
      <c r="Q2296" s="139"/>
      <c r="R2296" s="139"/>
      <c r="S2296" s="139"/>
      <c r="T2296" s="139"/>
      <c r="U2296" s="139"/>
      <c r="V2296" s="139"/>
      <c r="W2296" s="139"/>
      <c r="X2296" s="139"/>
      <c r="Y2296" s="139"/>
      <c r="Z2296" s="139"/>
      <c r="AA2296" s="139"/>
      <c r="AB2296" s="139"/>
      <c r="AC2296" s="139"/>
      <c r="AD2296" s="139"/>
      <c r="AE2296" s="139"/>
      <c r="AF2296" s="139"/>
      <c r="AG2296" s="139"/>
      <c r="AH2296" s="139"/>
      <c r="AI2296" s="139"/>
      <c r="AJ2296" s="139"/>
      <c r="AK2296" s="139"/>
      <c r="AL2296" s="139"/>
      <c r="AM2296" s="139"/>
      <c r="AN2296" s="139"/>
      <c r="AO2296" s="139"/>
      <c r="AP2296" s="139"/>
      <c r="AQ2296" s="139"/>
      <c r="AR2296" s="139"/>
      <c r="AS2296" s="139"/>
      <c r="AT2296" s="139"/>
      <c r="AU2296" s="139"/>
      <c r="AV2296" s="139"/>
      <c r="AW2296" s="139"/>
      <c r="AX2296" s="139"/>
      <c r="AY2296" s="139"/>
      <c r="AZ2296" s="139"/>
      <c r="BA2296" s="139"/>
      <c r="BB2296" s="139"/>
    </row>
    <row r="2297" spans="1:54" ht="14.25" x14ac:dyDescent="0.2">
      <c r="A2297" s="139"/>
      <c r="B2297" s="139"/>
      <c r="C2297" s="139"/>
      <c r="D2297" s="139"/>
      <c r="E2297" s="139"/>
      <c r="F2297" s="139"/>
      <c r="G2297" s="139"/>
      <c r="H2297" s="139"/>
      <c r="I2297" s="139"/>
      <c r="J2297" s="139"/>
      <c r="K2297" s="139"/>
      <c r="L2297" s="139"/>
      <c r="M2297" s="139"/>
      <c r="N2297" s="139"/>
      <c r="O2297" s="139"/>
      <c r="P2297" s="139"/>
      <c r="Q2297" s="139"/>
      <c r="R2297" s="139"/>
      <c r="S2297" s="139"/>
      <c r="T2297" s="139"/>
      <c r="U2297" s="139"/>
      <c r="V2297" s="139"/>
      <c r="W2297" s="139"/>
      <c r="X2297" s="139"/>
      <c r="Y2297" s="139"/>
      <c r="Z2297" s="139"/>
      <c r="AA2297" s="139"/>
      <c r="AB2297" s="139"/>
      <c r="AC2297" s="139"/>
      <c r="AD2297" s="139"/>
      <c r="AE2297" s="139"/>
      <c r="AF2297" s="139"/>
      <c r="AG2297" s="139"/>
      <c r="AH2297" s="139"/>
      <c r="AI2297" s="139"/>
      <c r="AJ2297" s="139"/>
      <c r="AK2297" s="139"/>
      <c r="AL2297" s="139"/>
      <c r="AM2297" s="139"/>
      <c r="AN2297" s="139"/>
      <c r="AO2297" s="139"/>
      <c r="AP2297" s="139"/>
      <c r="AQ2297" s="139"/>
      <c r="AR2297" s="139"/>
      <c r="AS2297" s="139"/>
      <c r="AT2297" s="139"/>
      <c r="AU2297" s="139"/>
      <c r="AV2297" s="139"/>
      <c r="AW2297" s="139"/>
      <c r="AX2297" s="139"/>
      <c r="AY2297" s="139"/>
      <c r="AZ2297" s="139"/>
      <c r="BA2297" s="139"/>
      <c r="BB2297" s="139"/>
    </row>
    <row r="2298" spans="1:54" ht="14.25" x14ac:dyDescent="0.2">
      <c r="A2298" s="139"/>
      <c r="B2298" s="139"/>
      <c r="C2298" s="139"/>
      <c r="D2298" s="139"/>
      <c r="E2298" s="139"/>
      <c r="F2298" s="139"/>
      <c r="G2298" s="139"/>
      <c r="H2298" s="139"/>
      <c r="I2298" s="139"/>
      <c r="J2298" s="139"/>
      <c r="K2298" s="139"/>
      <c r="L2298" s="139"/>
      <c r="M2298" s="139"/>
      <c r="N2298" s="139"/>
      <c r="O2298" s="139"/>
      <c r="P2298" s="139"/>
      <c r="Q2298" s="139"/>
      <c r="R2298" s="139"/>
      <c r="S2298" s="139"/>
      <c r="T2298" s="139"/>
      <c r="U2298" s="139"/>
      <c r="V2298" s="139"/>
      <c r="W2298" s="139"/>
      <c r="X2298" s="139"/>
      <c r="Y2298" s="139"/>
      <c r="Z2298" s="139"/>
      <c r="AA2298" s="139"/>
      <c r="AB2298" s="139"/>
      <c r="AC2298" s="139"/>
      <c r="AD2298" s="139"/>
      <c r="AE2298" s="139"/>
      <c r="AF2298" s="139"/>
      <c r="AG2298" s="139"/>
      <c r="AH2298" s="139"/>
      <c r="AI2298" s="139"/>
      <c r="AJ2298" s="139"/>
      <c r="AK2298" s="139"/>
      <c r="AL2298" s="139"/>
      <c r="AM2298" s="139"/>
      <c r="AN2298" s="139"/>
      <c r="AO2298" s="139"/>
      <c r="AP2298" s="139"/>
      <c r="AQ2298" s="139"/>
      <c r="AR2298" s="139"/>
      <c r="AS2298" s="139"/>
      <c r="AT2298" s="139"/>
      <c r="AU2298" s="139"/>
      <c r="AV2298" s="139"/>
      <c r="AW2298" s="139"/>
      <c r="AX2298" s="139"/>
      <c r="AY2298" s="139"/>
      <c r="AZ2298" s="139"/>
      <c r="BA2298" s="139"/>
      <c r="BB2298" s="139"/>
    </row>
    <row r="2299" spans="1:54" ht="14.25" x14ac:dyDescent="0.2">
      <c r="A2299" s="139"/>
      <c r="B2299" s="139"/>
      <c r="C2299" s="139"/>
      <c r="D2299" s="139"/>
      <c r="E2299" s="139"/>
      <c r="F2299" s="139"/>
      <c r="G2299" s="139"/>
      <c r="H2299" s="139"/>
      <c r="I2299" s="139"/>
      <c r="J2299" s="139"/>
      <c r="K2299" s="139"/>
      <c r="L2299" s="139"/>
      <c r="M2299" s="139"/>
      <c r="N2299" s="139"/>
      <c r="O2299" s="139"/>
      <c r="P2299" s="139"/>
      <c r="Q2299" s="139"/>
      <c r="R2299" s="139"/>
      <c r="S2299" s="139"/>
      <c r="T2299" s="139"/>
      <c r="U2299" s="139"/>
      <c r="V2299" s="139"/>
      <c r="W2299" s="139"/>
      <c r="X2299" s="139"/>
      <c r="Y2299" s="139"/>
      <c r="Z2299" s="139"/>
      <c r="AA2299" s="139"/>
      <c r="AB2299" s="139"/>
      <c r="AC2299" s="139"/>
      <c r="AD2299" s="139"/>
      <c r="AE2299" s="139"/>
      <c r="AF2299" s="139"/>
      <c r="AG2299" s="139"/>
      <c r="AH2299" s="139"/>
      <c r="AI2299" s="139"/>
      <c r="AJ2299" s="139"/>
      <c r="AK2299" s="139"/>
      <c r="AL2299" s="139"/>
      <c r="AM2299" s="139"/>
      <c r="AN2299" s="139"/>
      <c r="AO2299" s="139"/>
      <c r="AP2299" s="139"/>
      <c r="AQ2299" s="139"/>
      <c r="AR2299" s="139"/>
      <c r="AS2299" s="139"/>
      <c r="AT2299" s="139"/>
      <c r="AU2299" s="139"/>
      <c r="AV2299" s="139"/>
      <c r="AW2299" s="139"/>
      <c r="AX2299" s="139"/>
      <c r="AY2299" s="139"/>
      <c r="AZ2299" s="139"/>
      <c r="BA2299" s="139"/>
      <c r="BB2299" s="139"/>
    </row>
    <row r="2300" spans="1:54" ht="14.25" x14ac:dyDescent="0.2">
      <c r="A2300" s="139"/>
      <c r="B2300" s="139"/>
      <c r="C2300" s="139"/>
      <c r="D2300" s="139"/>
      <c r="E2300" s="139"/>
      <c r="F2300" s="139"/>
      <c r="G2300" s="139"/>
      <c r="H2300" s="139"/>
      <c r="I2300" s="139"/>
      <c r="J2300" s="139"/>
      <c r="K2300" s="139"/>
      <c r="L2300" s="139"/>
      <c r="M2300" s="139"/>
      <c r="N2300" s="139"/>
      <c r="O2300" s="139"/>
      <c r="P2300" s="139"/>
      <c r="Q2300" s="139"/>
      <c r="R2300" s="139"/>
      <c r="S2300" s="139"/>
      <c r="T2300" s="139"/>
      <c r="U2300" s="139"/>
      <c r="V2300" s="139"/>
      <c r="W2300" s="139"/>
      <c r="X2300" s="139"/>
      <c r="Y2300" s="139"/>
      <c r="Z2300" s="139"/>
      <c r="AA2300" s="139"/>
      <c r="AB2300" s="139"/>
      <c r="AC2300" s="139"/>
      <c r="AD2300" s="139"/>
      <c r="AE2300" s="139"/>
      <c r="AF2300" s="139"/>
      <c r="AG2300" s="139"/>
      <c r="AH2300" s="139"/>
      <c r="AI2300" s="139"/>
      <c r="AJ2300" s="139"/>
      <c r="AK2300" s="139"/>
      <c r="AL2300" s="139"/>
      <c r="AM2300" s="139"/>
      <c r="AN2300" s="139"/>
      <c r="AO2300" s="139"/>
      <c r="AP2300" s="139"/>
      <c r="AQ2300" s="139"/>
      <c r="AR2300" s="139"/>
      <c r="AS2300" s="139"/>
      <c r="AT2300" s="139"/>
      <c r="AU2300" s="139"/>
      <c r="AV2300" s="139"/>
      <c r="AW2300" s="139"/>
      <c r="AX2300" s="139"/>
      <c r="AY2300" s="139"/>
      <c r="AZ2300" s="139"/>
      <c r="BA2300" s="139"/>
      <c r="BB2300" s="139"/>
    </row>
  </sheetData>
  <mergeCells count="55">
    <mergeCell ref="D240:D241"/>
    <mergeCell ref="F240:G241"/>
    <mergeCell ref="H240:H241"/>
    <mergeCell ref="F230:G231"/>
    <mergeCell ref="H230:H231"/>
    <mergeCell ref="F235:G236"/>
    <mergeCell ref="H235:H236"/>
    <mergeCell ref="D230:D231"/>
    <mergeCell ref="D235:D236"/>
    <mergeCell ref="D227:E227"/>
    <mergeCell ref="A177:C177"/>
    <mergeCell ref="F177:G177"/>
    <mergeCell ref="D182:E182"/>
    <mergeCell ref="A192:C192"/>
    <mergeCell ref="F192:G192"/>
    <mergeCell ref="D197:E197"/>
    <mergeCell ref="A207:C207"/>
    <mergeCell ref="F207:G207"/>
    <mergeCell ref="D212:E212"/>
    <mergeCell ref="A222:C222"/>
    <mergeCell ref="F222:G222"/>
    <mergeCell ref="D167:E167"/>
    <mergeCell ref="F102:G102"/>
    <mergeCell ref="D107:E107"/>
    <mergeCell ref="A117:C117"/>
    <mergeCell ref="F117:G117"/>
    <mergeCell ref="D122:E122"/>
    <mergeCell ref="A132:C132"/>
    <mergeCell ref="F132:G132"/>
    <mergeCell ref="D137:E137"/>
    <mergeCell ref="A147:C147"/>
    <mergeCell ref="F147:G147"/>
    <mergeCell ref="D152:E152"/>
    <mergeCell ref="A162:C162"/>
    <mergeCell ref="F162:G162"/>
    <mergeCell ref="D92:E92"/>
    <mergeCell ref="A102:C102"/>
    <mergeCell ref="D47:E47"/>
    <mergeCell ref="D77:E77"/>
    <mergeCell ref="A27:C27"/>
    <mergeCell ref="D32:E32"/>
    <mergeCell ref="A42:C42"/>
    <mergeCell ref="A57:C57"/>
    <mergeCell ref="D62:E62"/>
    <mergeCell ref="A72:C72"/>
    <mergeCell ref="G2:H2"/>
    <mergeCell ref="A12:C12"/>
    <mergeCell ref="F12:G12"/>
    <mergeCell ref="D17:E17"/>
    <mergeCell ref="A87:C87"/>
    <mergeCell ref="F87:G87"/>
    <mergeCell ref="F27:G27"/>
    <mergeCell ref="F42:G42"/>
    <mergeCell ref="F57:G57"/>
    <mergeCell ref="F72:G72"/>
  </mergeCells>
  <pageMargins left="1" right="0.5" top="1" bottom="0.75" header="0.3" footer="0.5"/>
  <pageSetup scale="96" fitToHeight="3" orientation="portrait" r:id="rId1"/>
  <headerFooter alignWithMargins="0"/>
  <rowBreaks count="1" manualBreakCount="1">
    <brk id="48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58359-1312-4F31-9726-AB883201B474}">
  <dimension ref="A1:AJ57"/>
  <sheetViews>
    <sheetView zoomScaleNormal="100" workbookViewId="0">
      <selection activeCell="F29" sqref="F29"/>
    </sheetView>
  </sheetViews>
  <sheetFormatPr defaultRowHeight="12.75" x14ac:dyDescent="0.2"/>
  <cols>
    <col min="1" max="1" width="2.5703125" customWidth="1"/>
    <col min="2" max="2" width="40.140625" customWidth="1"/>
    <col min="4" max="4" width="12.7109375" customWidth="1"/>
    <col min="5" max="5" width="3" customWidth="1"/>
    <col min="6" max="23" width="13.28515625" customWidth="1"/>
    <col min="24" max="24" width="12.7109375" customWidth="1"/>
    <col min="25" max="25" width="10.5703125" customWidth="1"/>
    <col min="26" max="26" width="5.140625" customWidth="1"/>
    <col min="27" max="27" width="12.140625" bestFit="1" customWidth="1"/>
  </cols>
  <sheetData>
    <row r="1" spans="1:36" ht="20.25" x14ac:dyDescent="0.3">
      <c r="A1" s="408" t="s">
        <v>240</v>
      </c>
      <c r="B1" s="408"/>
      <c r="C1" s="408"/>
      <c r="D1" s="408"/>
      <c r="E1" s="408"/>
      <c r="F1" s="408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</row>
    <row r="2" spans="1:36" ht="20.25" x14ac:dyDescent="0.3">
      <c r="A2" s="408" t="s">
        <v>336</v>
      </c>
      <c r="B2" s="408"/>
      <c r="C2" s="408"/>
      <c r="D2" s="408"/>
      <c r="E2" s="408"/>
      <c r="F2" s="408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</row>
    <row r="3" spans="1:36" x14ac:dyDescent="0.2"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</row>
    <row r="4" spans="1:36" ht="20.25" x14ac:dyDescent="0.3">
      <c r="A4" s="408" t="s">
        <v>335</v>
      </c>
      <c r="B4" s="408"/>
      <c r="C4" s="408"/>
      <c r="D4" s="408"/>
      <c r="E4" s="408"/>
      <c r="F4" s="408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</row>
    <row r="5" spans="1:36" ht="15" x14ac:dyDescent="0.2">
      <c r="A5" s="308"/>
      <c r="B5" s="307"/>
      <c r="C5" s="307"/>
      <c r="D5" s="307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</row>
    <row r="6" spans="1:36" ht="18" x14ac:dyDescent="0.25">
      <c r="A6" s="409">
        <v>45272</v>
      </c>
      <c r="B6" s="409"/>
      <c r="C6" s="409"/>
      <c r="D6" s="409"/>
      <c r="E6" s="409"/>
      <c r="F6" s="409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</row>
    <row r="7" spans="1:36" ht="18" x14ac:dyDescent="0.25">
      <c r="A7" s="306"/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</row>
    <row r="8" spans="1:36" ht="15.75" x14ac:dyDescent="0.25">
      <c r="A8" s="305"/>
      <c r="B8" s="299"/>
      <c r="C8" s="299"/>
      <c r="D8" s="303" t="s">
        <v>334</v>
      </c>
      <c r="F8" s="303" t="s">
        <v>333</v>
      </c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</row>
    <row r="9" spans="1:36" ht="15.75" x14ac:dyDescent="0.25">
      <c r="A9" s="304"/>
      <c r="B9" s="299" t="s">
        <v>332</v>
      </c>
      <c r="C9" s="304"/>
      <c r="D9" s="303" t="s">
        <v>331</v>
      </c>
      <c r="F9" s="303" t="s">
        <v>331</v>
      </c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</row>
    <row r="10" spans="1:36" ht="15" x14ac:dyDescent="0.2">
      <c r="B10" s="302" t="s">
        <v>330</v>
      </c>
      <c r="C10" s="301"/>
      <c r="D10" s="113">
        <v>812000</v>
      </c>
      <c r="F10" s="113">
        <v>3015226</v>
      </c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9"/>
      <c r="Y10" s="21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</row>
    <row r="11" spans="1:36" ht="15" x14ac:dyDescent="0.2">
      <c r="B11" s="111" t="s">
        <v>329</v>
      </c>
      <c r="C11" s="2"/>
      <c r="D11" s="114">
        <v>80000</v>
      </c>
      <c r="F11" s="114">
        <f>238818+25300-5400</f>
        <v>258718</v>
      </c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9"/>
      <c r="Y11" s="21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</row>
    <row r="12" spans="1:36" ht="15" x14ac:dyDescent="0.2">
      <c r="B12" s="111" t="s">
        <v>328</v>
      </c>
      <c r="C12" s="131"/>
      <c r="D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9"/>
      <c r="Y12" s="21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</row>
    <row r="13" spans="1:36" ht="15" x14ac:dyDescent="0.2">
      <c r="B13" s="111" t="s">
        <v>327</v>
      </c>
      <c r="C13" s="131"/>
      <c r="D13" s="114">
        <v>60000</v>
      </c>
      <c r="F13" s="114">
        <v>123500</v>
      </c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9"/>
      <c r="Y13" s="21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</row>
    <row r="14" spans="1:36" ht="15" x14ac:dyDescent="0.2">
      <c r="B14" s="111" t="s">
        <v>326</v>
      </c>
      <c r="C14" s="131"/>
      <c r="D14" s="114">
        <v>15000</v>
      </c>
      <c r="F14" s="114">
        <v>30924</v>
      </c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9"/>
      <c r="Y14" s="21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</row>
    <row r="15" spans="1:36" ht="15" x14ac:dyDescent="0.2">
      <c r="B15" s="111" t="s">
        <v>325</v>
      </c>
      <c r="C15" s="2"/>
      <c r="D15" s="114">
        <v>67000</v>
      </c>
      <c r="F15" s="114">
        <v>186732</v>
      </c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9"/>
      <c r="Y15" s="21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</row>
    <row r="16" spans="1:36" ht="15" x14ac:dyDescent="0.2">
      <c r="B16" s="111" t="s">
        <v>324</v>
      </c>
      <c r="C16" s="2"/>
      <c r="D16" s="114">
        <v>20000</v>
      </c>
      <c r="F16" s="114">
        <v>20000</v>
      </c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9"/>
      <c r="Y16" s="21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</row>
    <row r="17" spans="1:36" ht="15" x14ac:dyDescent="0.2">
      <c r="B17" s="111" t="s">
        <v>323</v>
      </c>
      <c r="C17" s="2"/>
      <c r="D17" s="114">
        <v>10000</v>
      </c>
      <c r="F17" s="114">
        <v>0</v>
      </c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9"/>
      <c r="Y17" s="21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</row>
    <row r="18" spans="1:36" ht="15" x14ac:dyDescent="0.2">
      <c r="B18" s="111" t="s">
        <v>322</v>
      </c>
      <c r="C18" s="2"/>
      <c r="D18" s="114">
        <v>25000</v>
      </c>
      <c r="F18" s="114">
        <v>5000</v>
      </c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9"/>
      <c r="Y18" s="21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</row>
    <row r="19" spans="1:36" ht="15" x14ac:dyDescent="0.2">
      <c r="B19" s="111" t="s">
        <v>321</v>
      </c>
      <c r="C19" s="2"/>
      <c r="D19" s="114">
        <v>1000</v>
      </c>
      <c r="F19" s="114">
        <f>ROUND(4250+8+(0.00125*(3840000-1000000)),-2)</f>
        <v>7800</v>
      </c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9"/>
      <c r="Y19" s="21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</row>
    <row r="20" spans="1:36" ht="15" x14ac:dyDescent="0.2">
      <c r="B20" s="111" t="s">
        <v>320</v>
      </c>
      <c r="C20" s="2"/>
      <c r="D20" s="114">
        <v>0</v>
      </c>
      <c r="F20" s="114">
        <f>ROUND(12470+5000+(0.0025*(3840000-2000000)),-2)</f>
        <v>22100</v>
      </c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9"/>
      <c r="Y20" s="21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</row>
    <row r="21" spans="1:36" ht="15" x14ac:dyDescent="0.2">
      <c r="B21" s="111" t="s">
        <v>319</v>
      </c>
      <c r="C21" s="2"/>
      <c r="D21" s="114">
        <v>0</v>
      </c>
      <c r="F21" s="114">
        <v>95000</v>
      </c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9"/>
      <c r="Y21" s="346">
        <f>F21/F23</f>
        <v>2.4739583333333332E-2</v>
      </c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</row>
    <row r="22" spans="1:36" ht="15" x14ac:dyDescent="0.2">
      <c r="B22" s="294" t="s">
        <v>318</v>
      </c>
      <c r="C22" s="118"/>
      <c r="D22" s="115">
        <v>75000</v>
      </c>
      <c r="F22" s="115">
        <v>75000</v>
      </c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9"/>
      <c r="Y22" s="21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</row>
    <row r="23" spans="1:36" ht="15.75" x14ac:dyDescent="0.25">
      <c r="B23" s="300" t="s">
        <v>317</v>
      </c>
      <c r="C23" s="2"/>
      <c r="D23" s="116">
        <f>SUM(D10:D22)</f>
        <v>1165000</v>
      </c>
      <c r="F23" s="116">
        <f>SUM(F10:F22)</f>
        <v>3840000</v>
      </c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9"/>
      <c r="Y23" s="21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</row>
    <row r="24" spans="1:36" ht="15" x14ac:dyDescent="0.2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19"/>
      <c r="Y24" s="21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</row>
    <row r="25" spans="1:36" ht="15.75" x14ac:dyDescent="0.2">
      <c r="B25" s="299" t="s">
        <v>316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19"/>
      <c r="Y25" s="21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</row>
    <row r="26" spans="1:36" ht="15" x14ac:dyDescent="0.2">
      <c r="A26" s="2"/>
      <c r="B26" s="111" t="s">
        <v>109</v>
      </c>
      <c r="D26" s="113">
        <v>165000</v>
      </c>
      <c r="F26" s="113">
        <v>165000</v>
      </c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298"/>
      <c r="Y26" s="21"/>
      <c r="Z26" s="19"/>
      <c r="AA26" s="296" t="s">
        <v>315</v>
      </c>
      <c r="AB26" s="19"/>
      <c r="AC26" s="19"/>
      <c r="AD26" s="19"/>
      <c r="AE26" s="19"/>
      <c r="AF26" s="19"/>
      <c r="AG26" s="19"/>
      <c r="AH26" s="19"/>
      <c r="AI26" s="19"/>
      <c r="AJ26" s="19"/>
    </row>
    <row r="27" spans="1:36" ht="15" x14ac:dyDescent="0.2">
      <c r="A27" s="2"/>
      <c r="B27" s="111" t="s">
        <v>110</v>
      </c>
      <c r="D27" s="114">
        <v>250000</v>
      </c>
      <c r="F27" s="114">
        <v>250000</v>
      </c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292"/>
      <c r="Y27" s="297" t="s">
        <v>314</v>
      </c>
      <c r="Z27" s="19"/>
      <c r="AA27" s="296" t="s">
        <v>313</v>
      </c>
      <c r="AB27" s="19"/>
      <c r="AC27" s="19"/>
      <c r="AD27" s="19"/>
      <c r="AE27" s="19"/>
      <c r="AF27" s="19"/>
      <c r="AG27" s="19"/>
      <c r="AH27" s="19"/>
      <c r="AI27" s="19"/>
      <c r="AJ27" s="19"/>
    </row>
    <row r="28" spans="1:36" ht="15" x14ac:dyDescent="0.2">
      <c r="A28" s="2"/>
      <c r="B28" s="111" t="s">
        <v>111</v>
      </c>
      <c r="D28" s="114">
        <v>750000</v>
      </c>
      <c r="F28" s="114">
        <v>750000</v>
      </c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292"/>
      <c r="Y28" s="295">
        <f>F23-SUM(F26:F28)</f>
        <v>2675000</v>
      </c>
      <c r="Z28" s="21"/>
      <c r="AA28" s="21">
        <f>F29</f>
        <v>1872500</v>
      </c>
      <c r="AB28" s="21"/>
      <c r="AC28" s="19"/>
      <c r="AD28" s="19"/>
      <c r="AE28" s="19"/>
      <c r="AF28" s="19"/>
      <c r="AG28" s="19"/>
      <c r="AH28" s="19"/>
      <c r="AI28" s="19"/>
      <c r="AJ28" s="19"/>
    </row>
    <row r="29" spans="1:36" ht="15" x14ac:dyDescent="0.2">
      <c r="A29" s="2"/>
      <c r="B29" s="111" t="s">
        <v>312</v>
      </c>
      <c r="D29" s="114">
        <v>0</v>
      </c>
      <c r="F29" s="114">
        <v>1872500</v>
      </c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292"/>
      <c r="Y29" s="21">
        <f>Y28*0.7</f>
        <v>1872499.9999999998</v>
      </c>
      <c r="Z29" s="21"/>
      <c r="AA29" s="289">
        <v>0.05</v>
      </c>
      <c r="AB29" s="21"/>
      <c r="AC29" s="19"/>
      <c r="AD29" s="19"/>
      <c r="AE29" s="19"/>
      <c r="AF29" s="19"/>
      <c r="AG29" s="19"/>
      <c r="AH29" s="19"/>
      <c r="AI29" s="19"/>
      <c r="AJ29" s="19"/>
    </row>
    <row r="30" spans="1:36" ht="15" x14ac:dyDescent="0.2">
      <c r="A30" s="2"/>
      <c r="B30" s="294" t="s">
        <v>311</v>
      </c>
      <c r="C30" s="293"/>
      <c r="D30" s="115">
        <v>0</v>
      </c>
      <c r="E30" s="293"/>
      <c r="F30" s="115">
        <v>802500</v>
      </c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292"/>
      <c r="Y30" s="291">
        <f>Y28*0.3</f>
        <v>802500</v>
      </c>
      <c r="Z30" s="21"/>
      <c r="AA30" s="21">
        <f>AA28*AA29</f>
        <v>93625</v>
      </c>
      <c r="AB30" s="21"/>
      <c r="AC30" s="19"/>
      <c r="AD30" s="19"/>
      <c r="AE30" s="19"/>
      <c r="AF30" s="19"/>
      <c r="AG30" s="19"/>
      <c r="AH30" s="19"/>
      <c r="AI30" s="19"/>
      <c r="AJ30" s="19"/>
    </row>
    <row r="31" spans="1:36" ht="15.75" x14ac:dyDescent="0.25">
      <c r="B31" s="112" t="s">
        <v>114</v>
      </c>
      <c r="D31" s="116">
        <f>SUM(D26:D28)</f>
        <v>1165000</v>
      </c>
      <c r="F31" s="116">
        <f>SUM(F26:F30)</f>
        <v>3840000</v>
      </c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290"/>
      <c r="Y31" s="21"/>
      <c r="Z31" s="21"/>
      <c r="AA31" s="289">
        <v>0.75</v>
      </c>
      <c r="AB31" s="21"/>
      <c r="AC31" s="19"/>
      <c r="AD31" s="19"/>
      <c r="AE31" s="19"/>
      <c r="AF31" s="19"/>
      <c r="AG31" s="19"/>
      <c r="AH31" s="19"/>
      <c r="AI31" s="19"/>
      <c r="AJ31" s="19"/>
    </row>
    <row r="32" spans="1:36" ht="15" x14ac:dyDescent="0.2">
      <c r="B32" s="2"/>
      <c r="D32" s="114"/>
      <c r="X32" s="19"/>
      <c r="Y32" s="288"/>
      <c r="Z32" s="21"/>
      <c r="AA32" s="21">
        <f>AA30*AA31</f>
        <v>70218.75</v>
      </c>
      <c r="AB32" s="21"/>
      <c r="AC32" s="19"/>
      <c r="AD32" s="19"/>
      <c r="AE32" s="19"/>
      <c r="AF32" s="19"/>
      <c r="AG32" s="19"/>
      <c r="AH32" s="19"/>
      <c r="AI32" s="19"/>
      <c r="AJ32" s="19"/>
    </row>
    <row r="33" spans="2:36" x14ac:dyDescent="0.2">
      <c r="X33" s="287"/>
      <c r="Y33" s="21"/>
      <c r="Z33" s="21"/>
      <c r="AA33" s="21"/>
      <c r="AB33" s="21"/>
      <c r="AC33" s="19"/>
      <c r="AD33" s="19"/>
      <c r="AE33" s="19"/>
      <c r="AF33" s="19"/>
      <c r="AG33" s="19"/>
      <c r="AH33" s="19"/>
      <c r="AI33" s="19"/>
      <c r="AJ33" s="19"/>
    </row>
    <row r="34" spans="2:36" ht="15" x14ac:dyDescent="0.2">
      <c r="B34" s="2"/>
      <c r="D34" s="114"/>
      <c r="X34" s="286"/>
      <c r="Y34" s="21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</row>
    <row r="35" spans="2:36" ht="15" x14ac:dyDescent="0.2">
      <c r="B35" s="2"/>
      <c r="D35" s="114"/>
      <c r="X35" s="19"/>
      <c r="Y35" s="21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</row>
    <row r="36" spans="2:36" ht="15" x14ac:dyDescent="0.2">
      <c r="B36" s="2"/>
      <c r="D36" s="114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</row>
    <row r="37" spans="2:36" ht="15" x14ac:dyDescent="0.2">
      <c r="B37" s="2"/>
      <c r="D37" s="114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</row>
    <row r="38" spans="2:36" ht="15" x14ac:dyDescent="0.2">
      <c r="B38" s="2"/>
      <c r="D38" s="114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</row>
    <row r="39" spans="2:36" ht="15" x14ac:dyDescent="0.2">
      <c r="B39" s="2"/>
      <c r="D39" s="114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</row>
    <row r="40" spans="2:36" ht="15" x14ac:dyDescent="0.2">
      <c r="B40" s="2"/>
      <c r="D40" s="114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2:36" ht="15" x14ac:dyDescent="0.2">
      <c r="B41" s="2"/>
      <c r="D41" s="114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</row>
    <row r="42" spans="2:36" ht="15" x14ac:dyDescent="0.2">
      <c r="B42" s="2"/>
      <c r="D42" s="114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</row>
    <row r="43" spans="2:36" ht="15" x14ac:dyDescent="0.2">
      <c r="B43" s="2"/>
      <c r="D43" s="114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</row>
    <row r="44" spans="2:36" ht="15" x14ac:dyDescent="0.2">
      <c r="B44" s="2"/>
      <c r="D44" s="114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</row>
    <row r="45" spans="2:36" ht="15" x14ac:dyDescent="0.2">
      <c r="B45" s="2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</row>
    <row r="46" spans="2:36" ht="15" x14ac:dyDescent="0.2">
      <c r="B46" s="2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</row>
    <row r="47" spans="2:36" ht="15" x14ac:dyDescent="0.2">
      <c r="B47" s="2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</row>
    <row r="48" spans="2:36" ht="15" x14ac:dyDescent="0.2">
      <c r="B48" s="2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</row>
    <row r="49" spans="2:36" ht="15" x14ac:dyDescent="0.2">
      <c r="B49" s="2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</row>
    <row r="50" spans="2:36" ht="15" x14ac:dyDescent="0.2">
      <c r="B50" s="2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</row>
    <row r="51" spans="2:36" ht="15" x14ac:dyDescent="0.2">
      <c r="B51" s="2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</row>
    <row r="52" spans="2:36" ht="15" x14ac:dyDescent="0.2">
      <c r="B52" s="2"/>
    </row>
    <row r="53" spans="2:36" ht="15" x14ac:dyDescent="0.2">
      <c r="B53" s="2"/>
    </row>
    <row r="54" spans="2:36" ht="15" x14ac:dyDescent="0.2">
      <c r="B54" s="2"/>
    </row>
    <row r="55" spans="2:36" ht="15" x14ac:dyDescent="0.2">
      <c r="B55" s="2"/>
    </row>
    <row r="56" spans="2:36" ht="15" x14ac:dyDescent="0.2">
      <c r="B56" s="2"/>
    </row>
    <row r="57" spans="2:36" ht="15" x14ac:dyDescent="0.2">
      <c r="B57" s="2"/>
    </row>
  </sheetData>
  <mergeCells count="4">
    <mergeCell ref="A1:F1"/>
    <mergeCell ref="A2:F2"/>
    <mergeCell ref="A4:F4"/>
    <mergeCell ref="A6:F6"/>
  </mergeCells>
  <pageMargins left="1" right="0.75" top="1.25" bottom="0.5" header="0.5" footer="0.5"/>
  <pageSetup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17447-27ED-4C66-AD27-61D07E7B967B}">
  <dimension ref="A1:S58"/>
  <sheetViews>
    <sheetView zoomScaleNormal="100" workbookViewId="0">
      <selection activeCell="I39" sqref="I39"/>
    </sheetView>
  </sheetViews>
  <sheetFormatPr defaultRowHeight="12.75" x14ac:dyDescent="0.2"/>
  <cols>
    <col min="1" max="1" width="2.5703125" customWidth="1"/>
    <col min="2" max="2" width="40.140625" customWidth="1"/>
    <col min="4" max="4" width="12.7109375" customWidth="1"/>
    <col min="5" max="5" width="3" customWidth="1"/>
    <col min="6" max="6" width="13.28515625" customWidth="1"/>
    <col min="7" max="7" width="12.7109375" customWidth="1"/>
    <col min="8" max="8" width="10.5703125" customWidth="1"/>
    <col min="9" max="9" width="5.140625" customWidth="1"/>
    <col min="10" max="10" width="12.140625" bestFit="1" customWidth="1"/>
  </cols>
  <sheetData>
    <row r="1" spans="1:19" ht="20.25" x14ac:dyDescent="0.3">
      <c r="A1" s="408" t="s">
        <v>240</v>
      </c>
      <c r="B1" s="408"/>
      <c r="C1" s="408"/>
      <c r="D1" s="408"/>
      <c r="E1" s="408"/>
      <c r="F1" s="408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20.25" x14ac:dyDescent="0.3">
      <c r="A2" s="408" t="s">
        <v>336</v>
      </c>
      <c r="B2" s="408"/>
      <c r="C2" s="408"/>
      <c r="D2" s="408"/>
      <c r="E2" s="408"/>
      <c r="F2" s="408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</row>
    <row r="3" spans="1:19" x14ac:dyDescent="0.2"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</row>
    <row r="4" spans="1:19" ht="20.25" x14ac:dyDescent="0.3">
      <c r="A4" s="408" t="s">
        <v>335</v>
      </c>
      <c r="B4" s="408"/>
      <c r="C4" s="408"/>
      <c r="D4" s="408"/>
      <c r="E4" s="408"/>
      <c r="F4" s="408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</row>
    <row r="5" spans="1:19" ht="15" x14ac:dyDescent="0.2">
      <c r="A5" s="308"/>
      <c r="B5" s="307"/>
      <c r="C5" s="307"/>
      <c r="D5" s="307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</row>
    <row r="6" spans="1:19" ht="18" x14ac:dyDescent="0.25">
      <c r="A6" s="409">
        <v>45505</v>
      </c>
      <c r="B6" s="409"/>
      <c r="C6" s="409"/>
      <c r="D6" s="409"/>
      <c r="E6" s="409"/>
      <c r="F6" s="40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</row>
    <row r="7" spans="1:19" ht="18" x14ac:dyDescent="0.25">
      <c r="A7" s="306"/>
      <c r="B7" s="306"/>
      <c r="C7" s="306"/>
      <c r="D7" s="306"/>
      <c r="E7" s="306"/>
      <c r="F7" s="306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</row>
    <row r="8" spans="1:19" ht="15.75" x14ac:dyDescent="0.25">
      <c r="A8" s="305"/>
      <c r="B8" s="299"/>
      <c r="C8" s="299"/>
      <c r="D8" s="303" t="s">
        <v>334</v>
      </c>
      <c r="F8" s="303" t="s">
        <v>333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</row>
    <row r="9" spans="1:19" ht="15.75" x14ac:dyDescent="0.25">
      <c r="A9" s="304"/>
      <c r="B9" s="299" t="s">
        <v>332</v>
      </c>
      <c r="C9" s="304"/>
      <c r="D9" s="303" t="s">
        <v>331</v>
      </c>
      <c r="F9" s="303" t="s">
        <v>331</v>
      </c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</row>
    <row r="10" spans="1:19" ht="15" x14ac:dyDescent="0.2">
      <c r="B10" s="302" t="s">
        <v>330</v>
      </c>
      <c r="C10" s="301"/>
      <c r="D10" s="113">
        <v>812000</v>
      </c>
      <c r="F10" s="113">
        <v>3348741</v>
      </c>
      <c r="G10" s="19"/>
      <c r="H10" s="14" t="s">
        <v>401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</row>
    <row r="11" spans="1:19" ht="15" x14ac:dyDescent="0.2">
      <c r="B11" s="111" t="s">
        <v>329</v>
      </c>
      <c r="C11" s="2"/>
      <c r="D11" s="114">
        <v>80000</v>
      </c>
      <c r="F11" s="114">
        <v>623901.18999999994</v>
      </c>
      <c r="G11" s="19"/>
      <c r="H11" s="14" t="s">
        <v>402</v>
      </c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</row>
    <row r="12" spans="1:19" ht="15" x14ac:dyDescent="0.2">
      <c r="B12" s="111" t="s">
        <v>328</v>
      </c>
      <c r="C12" s="131"/>
      <c r="D12" s="114"/>
      <c r="F12" s="114"/>
      <c r="G12" s="19"/>
      <c r="H12" s="21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</row>
    <row r="13" spans="1:19" ht="15" x14ac:dyDescent="0.2">
      <c r="B13" s="111" t="s">
        <v>403</v>
      </c>
      <c r="C13" s="131"/>
      <c r="D13" s="114">
        <v>60000</v>
      </c>
      <c r="F13" s="114">
        <v>110824</v>
      </c>
      <c r="G13" s="19"/>
      <c r="H13" s="21"/>
      <c r="I13" s="19"/>
      <c r="J13" s="292"/>
      <c r="K13" s="19"/>
      <c r="L13" s="19"/>
      <c r="M13" s="19"/>
      <c r="N13" s="19"/>
      <c r="O13" s="19"/>
      <c r="P13" s="19"/>
      <c r="Q13" s="19"/>
      <c r="R13" s="19"/>
      <c r="S13" s="19"/>
    </row>
    <row r="14" spans="1:19" ht="15" x14ac:dyDescent="0.2">
      <c r="B14" s="111" t="s">
        <v>404</v>
      </c>
      <c r="C14" s="131"/>
      <c r="D14" s="114">
        <v>15000</v>
      </c>
      <c r="F14" s="114">
        <v>43600</v>
      </c>
      <c r="G14" s="19"/>
      <c r="H14" s="21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</row>
    <row r="15" spans="1:19" ht="15" x14ac:dyDescent="0.2">
      <c r="B15" s="111" t="s">
        <v>325</v>
      </c>
      <c r="C15" s="2"/>
      <c r="D15" s="114">
        <v>67000</v>
      </c>
      <c r="F15" s="114">
        <v>283988</v>
      </c>
      <c r="G15" s="19"/>
      <c r="H15" s="14" t="s">
        <v>405</v>
      </c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</row>
    <row r="16" spans="1:19" ht="15" x14ac:dyDescent="0.2">
      <c r="B16" s="111" t="s">
        <v>384</v>
      </c>
      <c r="C16" s="2"/>
      <c r="D16" s="114">
        <v>20000</v>
      </c>
      <c r="F16" s="114">
        <v>20000</v>
      </c>
      <c r="G16" s="19"/>
      <c r="H16" s="21"/>
      <c r="I16" s="19"/>
      <c r="J16" s="287"/>
      <c r="K16" s="19"/>
      <c r="L16" s="19"/>
      <c r="M16" s="19"/>
      <c r="N16" s="19"/>
      <c r="O16" s="19"/>
      <c r="P16" s="19"/>
      <c r="Q16" s="19"/>
      <c r="R16" s="19"/>
      <c r="S16" s="19"/>
    </row>
    <row r="17" spans="1:19" ht="15" x14ac:dyDescent="0.2">
      <c r="B17" s="111" t="s">
        <v>323</v>
      </c>
      <c r="C17" s="2"/>
      <c r="D17" s="114">
        <v>10000</v>
      </c>
      <c r="F17" s="114">
        <v>0</v>
      </c>
      <c r="G17" s="19"/>
      <c r="H17" s="21"/>
      <c r="I17" s="19"/>
      <c r="J17" s="287"/>
      <c r="K17" s="19"/>
      <c r="L17" s="19"/>
      <c r="M17" s="19"/>
      <c r="N17" s="19"/>
      <c r="O17" s="19"/>
      <c r="P17" s="19"/>
      <c r="Q17" s="19"/>
      <c r="R17" s="19"/>
      <c r="S17" s="19"/>
    </row>
    <row r="18" spans="1:19" ht="15" x14ac:dyDescent="0.2">
      <c r="B18" s="111" t="s">
        <v>322</v>
      </c>
      <c r="C18" s="2"/>
      <c r="D18" s="114">
        <v>25000</v>
      </c>
      <c r="F18" s="114">
        <v>5000</v>
      </c>
      <c r="G18" s="19"/>
      <c r="H18" s="21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</row>
    <row r="19" spans="1:19" ht="15" x14ac:dyDescent="0.2">
      <c r="B19" s="111" t="s">
        <v>321</v>
      </c>
      <c r="C19" s="2"/>
      <c r="D19" s="114">
        <v>1000</v>
      </c>
      <c r="F19" s="114">
        <f>ROUND(4250+8+(0.00125*(3978000-1000000)),-2)</f>
        <v>8000</v>
      </c>
      <c r="G19" s="19"/>
      <c r="H19" s="21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</row>
    <row r="20" spans="1:19" ht="15" x14ac:dyDescent="0.2">
      <c r="B20" s="111" t="s">
        <v>320</v>
      </c>
      <c r="C20" s="2"/>
      <c r="D20" s="114">
        <v>0</v>
      </c>
      <c r="F20" s="114">
        <v>13945.81</v>
      </c>
      <c r="G20" s="19"/>
      <c r="H20" s="21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</row>
    <row r="21" spans="1:19" ht="15" x14ac:dyDescent="0.2">
      <c r="B21" s="111" t="s">
        <v>319</v>
      </c>
      <c r="C21" s="2"/>
      <c r="D21" s="114">
        <v>0</v>
      </c>
      <c r="F21" s="114">
        <v>57000</v>
      </c>
      <c r="G21" s="19"/>
      <c r="H21" s="21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</row>
    <row r="22" spans="1:19" ht="15" x14ac:dyDescent="0.2">
      <c r="B22" s="294" t="s">
        <v>318</v>
      </c>
      <c r="C22" s="118"/>
      <c r="D22" s="115">
        <v>75000</v>
      </c>
      <c r="F22" s="115">
        <v>75000</v>
      </c>
      <c r="G22" s="19"/>
      <c r="H22" s="21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</row>
    <row r="23" spans="1:19" ht="15.75" x14ac:dyDescent="0.25">
      <c r="B23" s="300" t="s">
        <v>317</v>
      </c>
      <c r="C23" s="2"/>
      <c r="D23" s="116">
        <f>SUM(D10:D22)</f>
        <v>1165000</v>
      </c>
      <c r="F23" s="116">
        <f>SUM(F10:F22)</f>
        <v>4589999.9999999991</v>
      </c>
      <c r="G23" s="19"/>
      <c r="H23" s="21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</row>
    <row r="24" spans="1:19" ht="15" x14ac:dyDescent="0.2">
      <c r="B24" s="2"/>
      <c r="C24" s="2"/>
      <c r="D24" s="2"/>
      <c r="E24" s="2"/>
      <c r="F24" s="2"/>
      <c r="G24" s="19"/>
      <c r="H24" s="21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</row>
    <row r="25" spans="1:19" ht="15.75" x14ac:dyDescent="0.2">
      <c r="B25" s="299" t="s">
        <v>316</v>
      </c>
      <c r="C25" s="2"/>
      <c r="D25" s="2"/>
      <c r="E25" s="2"/>
      <c r="F25" s="2"/>
      <c r="G25" s="19"/>
      <c r="H25" s="21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</row>
    <row r="26" spans="1:19" ht="15" x14ac:dyDescent="0.2">
      <c r="A26" s="2"/>
      <c r="B26" s="111" t="s">
        <v>385</v>
      </c>
      <c r="D26" s="113">
        <v>165000</v>
      </c>
      <c r="F26" s="113">
        <v>165000</v>
      </c>
      <c r="G26" s="298"/>
      <c r="H26" s="21"/>
      <c r="I26" s="19"/>
      <c r="J26" s="296"/>
      <c r="K26" s="19"/>
      <c r="L26" s="19"/>
      <c r="M26" s="19"/>
      <c r="N26" s="19"/>
      <c r="O26" s="19"/>
      <c r="P26" s="19"/>
      <c r="Q26" s="19"/>
      <c r="R26" s="19"/>
      <c r="S26" s="19"/>
    </row>
    <row r="27" spans="1:19" ht="15" x14ac:dyDescent="0.2">
      <c r="A27" s="2"/>
      <c r="B27" s="111" t="s">
        <v>385</v>
      </c>
      <c r="D27" s="113">
        <v>0</v>
      </c>
      <c r="F27" s="113">
        <v>750000</v>
      </c>
      <c r="G27" s="298"/>
      <c r="H27" s="21"/>
      <c r="I27" s="19"/>
      <c r="J27" s="296"/>
      <c r="K27" s="19"/>
      <c r="L27" s="19"/>
      <c r="M27" s="19"/>
      <c r="N27" s="19"/>
      <c r="O27" s="19"/>
      <c r="P27" s="19"/>
      <c r="Q27" s="19"/>
      <c r="R27" s="19"/>
      <c r="S27" s="19"/>
    </row>
    <row r="28" spans="1:19" ht="15" x14ac:dyDescent="0.2">
      <c r="A28" s="2"/>
      <c r="B28" s="111" t="s">
        <v>110</v>
      </c>
      <c r="D28" s="114">
        <v>250000</v>
      </c>
      <c r="F28" s="114">
        <v>250000</v>
      </c>
      <c r="G28" s="292"/>
      <c r="H28" s="297"/>
      <c r="I28" s="19"/>
      <c r="J28" s="296"/>
      <c r="K28" s="19"/>
      <c r="L28" s="19"/>
      <c r="M28" s="19"/>
      <c r="N28" s="19"/>
      <c r="O28" s="19"/>
      <c r="P28" s="19"/>
      <c r="Q28" s="19"/>
      <c r="R28" s="19"/>
      <c r="S28" s="19"/>
    </row>
    <row r="29" spans="1:19" ht="15" x14ac:dyDescent="0.2">
      <c r="A29" s="2"/>
      <c r="B29" s="111" t="s">
        <v>111</v>
      </c>
      <c r="D29" s="114">
        <v>750000</v>
      </c>
      <c r="F29" s="114">
        <v>750000</v>
      </c>
      <c r="G29" s="292"/>
      <c r="H29" s="21"/>
      <c r="I29" s="21"/>
      <c r="J29" s="21"/>
      <c r="K29" s="21"/>
      <c r="L29" s="19"/>
      <c r="M29" s="19"/>
      <c r="N29" s="19"/>
      <c r="O29" s="19"/>
      <c r="P29" s="19"/>
      <c r="Q29" s="19"/>
      <c r="R29" s="19"/>
      <c r="S29" s="19"/>
    </row>
    <row r="30" spans="1:19" ht="15" x14ac:dyDescent="0.2">
      <c r="A30" s="2"/>
      <c r="B30" s="111" t="s">
        <v>312</v>
      </c>
      <c r="D30" s="114">
        <v>0</v>
      </c>
      <c r="F30" s="114">
        <v>864000</v>
      </c>
      <c r="G30" s="292"/>
      <c r="H30" s="21"/>
      <c r="I30" s="21"/>
      <c r="J30" s="348"/>
      <c r="K30" s="21"/>
      <c r="L30" s="19"/>
      <c r="M30" s="19"/>
      <c r="N30" s="19"/>
      <c r="O30" s="19"/>
      <c r="P30" s="19"/>
      <c r="Q30" s="19"/>
      <c r="R30" s="19"/>
      <c r="S30" s="19"/>
    </row>
    <row r="31" spans="1:19" ht="15" x14ac:dyDescent="0.2">
      <c r="A31" s="2"/>
      <c r="B31" s="294" t="s">
        <v>311</v>
      </c>
      <c r="C31" s="293"/>
      <c r="D31" s="115">
        <v>0</v>
      </c>
      <c r="E31" s="293"/>
      <c r="F31" s="115">
        <v>1811000</v>
      </c>
      <c r="G31" s="292"/>
      <c r="H31" s="291"/>
      <c r="I31" s="21"/>
      <c r="J31" s="21"/>
      <c r="K31" s="21"/>
      <c r="L31" s="19"/>
      <c r="M31" s="19"/>
      <c r="N31" s="19"/>
      <c r="O31" s="19"/>
      <c r="P31" s="19"/>
      <c r="Q31" s="19"/>
      <c r="R31" s="19"/>
      <c r="S31" s="19"/>
    </row>
    <row r="32" spans="1:19" ht="15.75" x14ac:dyDescent="0.25">
      <c r="B32" s="112" t="s">
        <v>114</v>
      </c>
      <c r="D32" s="116">
        <f>SUM(D26:D29)</f>
        <v>1165000</v>
      </c>
      <c r="F32" s="116">
        <f>SUM(F26:F31)</f>
        <v>4590000</v>
      </c>
      <c r="G32" s="290"/>
      <c r="H32" s="14" t="s">
        <v>406</v>
      </c>
      <c r="I32" s="21"/>
      <c r="J32" s="348"/>
      <c r="K32" s="21"/>
      <c r="L32" s="19"/>
      <c r="M32" s="19"/>
      <c r="N32" s="19"/>
      <c r="O32" s="19"/>
      <c r="P32" s="19"/>
      <c r="Q32" s="19"/>
      <c r="R32" s="19"/>
      <c r="S32" s="19"/>
    </row>
    <row r="33" spans="2:19" ht="15" x14ac:dyDescent="0.2">
      <c r="B33" s="2"/>
      <c r="D33" s="114"/>
      <c r="G33" s="19"/>
      <c r="H33" s="349"/>
      <c r="I33" s="21"/>
      <c r="J33" s="21"/>
      <c r="K33" s="21"/>
      <c r="L33" s="19"/>
      <c r="M33" s="19"/>
      <c r="N33" s="19"/>
      <c r="O33" s="19"/>
      <c r="P33" s="19"/>
      <c r="Q33" s="19"/>
      <c r="R33" s="19"/>
      <c r="S33" s="19"/>
    </row>
    <row r="34" spans="2:19" x14ac:dyDescent="0.2">
      <c r="G34" s="287"/>
      <c r="H34" s="21"/>
      <c r="I34" s="21"/>
      <c r="J34" s="21"/>
      <c r="K34" s="21"/>
      <c r="L34" s="19"/>
      <c r="M34" s="19"/>
      <c r="N34" s="19"/>
      <c r="O34" s="19"/>
      <c r="P34" s="19"/>
      <c r="Q34" s="19"/>
      <c r="R34" s="19"/>
      <c r="S34" s="19"/>
    </row>
    <row r="35" spans="2:19" ht="15" x14ac:dyDescent="0.2">
      <c r="B35" s="2"/>
      <c r="D35" s="114"/>
      <c r="G35" s="286"/>
      <c r="H35" s="21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</row>
    <row r="36" spans="2:19" ht="15" x14ac:dyDescent="0.2">
      <c r="B36" s="2"/>
      <c r="D36" s="114"/>
      <c r="G36" s="19"/>
      <c r="H36" s="21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</row>
    <row r="37" spans="2:19" ht="15" x14ac:dyDescent="0.2">
      <c r="B37" s="2"/>
      <c r="D37" s="114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</row>
    <row r="38" spans="2:19" ht="15" x14ac:dyDescent="0.2">
      <c r="B38" s="2"/>
      <c r="D38" s="114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</row>
    <row r="39" spans="2:19" ht="15" x14ac:dyDescent="0.2">
      <c r="B39" s="2"/>
      <c r="D39" s="114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</row>
    <row r="40" spans="2:19" ht="15" x14ac:dyDescent="0.2">
      <c r="B40" s="2"/>
      <c r="D40" s="114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</row>
    <row r="41" spans="2:19" ht="15" x14ac:dyDescent="0.2">
      <c r="B41" s="2"/>
      <c r="D41" s="114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</row>
    <row r="42" spans="2:19" ht="15" x14ac:dyDescent="0.2">
      <c r="B42" s="2"/>
      <c r="D42" s="114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</row>
    <row r="43" spans="2:19" ht="15" x14ac:dyDescent="0.2">
      <c r="B43" s="2"/>
      <c r="D43" s="114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2:19" ht="15" x14ac:dyDescent="0.2">
      <c r="B44" s="2"/>
      <c r="D44" s="114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</row>
    <row r="45" spans="2:19" ht="15" x14ac:dyDescent="0.2">
      <c r="B45" s="2"/>
      <c r="D45" s="114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</row>
    <row r="46" spans="2:19" ht="15" x14ac:dyDescent="0.2">
      <c r="B46" s="2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</row>
    <row r="47" spans="2:19" ht="15" x14ac:dyDescent="0.2">
      <c r="B47" s="2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</row>
    <row r="48" spans="2:19" ht="15" x14ac:dyDescent="0.2">
      <c r="B48" s="2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</row>
    <row r="49" spans="2:19" ht="15" x14ac:dyDescent="0.2">
      <c r="B49" s="2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</row>
    <row r="50" spans="2:19" ht="15" x14ac:dyDescent="0.2">
      <c r="B50" s="2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</row>
    <row r="51" spans="2:19" ht="15" x14ac:dyDescent="0.2">
      <c r="B51" s="2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</row>
    <row r="52" spans="2:19" ht="15" x14ac:dyDescent="0.2">
      <c r="B52" s="2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</row>
    <row r="53" spans="2:19" ht="15" x14ac:dyDescent="0.2">
      <c r="B53" s="2"/>
    </row>
    <row r="54" spans="2:19" ht="15" x14ac:dyDescent="0.2">
      <c r="B54" s="2"/>
    </row>
    <row r="55" spans="2:19" ht="15" x14ac:dyDescent="0.2">
      <c r="B55" s="2"/>
    </row>
    <row r="56" spans="2:19" ht="15" x14ac:dyDescent="0.2">
      <c r="B56" s="2"/>
    </row>
    <row r="57" spans="2:19" ht="15" x14ac:dyDescent="0.2">
      <c r="B57" s="2"/>
    </row>
    <row r="58" spans="2:19" ht="15" x14ac:dyDescent="0.2">
      <c r="B58" s="2"/>
    </row>
  </sheetData>
  <mergeCells count="4">
    <mergeCell ref="A1:F1"/>
    <mergeCell ref="A2:F2"/>
    <mergeCell ref="A4:F4"/>
    <mergeCell ref="A6:F6"/>
  </mergeCells>
  <pageMargins left="1" right="0.75" top="1.25" bottom="0.5" header="0.5" footer="0.5"/>
  <pageSetup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7D8A8-A8A9-4DE0-9447-C26BE2E7AD65}">
  <dimension ref="A1:Q139"/>
  <sheetViews>
    <sheetView workbookViewId="0">
      <selection activeCell="L36" sqref="L36"/>
    </sheetView>
  </sheetViews>
  <sheetFormatPr defaultRowHeight="15" x14ac:dyDescent="0.2"/>
  <cols>
    <col min="2" max="2" width="26.42578125" customWidth="1"/>
    <col min="3" max="4" width="10.5703125" customWidth="1"/>
    <col min="5" max="5" width="11.5703125" customWidth="1"/>
    <col min="6" max="6" width="10.5703125" customWidth="1"/>
    <col min="7" max="8" width="10.5703125" style="2" customWidth="1"/>
    <col min="9" max="11" width="8.7109375" style="2"/>
    <col min="12" max="12" width="11" style="2" bestFit="1" customWidth="1"/>
    <col min="13" max="13" width="7.5703125" style="2" customWidth="1"/>
    <col min="14" max="14" width="8.7109375" style="2"/>
  </cols>
  <sheetData>
    <row r="1" spans="1:17" ht="18" x14ac:dyDescent="0.25">
      <c r="A1" s="356" t="s">
        <v>407</v>
      </c>
      <c r="B1" s="356"/>
      <c r="C1" s="356"/>
      <c r="D1" s="356"/>
      <c r="E1" s="356"/>
      <c r="F1" s="356"/>
      <c r="G1" s="356"/>
      <c r="I1" s="12"/>
      <c r="J1" s="12"/>
      <c r="K1" s="12"/>
      <c r="L1" s="12"/>
      <c r="M1" s="12"/>
      <c r="N1" s="12"/>
      <c r="O1" s="12"/>
      <c r="P1" s="12"/>
      <c r="Q1" s="12"/>
    </row>
    <row r="2" spans="1:17" ht="18" x14ac:dyDescent="0.25">
      <c r="A2" s="356" t="s">
        <v>408</v>
      </c>
      <c r="B2" s="356"/>
      <c r="C2" s="356"/>
      <c r="D2" s="356"/>
      <c r="E2" s="356"/>
      <c r="F2" s="356"/>
      <c r="G2" s="356"/>
      <c r="I2" s="12"/>
      <c r="J2" s="12"/>
      <c r="K2" s="415"/>
      <c r="L2" s="415"/>
      <c r="M2" s="415"/>
      <c r="N2" s="12"/>
      <c r="O2" s="12"/>
      <c r="P2" s="12"/>
      <c r="Q2" s="12"/>
    </row>
    <row r="3" spans="1:17" ht="14.25" x14ac:dyDescent="0.2">
      <c r="A3" s="12"/>
      <c r="B3" s="12"/>
      <c r="C3" s="12"/>
      <c r="D3" s="12"/>
      <c r="E3" s="12"/>
      <c r="F3" s="12"/>
      <c r="G3" s="12"/>
      <c r="H3" s="12"/>
      <c r="I3" s="12"/>
      <c r="J3" s="16"/>
      <c r="K3" s="16"/>
      <c r="L3" s="16"/>
      <c r="M3" s="12"/>
      <c r="N3" s="12"/>
      <c r="O3" s="12"/>
      <c r="P3" s="12"/>
      <c r="Q3" s="12"/>
    </row>
    <row r="4" spans="1:17" ht="15.6" customHeight="1" x14ac:dyDescent="0.2">
      <c r="A4" s="420" t="s">
        <v>375</v>
      </c>
      <c r="B4" s="420"/>
      <c r="C4" s="416" t="s">
        <v>374</v>
      </c>
      <c r="D4" s="416"/>
      <c r="E4" s="417"/>
      <c r="F4" s="418" t="s">
        <v>373</v>
      </c>
      <c r="I4" s="12"/>
      <c r="J4" s="326"/>
      <c r="K4" s="326"/>
      <c r="L4" s="326"/>
      <c r="M4" s="326"/>
      <c r="N4" s="12"/>
      <c r="O4" s="12"/>
      <c r="P4" s="12"/>
      <c r="Q4" s="12"/>
    </row>
    <row r="5" spans="1:17" ht="15.6" customHeight="1" thickBot="1" x14ac:dyDescent="0.25">
      <c r="A5" s="421"/>
      <c r="B5" s="421"/>
      <c r="C5" s="328" t="s">
        <v>370</v>
      </c>
      <c r="D5" s="328" t="s">
        <v>369</v>
      </c>
      <c r="E5" s="329" t="s">
        <v>368</v>
      </c>
      <c r="F5" s="419"/>
      <c r="I5" s="12"/>
      <c r="J5" s="12"/>
      <c r="K5" s="12"/>
      <c r="L5" s="12"/>
      <c r="M5" s="12"/>
      <c r="N5" s="12"/>
      <c r="O5" s="12"/>
      <c r="P5" s="12"/>
      <c r="Q5" s="12"/>
    </row>
    <row r="6" spans="1:17" x14ac:dyDescent="0.2">
      <c r="A6" s="314" t="s">
        <v>366</v>
      </c>
      <c r="B6" s="314"/>
      <c r="C6" s="40">
        <f>3*2000</f>
        <v>6000</v>
      </c>
      <c r="D6" s="40"/>
      <c r="E6" s="327"/>
      <c r="F6" s="133">
        <f t="shared" ref="F6:F22" si="0">(C6/5)+(D6/10)+(E6/15)</f>
        <v>1200</v>
      </c>
      <c r="I6" s="12" t="s">
        <v>377</v>
      </c>
      <c r="J6" s="12"/>
      <c r="K6" s="12"/>
      <c r="M6" s="413">
        <v>369422900</v>
      </c>
      <c r="N6" s="413"/>
      <c r="O6" s="312" t="s">
        <v>134</v>
      </c>
    </row>
    <row r="7" spans="1:17" x14ac:dyDescent="0.2">
      <c r="A7" s="320" t="s">
        <v>365</v>
      </c>
      <c r="B7" s="320"/>
      <c r="C7" s="66">
        <f>6*2500</f>
        <v>15000</v>
      </c>
      <c r="D7" s="66"/>
      <c r="E7" s="319"/>
      <c r="F7" s="318">
        <f t="shared" si="0"/>
        <v>3000</v>
      </c>
      <c r="I7" s="32" t="s">
        <v>378</v>
      </c>
      <c r="J7" s="32"/>
      <c r="K7" s="32"/>
      <c r="L7" s="118"/>
      <c r="M7" s="414">
        <v>478675600</v>
      </c>
      <c r="N7" s="414"/>
      <c r="O7" s="312"/>
    </row>
    <row r="8" spans="1:17" x14ac:dyDescent="0.2">
      <c r="A8" s="320" t="s">
        <v>364</v>
      </c>
      <c r="B8" s="320"/>
      <c r="C8" s="66">
        <f>4*1500</f>
        <v>6000</v>
      </c>
      <c r="D8" s="66"/>
      <c r="E8" s="319"/>
      <c r="F8" s="318">
        <f t="shared" si="0"/>
        <v>1200</v>
      </c>
      <c r="I8" s="12"/>
      <c r="J8" s="12" t="s">
        <v>289</v>
      </c>
      <c r="K8" s="12"/>
      <c r="M8" s="12"/>
      <c r="N8" s="311">
        <f>M6/M7</f>
        <v>0.77176045739536336</v>
      </c>
      <c r="O8" s="310"/>
    </row>
    <row r="9" spans="1:17" x14ac:dyDescent="0.2">
      <c r="A9" s="320" t="s">
        <v>363</v>
      </c>
      <c r="B9" s="320"/>
      <c r="C9" s="66"/>
      <c r="D9" s="66">
        <v>8500</v>
      </c>
      <c r="E9" s="319"/>
      <c r="F9" s="318">
        <f t="shared" si="0"/>
        <v>850</v>
      </c>
      <c r="I9" s="12"/>
      <c r="J9" s="12"/>
      <c r="K9" s="12"/>
      <c r="L9" s="12"/>
      <c r="M9" s="12"/>
      <c r="N9" s="12"/>
      <c r="O9" s="12"/>
      <c r="P9" s="12"/>
      <c r="Q9" s="12"/>
    </row>
    <row r="10" spans="1:17" x14ac:dyDescent="0.2">
      <c r="A10" s="320" t="s">
        <v>362</v>
      </c>
      <c r="B10" s="320"/>
      <c r="C10" s="66"/>
      <c r="D10" s="66"/>
      <c r="E10" s="319">
        <v>85000</v>
      </c>
      <c r="F10" s="318">
        <f t="shared" si="0"/>
        <v>5666.666666666667</v>
      </c>
      <c r="I10" s="12"/>
      <c r="J10" s="12"/>
      <c r="K10" s="12"/>
      <c r="L10" s="12"/>
      <c r="M10" s="12"/>
      <c r="N10" s="12"/>
      <c r="O10" s="12"/>
      <c r="P10" s="12"/>
      <c r="Q10" s="12"/>
    </row>
    <row r="11" spans="1:17" x14ac:dyDescent="0.2">
      <c r="A11" s="320" t="s">
        <v>361</v>
      </c>
      <c r="B11" s="320"/>
      <c r="C11" s="66"/>
      <c r="D11" s="66"/>
      <c r="E11" s="319">
        <f>4*200000</f>
        <v>800000</v>
      </c>
      <c r="F11" s="318">
        <f t="shared" si="0"/>
        <v>53333.333333333336</v>
      </c>
      <c r="I11" s="12" t="s">
        <v>360</v>
      </c>
      <c r="J11" s="12"/>
      <c r="K11" s="12"/>
      <c r="L11" s="12"/>
      <c r="M11" s="12">
        <v>3</v>
      </c>
      <c r="N11" s="12">
        <v>4</v>
      </c>
      <c r="O11" s="12">
        <v>2</v>
      </c>
      <c r="P11" s="12"/>
      <c r="Q11" s="12"/>
    </row>
    <row r="12" spans="1:17" x14ac:dyDescent="0.2">
      <c r="A12" s="320" t="s">
        <v>359</v>
      </c>
      <c r="B12" s="320"/>
      <c r="C12" s="66"/>
      <c r="D12" s="66">
        <f>6*10000</f>
        <v>60000</v>
      </c>
      <c r="E12" s="319"/>
      <c r="F12" s="318">
        <f t="shared" si="0"/>
        <v>6000</v>
      </c>
      <c r="I12" s="12" t="s">
        <v>358</v>
      </c>
      <c r="J12" s="12"/>
      <c r="K12" s="12"/>
      <c r="L12" s="12"/>
      <c r="M12" s="12">
        <v>2</v>
      </c>
      <c r="N12" s="12">
        <v>0</v>
      </c>
      <c r="O12" s="12">
        <v>1</v>
      </c>
      <c r="P12" s="12"/>
      <c r="Q12" s="12"/>
    </row>
    <row r="13" spans="1:17" x14ac:dyDescent="0.2">
      <c r="A13" s="320" t="s">
        <v>357</v>
      </c>
      <c r="B13" s="320"/>
      <c r="C13" s="66"/>
      <c r="D13" s="66"/>
      <c r="E13" s="319">
        <f>4*75000</f>
        <v>300000</v>
      </c>
      <c r="F13" s="318">
        <f t="shared" si="0"/>
        <v>20000</v>
      </c>
      <c r="I13" s="12" t="s">
        <v>356</v>
      </c>
      <c r="J13" s="12"/>
      <c r="K13" s="12"/>
      <c r="L13" s="12"/>
      <c r="M13" s="12">
        <f>M11-M12</f>
        <v>1</v>
      </c>
      <c r="N13" s="12">
        <f>N11-N12</f>
        <v>4</v>
      </c>
      <c r="O13" s="12">
        <f>O11-O12</f>
        <v>1</v>
      </c>
      <c r="P13" s="12"/>
      <c r="Q13" s="12"/>
    </row>
    <row r="14" spans="1:17" x14ac:dyDescent="0.2">
      <c r="A14" s="320" t="s">
        <v>355</v>
      </c>
      <c r="B14" s="320"/>
      <c r="C14" s="66"/>
      <c r="D14" s="66">
        <f>6*12000</f>
        <v>72000</v>
      </c>
      <c r="E14" s="319"/>
      <c r="F14" s="318">
        <f t="shared" si="0"/>
        <v>7200</v>
      </c>
      <c r="I14" s="12"/>
      <c r="J14" s="12"/>
      <c r="K14" s="12"/>
      <c r="L14" s="12"/>
      <c r="M14" s="12"/>
      <c r="N14" s="12"/>
      <c r="O14" s="12"/>
      <c r="P14" s="12"/>
      <c r="Q14" s="12"/>
    </row>
    <row r="15" spans="1:17" x14ac:dyDescent="0.2">
      <c r="A15" s="320" t="s">
        <v>354</v>
      </c>
      <c r="B15" s="320"/>
      <c r="C15" s="66"/>
      <c r="D15" s="66">
        <f>10*3000</f>
        <v>30000</v>
      </c>
      <c r="E15" s="319"/>
      <c r="F15" s="318">
        <f t="shared" si="0"/>
        <v>3000</v>
      </c>
      <c r="I15" s="12" t="s">
        <v>353</v>
      </c>
      <c r="J15" s="12"/>
      <c r="K15" s="12"/>
      <c r="L15" s="12"/>
      <c r="M15" s="325">
        <v>1</v>
      </c>
      <c r="N15" s="325">
        <v>1</v>
      </c>
      <c r="O15" s="325">
        <v>1</v>
      </c>
      <c r="P15" s="12"/>
      <c r="Q15" s="12"/>
    </row>
    <row r="16" spans="1:17" x14ac:dyDescent="0.2">
      <c r="A16" s="320" t="s">
        <v>352</v>
      </c>
      <c r="B16" s="320"/>
      <c r="C16" s="66"/>
      <c r="D16" s="66">
        <f>4*3500</f>
        <v>14000</v>
      </c>
      <c r="E16" s="319"/>
      <c r="F16" s="318">
        <f t="shared" si="0"/>
        <v>1400</v>
      </c>
      <c r="I16" s="12" t="s">
        <v>351</v>
      </c>
      <c r="J16" s="12"/>
      <c r="K16" s="12"/>
      <c r="L16" s="12"/>
      <c r="M16" s="324">
        <f>1-M15</f>
        <v>0</v>
      </c>
      <c r="N16" s="324">
        <f>1-N15</f>
        <v>0</v>
      </c>
      <c r="O16" s="324">
        <f>1-O15</f>
        <v>0</v>
      </c>
      <c r="P16" s="12"/>
      <c r="Q16" s="12"/>
    </row>
    <row r="17" spans="1:17" ht="15.6" customHeight="1" x14ac:dyDescent="0.2">
      <c r="A17" s="320" t="s">
        <v>350</v>
      </c>
      <c r="B17" s="320"/>
      <c r="C17" s="66"/>
      <c r="D17" s="66">
        <v>85000</v>
      </c>
      <c r="E17" s="319"/>
      <c r="F17" s="318">
        <f t="shared" si="0"/>
        <v>8500</v>
      </c>
      <c r="I17" s="12"/>
      <c r="J17" s="12"/>
      <c r="K17" s="12"/>
      <c r="L17" s="12"/>
      <c r="M17" s="12"/>
      <c r="N17" s="12"/>
      <c r="O17" s="12"/>
      <c r="P17" s="12"/>
      <c r="Q17" s="12"/>
    </row>
    <row r="18" spans="1:17" x14ac:dyDescent="0.2">
      <c r="A18" s="320" t="s">
        <v>349</v>
      </c>
      <c r="B18" s="320"/>
      <c r="C18" s="66">
        <f>2*70000</f>
        <v>140000</v>
      </c>
      <c r="D18" s="66"/>
      <c r="E18" s="319"/>
      <c r="F18" s="318">
        <f t="shared" si="0"/>
        <v>28000</v>
      </c>
      <c r="I18" s="12" t="s">
        <v>348</v>
      </c>
      <c r="J18" s="12"/>
      <c r="K18" s="12"/>
      <c r="L18" s="12"/>
      <c r="M18" s="323">
        <f>1-M19</f>
        <v>0.22823954260463664</v>
      </c>
      <c r="N18" s="323">
        <f>1-N19</f>
        <v>0.22823954260463664</v>
      </c>
      <c r="O18" s="323">
        <f>1-O19</f>
        <v>0.22823954260463664</v>
      </c>
      <c r="P18" s="12"/>
      <c r="Q18" s="12"/>
    </row>
    <row r="19" spans="1:17" x14ac:dyDescent="0.2">
      <c r="A19" s="320" t="s">
        <v>347</v>
      </c>
      <c r="B19" s="320"/>
      <c r="C19" s="66"/>
      <c r="D19" s="66">
        <f>2100*300</f>
        <v>630000</v>
      </c>
      <c r="E19" s="319"/>
      <c r="F19" s="318">
        <f t="shared" si="0"/>
        <v>63000</v>
      </c>
      <c r="I19" s="12" t="s">
        <v>346</v>
      </c>
      <c r="J19" s="12"/>
      <c r="K19" s="12"/>
      <c r="L19" s="12"/>
      <c r="M19" s="323">
        <f>$N$8</f>
        <v>0.77176045739536336</v>
      </c>
      <c r="N19" s="323">
        <f>$N$8</f>
        <v>0.77176045739536336</v>
      </c>
      <c r="O19" s="323">
        <f>$N$8</f>
        <v>0.77176045739536336</v>
      </c>
      <c r="P19" s="12"/>
      <c r="Q19" s="12"/>
    </row>
    <row r="20" spans="1:17" x14ac:dyDescent="0.2">
      <c r="A20" s="320" t="s">
        <v>345</v>
      </c>
      <c r="B20" s="320"/>
      <c r="C20" s="66">
        <v>35000</v>
      </c>
      <c r="D20" s="66"/>
      <c r="E20" s="319"/>
      <c r="F20" s="318">
        <f t="shared" si="0"/>
        <v>7000</v>
      </c>
      <c r="I20" s="12"/>
      <c r="J20" s="12"/>
      <c r="K20" s="12"/>
      <c r="L20" s="12"/>
      <c r="M20" s="12"/>
      <c r="N20" s="12"/>
      <c r="O20" s="12"/>
      <c r="P20" s="12"/>
      <c r="Q20" s="12"/>
    </row>
    <row r="21" spans="1:17" x14ac:dyDescent="0.2">
      <c r="A21" s="320" t="s">
        <v>344</v>
      </c>
      <c r="B21" s="320"/>
      <c r="C21" s="66"/>
      <c r="D21" s="66">
        <v>225000</v>
      </c>
      <c r="E21" s="319"/>
      <c r="F21" s="318">
        <f t="shared" si="0"/>
        <v>22500</v>
      </c>
      <c r="I21" s="12" t="s">
        <v>343</v>
      </c>
      <c r="J21" s="12"/>
      <c r="K21" s="12"/>
      <c r="L21" s="12"/>
      <c r="M21" s="313">
        <f>(M12*M15)+(M13*M18)</f>
        <v>2.2282395426046366</v>
      </c>
      <c r="N21" s="313">
        <f>(N12*N15)+(N13*N18)</f>
        <v>0.91295817041854654</v>
      </c>
      <c r="O21" s="313">
        <f>(O12*O15)+(O13*O18)</f>
        <v>1.2282395426046366</v>
      </c>
      <c r="P21" s="12"/>
      <c r="Q21" s="12"/>
    </row>
    <row r="22" spans="1:17" ht="15.75" thickBot="1" x14ac:dyDescent="0.25">
      <c r="A22" s="315" t="s">
        <v>342</v>
      </c>
      <c r="B22" s="315"/>
      <c r="C22" s="73">
        <v>22000</v>
      </c>
      <c r="D22" s="73"/>
      <c r="E22" s="317"/>
      <c r="F22" s="316">
        <f t="shared" si="0"/>
        <v>4400</v>
      </c>
      <c r="I22" s="32" t="s">
        <v>341</v>
      </c>
      <c r="J22" s="32"/>
      <c r="K22" s="32"/>
      <c r="L22" s="32"/>
      <c r="M22" s="321">
        <f>(M12*M16)+(M13*M19)</f>
        <v>0.77176045739536336</v>
      </c>
      <c r="N22" s="321">
        <f>(N12*N16)+(N13*N19)</f>
        <v>3.0870418295814535</v>
      </c>
      <c r="O22" s="321">
        <f>(O12*O16)+(O13*O19)</f>
        <v>0.77176045739536336</v>
      </c>
      <c r="P22" s="12"/>
      <c r="Q22" s="12"/>
    </row>
    <row r="23" spans="1:17" ht="15.75" thickTop="1" x14ac:dyDescent="0.2">
      <c r="A23" s="339" t="s">
        <v>337</v>
      </c>
      <c r="B23" s="340"/>
      <c r="C23" s="340"/>
      <c r="D23" s="340"/>
      <c r="E23" s="341"/>
      <c r="F23" s="334">
        <f>SUM(F6:F22)</f>
        <v>236250</v>
      </c>
      <c r="I23" s="12" t="s">
        <v>340</v>
      </c>
      <c r="J23" s="12"/>
      <c r="K23" s="12"/>
      <c r="L23" s="12"/>
      <c r="M23" s="313">
        <f>M21+M22</f>
        <v>3</v>
      </c>
      <c r="N23" s="313">
        <f>N21+N22</f>
        <v>4</v>
      </c>
      <c r="O23" s="313">
        <f>O21+O22</f>
        <v>2</v>
      </c>
      <c r="P23" s="12"/>
      <c r="Q23" s="12"/>
    </row>
    <row r="24" spans="1:17" x14ac:dyDescent="0.2">
      <c r="A24" s="12"/>
      <c r="B24" s="12"/>
      <c r="C24" s="14"/>
      <c r="D24" s="14"/>
      <c r="E24" s="14"/>
      <c r="I24" s="12"/>
      <c r="J24" s="12"/>
      <c r="K24" s="12"/>
      <c r="L24" s="12"/>
      <c r="M24" s="313"/>
      <c r="N24" s="313"/>
      <c r="O24" s="313"/>
      <c r="P24" s="12"/>
      <c r="Q24" s="12"/>
    </row>
    <row r="25" spans="1:17" ht="14.25" x14ac:dyDescent="0.2">
      <c r="A25" s="12"/>
      <c r="B25" s="12"/>
      <c r="C25" s="14"/>
      <c r="D25" s="14"/>
      <c r="E25" s="14"/>
      <c r="F25" s="14"/>
      <c r="G25" s="12"/>
      <c r="H25" s="12"/>
      <c r="I25" s="12" t="s">
        <v>339</v>
      </c>
      <c r="J25" s="12"/>
      <c r="K25" s="12"/>
      <c r="L25" s="12"/>
      <c r="M25" s="313">
        <f>M21/M23</f>
        <v>0.74274651420154558</v>
      </c>
      <c r="N25" s="313">
        <f>N21/N23</f>
        <v>0.22823954260463664</v>
      </c>
      <c r="O25" s="313">
        <f>O21/O23</f>
        <v>0.61411977130231832</v>
      </c>
      <c r="P25" s="12"/>
      <c r="Q25" s="12"/>
    </row>
    <row r="26" spans="1:17" ht="15.6" customHeight="1" x14ac:dyDescent="0.2">
      <c r="A26" s="420" t="s">
        <v>375</v>
      </c>
      <c r="B26" s="420"/>
      <c r="C26" s="422" t="s">
        <v>373</v>
      </c>
      <c r="D26" s="389" t="s">
        <v>372</v>
      </c>
      <c r="E26" s="391"/>
      <c r="F26" s="389" t="s">
        <v>371</v>
      </c>
      <c r="G26" s="391"/>
      <c r="H26" s="313"/>
      <c r="I26" s="12" t="s">
        <v>338</v>
      </c>
      <c r="J26" s="12"/>
      <c r="K26" s="12"/>
      <c r="L26" s="12"/>
      <c r="M26" s="313">
        <f>M22/M23</f>
        <v>0.25725348579845447</v>
      </c>
      <c r="N26" s="313">
        <f>N22/N23</f>
        <v>0.77176045739536336</v>
      </c>
      <c r="O26" s="313">
        <f>O22/O23</f>
        <v>0.38588022869768168</v>
      </c>
      <c r="P26" s="12"/>
      <c r="Q26" s="12"/>
    </row>
    <row r="27" spans="1:17" ht="15.6" customHeight="1" thickBot="1" x14ac:dyDescent="0.25">
      <c r="A27" s="421"/>
      <c r="B27" s="421"/>
      <c r="C27" s="423"/>
      <c r="D27" s="328" t="s">
        <v>367</v>
      </c>
      <c r="E27" s="328" t="s">
        <v>243</v>
      </c>
      <c r="F27" s="328" t="s">
        <v>367</v>
      </c>
      <c r="G27" s="328" t="s">
        <v>243</v>
      </c>
      <c r="H27" s="16"/>
      <c r="I27" s="12"/>
      <c r="J27" s="326"/>
      <c r="K27" s="326"/>
      <c r="L27" s="326"/>
      <c r="M27" s="326"/>
      <c r="N27" s="12"/>
      <c r="O27" s="12"/>
      <c r="P27" s="12"/>
      <c r="Q27" s="12"/>
    </row>
    <row r="28" spans="1:17" ht="14.25" x14ac:dyDescent="0.2">
      <c r="A28" s="314" t="s">
        <v>366</v>
      </c>
      <c r="B28" s="81"/>
      <c r="C28" s="337">
        <f t="shared" ref="C28:C45" si="1">F6</f>
        <v>1200</v>
      </c>
      <c r="D28" s="314">
        <v>0.74299999999999999</v>
      </c>
      <c r="E28" s="314">
        <v>0.25700000000000001</v>
      </c>
      <c r="F28" s="40">
        <f t="shared" ref="F28:F44" si="2">F6*D28</f>
        <v>891.6</v>
      </c>
      <c r="G28" s="40">
        <f t="shared" ref="G28:G44" si="3">F6*E28</f>
        <v>308.40000000000003</v>
      </c>
      <c r="H28" s="16"/>
      <c r="I28" s="12"/>
      <c r="J28" s="12"/>
      <c r="K28" s="12"/>
      <c r="L28" s="12"/>
      <c r="M28" s="12"/>
      <c r="N28" s="12"/>
      <c r="O28" s="12"/>
      <c r="P28" s="12"/>
      <c r="Q28" s="12"/>
    </row>
    <row r="29" spans="1:17" ht="14.25" x14ac:dyDescent="0.2">
      <c r="A29" s="320" t="s">
        <v>365</v>
      </c>
      <c r="B29" s="336"/>
      <c r="C29" s="66">
        <f t="shared" si="1"/>
        <v>3000</v>
      </c>
      <c r="D29" s="322">
        <v>1</v>
      </c>
      <c r="E29" s="322">
        <v>0</v>
      </c>
      <c r="F29" s="66">
        <f t="shared" si="2"/>
        <v>3000</v>
      </c>
      <c r="G29" s="66">
        <f t="shared" si="3"/>
        <v>0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</row>
    <row r="30" spans="1:17" ht="14.25" x14ac:dyDescent="0.2">
      <c r="A30" s="320" t="s">
        <v>364</v>
      </c>
      <c r="B30" s="336"/>
      <c r="C30" s="66">
        <f t="shared" si="1"/>
        <v>1200</v>
      </c>
      <c r="D30" s="314">
        <v>0.22800000000000001</v>
      </c>
      <c r="E30" s="314">
        <v>0.77200000000000002</v>
      </c>
      <c r="F30" s="66">
        <f t="shared" si="2"/>
        <v>273.60000000000002</v>
      </c>
      <c r="G30" s="66">
        <f t="shared" si="3"/>
        <v>926.4</v>
      </c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ht="14.25" x14ac:dyDescent="0.2">
      <c r="A31" s="320" t="s">
        <v>363</v>
      </c>
      <c r="B31" s="320"/>
      <c r="C31" s="66">
        <f t="shared" si="1"/>
        <v>850</v>
      </c>
      <c r="D31" s="314">
        <v>0.22800000000000001</v>
      </c>
      <c r="E31" s="314">
        <v>0.77200000000000002</v>
      </c>
      <c r="F31" s="66">
        <f t="shared" si="2"/>
        <v>193.8</v>
      </c>
      <c r="G31" s="66">
        <f t="shared" si="3"/>
        <v>656.2</v>
      </c>
      <c r="H31" s="12"/>
      <c r="I31" s="12"/>
      <c r="J31" s="12"/>
      <c r="K31" s="12"/>
      <c r="L31" s="12"/>
      <c r="M31" s="12"/>
      <c r="N31" s="12"/>
      <c r="O31" s="12"/>
      <c r="P31" s="12"/>
      <c r="Q31" s="12"/>
    </row>
    <row r="32" spans="1:17" ht="14.25" x14ac:dyDescent="0.2">
      <c r="A32" s="320" t="s">
        <v>362</v>
      </c>
      <c r="B32" s="320"/>
      <c r="C32" s="66">
        <f t="shared" si="1"/>
        <v>5666.666666666667</v>
      </c>
      <c r="D32" s="322">
        <v>1</v>
      </c>
      <c r="E32" s="322">
        <v>0</v>
      </c>
      <c r="F32" s="66">
        <f t="shared" si="2"/>
        <v>5666.666666666667</v>
      </c>
      <c r="G32" s="66">
        <f t="shared" si="3"/>
        <v>0</v>
      </c>
      <c r="H32" s="12"/>
      <c r="I32" s="12"/>
      <c r="J32" s="12"/>
      <c r="K32" s="12"/>
      <c r="L32" s="12"/>
      <c r="M32" s="12"/>
      <c r="N32" s="12"/>
      <c r="O32" s="12"/>
      <c r="P32" s="12"/>
      <c r="Q32" s="12"/>
    </row>
    <row r="33" spans="1:17" ht="14.25" x14ac:dyDescent="0.2">
      <c r="A33" s="320" t="s">
        <v>361</v>
      </c>
      <c r="B33" s="320"/>
      <c r="C33" s="66">
        <f t="shared" si="1"/>
        <v>53333.333333333336</v>
      </c>
      <c r="D33" s="322">
        <v>0.75</v>
      </c>
      <c r="E33" s="322">
        <v>0.25</v>
      </c>
      <c r="F33" s="66">
        <f t="shared" si="2"/>
        <v>40000</v>
      </c>
      <c r="G33" s="66">
        <f t="shared" si="3"/>
        <v>13333.333333333334</v>
      </c>
      <c r="H33" s="12"/>
      <c r="I33" s="12"/>
      <c r="J33" s="12"/>
      <c r="K33" s="12"/>
      <c r="L33" s="12"/>
      <c r="M33" s="12"/>
      <c r="N33" s="12"/>
      <c r="O33" s="12"/>
      <c r="P33" s="12"/>
      <c r="Q33" s="12"/>
    </row>
    <row r="34" spans="1:17" ht="14.25" x14ac:dyDescent="0.2">
      <c r="A34" s="320" t="s">
        <v>359</v>
      </c>
      <c r="B34" s="320"/>
      <c r="C34" s="66">
        <f t="shared" si="1"/>
        <v>6000</v>
      </c>
      <c r="D34" s="322">
        <v>0.75</v>
      </c>
      <c r="E34" s="322">
        <v>0.25</v>
      </c>
      <c r="F34" s="66">
        <f t="shared" si="2"/>
        <v>4500</v>
      </c>
      <c r="G34" s="66">
        <f t="shared" si="3"/>
        <v>1500</v>
      </c>
      <c r="H34" s="12"/>
      <c r="I34" s="12"/>
      <c r="J34" s="12"/>
      <c r="K34" s="12"/>
      <c r="L34" s="12"/>
      <c r="M34" s="12"/>
      <c r="N34" s="12"/>
      <c r="O34" s="12"/>
      <c r="P34" s="12"/>
      <c r="Q34" s="12"/>
    </row>
    <row r="35" spans="1:17" ht="14.25" x14ac:dyDescent="0.2">
      <c r="A35" s="320" t="s">
        <v>357</v>
      </c>
      <c r="B35" s="320"/>
      <c r="C35" s="66">
        <f t="shared" si="1"/>
        <v>20000</v>
      </c>
      <c r="D35" s="314">
        <v>0.22800000000000001</v>
      </c>
      <c r="E35" s="314">
        <v>0.77200000000000002</v>
      </c>
      <c r="F35" s="66">
        <f t="shared" si="2"/>
        <v>4560</v>
      </c>
      <c r="G35" s="66">
        <f t="shared" si="3"/>
        <v>15440</v>
      </c>
      <c r="H35" s="12"/>
      <c r="I35" s="12"/>
      <c r="J35" s="12"/>
      <c r="K35" s="12"/>
      <c r="L35" s="12"/>
      <c r="M35" s="12"/>
      <c r="N35" s="12"/>
      <c r="O35" s="12"/>
      <c r="P35" s="12"/>
      <c r="Q35" s="12"/>
    </row>
    <row r="36" spans="1:17" ht="14.25" x14ac:dyDescent="0.2">
      <c r="A36" s="320" t="s">
        <v>355</v>
      </c>
      <c r="B36" s="320"/>
      <c r="C36" s="66">
        <f t="shared" si="1"/>
        <v>7200</v>
      </c>
      <c r="D36" s="314">
        <v>0.22800000000000001</v>
      </c>
      <c r="E36" s="314">
        <v>0.77200000000000002</v>
      </c>
      <c r="F36" s="66">
        <f t="shared" si="2"/>
        <v>1641.6000000000001</v>
      </c>
      <c r="G36" s="66">
        <f t="shared" si="3"/>
        <v>5558.4000000000005</v>
      </c>
      <c r="H36" s="12"/>
      <c r="I36" s="12"/>
      <c r="J36" s="12"/>
      <c r="K36" s="12"/>
      <c r="L36" s="12"/>
      <c r="M36" s="12"/>
      <c r="N36" s="12"/>
      <c r="O36" s="12"/>
      <c r="P36" s="12"/>
      <c r="Q36" s="12"/>
    </row>
    <row r="37" spans="1:17" ht="14.25" x14ac:dyDescent="0.2">
      <c r="A37" s="320" t="s">
        <v>354</v>
      </c>
      <c r="B37" s="320"/>
      <c r="C37" s="66">
        <f t="shared" si="1"/>
        <v>3000</v>
      </c>
      <c r="D37" s="314">
        <v>0.22800000000000001</v>
      </c>
      <c r="E37" s="314">
        <v>0.77200000000000002</v>
      </c>
      <c r="F37" s="66">
        <f t="shared" si="2"/>
        <v>684</v>
      </c>
      <c r="G37" s="66">
        <f t="shared" si="3"/>
        <v>2316</v>
      </c>
      <c r="H37" s="12"/>
      <c r="I37" s="12"/>
      <c r="J37" s="12"/>
      <c r="K37" s="12"/>
      <c r="L37" s="12"/>
      <c r="M37" s="12"/>
      <c r="N37" s="12"/>
      <c r="O37" s="12"/>
      <c r="P37" s="12"/>
      <c r="Q37" s="12"/>
    </row>
    <row r="38" spans="1:17" ht="14.25" x14ac:dyDescent="0.2">
      <c r="A38" s="320" t="s">
        <v>352</v>
      </c>
      <c r="B38" s="320"/>
      <c r="C38" s="66">
        <f t="shared" si="1"/>
        <v>1400</v>
      </c>
      <c r="D38" s="314">
        <v>0.22800000000000001</v>
      </c>
      <c r="E38" s="314">
        <v>0.77200000000000002</v>
      </c>
      <c r="F38" s="66">
        <f t="shared" si="2"/>
        <v>319.2</v>
      </c>
      <c r="G38" s="66">
        <f t="shared" si="3"/>
        <v>1080.8</v>
      </c>
      <c r="H38" s="12"/>
      <c r="I38" s="12"/>
      <c r="J38" s="12"/>
      <c r="K38" s="12"/>
      <c r="L38" s="12"/>
      <c r="M38" s="12"/>
      <c r="N38" s="12"/>
      <c r="O38" s="12"/>
      <c r="P38" s="12"/>
      <c r="Q38" s="12"/>
    </row>
    <row r="39" spans="1:17" ht="14.25" x14ac:dyDescent="0.2">
      <c r="A39" s="320" t="s">
        <v>350</v>
      </c>
      <c r="B39" s="320"/>
      <c r="C39" s="66">
        <f t="shared" si="1"/>
        <v>8500</v>
      </c>
      <c r="D39" s="314">
        <v>0.22800000000000001</v>
      </c>
      <c r="E39" s="314">
        <v>0.77200000000000002</v>
      </c>
      <c r="F39" s="66">
        <f t="shared" si="2"/>
        <v>1938</v>
      </c>
      <c r="G39" s="66">
        <f t="shared" si="3"/>
        <v>6562</v>
      </c>
      <c r="H39" s="12"/>
      <c r="I39" s="12"/>
      <c r="J39" s="12"/>
      <c r="K39" s="12"/>
      <c r="L39" s="12"/>
      <c r="M39" s="12"/>
      <c r="N39" s="12"/>
      <c r="O39" s="12"/>
      <c r="P39" s="12"/>
      <c r="Q39" s="12"/>
    </row>
    <row r="40" spans="1:17" ht="14.25" x14ac:dyDescent="0.2">
      <c r="A40" s="320" t="s">
        <v>349</v>
      </c>
      <c r="B40" s="320"/>
      <c r="C40" s="66">
        <f t="shared" si="1"/>
        <v>28000</v>
      </c>
      <c r="D40" s="314">
        <v>0.61399999999999999</v>
      </c>
      <c r="E40" s="314">
        <v>0.38600000000000001</v>
      </c>
      <c r="F40" s="66">
        <f t="shared" si="2"/>
        <v>17192</v>
      </c>
      <c r="G40" s="66">
        <f t="shared" si="3"/>
        <v>10808</v>
      </c>
      <c r="H40" s="12"/>
      <c r="I40" s="12"/>
      <c r="J40" s="12"/>
      <c r="K40" s="12"/>
      <c r="L40" s="12"/>
      <c r="M40" s="12"/>
      <c r="N40" s="12"/>
      <c r="O40" s="12"/>
      <c r="P40" s="12"/>
      <c r="Q40" s="12"/>
    </row>
    <row r="41" spans="1:17" ht="14.25" x14ac:dyDescent="0.2">
      <c r="A41" s="320" t="s">
        <v>347</v>
      </c>
      <c r="B41" s="320"/>
      <c r="C41" s="66">
        <f t="shared" si="1"/>
        <v>63000</v>
      </c>
      <c r="D41" s="322">
        <v>1</v>
      </c>
      <c r="E41" s="322">
        <v>0</v>
      </c>
      <c r="F41" s="66">
        <f t="shared" si="2"/>
        <v>63000</v>
      </c>
      <c r="G41" s="66">
        <f t="shared" si="3"/>
        <v>0</v>
      </c>
      <c r="H41" s="12"/>
      <c r="I41" s="12"/>
      <c r="J41" s="12"/>
      <c r="K41" s="12"/>
      <c r="L41" s="12"/>
      <c r="M41" s="12"/>
      <c r="N41" s="12"/>
      <c r="O41" s="12"/>
      <c r="P41" s="12"/>
      <c r="Q41" s="12"/>
    </row>
    <row r="42" spans="1:17" ht="14.25" x14ac:dyDescent="0.2">
      <c r="A42" s="320" t="s">
        <v>345</v>
      </c>
      <c r="B42" s="320"/>
      <c r="C42" s="66">
        <f t="shared" si="1"/>
        <v>7000</v>
      </c>
      <c r="D42" s="322">
        <v>1</v>
      </c>
      <c r="E42" s="322">
        <v>0</v>
      </c>
      <c r="F42" s="66">
        <f t="shared" si="2"/>
        <v>7000</v>
      </c>
      <c r="G42" s="66">
        <f t="shared" si="3"/>
        <v>0</v>
      </c>
      <c r="H42" s="12"/>
      <c r="I42" s="12"/>
      <c r="J42" s="12"/>
      <c r="K42" s="12"/>
      <c r="L42" s="12"/>
      <c r="M42" s="12"/>
      <c r="N42" s="12"/>
      <c r="O42" s="12"/>
      <c r="P42" s="12"/>
      <c r="Q42" s="12"/>
    </row>
    <row r="43" spans="1:17" ht="14.25" x14ac:dyDescent="0.2">
      <c r="A43" s="320" t="s">
        <v>344</v>
      </c>
      <c r="B43" s="320"/>
      <c r="C43" s="66">
        <f t="shared" si="1"/>
        <v>22500</v>
      </c>
      <c r="D43" s="314">
        <v>0.22800000000000001</v>
      </c>
      <c r="E43" s="314">
        <v>0.77200000000000002</v>
      </c>
      <c r="F43" s="66">
        <f t="shared" si="2"/>
        <v>5130</v>
      </c>
      <c r="G43" s="66">
        <f t="shared" si="3"/>
        <v>17370</v>
      </c>
      <c r="H43" s="12"/>
      <c r="I43" s="12"/>
      <c r="J43" s="12"/>
      <c r="K43" s="12"/>
      <c r="L43" s="12"/>
      <c r="M43" s="12"/>
      <c r="N43" s="12"/>
      <c r="O43" s="12"/>
      <c r="P43" s="12"/>
      <c r="Q43" s="12"/>
    </row>
    <row r="44" spans="1:17" thickBot="1" x14ac:dyDescent="0.25">
      <c r="A44" s="315" t="s">
        <v>342</v>
      </c>
      <c r="B44" s="315"/>
      <c r="C44" s="73">
        <f t="shared" si="1"/>
        <v>4400</v>
      </c>
      <c r="D44" s="315">
        <v>0.22800000000000001</v>
      </c>
      <c r="E44" s="315">
        <v>0.77200000000000002</v>
      </c>
      <c r="F44" s="73">
        <f t="shared" si="2"/>
        <v>1003.2</v>
      </c>
      <c r="G44" s="73">
        <f t="shared" si="3"/>
        <v>3396.8</v>
      </c>
      <c r="H44" s="12"/>
      <c r="I44" s="12"/>
      <c r="J44" s="12"/>
      <c r="K44" s="12"/>
      <c r="L44" s="12"/>
      <c r="M44" s="12"/>
      <c r="N44" s="12"/>
      <c r="O44" s="12"/>
      <c r="P44" s="12"/>
      <c r="Q44" s="12"/>
    </row>
    <row r="45" spans="1:17" ht="15.75" thickTop="1" x14ac:dyDescent="0.25">
      <c r="A45" s="338" t="s">
        <v>337</v>
      </c>
      <c r="B45" s="343"/>
      <c r="C45" s="344">
        <f t="shared" si="1"/>
        <v>236250</v>
      </c>
      <c r="D45" s="342" t="s">
        <v>379</v>
      </c>
      <c r="E45" s="342" t="s">
        <v>379</v>
      </c>
      <c r="F45" s="335">
        <f>SUM(F28:F44)</f>
        <v>156993.66666666669</v>
      </c>
      <c r="G45" s="335">
        <f>SUM(G28:G44)</f>
        <v>79256.333333333343</v>
      </c>
      <c r="H45" s="12"/>
      <c r="I45" s="12"/>
      <c r="J45" s="12"/>
      <c r="K45" s="12"/>
      <c r="L45" s="12"/>
      <c r="M45" s="12"/>
      <c r="N45" s="12"/>
      <c r="O45" s="12"/>
      <c r="P45" s="12"/>
      <c r="Q45" s="12"/>
    </row>
    <row r="46" spans="1:17" ht="14.25" x14ac:dyDescent="0.2">
      <c r="A46" s="12"/>
      <c r="B46" s="12"/>
      <c r="C46" s="410" t="s">
        <v>376</v>
      </c>
      <c r="D46" s="411"/>
      <c r="E46" s="412"/>
      <c r="F46" s="331">
        <f>F45/F23</f>
        <v>0.66452345679012359</v>
      </c>
      <c r="G46" s="330">
        <f>G45/F23</f>
        <v>0.33547654320987658</v>
      </c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7" x14ac:dyDescent="0.2"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7" ht="14.25" x14ac:dyDescent="0.2">
      <c r="A48" s="12"/>
      <c r="B48" s="12"/>
      <c r="C48" s="14"/>
      <c r="D48" s="14"/>
      <c r="E48" s="14"/>
      <c r="F48" s="14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1:17" ht="14.25" x14ac:dyDescent="0.2">
      <c r="A49" s="12"/>
      <c r="B49" s="12"/>
      <c r="C49" s="14"/>
      <c r="D49" s="14"/>
      <c r="E49" s="14"/>
      <c r="F49" s="14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  <row r="50" spans="1:17" ht="14.25" x14ac:dyDescent="0.2">
      <c r="A50" s="12"/>
      <c r="B50" s="12"/>
      <c r="C50" s="14"/>
      <c r="D50" s="14"/>
      <c r="E50" s="14"/>
      <c r="F50" s="14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</row>
    <row r="51" spans="1:17" ht="14.25" x14ac:dyDescent="0.2">
      <c r="A51" s="12"/>
      <c r="B51" s="12"/>
      <c r="C51" s="14"/>
      <c r="D51" s="14"/>
      <c r="E51" s="14"/>
      <c r="F51" s="14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</row>
    <row r="52" spans="1:17" ht="14.25" x14ac:dyDescent="0.2">
      <c r="A52" s="12"/>
      <c r="B52" s="12"/>
      <c r="C52" s="14"/>
      <c r="D52" s="14"/>
      <c r="E52" s="14"/>
      <c r="F52" s="14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</row>
    <row r="53" spans="1:17" ht="14.25" x14ac:dyDescent="0.2">
      <c r="A53" s="12"/>
      <c r="B53" s="12"/>
      <c r="C53" s="14"/>
      <c r="D53" s="14"/>
      <c r="E53" s="14"/>
      <c r="F53" s="14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</row>
    <row r="54" spans="1:17" ht="14.25" x14ac:dyDescent="0.2">
      <c r="A54" s="12"/>
      <c r="B54" s="12"/>
      <c r="C54" s="14"/>
      <c r="D54" s="14"/>
      <c r="E54" s="14"/>
      <c r="F54" s="14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</row>
    <row r="55" spans="1:17" ht="14.25" x14ac:dyDescent="0.2">
      <c r="A55" s="12"/>
      <c r="B55" s="12"/>
      <c r="C55" s="14"/>
      <c r="D55" s="14"/>
      <c r="E55" s="14"/>
      <c r="F55" s="14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</row>
    <row r="56" spans="1:17" ht="14.25" x14ac:dyDescent="0.2">
      <c r="A56" s="12"/>
      <c r="B56" s="12"/>
      <c r="C56" s="14"/>
      <c r="D56" s="14"/>
      <c r="E56" s="14"/>
      <c r="F56" s="14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</row>
    <row r="57" spans="1:17" ht="14.25" x14ac:dyDescent="0.2">
      <c r="A57" s="12"/>
      <c r="B57" s="12"/>
      <c r="C57" s="14"/>
      <c r="D57" s="14"/>
      <c r="E57" s="14"/>
      <c r="F57" s="14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</row>
    <row r="58" spans="1:17" ht="14.25" x14ac:dyDescent="0.2">
      <c r="A58" s="12"/>
      <c r="B58" s="12"/>
      <c r="C58" s="14"/>
      <c r="D58" s="14"/>
      <c r="E58" s="14"/>
      <c r="F58" s="14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</row>
    <row r="59" spans="1:17" ht="14.25" x14ac:dyDescent="0.2">
      <c r="A59" s="12"/>
      <c r="B59" s="12"/>
      <c r="C59" s="14"/>
      <c r="D59" s="14"/>
      <c r="E59" s="14"/>
      <c r="F59" s="14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</row>
    <row r="60" spans="1:17" ht="14.25" x14ac:dyDescent="0.2">
      <c r="A60" s="12"/>
      <c r="B60" s="12"/>
      <c r="C60" s="14"/>
      <c r="D60" s="14"/>
      <c r="E60" s="14"/>
      <c r="F60" s="14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</row>
    <row r="61" spans="1:17" ht="14.25" x14ac:dyDescent="0.2">
      <c r="A61" s="12"/>
      <c r="B61" s="12"/>
      <c r="C61" s="14"/>
      <c r="D61" s="14"/>
      <c r="E61" s="14"/>
      <c r="F61" s="14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</row>
    <row r="62" spans="1:17" ht="14.25" x14ac:dyDescent="0.2">
      <c r="A62" s="12"/>
      <c r="B62" s="12"/>
      <c r="C62" s="14"/>
      <c r="D62" s="14"/>
      <c r="E62" s="14"/>
      <c r="F62" s="14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</row>
    <row r="63" spans="1:17" ht="14.25" x14ac:dyDescent="0.2">
      <c r="A63" s="12"/>
      <c r="B63" s="12"/>
      <c r="C63" s="14"/>
      <c r="D63" s="14"/>
      <c r="E63" s="14"/>
      <c r="F63" s="14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</row>
    <row r="64" spans="1:17" ht="14.25" x14ac:dyDescent="0.2">
      <c r="A64" s="12"/>
      <c r="B64" s="12"/>
      <c r="C64" s="14"/>
      <c r="D64" s="14"/>
      <c r="E64" s="14"/>
      <c r="F64" s="14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</row>
    <row r="65" spans="1:17" ht="14.25" x14ac:dyDescent="0.2">
      <c r="A65" s="12"/>
      <c r="B65" s="12"/>
      <c r="C65" s="14"/>
      <c r="D65" s="14"/>
      <c r="E65" s="14"/>
      <c r="F65" s="14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</row>
    <row r="66" spans="1:17" ht="14.25" x14ac:dyDescent="0.2">
      <c r="A66" s="12"/>
      <c r="B66" s="12"/>
      <c r="C66" s="14"/>
      <c r="D66" s="14"/>
      <c r="E66" s="14"/>
      <c r="F66" s="14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</row>
    <row r="67" spans="1:17" ht="14.25" x14ac:dyDescent="0.2">
      <c r="A67" s="12"/>
      <c r="B67" s="12"/>
      <c r="C67" s="14"/>
      <c r="D67" s="14"/>
      <c r="E67" s="14"/>
      <c r="F67" s="14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</row>
    <row r="68" spans="1:17" ht="14.25" x14ac:dyDescent="0.2">
      <c r="A68" s="12"/>
      <c r="B68" s="12"/>
      <c r="C68" s="14"/>
      <c r="D68" s="14"/>
      <c r="E68" s="14"/>
      <c r="F68" s="14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</row>
    <row r="69" spans="1:17" x14ac:dyDescent="0.2">
      <c r="C69" s="309"/>
      <c r="D69" s="309"/>
      <c r="E69" s="309"/>
      <c r="F69" s="309"/>
      <c r="I69" s="12"/>
      <c r="J69" s="12"/>
      <c r="K69" s="12"/>
      <c r="L69" s="12"/>
      <c r="M69" s="12"/>
      <c r="N69" s="12"/>
      <c r="O69" s="12"/>
      <c r="P69" s="12"/>
      <c r="Q69" s="12"/>
    </row>
    <row r="70" spans="1:17" x14ac:dyDescent="0.2">
      <c r="C70" s="309"/>
      <c r="D70" s="309"/>
      <c r="E70" s="309"/>
      <c r="F70" s="309"/>
      <c r="I70" s="12"/>
      <c r="J70" s="12"/>
      <c r="K70" s="12"/>
      <c r="L70" s="12"/>
      <c r="M70" s="12"/>
      <c r="N70" s="12"/>
      <c r="O70" s="12"/>
      <c r="P70" s="12"/>
      <c r="Q70" s="12"/>
    </row>
    <row r="71" spans="1:17" x14ac:dyDescent="0.2">
      <c r="C71" s="309"/>
      <c r="D71" s="309"/>
      <c r="E71" s="309"/>
      <c r="F71" s="309"/>
      <c r="I71" s="12"/>
      <c r="J71" s="12"/>
      <c r="K71" s="12"/>
      <c r="L71" s="12"/>
      <c r="M71" s="12"/>
      <c r="N71" s="12"/>
      <c r="O71" s="12"/>
      <c r="P71" s="12"/>
      <c r="Q71" s="12"/>
    </row>
    <row r="72" spans="1:17" x14ac:dyDescent="0.2">
      <c r="C72" s="309"/>
      <c r="D72" s="309"/>
      <c r="E72" s="309"/>
      <c r="F72" s="309"/>
      <c r="I72" s="12"/>
      <c r="J72" s="12"/>
      <c r="K72" s="12"/>
      <c r="L72" s="12"/>
      <c r="M72" s="12"/>
      <c r="N72" s="12"/>
      <c r="O72" s="12"/>
      <c r="P72" s="12"/>
      <c r="Q72" s="12"/>
    </row>
    <row r="73" spans="1:17" x14ac:dyDescent="0.2">
      <c r="C73" s="309"/>
      <c r="D73" s="309"/>
      <c r="E73" s="309"/>
      <c r="F73" s="309"/>
    </row>
    <row r="74" spans="1:17" x14ac:dyDescent="0.2">
      <c r="C74" s="309"/>
      <c r="D74" s="309"/>
      <c r="E74" s="309"/>
      <c r="F74" s="309"/>
    </row>
    <row r="75" spans="1:17" x14ac:dyDescent="0.2">
      <c r="C75" s="309"/>
      <c r="D75" s="309"/>
      <c r="E75" s="309"/>
      <c r="F75" s="309"/>
    </row>
    <row r="76" spans="1:17" x14ac:dyDescent="0.2">
      <c r="C76" s="309"/>
      <c r="D76" s="309"/>
      <c r="E76" s="309"/>
      <c r="F76" s="309"/>
    </row>
    <row r="77" spans="1:17" x14ac:dyDescent="0.2">
      <c r="C77" s="309"/>
      <c r="D77" s="309"/>
      <c r="E77" s="309"/>
      <c r="F77" s="309"/>
    </row>
    <row r="78" spans="1:17" x14ac:dyDescent="0.2">
      <c r="C78" s="309"/>
      <c r="D78" s="309"/>
      <c r="E78" s="309"/>
      <c r="F78" s="309"/>
    </row>
    <row r="79" spans="1:17" x14ac:dyDescent="0.2">
      <c r="C79" s="309"/>
      <c r="D79" s="309"/>
      <c r="E79" s="309"/>
      <c r="F79" s="309"/>
    </row>
    <row r="80" spans="1:17" x14ac:dyDescent="0.2">
      <c r="C80" s="309"/>
      <c r="D80" s="309"/>
      <c r="E80" s="309"/>
      <c r="F80" s="309"/>
    </row>
    <row r="81" spans="3:6" x14ac:dyDescent="0.2">
      <c r="C81" s="309"/>
      <c r="D81" s="309"/>
      <c r="E81" s="309"/>
      <c r="F81" s="309"/>
    </row>
    <row r="82" spans="3:6" x14ac:dyDescent="0.2">
      <c r="C82" s="309"/>
      <c r="D82" s="309"/>
      <c r="E82" s="309"/>
      <c r="F82" s="309"/>
    </row>
    <row r="83" spans="3:6" x14ac:dyDescent="0.2">
      <c r="C83" s="309"/>
      <c r="D83" s="309"/>
      <c r="E83" s="309"/>
      <c r="F83" s="309"/>
    </row>
    <row r="84" spans="3:6" x14ac:dyDescent="0.2">
      <c r="C84" s="309"/>
      <c r="D84" s="309"/>
      <c r="E84" s="309"/>
      <c r="F84" s="309"/>
    </row>
    <row r="85" spans="3:6" x14ac:dyDescent="0.2">
      <c r="C85" s="309"/>
      <c r="D85" s="309"/>
      <c r="E85" s="309"/>
      <c r="F85" s="309"/>
    </row>
    <row r="86" spans="3:6" x14ac:dyDescent="0.2">
      <c r="C86" s="309"/>
      <c r="D86" s="309"/>
      <c r="E86" s="309"/>
      <c r="F86" s="309"/>
    </row>
    <row r="87" spans="3:6" x14ac:dyDescent="0.2">
      <c r="C87" s="309"/>
      <c r="D87" s="309"/>
      <c r="E87" s="309"/>
      <c r="F87" s="309"/>
    </row>
    <row r="88" spans="3:6" x14ac:dyDescent="0.2">
      <c r="C88" s="309"/>
      <c r="D88" s="309"/>
      <c r="E88" s="309"/>
      <c r="F88" s="309"/>
    </row>
    <row r="89" spans="3:6" x14ac:dyDescent="0.2">
      <c r="C89" s="309"/>
      <c r="D89" s="309"/>
      <c r="E89" s="309"/>
      <c r="F89" s="309"/>
    </row>
    <row r="90" spans="3:6" x14ac:dyDescent="0.2">
      <c r="C90" s="309"/>
      <c r="D90" s="309"/>
      <c r="E90" s="309"/>
      <c r="F90" s="309"/>
    </row>
    <row r="91" spans="3:6" x14ac:dyDescent="0.2">
      <c r="C91" s="309"/>
      <c r="D91" s="309"/>
      <c r="E91" s="309"/>
      <c r="F91" s="309"/>
    </row>
    <row r="92" spans="3:6" x14ac:dyDescent="0.2">
      <c r="C92" s="309"/>
      <c r="D92" s="309"/>
      <c r="E92" s="309"/>
      <c r="F92" s="309"/>
    </row>
    <row r="93" spans="3:6" x14ac:dyDescent="0.2">
      <c r="C93" s="309"/>
      <c r="D93" s="309"/>
      <c r="E93" s="309"/>
      <c r="F93" s="309"/>
    </row>
    <row r="94" spans="3:6" x14ac:dyDescent="0.2">
      <c r="C94" s="309"/>
      <c r="D94" s="309"/>
      <c r="E94" s="309"/>
      <c r="F94" s="309"/>
    </row>
    <row r="95" spans="3:6" x14ac:dyDescent="0.2">
      <c r="C95" s="309"/>
      <c r="D95" s="309"/>
      <c r="E95" s="309"/>
      <c r="F95" s="309"/>
    </row>
    <row r="96" spans="3:6" x14ac:dyDescent="0.2">
      <c r="C96" s="309"/>
      <c r="D96" s="309"/>
      <c r="E96" s="309"/>
      <c r="F96" s="309"/>
    </row>
    <row r="97" spans="3:6" x14ac:dyDescent="0.2">
      <c r="C97" s="309"/>
      <c r="D97" s="309"/>
      <c r="E97" s="309"/>
      <c r="F97" s="309"/>
    </row>
    <row r="98" spans="3:6" x14ac:dyDescent="0.2">
      <c r="C98" s="309"/>
      <c r="D98" s="309"/>
      <c r="E98" s="309"/>
      <c r="F98" s="309"/>
    </row>
    <row r="99" spans="3:6" x14ac:dyDescent="0.2">
      <c r="C99" s="309"/>
      <c r="D99" s="309"/>
      <c r="E99" s="309"/>
      <c r="F99" s="309"/>
    </row>
    <row r="100" spans="3:6" x14ac:dyDescent="0.2">
      <c r="C100" s="309"/>
      <c r="D100" s="309"/>
      <c r="E100" s="309"/>
      <c r="F100" s="309"/>
    </row>
    <row r="101" spans="3:6" x14ac:dyDescent="0.2">
      <c r="C101" s="309"/>
      <c r="D101" s="309"/>
      <c r="E101" s="309"/>
      <c r="F101" s="309"/>
    </row>
    <row r="102" spans="3:6" x14ac:dyDescent="0.2">
      <c r="C102" s="309"/>
      <c r="D102" s="309"/>
      <c r="E102" s="309"/>
      <c r="F102" s="309"/>
    </row>
    <row r="103" spans="3:6" x14ac:dyDescent="0.2">
      <c r="C103" s="309"/>
      <c r="D103" s="309"/>
      <c r="E103" s="309"/>
      <c r="F103" s="309"/>
    </row>
    <row r="104" spans="3:6" x14ac:dyDescent="0.2">
      <c r="C104" s="309"/>
      <c r="D104" s="309"/>
      <c r="E104" s="309"/>
      <c r="F104" s="309"/>
    </row>
    <row r="105" spans="3:6" x14ac:dyDescent="0.2">
      <c r="C105" s="309"/>
      <c r="D105" s="309"/>
      <c r="E105" s="309"/>
      <c r="F105" s="309"/>
    </row>
    <row r="106" spans="3:6" x14ac:dyDescent="0.2">
      <c r="C106" s="309"/>
      <c r="D106" s="309"/>
      <c r="E106" s="309"/>
      <c r="F106" s="309"/>
    </row>
    <row r="107" spans="3:6" x14ac:dyDescent="0.2">
      <c r="C107" s="309"/>
      <c r="D107" s="309"/>
      <c r="E107" s="309"/>
      <c r="F107" s="309"/>
    </row>
    <row r="108" spans="3:6" x14ac:dyDescent="0.2">
      <c r="C108" s="309"/>
      <c r="D108" s="309"/>
      <c r="E108" s="309"/>
      <c r="F108" s="309"/>
    </row>
    <row r="109" spans="3:6" x14ac:dyDescent="0.2">
      <c r="C109" s="309"/>
      <c r="D109" s="309"/>
      <c r="E109" s="309"/>
      <c r="F109" s="309"/>
    </row>
    <row r="110" spans="3:6" x14ac:dyDescent="0.2">
      <c r="C110" s="309"/>
      <c r="D110" s="309"/>
      <c r="E110" s="309"/>
      <c r="F110" s="309"/>
    </row>
    <row r="111" spans="3:6" x14ac:dyDescent="0.2">
      <c r="C111" s="309"/>
      <c r="D111" s="309"/>
      <c r="E111" s="309"/>
      <c r="F111" s="309"/>
    </row>
    <row r="112" spans="3:6" x14ac:dyDescent="0.2">
      <c r="C112" s="309"/>
      <c r="D112" s="309"/>
      <c r="E112" s="309"/>
      <c r="F112" s="309"/>
    </row>
    <row r="113" spans="3:6" x14ac:dyDescent="0.2">
      <c r="C113" s="309"/>
      <c r="D113" s="309"/>
      <c r="E113" s="309"/>
      <c r="F113" s="309"/>
    </row>
    <row r="114" spans="3:6" x14ac:dyDescent="0.2">
      <c r="C114" s="309"/>
      <c r="D114" s="309"/>
      <c r="E114" s="309"/>
      <c r="F114" s="309"/>
    </row>
    <row r="115" spans="3:6" x14ac:dyDescent="0.2">
      <c r="C115" s="309"/>
      <c r="D115" s="309"/>
      <c r="E115" s="309"/>
      <c r="F115" s="309"/>
    </row>
    <row r="116" spans="3:6" x14ac:dyDescent="0.2">
      <c r="C116" s="309"/>
      <c r="D116" s="309"/>
      <c r="E116" s="309"/>
      <c r="F116" s="309"/>
    </row>
    <row r="117" spans="3:6" x14ac:dyDescent="0.2">
      <c r="C117" s="309"/>
      <c r="D117" s="309"/>
      <c r="E117" s="309"/>
      <c r="F117" s="309"/>
    </row>
    <row r="118" spans="3:6" x14ac:dyDescent="0.2">
      <c r="C118" s="309"/>
      <c r="D118" s="309"/>
      <c r="E118" s="309"/>
      <c r="F118" s="309"/>
    </row>
    <row r="119" spans="3:6" x14ac:dyDescent="0.2">
      <c r="C119" s="309"/>
      <c r="D119" s="309"/>
      <c r="E119" s="309"/>
      <c r="F119" s="309"/>
    </row>
    <row r="120" spans="3:6" x14ac:dyDescent="0.2">
      <c r="C120" s="309"/>
      <c r="D120" s="309"/>
      <c r="E120" s="309"/>
      <c r="F120" s="309"/>
    </row>
    <row r="121" spans="3:6" x14ac:dyDescent="0.2">
      <c r="C121" s="309"/>
      <c r="D121" s="309"/>
      <c r="E121" s="309"/>
      <c r="F121" s="309"/>
    </row>
    <row r="122" spans="3:6" x14ac:dyDescent="0.2">
      <c r="C122" s="309"/>
      <c r="D122" s="309"/>
      <c r="E122" s="309"/>
      <c r="F122" s="309"/>
    </row>
    <row r="123" spans="3:6" x14ac:dyDescent="0.2">
      <c r="C123" s="309"/>
      <c r="D123" s="309"/>
      <c r="E123" s="309"/>
      <c r="F123" s="309"/>
    </row>
    <row r="124" spans="3:6" x14ac:dyDescent="0.2">
      <c r="C124" s="309"/>
      <c r="D124" s="309"/>
      <c r="E124" s="309"/>
      <c r="F124" s="309"/>
    </row>
    <row r="125" spans="3:6" x14ac:dyDescent="0.2">
      <c r="C125" s="309"/>
      <c r="D125" s="309"/>
      <c r="E125" s="309"/>
      <c r="F125" s="309"/>
    </row>
    <row r="126" spans="3:6" x14ac:dyDescent="0.2">
      <c r="C126" s="309"/>
      <c r="D126" s="309"/>
      <c r="E126" s="309"/>
      <c r="F126" s="309"/>
    </row>
    <row r="127" spans="3:6" x14ac:dyDescent="0.2">
      <c r="C127" s="309"/>
      <c r="D127" s="309"/>
      <c r="E127" s="309"/>
      <c r="F127" s="309"/>
    </row>
    <row r="128" spans="3:6" x14ac:dyDescent="0.2">
      <c r="C128" s="309"/>
      <c r="D128" s="309"/>
      <c r="E128" s="309"/>
      <c r="F128" s="309"/>
    </row>
    <row r="129" spans="3:6" x14ac:dyDescent="0.2">
      <c r="C129" s="309"/>
      <c r="D129" s="309"/>
      <c r="E129" s="309"/>
      <c r="F129" s="309"/>
    </row>
    <row r="130" spans="3:6" x14ac:dyDescent="0.2">
      <c r="C130" s="309"/>
      <c r="D130" s="309"/>
      <c r="E130" s="309"/>
      <c r="F130" s="309"/>
    </row>
    <row r="131" spans="3:6" x14ac:dyDescent="0.2">
      <c r="C131" s="309"/>
      <c r="D131" s="309"/>
      <c r="E131" s="309"/>
      <c r="F131" s="309"/>
    </row>
    <row r="132" spans="3:6" x14ac:dyDescent="0.2">
      <c r="C132" s="309"/>
      <c r="D132" s="309"/>
      <c r="E132" s="309"/>
      <c r="F132" s="309"/>
    </row>
    <row r="133" spans="3:6" x14ac:dyDescent="0.2">
      <c r="C133" s="309"/>
      <c r="D133" s="309"/>
      <c r="E133" s="309"/>
      <c r="F133" s="309"/>
    </row>
    <row r="134" spans="3:6" x14ac:dyDescent="0.2">
      <c r="C134" s="309"/>
      <c r="D134" s="309"/>
      <c r="E134" s="309"/>
      <c r="F134" s="309"/>
    </row>
    <row r="135" spans="3:6" x14ac:dyDescent="0.2">
      <c r="C135" s="309"/>
      <c r="D135" s="309"/>
      <c r="E135" s="309"/>
      <c r="F135" s="309"/>
    </row>
    <row r="136" spans="3:6" x14ac:dyDescent="0.2">
      <c r="C136" s="309"/>
      <c r="D136" s="309"/>
      <c r="E136" s="309"/>
      <c r="F136" s="309"/>
    </row>
    <row r="137" spans="3:6" x14ac:dyDescent="0.2">
      <c r="C137" s="309"/>
      <c r="D137" s="309"/>
      <c r="E137" s="309"/>
      <c r="F137" s="309"/>
    </row>
    <row r="138" spans="3:6" x14ac:dyDescent="0.2">
      <c r="C138" s="309"/>
      <c r="D138" s="309"/>
      <c r="E138" s="309"/>
      <c r="F138" s="309"/>
    </row>
    <row r="139" spans="3:6" x14ac:dyDescent="0.2">
      <c r="C139" s="309"/>
      <c r="D139" s="309"/>
      <c r="E139" s="309"/>
      <c r="F139" s="309"/>
    </row>
  </sheetData>
  <mergeCells count="11">
    <mergeCell ref="A26:B27"/>
    <mergeCell ref="C26:C27"/>
    <mergeCell ref="D26:E26"/>
    <mergeCell ref="F26:G26"/>
    <mergeCell ref="A4:B5"/>
    <mergeCell ref="C46:E46"/>
    <mergeCell ref="M6:N6"/>
    <mergeCell ref="M7:N7"/>
    <mergeCell ref="K2:M2"/>
    <mergeCell ref="C4:E4"/>
    <mergeCell ref="F4:F5"/>
  </mergeCells>
  <pageMargins left="0.9" right="0.45" top="0.75" bottom="0.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814"/>
  <sheetViews>
    <sheetView zoomScale="90" zoomScaleNormal="90" workbookViewId="0">
      <selection activeCell="J44" sqref="J44"/>
    </sheetView>
  </sheetViews>
  <sheetFormatPr defaultColWidth="8.85546875" defaultRowHeight="12.75" x14ac:dyDescent="0.2"/>
  <cols>
    <col min="1" max="2" width="3.7109375" customWidth="1"/>
    <col min="3" max="3" width="11.28515625" customWidth="1"/>
    <col min="4" max="4" width="25.42578125" customWidth="1"/>
    <col min="5" max="5" width="12.85546875" customWidth="1"/>
    <col min="6" max="6" width="14.140625" customWidth="1"/>
    <col min="7" max="7" width="4.42578125" customWidth="1"/>
    <col min="9" max="9" width="15.42578125" customWidth="1"/>
    <col min="10" max="10" width="14.140625" customWidth="1"/>
    <col min="11" max="11" width="12.140625" customWidth="1"/>
    <col min="12" max="20" width="9.140625" customWidth="1"/>
  </cols>
  <sheetData>
    <row r="1" spans="1:20" ht="18" customHeight="1" x14ac:dyDescent="0.25">
      <c r="A1" s="385" t="s">
        <v>240</v>
      </c>
      <c r="B1" s="385"/>
      <c r="C1" s="385"/>
      <c r="D1" s="385"/>
      <c r="E1" s="385"/>
      <c r="F1" s="385"/>
      <c r="G1" s="385"/>
    </row>
    <row r="2" spans="1:20" s="1" customFormat="1" ht="18" customHeight="1" x14ac:dyDescent="0.25">
      <c r="A2" s="385" t="s">
        <v>22</v>
      </c>
      <c r="B2" s="385"/>
      <c r="C2" s="385"/>
      <c r="D2" s="385"/>
      <c r="E2" s="385"/>
      <c r="F2" s="385"/>
      <c r="G2" s="385"/>
    </row>
    <row r="3" spans="1:20" s="1" customFormat="1" ht="18" customHeight="1" x14ac:dyDescent="0.25">
      <c r="A3" s="385" t="s">
        <v>23</v>
      </c>
      <c r="B3" s="385"/>
      <c r="C3" s="385"/>
      <c r="D3" s="385"/>
      <c r="E3" s="385"/>
      <c r="F3" s="385"/>
      <c r="G3" s="385"/>
    </row>
    <row r="4" spans="1:20" s="1" customFormat="1" ht="18" customHeight="1" x14ac:dyDescent="0.25">
      <c r="A4" s="88"/>
      <c r="B4" s="88"/>
      <c r="C4" s="88"/>
      <c r="D4" s="88"/>
      <c r="E4" s="88"/>
      <c r="F4" s="88"/>
      <c r="G4" s="88"/>
    </row>
    <row r="5" spans="1:20" s="1" customFormat="1" ht="15" x14ac:dyDescent="0.2">
      <c r="A5" s="12"/>
      <c r="B5" s="12"/>
      <c r="C5" s="12"/>
      <c r="D5" s="12"/>
      <c r="E5" s="12"/>
      <c r="F5" s="12"/>
      <c r="G5" s="12"/>
      <c r="H5" s="12"/>
      <c r="I5" s="332" t="s">
        <v>14</v>
      </c>
      <c r="J5" s="332"/>
      <c r="K5" s="2"/>
      <c r="L5" s="2"/>
      <c r="M5" s="2"/>
      <c r="N5" s="2"/>
      <c r="O5" s="2"/>
      <c r="P5" s="2"/>
    </row>
    <row r="6" spans="1:20" s="1" customFormat="1" ht="15.75" x14ac:dyDescent="0.25">
      <c r="A6" s="3" t="s">
        <v>11</v>
      </c>
      <c r="B6" s="2"/>
      <c r="C6" s="2"/>
      <c r="D6" s="2"/>
      <c r="E6" s="3"/>
      <c r="F6" s="3"/>
      <c r="G6" s="2"/>
      <c r="H6" s="2"/>
      <c r="I6" s="125" t="s">
        <v>5</v>
      </c>
      <c r="J6" s="125" t="s">
        <v>6</v>
      </c>
      <c r="K6" s="2"/>
      <c r="L6" s="2"/>
      <c r="M6" s="2"/>
      <c r="N6" s="2"/>
      <c r="O6" s="2"/>
      <c r="P6" s="2"/>
      <c r="Q6" s="2"/>
      <c r="T6" s="2"/>
    </row>
    <row r="7" spans="1:20" s="1" customFormat="1" ht="15" x14ac:dyDescent="0.2">
      <c r="A7" s="2"/>
      <c r="B7" s="9" t="s">
        <v>109</v>
      </c>
      <c r="C7" s="2"/>
      <c r="D7" s="2"/>
      <c r="E7" s="4"/>
      <c r="F7" s="113">
        <f>'Project Budget'!$F$26+'Revised Project Budget '!F27</f>
        <v>915000</v>
      </c>
      <c r="G7" s="2"/>
      <c r="H7" s="2"/>
      <c r="I7" s="4">
        <f>E16*E18</f>
        <v>20520</v>
      </c>
      <c r="J7" s="4">
        <f>F21-I7</f>
        <v>14251.171243868957</v>
      </c>
      <c r="K7" s="4">
        <f>SUM(I7:J7)</f>
        <v>34771.171243868957</v>
      </c>
      <c r="L7" s="2"/>
      <c r="M7" s="2"/>
      <c r="N7" s="2"/>
      <c r="O7" s="2"/>
      <c r="P7" s="2"/>
      <c r="Q7" s="2"/>
    </row>
    <row r="8" spans="1:20" s="1" customFormat="1" ht="15" x14ac:dyDescent="0.2">
      <c r="A8" s="2"/>
      <c r="B8" s="9" t="s">
        <v>110</v>
      </c>
      <c r="C8" s="2"/>
      <c r="D8" s="2"/>
      <c r="E8" s="11"/>
      <c r="F8" s="114">
        <f>'Project Budget'!$F27</f>
        <v>250000</v>
      </c>
      <c r="G8" s="2"/>
      <c r="H8" s="2"/>
      <c r="J8" s="2"/>
      <c r="K8" s="2"/>
      <c r="L8" s="2"/>
      <c r="M8" s="2"/>
      <c r="N8" s="2"/>
      <c r="O8" s="2"/>
      <c r="P8" s="2"/>
      <c r="Q8" s="2"/>
    </row>
    <row r="9" spans="1:20" s="1" customFormat="1" ht="15" x14ac:dyDescent="0.2">
      <c r="A9" s="2"/>
      <c r="B9" s="9" t="s">
        <v>111</v>
      </c>
      <c r="C9" s="2"/>
      <c r="D9" s="2"/>
      <c r="E9" s="11"/>
      <c r="F9" s="114">
        <f>'Project Budget'!$F28</f>
        <v>750000</v>
      </c>
      <c r="G9" s="2"/>
      <c r="H9" s="2"/>
      <c r="I9" s="2" t="s">
        <v>117</v>
      </c>
      <c r="J9" s="125"/>
      <c r="K9" s="2"/>
      <c r="L9" s="2"/>
      <c r="M9" s="2"/>
      <c r="N9" s="2"/>
      <c r="O9" s="2"/>
      <c r="P9" s="2"/>
      <c r="Q9" s="2"/>
    </row>
    <row r="10" spans="1:20" s="1" customFormat="1" ht="15" x14ac:dyDescent="0.2">
      <c r="A10" s="2"/>
      <c r="B10" s="9" t="s">
        <v>112</v>
      </c>
      <c r="C10" s="2"/>
      <c r="D10" s="2"/>
      <c r="E10" s="11"/>
      <c r="F10" s="114">
        <v>864000</v>
      </c>
      <c r="G10" s="2"/>
      <c r="H10" s="2"/>
      <c r="I10" s="111" t="s">
        <v>118</v>
      </c>
      <c r="J10" s="125"/>
      <c r="K10" s="2">
        <v>50</v>
      </c>
      <c r="L10" s="2" t="s">
        <v>120</v>
      </c>
      <c r="M10" s="2"/>
      <c r="N10" s="2"/>
      <c r="O10" s="2"/>
      <c r="P10" s="2"/>
      <c r="Q10" s="2"/>
    </row>
    <row r="11" spans="1:20" s="1" customFormat="1" ht="15" x14ac:dyDescent="0.2">
      <c r="A11" s="2"/>
      <c r="B11" s="127" t="s">
        <v>113</v>
      </c>
      <c r="C11" s="118"/>
      <c r="D11" s="118"/>
      <c r="E11" s="119"/>
      <c r="F11" s="115">
        <f>3840000-2029000</f>
        <v>1811000</v>
      </c>
      <c r="G11" s="2"/>
      <c r="H11" s="2"/>
      <c r="I11" s="2"/>
      <c r="J11" s="125"/>
      <c r="K11" s="2">
        <v>20</v>
      </c>
      <c r="L11" s="2" t="s">
        <v>119</v>
      </c>
      <c r="M11" s="2"/>
      <c r="N11" s="2"/>
      <c r="O11" s="2"/>
      <c r="P11" s="2"/>
      <c r="Q11" s="2"/>
    </row>
    <row r="12" spans="1:20" s="1" customFormat="1" ht="15.75" x14ac:dyDescent="0.25">
      <c r="A12" s="2"/>
      <c r="B12" s="112" t="s">
        <v>114</v>
      </c>
      <c r="C12" s="2"/>
      <c r="D12" s="2"/>
      <c r="E12" s="4"/>
      <c r="F12" s="116">
        <f>SUM(F7:F11)</f>
        <v>4590000</v>
      </c>
      <c r="G12" s="2"/>
      <c r="H12" s="2"/>
      <c r="I12" s="2"/>
      <c r="J12" s="125"/>
      <c r="K12" s="2">
        <v>365</v>
      </c>
      <c r="L12" s="2" t="s">
        <v>121</v>
      </c>
      <c r="M12" s="2"/>
      <c r="N12" s="2"/>
      <c r="O12" s="2"/>
      <c r="P12" s="2"/>
      <c r="Q12" s="2"/>
    </row>
    <row r="13" spans="1:20" s="1" customFormat="1" ht="15" x14ac:dyDescent="0.2">
      <c r="A13" s="2"/>
      <c r="B13" s="2"/>
      <c r="C13" s="2"/>
      <c r="D13" s="2"/>
      <c r="E13" s="2"/>
      <c r="F13" s="2"/>
      <c r="G13" s="2"/>
      <c r="H13" s="2"/>
      <c r="I13" s="2"/>
      <c r="J13" s="125"/>
      <c r="K13" s="135">
        <v>0.08</v>
      </c>
      <c r="L13" s="2" t="s">
        <v>124</v>
      </c>
      <c r="M13" s="2"/>
      <c r="N13" s="2"/>
      <c r="O13" s="2"/>
      <c r="P13" s="2"/>
      <c r="Q13" s="2"/>
      <c r="T13" s="2"/>
    </row>
    <row r="14" spans="1:20" s="1" customFormat="1" ht="15.75" x14ac:dyDescent="0.25">
      <c r="A14" s="3" t="s">
        <v>7</v>
      </c>
      <c r="B14" s="2"/>
      <c r="C14" s="2"/>
      <c r="D14" s="2"/>
      <c r="E14" s="2"/>
      <c r="F14" s="2"/>
      <c r="G14" s="2"/>
      <c r="H14" s="2"/>
      <c r="I14" s="2"/>
      <c r="J14" s="125"/>
      <c r="K14" s="4">
        <f>K10*K11*K12*K13</f>
        <v>29200</v>
      </c>
      <c r="L14" s="2"/>
      <c r="M14" s="2"/>
      <c r="N14" s="2"/>
      <c r="O14" s="2"/>
      <c r="P14" s="2"/>
      <c r="Q14" s="2"/>
      <c r="T14" s="2"/>
    </row>
    <row r="15" spans="1:20" s="1" customFormat="1" ht="15" x14ac:dyDescent="0.2">
      <c r="A15" s="425" t="s">
        <v>2</v>
      </c>
      <c r="B15" s="425"/>
      <c r="C15" s="425"/>
      <c r="D15" s="425"/>
      <c r="E15" s="11"/>
      <c r="F15" s="2"/>
      <c r="G15" s="10"/>
      <c r="H15" s="2"/>
      <c r="I15" s="2"/>
      <c r="J15" s="125"/>
      <c r="K15" s="2"/>
      <c r="L15" s="2"/>
      <c r="M15" s="2"/>
      <c r="N15" s="125"/>
      <c r="O15" s="125"/>
      <c r="P15" s="2"/>
      <c r="Q15" s="2"/>
      <c r="T15" s="2"/>
    </row>
    <row r="16" spans="1:20" s="1" customFormat="1" ht="15" x14ac:dyDescent="0.2">
      <c r="A16" s="122"/>
      <c r="B16" s="424" t="s">
        <v>15</v>
      </c>
      <c r="C16" s="424"/>
      <c r="D16" s="424"/>
      <c r="E16" s="4">
        <f>F10</f>
        <v>864000</v>
      </c>
      <c r="F16" s="2"/>
      <c r="G16" s="10"/>
      <c r="H16" s="2"/>
      <c r="I16" s="111" t="s">
        <v>122</v>
      </c>
      <c r="J16" s="125"/>
      <c r="K16" s="2">
        <v>1</v>
      </c>
      <c r="L16" s="2" t="s">
        <v>123</v>
      </c>
      <c r="M16" s="2"/>
      <c r="N16" s="130"/>
      <c r="O16" s="130"/>
      <c r="P16" s="2"/>
      <c r="Q16" s="2"/>
      <c r="T16" s="2"/>
    </row>
    <row r="17" spans="1:20" s="1" customFormat="1" ht="15" x14ac:dyDescent="0.2">
      <c r="A17" s="120"/>
      <c r="B17" s="2"/>
      <c r="C17" s="2" t="s">
        <v>16</v>
      </c>
      <c r="D17" s="9"/>
      <c r="E17" s="2">
        <v>38</v>
      </c>
      <c r="F17" s="2"/>
      <c r="G17" s="10"/>
      <c r="H17" s="2"/>
      <c r="I17" s="2"/>
      <c r="J17" s="125"/>
      <c r="K17" s="2">
        <v>365</v>
      </c>
      <c r="L17" s="2" t="s">
        <v>121</v>
      </c>
      <c r="M17" s="2"/>
      <c r="N17" s="130"/>
      <c r="O17" s="130"/>
      <c r="P17" s="2"/>
      <c r="Q17" s="2"/>
      <c r="T17" s="2"/>
    </row>
    <row r="18" spans="1:20" s="1" customFormat="1" ht="15" x14ac:dyDescent="0.2">
      <c r="A18" s="120"/>
      <c r="B18" s="121"/>
      <c r="C18" s="2" t="s">
        <v>17</v>
      </c>
      <c r="D18" s="9"/>
      <c r="E18" s="123">
        <v>2.375E-2</v>
      </c>
      <c r="F18" s="2"/>
      <c r="G18" s="10"/>
      <c r="H18" s="2"/>
      <c r="I18" s="2"/>
      <c r="J18" s="125"/>
      <c r="K18" s="117">
        <v>30</v>
      </c>
      <c r="L18" s="2">
        <v>30</v>
      </c>
      <c r="M18" s="2"/>
      <c r="N18" s="130"/>
      <c r="O18" s="130"/>
      <c r="P18" s="2"/>
      <c r="Q18" s="2"/>
      <c r="T18" s="2"/>
    </row>
    <row r="19" spans="1:20" s="1" customFormat="1" ht="15" x14ac:dyDescent="0.2">
      <c r="A19" s="120"/>
      <c r="B19" s="121"/>
      <c r="C19" s="2" t="s">
        <v>18</v>
      </c>
      <c r="D19" s="9"/>
      <c r="E19" s="124">
        <f>((((1+E18)^E17)*E18)/(((1+E18)^E17)-1))</f>
        <v>4.0244411161885367E-2</v>
      </c>
      <c r="F19" s="2"/>
      <c r="G19" s="10"/>
      <c r="H19" s="2"/>
      <c r="I19" s="2"/>
      <c r="J19" s="125"/>
      <c r="K19" s="128">
        <v>30</v>
      </c>
      <c r="L19" s="136" t="s">
        <v>125</v>
      </c>
      <c r="M19" s="2"/>
      <c r="N19" s="2"/>
      <c r="O19" s="2"/>
      <c r="P19" s="2"/>
      <c r="Q19" s="2"/>
      <c r="T19" s="2"/>
    </row>
    <row r="20" spans="1:20" s="1" customFormat="1" ht="15" x14ac:dyDescent="0.2">
      <c r="A20" s="120"/>
      <c r="B20" s="121"/>
      <c r="C20" s="9"/>
      <c r="D20" s="9"/>
      <c r="E20" s="11"/>
      <c r="F20" s="2"/>
      <c r="G20" s="10"/>
      <c r="H20" s="2"/>
      <c r="I20" s="2"/>
      <c r="J20" s="125"/>
      <c r="K20" s="4">
        <f>K16*K17*K19</f>
        <v>10950</v>
      </c>
      <c r="L20" s="2"/>
      <c r="M20" s="2"/>
      <c r="N20" s="2"/>
      <c r="O20" s="2"/>
      <c r="P20" s="2"/>
      <c r="Q20" s="2"/>
      <c r="T20" s="2"/>
    </row>
    <row r="21" spans="1:20" s="1" customFormat="1" ht="15" x14ac:dyDescent="0.2">
      <c r="A21" s="120"/>
      <c r="B21" s="424" t="s">
        <v>8</v>
      </c>
      <c r="C21" s="424"/>
      <c r="D21" s="424"/>
      <c r="E21" s="11"/>
      <c r="F21" s="4">
        <f>E19*E16</f>
        <v>34771.171243868957</v>
      </c>
      <c r="G21" s="2"/>
      <c r="H21" s="2"/>
      <c r="I21" s="2"/>
      <c r="J21" s="125"/>
      <c r="K21" s="2"/>
      <c r="L21" s="2"/>
      <c r="M21" s="2"/>
      <c r="N21" s="2"/>
      <c r="O21" s="2"/>
      <c r="P21" s="2"/>
      <c r="Q21" s="2"/>
      <c r="T21" s="2"/>
    </row>
    <row r="22" spans="1:20" s="1" customFormat="1" ht="15" x14ac:dyDescent="0.2">
      <c r="A22" s="120"/>
      <c r="B22" s="2" t="s">
        <v>12</v>
      </c>
      <c r="C22" s="9"/>
      <c r="D22" s="9"/>
      <c r="E22" s="11"/>
      <c r="F22" s="4">
        <f>F21*0.1</f>
        <v>3477.1171243868957</v>
      </c>
      <c r="G22" s="2"/>
      <c r="H22" s="2"/>
      <c r="I22" s="111" t="s">
        <v>126</v>
      </c>
      <c r="J22" s="125"/>
      <c r="K22" s="4">
        <v>22000</v>
      </c>
      <c r="L22" s="2" t="s">
        <v>127</v>
      </c>
      <c r="M22" s="2" t="s">
        <v>310</v>
      </c>
      <c r="N22" s="2"/>
      <c r="O22" s="2"/>
      <c r="P22" s="2"/>
      <c r="Q22" s="2"/>
      <c r="T22" s="2"/>
    </row>
    <row r="23" spans="1:20" s="1" customFormat="1" ht="15" x14ac:dyDescent="0.2">
      <c r="A23" s="120"/>
      <c r="B23" s="121" t="s">
        <v>117</v>
      </c>
      <c r="C23" s="9"/>
      <c r="D23" s="9"/>
      <c r="E23" s="4"/>
      <c r="F23" s="10">
        <f>K14+K20</f>
        <v>40150</v>
      </c>
      <c r="G23" s="2"/>
      <c r="H23" s="2"/>
      <c r="I23" s="111"/>
      <c r="J23" s="125"/>
      <c r="K23" s="118">
        <v>2</v>
      </c>
      <c r="L23" s="2" t="s">
        <v>128</v>
      </c>
      <c r="M23" s="2"/>
      <c r="N23" s="2"/>
      <c r="O23" s="2"/>
      <c r="P23" s="2"/>
      <c r="Q23" s="2"/>
      <c r="T23" s="2"/>
    </row>
    <row r="24" spans="1:20" s="1" customFormat="1" ht="15" x14ac:dyDescent="0.2">
      <c r="A24" s="120"/>
      <c r="B24" s="121" t="s">
        <v>129</v>
      </c>
      <c r="C24" s="9"/>
      <c r="D24" s="9"/>
      <c r="E24" s="4"/>
      <c r="F24" s="10">
        <f>K29*K30</f>
        <v>44645</v>
      </c>
      <c r="G24" s="2"/>
      <c r="H24" s="2"/>
      <c r="I24" s="111"/>
      <c r="J24" s="125"/>
      <c r="K24" s="4">
        <f>K22/K23</f>
        <v>11000</v>
      </c>
      <c r="L24" s="2"/>
      <c r="M24" s="2"/>
      <c r="N24" s="2"/>
      <c r="O24" s="2"/>
      <c r="P24" s="2"/>
      <c r="Q24" s="2"/>
      <c r="T24" s="2"/>
    </row>
    <row r="25" spans="1:20" s="1" customFormat="1" ht="15" x14ac:dyDescent="0.2">
      <c r="A25" s="120"/>
      <c r="B25" s="126" t="s">
        <v>283</v>
      </c>
      <c r="C25" s="127"/>
      <c r="D25" s="127"/>
      <c r="E25" s="128"/>
      <c r="F25" s="129">
        <f>'Short-Lived Assets'!$F$23</f>
        <v>236250</v>
      </c>
      <c r="G25" s="2"/>
      <c r="H25" s="2"/>
      <c r="Q25" s="2"/>
      <c r="T25" s="2"/>
    </row>
    <row r="26" spans="1:20" s="1" customFormat="1" ht="15.75" x14ac:dyDescent="0.25">
      <c r="A26" s="120"/>
      <c r="B26" s="3" t="s">
        <v>115</v>
      </c>
      <c r="C26" s="2"/>
      <c r="D26" s="9"/>
      <c r="E26" s="131"/>
      <c r="F26" s="10"/>
      <c r="G26" s="2"/>
      <c r="H26" s="2"/>
      <c r="I26" s="2" t="s">
        <v>129</v>
      </c>
      <c r="J26" s="2"/>
      <c r="K26" s="2"/>
      <c r="L26" s="2"/>
      <c r="M26" s="2"/>
      <c r="N26" s="2"/>
      <c r="O26" s="2"/>
      <c r="P26" s="2"/>
      <c r="Q26" s="2"/>
      <c r="R26" s="2"/>
      <c r="T26" s="2"/>
    </row>
    <row r="27" spans="1:20" s="1" customFormat="1" ht="15.75" x14ac:dyDescent="0.25">
      <c r="A27" s="120"/>
      <c r="B27" s="121"/>
      <c r="C27" s="3" t="s">
        <v>10</v>
      </c>
      <c r="D27" s="2"/>
      <c r="E27" s="2"/>
      <c r="F27" s="5">
        <f>SUM(F21:F25)</f>
        <v>359293.28836825583</v>
      </c>
      <c r="G27" s="2"/>
      <c r="H27" s="2"/>
      <c r="I27" s="111" t="s">
        <v>390</v>
      </c>
      <c r="J27" s="2"/>
      <c r="K27" s="4">
        <f>F12</f>
        <v>4590000</v>
      </c>
      <c r="L27" s="2"/>
      <c r="M27" s="2"/>
      <c r="N27" s="2"/>
      <c r="O27" s="2"/>
      <c r="P27" s="2"/>
      <c r="Q27" s="2"/>
      <c r="R27" s="2"/>
      <c r="T27" s="2"/>
    </row>
    <row r="28" spans="1:20" s="1" customFormat="1" ht="15.75" x14ac:dyDescent="0.25">
      <c r="A28" s="120"/>
      <c r="B28" s="121"/>
      <c r="C28" s="3"/>
      <c r="D28" s="2"/>
      <c r="E28" s="2"/>
      <c r="F28" s="5"/>
      <c r="G28" s="2"/>
      <c r="H28" s="2"/>
      <c r="I28" s="294" t="s">
        <v>387</v>
      </c>
      <c r="J28" s="118"/>
      <c r="K28" s="118">
        <v>37.5</v>
      </c>
      <c r="L28" s="2" t="s">
        <v>388</v>
      </c>
      <c r="M28" s="2"/>
      <c r="N28" s="2"/>
      <c r="O28" s="2"/>
      <c r="P28" s="2"/>
      <c r="Q28" s="2"/>
      <c r="R28" s="2"/>
      <c r="T28" s="2"/>
    </row>
    <row r="29" spans="1:20" s="1" customFormat="1" ht="18" customHeight="1" x14ac:dyDescent="0.25">
      <c r="A29" s="385" t="s">
        <v>240</v>
      </c>
      <c r="B29" s="385"/>
      <c r="C29" s="385"/>
      <c r="D29" s="385"/>
      <c r="E29" s="385"/>
      <c r="F29" s="385"/>
      <c r="G29" s="385"/>
      <c r="H29" s="2"/>
      <c r="I29" s="111" t="s">
        <v>389</v>
      </c>
      <c r="J29" s="2"/>
      <c r="K29" s="4">
        <f>K27/K28</f>
        <v>122400</v>
      </c>
      <c r="L29" s="2"/>
      <c r="M29" s="2"/>
      <c r="N29" s="2"/>
      <c r="O29" s="2"/>
      <c r="P29" s="2"/>
      <c r="Q29" s="2"/>
      <c r="R29" s="2"/>
      <c r="T29" s="2"/>
    </row>
    <row r="30" spans="1:20" s="1" customFormat="1" ht="18" customHeight="1" x14ac:dyDescent="0.25">
      <c r="A30" s="385" t="s">
        <v>383</v>
      </c>
      <c r="B30" s="385"/>
      <c r="C30" s="385"/>
      <c r="D30" s="385"/>
      <c r="E30" s="385"/>
      <c r="F30" s="385"/>
      <c r="G30" s="385"/>
      <c r="H30" s="2"/>
      <c r="I30" s="111" t="s">
        <v>391</v>
      </c>
      <c r="J30" s="2"/>
      <c r="K30" s="350">
        <v>0.36474673202614377</v>
      </c>
      <c r="L30" s="2"/>
      <c r="M30" s="2"/>
      <c r="N30" s="2"/>
      <c r="O30" s="2"/>
      <c r="P30" s="2"/>
      <c r="Q30" s="2"/>
      <c r="R30" s="2"/>
      <c r="T30" s="2"/>
    </row>
    <row r="31" spans="1:20" s="1" customFormat="1" ht="18" customHeight="1" x14ac:dyDescent="0.25">
      <c r="A31" s="88"/>
      <c r="B31" s="88"/>
      <c r="C31" s="88"/>
      <c r="D31" s="88"/>
      <c r="E31" s="88"/>
      <c r="F31" s="88"/>
      <c r="G31" s="88"/>
      <c r="H31" s="2"/>
      <c r="I31" s="111"/>
      <c r="J31" s="2"/>
      <c r="K31" s="350"/>
      <c r="L31" s="2"/>
      <c r="M31" s="2"/>
      <c r="N31" s="2"/>
      <c r="O31" s="2"/>
      <c r="P31" s="2"/>
      <c r="Q31" s="2"/>
      <c r="R31" s="2"/>
      <c r="T31" s="2"/>
    </row>
    <row r="32" spans="1:20" s="1" customFormat="1" ht="15.6" customHeight="1" x14ac:dyDescent="0.25">
      <c r="A32" s="88"/>
      <c r="B32" s="88"/>
      <c r="C32" s="88"/>
      <c r="D32" s="88"/>
      <c r="E32" s="88"/>
      <c r="F32" s="88"/>
      <c r="G32" s="88"/>
      <c r="H32" s="2"/>
      <c r="I32" s="2"/>
      <c r="J32" s="2"/>
      <c r="K32" s="357">
        <f>K29*K30</f>
        <v>44645</v>
      </c>
      <c r="L32" s="2"/>
      <c r="M32" s="2"/>
      <c r="N32" s="2"/>
      <c r="O32" s="2"/>
      <c r="P32" s="2"/>
      <c r="Q32" s="2"/>
      <c r="R32" s="2"/>
      <c r="T32" s="2"/>
    </row>
    <row r="33" spans="1:20" s="1" customFormat="1" ht="15.75" x14ac:dyDescent="0.25">
      <c r="A33" s="3" t="s">
        <v>285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T33" s="2"/>
    </row>
    <row r="34" spans="1:20" s="1" customFormat="1" ht="15.75" x14ac:dyDescent="0.25">
      <c r="A34" s="3"/>
      <c r="B34" s="2" t="s">
        <v>288</v>
      </c>
      <c r="C34" s="2"/>
      <c r="D34" s="2"/>
      <c r="E34" s="2"/>
      <c r="F34" s="114">
        <f>'Ex BA'!F250</f>
        <v>369422900</v>
      </c>
      <c r="G34" s="114" t="s">
        <v>380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T34" s="2"/>
    </row>
    <row r="35" spans="1:20" s="1" customFormat="1" ht="15" x14ac:dyDescent="0.2">
      <c r="A35" s="2"/>
      <c r="B35" s="118" t="s">
        <v>287</v>
      </c>
      <c r="C35" s="118"/>
      <c r="D35" s="118"/>
      <c r="E35" s="118"/>
      <c r="F35" s="115">
        <f>'Ex BA'!F254</f>
        <v>478675600</v>
      </c>
      <c r="G35" s="114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T35" s="2"/>
    </row>
    <row r="36" spans="1:20" s="1" customFormat="1" ht="15" x14ac:dyDescent="0.2">
      <c r="A36" s="2"/>
      <c r="B36" s="2"/>
      <c r="C36" s="2" t="s">
        <v>289</v>
      </c>
      <c r="D36" s="2"/>
      <c r="E36" s="2"/>
      <c r="F36" s="268">
        <f>F34/F35</f>
        <v>0.77176045739536336</v>
      </c>
      <c r="G36" s="269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T36" s="2"/>
    </row>
    <row r="37" spans="1:20" s="1" customFormat="1" ht="15" x14ac:dyDescent="0.2">
      <c r="A37" s="2"/>
      <c r="B37" s="2"/>
      <c r="C37" s="2"/>
      <c r="D37" s="2"/>
      <c r="E37" s="2"/>
      <c r="F37" s="268"/>
      <c r="G37" s="269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T37" s="2"/>
    </row>
    <row r="38" spans="1:20" s="1" customFormat="1" ht="15" x14ac:dyDescent="0.2">
      <c r="A38" s="2"/>
      <c r="E38" s="125" t="s">
        <v>308</v>
      </c>
      <c r="F38" s="281" t="s">
        <v>309</v>
      </c>
      <c r="G38" s="269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T38" s="2"/>
    </row>
    <row r="39" spans="1:20" s="1" customFormat="1" ht="15" x14ac:dyDescent="0.2">
      <c r="A39" s="2"/>
      <c r="B39" s="9" t="s">
        <v>8</v>
      </c>
      <c r="C39" s="9"/>
      <c r="D39" s="9"/>
      <c r="E39" s="280">
        <f>F$36</f>
        <v>0.77176045739536336</v>
      </c>
      <c r="F39" s="4">
        <f>F21*E39</f>
        <v>26835.015023340813</v>
      </c>
      <c r="G39" s="269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T39" s="2"/>
    </row>
    <row r="40" spans="1:20" s="1" customFormat="1" ht="15" x14ac:dyDescent="0.2">
      <c r="A40" s="2"/>
      <c r="B40" s="2" t="s">
        <v>12</v>
      </c>
      <c r="C40" s="9"/>
      <c r="D40" s="9"/>
      <c r="E40" s="280">
        <f>F$36</f>
        <v>0.77176045739536336</v>
      </c>
      <c r="F40" s="4">
        <f>F22*E40</f>
        <v>2683.5015023340811</v>
      </c>
      <c r="G40" s="269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T40" s="2"/>
    </row>
    <row r="41" spans="1:20" s="1" customFormat="1" ht="15" x14ac:dyDescent="0.2">
      <c r="A41" s="2"/>
      <c r="B41" s="121" t="s">
        <v>117</v>
      </c>
      <c r="C41" s="9"/>
      <c r="D41" s="9"/>
      <c r="E41" s="280">
        <f>F$36</f>
        <v>0.77176045739536336</v>
      </c>
      <c r="F41" s="4">
        <f>F23*E41</f>
        <v>30986.182364423839</v>
      </c>
      <c r="G41" s="269"/>
      <c r="H41" s="2"/>
      <c r="I41" s="111"/>
      <c r="J41" s="125"/>
      <c r="K41" s="4"/>
      <c r="L41" s="2"/>
      <c r="M41" s="2"/>
      <c r="N41" s="2"/>
      <c r="O41" s="2"/>
      <c r="P41" s="2"/>
      <c r="Q41" s="2"/>
      <c r="T41" s="2"/>
    </row>
    <row r="42" spans="1:20" s="1" customFormat="1" ht="15" x14ac:dyDescent="0.2">
      <c r="A42" s="2"/>
      <c r="B42" s="121" t="s">
        <v>386</v>
      </c>
      <c r="C42" s="9"/>
      <c r="D42" s="9"/>
      <c r="E42" s="280">
        <f>F36</f>
        <v>0.77176045739536336</v>
      </c>
      <c r="F42" s="4">
        <f>E42*F24</f>
        <v>34455.245620415997</v>
      </c>
      <c r="G42" s="269"/>
      <c r="H42" s="2"/>
      <c r="I42" s="111"/>
      <c r="J42" s="125"/>
      <c r="K42" s="4"/>
      <c r="L42" s="2"/>
      <c r="M42" s="2"/>
      <c r="N42" s="2"/>
      <c r="O42" s="2"/>
      <c r="P42" s="2"/>
      <c r="Q42" s="2"/>
      <c r="T42" s="2"/>
    </row>
    <row r="43" spans="1:20" s="1" customFormat="1" ht="15" x14ac:dyDescent="0.2">
      <c r="A43" s="2"/>
      <c r="B43" s="126" t="s">
        <v>283</v>
      </c>
      <c r="C43" s="127"/>
      <c r="D43" s="127"/>
      <c r="E43" s="282">
        <f>'Short-Lived Assets'!$G$46</f>
        <v>0.33547654320987658</v>
      </c>
      <c r="F43" s="128">
        <f>F25*E43</f>
        <v>79256.333333333343</v>
      </c>
      <c r="G43" s="269"/>
      <c r="H43" s="2"/>
      <c r="I43" s="111"/>
      <c r="J43" s="125"/>
      <c r="K43" s="4"/>
      <c r="L43" s="2"/>
      <c r="M43" s="2"/>
      <c r="N43" s="2"/>
      <c r="O43" s="2"/>
      <c r="P43" s="2"/>
      <c r="Q43" s="2"/>
      <c r="T43" s="2"/>
    </row>
    <row r="44" spans="1:20" s="1" customFormat="1" ht="15" x14ac:dyDescent="0.2">
      <c r="A44" s="2"/>
      <c r="B44" s="111" t="s">
        <v>290</v>
      </c>
      <c r="C44" s="2"/>
      <c r="D44" s="9"/>
      <c r="E44" s="2"/>
      <c r="F44" s="4">
        <f>SUM(F39:F43)</f>
        <v>174216.27784384807</v>
      </c>
      <c r="G44" s="269"/>
      <c r="H44" s="2"/>
      <c r="I44" s="111"/>
      <c r="J44" s="125"/>
      <c r="K44" s="4"/>
      <c r="L44" s="2"/>
      <c r="M44" s="2"/>
      <c r="N44" s="2"/>
      <c r="O44" s="2"/>
      <c r="P44" s="2"/>
      <c r="Q44" s="2"/>
      <c r="T44" s="2"/>
    </row>
    <row r="45" spans="1:20" s="1" customFormat="1" ht="15" x14ac:dyDescent="0.2">
      <c r="A45" s="2"/>
      <c r="B45" s="2"/>
      <c r="C45" s="2"/>
      <c r="D45" s="2"/>
      <c r="E45" s="2"/>
      <c r="F45" s="268"/>
      <c r="G45" s="269"/>
      <c r="H45" s="2"/>
      <c r="I45" s="111"/>
      <c r="J45" s="125"/>
      <c r="K45" s="4"/>
      <c r="L45" s="2"/>
      <c r="M45" s="2"/>
      <c r="N45" s="2"/>
      <c r="O45" s="2"/>
      <c r="P45" s="2"/>
      <c r="Q45" s="2"/>
      <c r="T45" s="2"/>
    </row>
    <row r="46" spans="1:20" s="1" customFormat="1" ht="15" x14ac:dyDescent="0.2">
      <c r="A46" s="2"/>
      <c r="B46" s="2" t="s">
        <v>381</v>
      </c>
      <c r="C46" s="2"/>
      <c r="D46" s="2"/>
      <c r="E46" s="2"/>
      <c r="F46" s="117">
        <f>F44/(F34/1000)</f>
        <v>0.47159035848575726</v>
      </c>
      <c r="G46" s="2"/>
      <c r="H46" s="2"/>
      <c r="I46" s="111"/>
      <c r="J46" s="125"/>
      <c r="K46" s="4"/>
      <c r="L46" s="2"/>
      <c r="M46" s="2"/>
      <c r="N46" s="2"/>
      <c r="O46" s="2"/>
      <c r="P46" s="2"/>
      <c r="Q46" s="2"/>
      <c r="T46" s="2"/>
    </row>
    <row r="47" spans="1:20" s="1" customFormat="1" ht="15" x14ac:dyDescent="0.2">
      <c r="A47" s="2"/>
      <c r="B47" s="118" t="s">
        <v>382</v>
      </c>
      <c r="C47" s="118"/>
      <c r="D47" s="118"/>
      <c r="E47" s="118"/>
      <c r="F47" s="135">
        <v>2.93</v>
      </c>
      <c r="G47" s="2"/>
      <c r="H47" s="2"/>
      <c r="I47" s="111"/>
      <c r="J47" s="125"/>
      <c r="K47" s="4"/>
      <c r="L47" s="2"/>
      <c r="M47" s="2"/>
      <c r="N47" s="2"/>
      <c r="O47" s="2"/>
      <c r="P47" s="2"/>
      <c r="Q47" s="2"/>
      <c r="T47" s="2"/>
    </row>
    <row r="48" spans="1:20" s="1" customFormat="1" ht="15.6" customHeight="1" x14ac:dyDescent="0.25">
      <c r="A48" s="2"/>
      <c r="B48" s="2"/>
      <c r="C48" s="3" t="s">
        <v>291</v>
      </c>
      <c r="D48" s="3"/>
      <c r="E48" s="3"/>
      <c r="F48" s="270">
        <f>ROUND(F46+F47,2)</f>
        <v>3.4</v>
      </c>
      <c r="G48" s="3"/>
      <c r="H48" s="2"/>
      <c r="N48" s="2"/>
      <c r="O48" s="2"/>
      <c r="P48" s="2"/>
      <c r="Q48" s="2"/>
    </row>
    <row r="49" spans="1:19" s="1" customFormat="1" ht="15.6" customHeight="1" x14ac:dyDescent="0.25">
      <c r="A49" s="2"/>
      <c r="B49" s="2"/>
      <c r="C49" s="3"/>
      <c r="D49" s="3"/>
      <c r="E49" s="3"/>
      <c r="F49" s="270"/>
      <c r="G49" s="3"/>
      <c r="H49" s="2"/>
      <c r="N49" s="2"/>
      <c r="O49" s="2"/>
      <c r="P49" s="2"/>
      <c r="Q49" s="2"/>
    </row>
    <row r="50" spans="1:19" s="1" customFormat="1" ht="15.6" customHeight="1" x14ac:dyDescent="0.2">
      <c r="H50" s="2"/>
      <c r="N50" s="2"/>
      <c r="O50" s="2"/>
      <c r="P50" s="2"/>
      <c r="Q50" s="2"/>
    </row>
    <row r="51" spans="1:19" s="1" customFormat="1" ht="15.75" x14ac:dyDescent="0.25">
      <c r="A51" s="3" t="s">
        <v>286</v>
      </c>
      <c r="B51" s="2"/>
      <c r="C51" s="2"/>
      <c r="D51" s="2"/>
      <c r="E51" s="2"/>
      <c r="F51" s="2"/>
      <c r="G51" s="2"/>
      <c r="H51" s="2"/>
      <c r="N51" s="2"/>
      <c r="O51" s="2"/>
      <c r="P51" s="2"/>
      <c r="Q51" s="2"/>
    </row>
    <row r="52" spans="1:19" s="1" customFormat="1" ht="15.75" x14ac:dyDescent="0.25">
      <c r="A52" s="3"/>
      <c r="B52" s="2" t="s">
        <v>292</v>
      </c>
      <c r="C52" s="2"/>
      <c r="D52" s="2"/>
      <c r="E52" s="2"/>
      <c r="F52" s="114">
        <f>'Ex BA'!F246</f>
        <v>109252700</v>
      </c>
      <c r="G52" s="114" t="s">
        <v>380</v>
      </c>
      <c r="H52" s="2"/>
      <c r="N52" s="2"/>
      <c r="O52" s="2"/>
      <c r="P52" s="2"/>
      <c r="Q52" s="2"/>
    </row>
    <row r="53" spans="1:19" s="1" customFormat="1" ht="15" x14ac:dyDescent="0.2">
      <c r="A53" s="2"/>
      <c r="B53" s="118" t="s">
        <v>287</v>
      </c>
      <c r="C53" s="118"/>
      <c r="D53" s="118"/>
      <c r="E53" s="118"/>
      <c r="F53" s="115">
        <f>'Ex BA'!F254</f>
        <v>478675600</v>
      </c>
      <c r="G53" s="114"/>
      <c r="H53" s="2"/>
      <c r="N53" s="2"/>
      <c r="O53" s="2"/>
      <c r="P53" s="2"/>
      <c r="Q53" s="2"/>
    </row>
    <row r="54" spans="1:19" s="1" customFormat="1" ht="15" x14ac:dyDescent="0.2">
      <c r="A54" s="2"/>
      <c r="B54" s="2"/>
      <c r="C54" s="2" t="s">
        <v>293</v>
      </c>
      <c r="D54" s="2"/>
      <c r="E54" s="2"/>
      <c r="F54" s="268">
        <f>F52/F53</f>
        <v>0.22823954260463664</v>
      </c>
      <c r="G54" s="269"/>
      <c r="H54" s="2"/>
      <c r="N54" s="2"/>
      <c r="O54" s="132"/>
      <c r="P54" s="2"/>
      <c r="Q54" s="2"/>
    </row>
    <row r="55" spans="1:19" s="1" customFormat="1" ht="15" x14ac:dyDescent="0.2">
      <c r="A55" s="2"/>
      <c r="B55" s="2"/>
      <c r="C55" s="2"/>
      <c r="D55" s="2"/>
      <c r="E55" s="2"/>
      <c r="F55" s="268"/>
      <c r="G55" s="269"/>
      <c r="H55" s="2"/>
      <c r="N55" s="2"/>
      <c r="O55" s="2"/>
      <c r="P55" s="2"/>
      <c r="Q55" s="2"/>
      <c r="S55" s="2"/>
    </row>
    <row r="56" spans="1:19" s="1" customFormat="1" ht="15" x14ac:dyDescent="0.2">
      <c r="A56" s="2"/>
      <c r="E56" s="125" t="s">
        <v>308</v>
      </c>
      <c r="F56" s="281" t="s">
        <v>309</v>
      </c>
      <c r="G56" s="269"/>
      <c r="H56" s="2"/>
      <c r="N56" s="2"/>
      <c r="O56" s="2"/>
      <c r="P56" s="2"/>
      <c r="Q56" s="2"/>
      <c r="S56" s="2"/>
    </row>
    <row r="57" spans="1:19" s="1" customFormat="1" ht="15" x14ac:dyDescent="0.2">
      <c r="A57" s="2"/>
      <c r="B57" s="9" t="s">
        <v>8</v>
      </c>
      <c r="C57" s="9"/>
      <c r="D57" s="9"/>
      <c r="E57" s="280">
        <f>F$54</f>
        <v>0.22823954260463664</v>
      </c>
      <c r="F57" s="4">
        <f>F21*E57</f>
        <v>7936.1562205281452</v>
      </c>
      <c r="G57" s="283"/>
      <c r="H57" s="2"/>
      <c r="N57" s="2"/>
      <c r="O57" s="2"/>
      <c r="P57" s="2"/>
      <c r="Q57" s="2"/>
      <c r="S57" s="2"/>
    </row>
    <row r="58" spans="1:19" s="1" customFormat="1" ht="15" x14ac:dyDescent="0.2">
      <c r="A58" s="2"/>
      <c r="B58" s="2" t="s">
        <v>12</v>
      </c>
      <c r="C58" s="9"/>
      <c r="D58" s="9"/>
      <c r="E58" s="280">
        <f>F$54</f>
        <v>0.22823954260463664</v>
      </c>
      <c r="F58" s="4">
        <f>F22*E58</f>
        <v>793.6156220528145</v>
      </c>
      <c r="G58" s="283"/>
      <c r="H58" s="2"/>
      <c r="N58" s="2"/>
      <c r="O58" s="2"/>
      <c r="P58" s="2"/>
      <c r="Q58" s="2"/>
      <c r="S58" s="2"/>
    </row>
    <row r="59" spans="1:19" s="1" customFormat="1" ht="15" x14ac:dyDescent="0.2">
      <c r="A59" s="2"/>
      <c r="B59" s="121" t="s">
        <v>117</v>
      </c>
      <c r="C59" s="9"/>
      <c r="D59" s="9"/>
      <c r="E59" s="280">
        <f>F$54</f>
        <v>0.22823954260463664</v>
      </c>
      <c r="F59" s="4">
        <f>F23*E59</f>
        <v>9163.8176355761607</v>
      </c>
      <c r="G59" s="283"/>
      <c r="H59" s="2"/>
      <c r="N59" s="2"/>
      <c r="O59" s="2"/>
      <c r="P59" s="2"/>
      <c r="Q59" s="2"/>
      <c r="S59" s="2"/>
    </row>
    <row r="60" spans="1:19" s="1" customFormat="1" ht="15" x14ac:dyDescent="0.2">
      <c r="A60" s="2"/>
      <c r="B60" s="126" t="s">
        <v>283</v>
      </c>
      <c r="C60" s="127"/>
      <c r="D60" s="127"/>
      <c r="E60" s="282">
        <f>'Short-Lived Assets'!$F$46</f>
        <v>0.66452345679012359</v>
      </c>
      <c r="F60" s="128">
        <f>F25*E60</f>
        <v>156993.66666666669</v>
      </c>
      <c r="G60" s="283"/>
      <c r="H60" s="2"/>
      <c r="N60" s="2"/>
      <c r="O60" s="2"/>
      <c r="P60" s="2"/>
      <c r="Q60" s="2"/>
      <c r="S60" s="2"/>
    </row>
    <row r="61" spans="1:19" s="1" customFormat="1" ht="15" x14ac:dyDescent="0.2">
      <c r="A61" s="2"/>
      <c r="B61" s="111" t="s">
        <v>295</v>
      </c>
      <c r="C61" s="2"/>
      <c r="D61" s="9"/>
      <c r="E61" s="2"/>
      <c r="F61" s="4">
        <f>SUM(F57:F60)</f>
        <v>174887.2561448238</v>
      </c>
      <c r="G61" s="283"/>
      <c r="H61" s="2"/>
      <c r="N61" s="2"/>
      <c r="O61" s="2"/>
      <c r="P61" s="2"/>
      <c r="Q61" s="2"/>
      <c r="S61" s="2"/>
    </row>
    <row r="62" spans="1:19" s="1" customFormat="1" ht="15" x14ac:dyDescent="0.2">
      <c r="A62" s="2"/>
      <c r="B62" s="2"/>
      <c r="C62" s="2"/>
      <c r="D62" s="2"/>
      <c r="E62" s="2"/>
      <c r="F62" s="2"/>
      <c r="G62" s="2"/>
      <c r="H62" s="2"/>
      <c r="N62" s="2"/>
      <c r="O62" s="2"/>
      <c r="P62" s="2"/>
      <c r="Q62" s="2"/>
      <c r="S62" s="2"/>
    </row>
    <row r="63" spans="1:19" s="1" customFormat="1" ht="15" x14ac:dyDescent="0.2">
      <c r="A63" s="2"/>
      <c r="B63" s="2" t="s">
        <v>295</v>
      </c>
      <c r="C63" s="2"/>
      <c r="D63" s="2"/>
      <c r="E63" s="2"/>
      <c r="F63" s="4">
        <f>F61</f>
        <v>174887.2561448238</v>
      </c>
      <c r="G63" s="2"/>
      <c r="H63" s="2"/>
      <c r="I63" s="345"/>
      <c r="N63" s="2"/>
      <c r="O63" s="2"/>
      <c r="P63" s="2"/>
      <c r="Q63" s="2"/>
      <c r="S63" s="2"/>
    </row>
    <row r="64" spans="1:19" s="1" customFormat="1" ht="15" x14ac:dyDescent="0.2">
      <c r="A64" s="2"/>
      <c r="B64" s="118" t="s">
        <v>294</v>
      </c>
      <c r="C64" s="118"/>
      <c r="D64" s="118"/>
      <c r="E64" s="118"/>
      <c r="F64" s="128">
        <f>'Ex BA'!F247</f>
        <v>758545.3690000003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S64" s="6"/>
    </row>
    <row r="65" spans="1:19" s="1" customFormat="1" ht="15" x14ac:dyDescent="0.2">
      <c r="A65" s="2"/>
      <c r="B65" s="2" t="s">
        <v>296</v>
      </c>
      <c r="C65" s="2"/>
      <c r="D65" s="2"/>
      <c r="E65" s="2"/>
      <c r="F65" s="4">
        <f>F63+F64</f>
        <v>933432.62514482415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S65" s="7"/>
    </row>
    <row r="66" spans="1:19" s="1" customFormat="1" ht="15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S66" s="2"/>
    </row>
    <row r="67" spans="1:19" s="1" customFormat="1" ht="15.75" x14ac:dyDescent="0.25">
      <c r="A67" s="2"/>
      <c r="B67" s="3" t="s">
        <v>297</v>
      </c>
      <c r="C67" s="3"/>
      <c r="D67" s="3"/>
      <c r="E67" s="3"/>
      <c r="F67" s="271">
        <f>(F65/F64)-1</f>
        <v>0.23055609234735663</v>
      </c>
      <c r="G67" s="3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spans="1:19" s="1" customFormat="1" ht="15" x14ac:dyDescent="0.2">
      <c r="H68" s="2"/>
      <c r="I68" s="2"/>
      <c r="J68" s="2"/>
      <c r="K68" s="2"/>
      <c r="L68" s="2"/>
      <c r="M68" s="2"/>
      <c r="N68" s="2"/>
      <c r="O68" s="2"/>
      <c r="P68" s="2"/>
      <c r="Q68" s="2"/>
    </row>
    <row r="69" spans="1:19" s="1" customFormat="1" ht="15" x14ac:dyDescent="0.2">
      <c r="H69" s="2"/>
      <c r="I69" s="2"/>
      <c r="J69" s="2"/>
      <c r="K69" s="2"/>
      <c r="L69" s="2"/>
      <c r="M69" s="2"/>
      <c r="N69" s="2"/>
      <c r="O69" s="2"/>
      <c r="P69" s="2"/>
      <c r="Q69" s="2"/>
    </row>
    <row r="70" spans="1:19" s="1" customFormat="1" ht="15" x14ac:dyDescent="0.2"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19" s="1" customFormat="1" ht="15.75" x14ac:dyDescent="0.25">
      <c r="F71" s="333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spans="1:19" s="1" customFormat="1" ht="15.6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spans="1:19" s="1" customFormat="1" ht="15.6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19" s="1" customFormat="1" ht="15.6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19" s="1" customFormat="1" ht="15.6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1:19" s="1" customFormat="1" ht="15.6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9" s="1" customFormat="1" ht="15.6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1:19" s="1" customFormat="1" ht="15.6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1:19" s="1" customFormat="1" ht="15.6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1:19" s="1" customFormat="1" ht="15.6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1:17" s="1" customFormat="1" ht="15.6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1:17" s="1" customFormat="1" ht="15.6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1:17" s="1" customFormat="1" ht="15.6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1:17" s="1" customFormat="1" ht="15.6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7" s="1" customFormat="1" ht="15.6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1:17" s="1" customFormat="1" ht="15.6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1:17" s="1" customFormat="1" ht="15.6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17" s="1" customFormat="1" ht="15.6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spans="1:17" s="1" customFormat="1" ht="15.6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spans="1:17" s="1" customFormat="1" ht="15.6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spans="1:17" s="1" customFormat="1" ht="15.6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spans="1:17" s="1" customFormat="1" ht="15.6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17" s="1" customFormat="1" ht="15.6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spans="1:17" s="1" customFormat="1" ht="15.6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7" s="1" customFormat="1" ht="15.6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spans="1:17" s="1" customFormat="1" ht="15.6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spans="1:17" s="1" customFormat="1" ht="15.6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spans="1:17" s="1" customFormat="1" ht="15.6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spans="1:17" s="1" customFormat="1" ht="15.6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7" s="1" customFormat="1" ht="15.6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7" s="1" customFormat="1" ht="15.6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7" s="1" customFormat="1" ht="15.6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7" s="1" customFormat="1" ht="15.6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7" s="1" customFormat="1" ht="15.6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7" s="1" customFormat="1" ht="15.6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7" s="1" customFormat="1" ht="15.6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7" s="1" customFormat="1" ht="15.6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7" s="1" customFormat="1" ht="15.6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7" s="1" customFormat="1" ht="15.6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spans="1:17" s="1" customFormat="1" ht="15.6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spans="1:17" s="1" customFormat="1" ht="15.6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1:17" s="1" customFormat="1" ht="15.6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spans="1:17" s="1" customFormat="1" ht="15.6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spans="1:17" s="1" customFormat="1" ht="15.6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spans="1:17" s="1" customFormat="1" ht="15.6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spans="1:17" s="1" customFormat="1" ht="15.6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spans="1:17" s="1" customFormat="1" ht="15.6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spans="1:17" s="1" customFormat="1" ht="15.6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1:17" s="1" customFormat="1" ht="15.6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spans="1:17" s="1" customFormat="1" ht="15.6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spans="1:17" s="1" customFormat="1" ht="15.6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spans="1:17" s="1" customFormat="1" ht="15.6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spans="1:17" s="1" customFormat="1" ht="15.6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spans="1:17" s="1" customFormat="1" ht="15.6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spans="1:17" s="1" customFormat="1" ht="15.6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spans="1:17" s="1" customFormat="1" ht="15.6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spans="1:17" s="1" customFormat="1" ht="15.6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7" s="1" customFormat="1" ht="15.6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spans="1:17" s="1" customFormat="1" ht="15.6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spans="1:17" s="1" customFormat="1" ht="15.6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7" s="1" customFormat="1" ht="15.6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spans="1:17" s="1" customFormat="1" ht="15.6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spans="1:17" s="1" customFormat="1" ht="15.6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spans="1:17" s="1" customFormat="1" ht="15.6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spans="1:17" s="1" customFormat="1" ht="15.6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spans="1:17" s="1" customFormat="1" ht="15.6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spans="1:17" s="1" customFormat="1" ht="15.6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spans="1:17" s="1" customFormat="1" ht="15.6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spans="1:17" s="1" customFormat="1" ht="15.6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spans="1:17" s="1" customFormat="1" ht="15.6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spans="1:17" s="1" customFormat="1" ht="15.6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spans="1:17" s="1" customFormat="1" ht="15.6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spans="1:17" s="1" customFormat="1" ht="15.6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spans="1:17" s="1" customFormat="1" ht="15.6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spans="1:17" s="1" customFormat="1" ht="15.6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spans="1:17" s="1" customFormat="1" ht="15.6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spans="1:17" s="1" customFormat="1" ht="15.6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1:17" s="1" customFormat="1" ht="15.6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7" s="1" customFormat="1" ht="15.6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1:17" s="1" customFormat="1" ht="15.6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1:17" s="1" customFormat="1" ht="15.6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spans="1:17" s="1" customFormat="1" ht="15.6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spans="1:17" s="1" customFormat="1" ht="15.6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spans="1:17" s="1" customFormat="1" ht="15.6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1:17" s="1" customFormat="1" ht="15.6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spans="1:17" s="1" customFormat="1" ht="15.6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spans="1:17" s="1" customFormat="1" ht="15.6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spans="1:17" s="1" customFormat="1" ht="15.6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spans="1:17" s="1" customFormat="1" ht="15.6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spans="1:17" s="1" customFormat="1" ht="15.6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spans="1:17" s="1" customFormat="1" ht="15.6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spans="1:17" s="1" customFormat="1" ht="15.6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spans="1:17" s="1" customFormat="1" ht="15.6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spans="1:17" s="1" customFormat="1" ht="15.6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spans="1:17" s="1" customFormat="1" ht="15.6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spans="1:17" s="1" customFormat="1" ht="15.6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spans="1:17" s="1" customFormat="1" ht="15.6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spans="1:17" s="1" customFormat="1" ht="15.6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spans="1:17" s="1" customFormat="1" ht="15.6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spans="1:17" s="1" customFormat="1" ht="15.6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spans="1:17" s="1" customFormat="1" ht="15.6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s="1" customFormat="1" ht="15.6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s="1" customFormat="1" ht="15.6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s="1" customFormat="1" ht="15.6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s="1" customFormat="1" ht="15.6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s="1" customFormat="1" ht="15.6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s="1" customFormat="1" ht="15.6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s="1" customFormat="1" ht="15.6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s="1" customFormat="1" ht="15.6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s="1" customFormat="1" ht="15.6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s="1" customFormat="1" ht="15.6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s="1" customFormat="1" ht="15.6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s="1" customFormat="1" ht="15.6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s="1" customFormat="1" ht="15.6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s="1" customFormat="1" ht="15.6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s="1" customFormat="1" ht="15.6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s="1" customFormat="1" ht="15.6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s="1" customFormat="1" ht="15.6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s="1" customFormat="1" ht="15.6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s="1" customFormat="1" ht="15.6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s="1" customFormat="1" x14ac:dyDescent="0.2"/>
    <row r="192" spans="1:17" s="1" customFormat="1" x14ac:dyDescent="0.2"/>
    <row r="193" s="1" customFormat="1" x14ac:dyDescent="0.2"/>
    <row r="194" s="1" customFormat="1" x14ac:dyDescent="0.2"/>
    <row r="195" s="1" customFormat="1" x14ac:dyDescent="0.2"/>
    <row r="196" s="1" customFormat="1" x14ac:dyDescent="0.2"/>
    <row r="197" s="1" customFormat="1" x14ac:dyDescent="0.2"/>
    <row r="198" s="1" customFormat="1" x14ac:dyDescent="0.2"/>
    <row r="199" s="1" customFormat="1" x14ac:dyDescent="0.2"/>
    <row r="200" s="1" customFormat="1" x14ac:dyDescent="0.2"/>
    <row r="201" s="1" customFormat="1" x14ac:dyDescent="0.2"/>
    <row r="202" s="1" customFormat="1" x14ac:dyDescent="0.2"/>
    <row r="203" s="1" customFormat="1" x14ac:dyDescent="0.2"/>
    <row r="204" s="1" customFormat="1" x14ac:dyDescent="0.2"/>
    <row r="205" s="1" customFormat="1" x14ac:dyDescent="0.2"/>
    <row r="206" s="1" customFormat="1" x14ac:dyDescent="0.2"/>
    <row r="207" s="1" customFormat="1" x14ac:dyDescent="0.2"/>
    <row r="208" s="1" customFormat="1" x14ac:dyDescent="0.2"/>
    <row r="209" s="1" customFormat="1" x14ac:dyDescent="0.2"/>
    <row r="210" s="1" customFormat="1" x14ac:dyDescent="0.2"/>
    <row r="211" s="1" customFormat="1" x14ac:dyDescent="0.2"/>
    <row r="212" s="1" customFormat="1" x14ac:dyDescent="0.2"/>
    <row r="213" s="1" customFormat="1" x14ac:dyDescent="0.2"/>
    <row r="214" s="1" customFormat="1" x14ac:dyDescent="0.2"/>
    <row r="215" s="1" customFormat="1" x14ac:dyDescent="0.2"/>
    <row r="216" s="1" customFormat="1" x14ac:dyDescent="0.2"/>
    <row r="217" s="1" customFormat="1" x14ac:dyDescent="0.2"/>
    <row r="218" s="1" customFormat="1" x14ac:dyDescent="0.2"/>
    <row r="219" s="1" customFormat="1" x14ac:dyDescent="0.2"/>
    <row r="220" s="1" customFormat="1" x14ac:dyDescent="0.2"/>
    <row r="221" s="1" customFormat="1" x14ac:dyDescent="0.2"/>
    <row r="222" s="1" customFormat="1" x14ac:dyDescent="0.2"/>
    <row r="223" s="1" customFormat="1" x14ac:dyDescent="0.2"/>
    <row r="224" s="1" customFormat="1" x14ac:dyDescent="0.2"/>
    <row r="225" s="1" customFormat="1" x14ac:dyDescent="0.2"/>
    <row r="226" s="1" customFormat="1" x14ac:dyDescent="0.2"/>
    <row r="227" s="1" customFormat="1" x14ac:dyDescent="0.2"/>
    <row r="228" s="1" customFormat="1" x14ac:dyDescent="0.2"/>
    <row r="229" s="1" customFormat="1" x14ac:dyDescent="0.2"/>
    <row r="230" s="1" customFormat="1" x14ac:dyDescent="0.2"/>
    <row r="231" s="1" customFormat="1" x14ac:dyDescent="0.2"/>
    <row r="232" s="1" customFormat="1" x14ac:dyDescent="0.2"/>
    <row r="233" s="1" customFormat="1" x14ac:dyDescent="0.2"/>
    <row r="234" s="1" customFormat="1" x14ac:dyDescent="0.2"/>
    <row r="235" s="1" customFormat="1" x14ac:dyDescent="0.2"/>
    <row r="236" s="1" customFormat="1" x14ac:dyDescent="0.2"/>
    <row r="237" s="1" customFormat="1" x14ac:dyDescent="0.2"/>
    <row r="238" s="1" customFormat="1" x14ac:dyDescent="0.2"/>
    <row r="239" s="1" customFormat="1" x14ac:dyDescent="0.2"/>
    <row r="240" s="1" customFormat="1" x14ac:dyDescent="0.2"/>
    <row r="241" s="1" customFormat="1" x14ac:dyDescent="0.2"/>
    <row r="242" s="1" customFormat="1" x14ac:dyDescent="0.2"/>
    <row r="243" s="1" customFormat="1" x14ac:dyDescent="0.2"/>
    <row r="244" s="1" customFormat="1" x14ac:dyDescent="0.2"/>
    <row r="245" s="1" customFormat="1" x14ac:dyDescent="0.2"/>
    <row r="246" s="1" customFormat="1" x14ac:dyDescent="0.2"/>
    <row r="247" s="1" customFormat="1" x14ac:dyDescent="0.2"/>
    <row r="248" s="1" customFormat="1" x14ac:dyDescent="0.2"/>
    <row r="249" s="1" customFormat="1" x14ac:dyDescent="0.2"/>
    <row r="250" s="1" customFormat="1" x14ac:dyDescent="0.2"/>
    <row r="251" s="1" customFormat="1" x14ac:dyDescent="0.2"/>
    <row r="252" s="1" customFormat="1" x14ac:dyDescent="0.2"/>
    <row r="253" s="1" customFormat="1" x14ac:dyDescent="0.2"/>
    <row r="254" s="1" customFormat="1" x14ac:dyDescent="0.2"/>
    <row r="255" s="1" customFormat="1" x14ac:dyDescent="0.2"/>
    <row r="256" s="1" customFormat="1" x14ac:dyDescent="0.2"/>
    <row r="257" s="1" customFormat="1" x14ac:dyDescent="0.2"/>
    <row r="258" s="1" customFormat="1" x14ac:dyDescent="0.2"/>
    <row r="259" s="1" customFormat="1" x14ac:dyDescent="0.2"/>
    <row r="260" s="1" customFormat="1" x14ac:dyDescent="0.2"/>
    <row r="261" s="1" customFormat="1" x14ac:dyDescent="0.2"/>
    <row r="262" s="1" customFormat="1" x14ac:dyDescent="0.2"/>
    <row r="263" s="1" customFormat="1" x14ac:dyDescent="0.2"/>
    <row r="264" s="1" customFormat="1" x14ac:dyDescent="0.2"/>
    <row r="265" s="1" customFormat="1" x14ac:dyDescent="0.2"/>
    <row r="266" s="1" customFormat="1" x14ac:dyDescent="0.2"/>
    <row r="267" s="1" customFormat="1" x14ac:dyDescent="0.2"/>
    <row r="268" s="1" customFormat="1" x14ac:dyDescent="0.2"/>
    <row r="269" s="1" customFormat="1" x14ac:dyDescent="0.2"/>
    <row r="270" s="1" customFormat="1" x14ac:dyDescent="0.2"/>
    <row r="271" s="1" customFormat="1" x14ac:dyDescent="0.2"/>
    <row r="272" s="1" customFormat="1" x14ac:dyDescent="0.2"/>
    <row r="273" s="1" customFormat="1" x14ac:dyDescent="0.2"/>
    <row r="274" s="1" customFormat="1" x14ac:dyDescent="0.2"/>
    <row r="275" s="1" customFormat="1" x14ac:dyDescent="0.2"/>
    <row r="276" s="1" customFormat="1" x14ac:dyDescent="0.2"/>
    <row r="277" s="1" customFormat="1" x14ac:dyDescent="0.2"/>
    <row r="278" s="1" customFormat="1" x14ac:dyDescent="0.2"/>
    <row r="279" s="1" customFormat="1" x14ac:dyDescent="0.2"/>
    <row r="280" s="1" customFormat="1" x14ac:dyDescent="0.2"/>
    <row r="281" s="1" customFormat="1" x14ac:dyDescent="0.2"/>
    <row r="282" s="1" customFormat="1" x14ac:dyDescent="0.2"/>
    <row r="283" s="1" customFormat="1" x14ac:dyDescent="0.2"/>
    <row r="284" s="1" customFormat="1" x14ac:dyDescent="0.2"/>
    <row r="285" s="1" customFormat="1" x14ac:dyDescent="0.2"/>
    <row r="286" s="1" customFormat="1" x14ac:dyDescent="0.2"/>
    <row r="287" s="1" customFormat="1" x14ac:dyDescent="0.2"/>
    <row r="288" s="1" customFormat="1" x14ac:dyDescent="0.2"/>
    <row r="289" s="1" customFormat="1" x14ac:dyDescent="0.2"/>
    <row r="290" s="1" customFormat="1" x14ac:dyDescent="0.2"/>
    <row r="291" s="1" customFormat="1" x14ac:dyDescent="0.2"/>
    <row r="292" s="1" customFormat="1" x14ac:dyDescent="0.2"/>
    <row r="293" s="1" customFormat="1" x14ac:dyDescent="0.2"/>
    <row r="294" s="1" customFormat="1" x14ac:dyDescent="0.2"/>
    <row r="295" s="1" customFormat="1" x14ac:dyDescent="0.2"/>
    <row r="296" s="1" customFormat="1" x14ac:dyDescent="0.2"/>
    <row r="297" s="1" customFormat="1" x14ac:dyDescent="0.2"/>
    <row r="298" s="1" customFormat="1" x14ac:dyDescent="0.2"/>
    <row r="299" s="1" customFormat="1" x14ac:dyDescent="0.2"/>
    <row r="300" s="1" customFormat="1" x14ac:dyDescent="0.2"/>
    <row r="301" s="1" customFormat="1" x14ac:dyDescent="0.2"/>
    <row r="302" s="1" customFormat="1" x14ac:dyDescent="0.2"/>
    <row r="303" s="1" customFormat="1" x14ac:dyDescent="0.2"/>
    <row r="304" s="1" customFormat="1" x14ac:dyDescent="0.2"/>
    <row r="305" s="1" customFormat="1" x14ac:dyDescent="0.2"/>
    <row r="306" s="1" customFormat="1" x14ac:dyDescent="0.2"/>
    <row r="307" s="1" customFormat="1" x14ac:dyDescent="0.2"/>
    <row r="308" s="1" customFormat="1" x14ac:dyDescent="0.2"/>
    <row r="309" s="1" customFormat="1" x14ac:dyDescent="0.2"/>
    <row r="310" s="1" customFormat="1" x14ac:dyDescent="0.2"/>
    <row r="311" s="1" customFormat="1" x14ac:dyDescent="0.2"/>
    <row r="312" s="1" customFormat="1" x14ac:dyDescent="0.2"/>
    <row r="313" s="1" customFormat="1" x14ac:dyDescent="0.2"/>
    <row r="314" s="1" customFormat="1" x14ac:dyDescent="0.2"/>
    <row r="315" s="1" customFormat="1" x14ac:dyDescent="0.2"/>
    <row r="316" s="1" customFormat="1" x14ac:dyDescent="0.2"/>
    <row r="317" s="1" customFormat="1" x14ac:dyDescent="0.2"/>
    <row r="318" s="1" customFormat="1" x14ac:dyDescent="0.2"/>
    <row r="319" s="1" customFormat="1" x14ac:dyDescent="0.2"/>
    <row r="320" s="1" customFormat="1" x14ac:dyDescent="0.2"/>
    <row r="321" s="1" customFormat="1" x14ac:dyDescent="0.2"/>
    <row r="322" s="1" customFormat="1" x14ac:dyDescent="0.2"/>
    <row r="323" s="1" customFormat="1" x14ac:dyDescent="0.2"/>
    <row r="324" s="1" customFormat="1" x14ac:dyDescent="0.2"/>
    <row r="325" s="1" customFormat="1" x14ac:dyDescent="0.2"/>
    <row r="326" s="1" customFormat="1" x14ac:dyDescent="0.2"/>
    <row r="327" s="1" customFormat="1" x14ac:dyDescent="0.2"/>
    <row r="328" s="1" customFormat="1" x14ac:dyDescent="0.2"/>
    <row r="329" s="1" customFormat="1" x14ac:dyDescent="0.2"/>
    <row r="330" s="1" customFormat="1" x14ac:dyDescent="0.2"/>
    <row r="331" s="1" customFormat="1" x14ac:dyDescent="0.2"/>
    <row r="332" s="1" customFormat="1" x14ac:dyDescent="0.2"/>
    <row r="333" s="1" customFormat="1" x14ac:dyDescent="0.2"/>
    <row r="334" s="1" customFormat="1" x14ac:dyDescent="0.2"/>
    <row r="335" s="1" customFormat="1" x14ac:dyDescent="0.2"/>
    <row r="336" s="1" customFormat="1" x14ac:dyDescent="0.2"/>
    <row r="337" s="1" customFormat="1" x14ac:dyDescent="0.2"/>
    <row r="338" s="1" customFormat="1" x14ac:dyDescent="0.2"/>
    <row r="339" s="1" customFormat="1" x14ac:dyDescent="0.2"/>
    <row r="340" s="1" customFormat="1" x14ac:dyDescent="0.2"/>
    <row r="341" s="1" customFormat="1" x14ac:dyDescent="0.2"/>
    <row r="342" s="1" customFormat="1" x14ac:dyDescent="0.2"/>
    <row r="343" s="1" customFormat="1" x14ac:dyDescent="0.2"/>
    <row r="344" s="1" customFormat="1" x14ac:dyDescent="0.2"/>
    <row r="345" s="1" customFormat="1" x14ac:dyDescent="0.2"/>
    <row r="346" s="1" customFormat="1" x14ac:dyDescent="0.2"/>
    <row r="347" s="1" customFormat="1" x14ac:dyDescent="0.2"/>
    <row r="348" s="1" customFormat="1" x14ac:dyDescent="0.2"/>
    <row r="349" s="1" customFormat="1" x14ac:dyDescent="0.2"/>
    <row r="350" s="1" customFormat="1" x14ac:dyDescent="0.2"/>
    <row r="351" s="1" customFormat="1" x14ac:dyDescent="0.2"/>
    <row r="352" s="1" customFormat="1" x14ac:dyDescent="0.2"/>
    <row r="353" s="1" customFormat="1" x14ac:dyDescent="0.2"/>
    <row r="354" s="1" customFormat="1" x14ac:dyDescent="0.2"/>
    <row r="355" s="1" customFormat="1" x14ac:dyDescent="0.2"/>
    <row r="356" s="1" customFormat="1" x14ac:dyDescent="0.2"/>
    <row r="357" s="1" customFormat="1" x14ac:dyDescent="0.2"/>
    <row r="358" s="1" customFormat="1" x14ac:dyDescent="0.2"/>
    <row r="359" s="1" customFormat="1" x14ac:dyDescent="0.2"/>
    <row r="360" s="1" customFormat="1" x14ac:dyDescent="0.2"/>
    <row r="361" s="1" customFormat="1" x14ac:dyDescent="0.2"/>
    <row r="362" s="1" customFormat="1" x14ac:dyDescent="0.2"/>
    <row r="363" s="1" customFormat="1" x14ac:dyDescent="0.2"/>
    <row r="364" s="1" customFormat="1" x14ac:dyDescent="0.2"/>
    <row r="365" s="1" customFormat="1" x14ac:dyDescent="0.2"/>
    <row r="366" s="1" customFormat="1" x14ac:dyDescent="0.2"/>
    <row r="367" s="1" customFormat="1" x14ac:dyDescent="0.2"/>
    <row r="368" s="1" customFormat="1" x14ac:dyDescent="0.2"/>
    <row r="369" s="1" customFormat="1" x14ac:dyDescent="0.2"/>
    <row r="370" s="1" customFormat="1" x14ac:dyDescent="0.2"/>
    <row r="371" s="1" customFormat="1" x14ac:dyDescent="0.2"/>
    <row r="372" s="1" customFormat="1" x14ac:dyDescent="0.2"/>
    <row r="373" s="1" customFormat="1" x14ac:dyDescent="0.2"/>
    <row r="374" s="1" customFormat="1" x14ac:dyDescent="0.2"/>
    <row r="375" s="1" customFormat="1" x14ac:dyDescent="0.2"/>
    <row r="376" s="1" customFormat="1" x14ac:dyDescent="0.2"/>
    <row r="377" s="1" customFormat="1" x14ac:dyDescent="0.2"/>
    <row r="378" s="1" customFormat="1" x14ac:dyDescent="0.2"/>
    <row r="379" s="1" customFormat="1" x14ac:dyDescent="0.2"/>
    <row r="380" s="1" customFormat="1" x14ac:dyDescent="0.2"/>
    <row r="381" s="1" customFormat="1" x14ac:dyDescent="0.2"/>
    <row r="382" s="1" customFormat="1" x14ac:dyDescent="0.2"/>
    <row r="383" s="1" customFormat="1" x14ac:dyDescent="0.2"/>
    <row r="384" s="1" customFormat="1" x14ac:dyDescent="0.2"/>
    <row r="385" s="1" customFormat="1" x14ac:dyDescent="0.2"/>
    <row r="386" s="1" customFormat="1" x14ac:dyDescent="0.2"/>
    <row r="387" s="1" customFormat="1" x14ac:dyDescent="0.2"/>
    <row r="388" s="1" customFormat="1" x14ac:dyDescent="0.2"/>
    <row r="389" s="1" customFormat="1" x14ac:dyDescent="0.2"/>
    <row r="390" s="1" customFormat="1" x14ac:dyDescent="0.2"/>
    <row r="391" s="1" customFormat="1" x14ac:dyDescent="0.2"/>
    <row r="392" s="1" customFormat="1" x14ac:dyDescent="0.2"/>
    <row r="393" s="1" customFormat="1" x14ac:dyDescent="0.2"/>
    <row r="394" s="1" customFormat="1" x14ac:dyDescent="0.2"/>
    <row r="395" s="1" customFormat="1" x14ac:dyDescent="0.2"/>
    <row r="396" s="1" customFormat="1" x14ac:dyDescent="0.2"/>
    <row r="397" s="1" customFormat="1" x14ac:dyDescent="0.2"/>
    <row r="398" s="1" customFormat="1" x14ac:dyDescent="0.2"/>
    <row r="399" s="1" customFormat="1" x14ac:dyDescent="0.2"/>
    <row r="400" s="1" customFormat="1" x14ac:dyDescent="0.2"/>
    <row r="401" s="1" customFormat="1" x14ac:dyDescent="0.2"/>
    <row r="402" s="1" customFormat="1" x14ac:dyDescent="0.2"/>
    <row r="403" s="1" customFormat="1" x14ac:dyDescent="0.2"/>
    <row r="404" s="1" customFormat="1" x14ac:dyDescent="0.2"/>
    <row r="405" s="1" customFormat="1" x14ac:dyDescent="0.2"/>
    <row r="406" s="1" customFormat="1" x14ac:dyDescent="0.2"/>
    <row r="407" s="1" customFormat="1" x14ac:dyDescent="0.2"/>
    <row r="408" s="1" customFormat="1" x14ac:dyDescent="0.2"/>
    <row r="409" s="1" customFormat="1" x14ac:dyDescent="0.2"/>
    <row r="410" s="1" customFormat="1" x14ac:dyDescent="0.2"/>
    <row r="411" s="1" customFormat="1" x14ac:dyDescent="0.2"/>
    <row r="412" s="1" customFormat="1" x14ac:dyDescent="0.2"/>
    <row r="413" s="1" customFormat="1" x14ac:dyDescent="0.2"/>
    <row r="414" s="1" customFormat="1" x14ac:dyDescent="0.2"/>
    <row r="415" s="1" customFormat="1" x14ac:dyDescent="0.2"/>
    <row r="416" s="1" customFormat="1" x14ac:dyDescent="0.2"/>
    <row r="417" s="1" customFormat="1" x14ac:dyDescent="0.2"/>
    <row r="418" s="1" customFormat="1" x14ac:dyDescent="0.2"/>
    <row r="419" s="1" customFormat="1" x14ac:dyDescent="0.2"/>
    <row r="420" s="1" customFormat="1" x14ac:dyDescent="0.2"/>
    <row r="421" s="1" customFormat="1" x14ac:dyDescent="0.2"/>
    <row r="422" s="1" customFormat="1" x14ac:dyDescent="0.2"/>
    <row r="423" s="1" customFormat="1" x14ac:dyDescent="0.2"/>
    <row r="424" s="1" customFormat="1" x14ac:dyDescent="0.2"/>
    <row r="425" s="1" customFormat="1" x14ac:dyDescent="0.2"/>
    <row r="426" s="1" customFormat="1" x14ac:dyDescent="0.2"/>
    <row r="427" s="1" customFormat="1" x14ac:dyDescent="0.2"/>
    <row r="428" s="1" customFormat="1" x14ac:dyDescent="0.2"/>
    <row r="429" s="1" customFormat="1" x14ac:dyDescent="0.2"/>
    <row r="430" s="1" customFormat="1" x14ac:dyDescent="0.2"/>
    <row r="431" s="1" customFormat="1" x14ac:dyDescent="0.2"/>
    <row r="432" s="1" customFormat="1" x14ac:dyDescent="0.2"/>
    <row r="433" s="1" customFormat="1" x14ac:dyDescent="0.2"/>
    <row r="434" s="1" customFormat="1" x14ac:dyDescent="0.2"/>
    <row r="435" s="1" customFormat="1" x14ac:dyDescent="0.2"/>
    <row r="436" s="1" customFormat="1" x14ac:dyDescent="0.2"/>
    <row r="437" s="1" customFormat="1" x14ac:dyDescent="0.2"/>
    <row r="438" s="1" customFormat="1" x14ac:dyDescent="0.2"/>
    <row r="439" s="1" customFormat="1" x14ac:dyDescent="0.2"/>
    <row r="440" s="1" customFormat="1" x14ac:dyDescent="0.2"/>
    <row r="441" s="1" customFormat="1" x14ac:dyDescent="0.2"/>
    <row r="442" s="1" customFormat="1" x14ac:dyDescent="0.2"/>
    <row r="443" s="1" customFormat="1" x14ac:dyDescent="0.2"/>
    <row r="444" s="1" customFormat="1" x14ac:dyDescent="0.2"/>
    <row r="445" s="1" customFormat="1" x14ac:dyDescent="0.2"/>
    <row r="446" s="1" customFormat="1" x14ac:dyDescent="0.2"/>
    <row r="447" s="1" customFormat="1" x14ac:dyDescent="0.2"/>
    <row r="448" s="1" customFormat="1" x14ac:dyDescent="0.2"/>
    <row r="449" s="1" customFormat="1" x14ac:dyDescent="0.2"/>
    <row r="450" s="1" customFormat="1" x14ac:dyDescent="0.2"/>
    <row r="451" s="1" customFormat="1" x14ac:dyDescent="0.2"/>
    <row r="452" s="1" customFormat="1" x14ac:dyDescent="0.2"/>
    <row r="453" s="1" customFormat="1" x14ac:dyDescent="0.2"/>
    <row r="454" s="1" customFormat="1" x14ac:dyDescent="0.2"/>
    <row r="455" s="1" customFormat="1" x14ac:dyDescent="0.2"/>
    <row r="456" s="1" customFormat="1" x14ac:dyDescent="0.2"/>
    <row r="457" s="1" customFormat="1" x14ac:dyDescent="0.2"/>
    <row r="458" s="1" customFormat="1" x14ac:dyDescent="0.2"/>
    <row r="459" s="1" customFormat="1" x14ac:dyDescent="0.2"/>
    <row r="460" s="1" customFormat="1" x14ac:dyDescent="0.2"/>
    <row r="461" s="1" customFormat="1" x14ac:dyDescent="0.2"/>
    <row r="462" s="1" customFormat="1" x14ac:dyDescent="0.2"/>
    <row r="463" s="1" customFormat="1" x14ac:dyDescent="0.2"/>
    <row r="464" s="1" customFormat="1" x14ac:dyDescent="0.2"/>
    <row r="465" s="1" customFormat="1" x14ac:dyDescent="0.2"/>
    <row r="466" s="1" customFormat="1" x14ac:dyDescent="0.2"/>
    <row r="467" s="1" customFormat="1" x14ac:dyDescent="0.2"/>
    <row r="468" s="1" customFormat="1" x14ac:dyDescent="0.2"/>
    <row r="469" s="1" customFormat="1" x14ac:dyDescent="0.2"/>
    <row r="470" s="1" customFormat="1" x14ac:dyDescent="0.2"/>
    <row r="471" s="1" customFormat="1" x14ac:dyDescent="0.2"/>
    <row r="472" s="1" customFormat="1" x14ac:dyDescent="0.2"/>
    <row r="473" s="1" customFormat="1" x14ac:dyDescent="0.2"/>
    <row r="474" s="1" customFormat="1" x14ac:dyDescent="0.2"/>
    <row r="475" s="1" customFormat="1" x14ac:dyDescent="0.2"/>
    <row r="476" s="1" customFormat="1" x14ac:dyDescent="0.2"/>
    <row r="477" s="1" customFormat="1" x14ac:dyDescent="0.2"/>
    <row r="478" s="1" customFormat="1" x14ac:dyDescent="0.2"/>
    <row r="479" s="1" customFormat="1" x14ac:dyDescent="0.2"/>
    <row r="480" s="1" customFormat="1" x14ac:dyDescent="0.2"/>
    <row r="481" s="1" customFormat="1" x14ac:dyDescent="0.2"/>
    <row r="482" s="1" customFormat="1" x14ac:dyDescent="0.2"/>
    <row r="483" s="1" customFormat="1" x14ac:dyDescent="0.2"/>
    <row r="484" s="1" customFormat="1" x14ac:dyDescent="0.2"/>
    <row r="485" s="1" customFormat="1" x14ac:dyDescent="0.2"/>
    <row r="486" s="1" customFormat="1" x14ac:dyDescent="0.2"/>
    <row r="487" s="1" customFormat="1" x14ac:dyDescent="0.2"/>
    <row r="488" s="1" customFormat="1" x14ac:dyDescent="0.2"/>
    <row r="489" s="1" customFormat="1" x14ac:dyDescent="0.2"/>
    <row r="490" s="1" customFormat="1" x14ac:dyDescent="0.2"/>
    <row r="491" s="1" customFormat="1" x14ac:dyDescent="0.2"/>
    <row r="492" s="1" customFormat="1" x14ac:dyDescent="0.2"/>
    <row r="493" s="1" customFormat="1" x14ac:dyDescent="0.2"/>
    <row r="494" s="1" customFormat="1" x14ac:dyDescent="0.2"/>
    <row r="495" s="1" customFormat="1" x14ac:dyDescent="0.2"/>
    <row r="496" s="1" customFormat="1" x14ac:dyDescent="0.2"/>
    <row r="497" s="1" customFormat="1" x14ac:dyDescent="0.2"/>
    <row r="498" s="1" customFormat="1" x14ac:dyDescent="0.2"/>
    <row r="499" s="1" customFormat="1" x14ac:dyDescent="0.2"/>
    <row r="500" s="1" customFormat="1" x14ac:dyDescent="0.2"/>
    <row r="501" s="1" customFormat="1" x14ac:dyDescent="0.2"/>
    <row r="502" s="1" customFormat="1" x14ac:dyDescent="0.2"/>
    <row r="503" s="1" customFormat="1" x14ac:dyDescent="0.2"/>
    <row r="504" s="1" customFormat="1" x14ac:dyDescent="0.2"/>
    <row r="505" s="1" customFormat="1" x14ac:dyDescent="0.2"/>
    <row r="506" s="1" customFormat="1" x14ac:dyDescent="0.2"/>
    <row r="507" s="1" customFormat="1" x14ac:dyDescent="0.2"/>
    <row r="508" s="1" customFormat="1" x14ac:dyDescent="0.2"/>
    <row r="509" s="1" customFormat="1" x14ac:dyDescent="0.2"/>
    <row r="510" s="1" customFormat="1" x14ac:dyDescent="0.2"/>
    <row r="511" s="1" customFormat="1" x14ac:dyDescent="0.2"/>
    <row r="512" s="1" customFormat="1" x14ac:dyDescent="0.2"/>
    <row r="513" s="1" customFormat="1" x14ac:dyDescent="0.2"/>
    <row r="514" s="1" customFormat="1" x14ac:dyDescent="0.2"/>
    <row r="515" s="1" customFormat="1" x14ac:dyDescent="0.2"/>
    <row r="516" s="1" customFormat="1" x14ac:dyDescent="0.2"/>
    <row r="517" s="1" customFormat="1" x14ac:dyDescent="0.2"/>
    <row r="518" s="1" customFormat="1" x14ac:dyDescent="0.2"/>
    <row r="519" s="1" customFormat="1" x14ac:dyDescent="0.2"/>
    <row r="520" s="1" customFormat="1" x14ac:dyDescent="0.2"/>
    <row r="521" s="1" customFormat="1" x14ac:dyDescent="0.2"/>
    <row r="522" s="1" customFormat="1" x14ac:dyDescent="0.2"/>
    <row r="523" s="1" customFormat="1" x14ac:dyDescent="0.2"/>
    <row r="524" s="1" customFormat="1" x14ac:dyDescent="0.2"/>
    <row r="525" s="1" customFormat="1" x14ac:dyDescent="0.2"/>
    <row r="526" s="1" customFormat="1" x14ac:dyDescent="0.2"/>
    <row r="527" s="1" customFormat="1" x14ac:dyDescent="0.2"/>
    <row r="528" s="1" customFormat="1" x14ac:dyDescent="0.2"/>
    <row r="529" s="1" customFormat="1" x14ac:dyDescent="0.2"/>
    <row r="530" s="1" customFormat="1" x14ac:dyDescent="0.2"/>
    <row r="531" s="1" customFormat="1" x14ac:dyDescent="0.2"/>
    <row r="532" s="1" customFormat="1" x14ac:dyDescent="0.2"/>
    <row r="533" s="1" customFormat="1" x14ac:dyDescent="0.2"/>
    <row r="534" s="1" customFormat="1" x14ac:dyDescent="0.2"/>
    <row r="535" s="1" customFormat="1" x14ac:dyDescent="0.2"/>
    <row r="536" s="1" customFormat="1" x14ac:dyDescent="0.2"/>
    <row r="537" s="1" customFormat="1" x14ac:dyDescent="0.2"/>
    <row r="538" s="1" customFormat="1" x14ac:dyDescent="0.2"/>
    <row r="539" s="1" customFormat="1" x14ac:dyDescent="0.2"/>
    <row r="540" s="1" customFormat="1" x14ac:dyDescent="0.2"/>
    <row r="541" s="1" customFormat="1" x14ac:dyDescent="0.2"/>
    <row r="542" s="1" customFormat="1" x14ac:dyDescent="0.2"/>
    <row r="543" s="1" customFormat="1" x14ac:dyDescent="0.2"/>
    <row r="544" s="1" customFormat="1" x14ac:dyDescent="0.2"/>
    <row r="545" s="1" customFormat="1" x14ac:dyDescent="0.2"/>
    <row r="546" s="1" customFormat="1" x14ac:dyDescent="0.2"/>
    <row r="547" s="1" customFormat="1" x14ac:dyDescent="0.2"/>
    <row r="548" s="1" customFormat="1" x14ac:dyDescent="0.2"/>
    <row r="549" s="1" customFormat="1" x14ac:dyDescent="0.2"/>
    <row r="550" s="1" customFormat="1" x14ac:dyDescent="0.2"/>
    <row r="551" s="1" customFormat="1" x14ac:dyDescent="0.2"/>
    <row r="552" s="1" customFormat="1" x14ac:dyDescent="0.2"/>
    <row r="553" s="1" customFormat="1" x14ac:dyDescent="0.2"/>
    <row r="554" s="1" customFormat="1" x14ac:dyDescent="0.2"/>
    <row r="555" s="1" customFormat="1" x14ac:dyDescent="0.2"/>
    <row r="556" s="1" customFormat="1" x14ac:dyDescent="0.2"/>
    <row r="557" s="1" customFormat="1" x14ac:dyDescent="0.2"/>
    <row r="558" s="1" customFormat="1" x14ac:dyDescent="0.2"/>
    <row r="559" s="1" customFormat="1" x14ac:dyDescent="0.2"/>
    <row r="560" s="1" customFormat="1" x14ac:dyDescent="0.2"/>
    <row r="561" s="1" customFormat="1" x14ac:dyDescent="0.2"/>
    <row r="562" s="1" customFormat="1" x14ac:dyDescent="0.2"/>
    <row r="563" s="1" customFormat="1" x14ac:dyDescent="0.2"/>
    <row r="564" s="1" customFormat="1" x14ac:dyDescent="0.2"/>
    <row r="565" s="1" customFormat="1" x14ac:dyDescent="0.2"/>
    <row r="566" s="1" customFormat="1" x14ac:dyDescent="0.2"/>
    <row r="567" s="1" customFormat="1" x14ac:dyDescent="0.2"/>
    <row r="568" s="1" customFormat="1" x14ac:dyDescent="0.2"/>
    <row r="569" s="1" customFormat="1" x14ac:dyDescent="0.2"/>
    <row r="570" s="1" customFormat="1" x14ac:dyDescent="0.2"/>
    <row r="571" s="1" customFormat="1" x14ac:dyDescent="0.2"/>
    <row r="572" s="1" customFormat="1" x14ac:dyDescent="0.2"/>
    <row r="573" s="1" customFormat="1" x14ac:dyDescent="0.2"/>
    <row r="574" s="1" customFormat="1" x14ac:dyDescent="0.2"/>
    <row r="575" s="1" customFormat="1" x14ac:dyDescent="0.2"/>
    <row r="576" s="1" customFormat="1" x14ac:dyDescent="0.2"/>
    <row r="577" s="1" customFormat="1" x14ac:dyDescent="0.2"/>
    <row r="578" s="1" customFormat="1" x14ac:dyDescent="0.2"/>
    <row r="579" s="1" customFormat="1" x14ac:dyDescent="0.2"/>
    <row r="580" s="1" customFormat="1" x14ac:dyDescent="0.2"/>
    <row r="581" s="1" customFormat="1" x14ac:dyDescent="0.2"/>
    <row r="582" s="1" customFormat="1" x14ac:dyDescent="0.2"/>
    <row r="583" s="1" customFormat="1" x14ac:dyDescent="0.2"/>
    <row r="584" s="1" customFormat="1" x14ac:dyDescent="0.2"/>
    <row r="585" s="1" customFormat="1" x14ac:dyDescent="0.2"/>
    <row r="586" s="1" customFormat="1" x14ac:dyDescent="0.2"/>
    <row r="587" s="1" customFormat="1" x14ac:dyDescent="0.2"/>
    <row r="588" s="1" customFormat="1" x14ac:dyDescent="0.2"/>
    <row r="589" s="1" customFormat="1" x14ac:dyDescent="0.2"/>
    <row r="590" s="1" customFormat="1" x14ac:dyDescent="0.2"/>
    <row r="591" s="1" customFormat="1" x14ac:dyDescent="0.2"/>
    <row r="592" s="1" customFormat="1" x14ac:dyDescent="0.2"/>
    <row r="593" s="1" customFormat="1" x14ac:dyDescent="0.2"/>
    <row r="594" s="1" customFormat="1" x14ac:dyDescent="0.2"/>
    <row r="595" s="1" customFormat="1" x14ac:dyDescent="0.2"/>
    <row r="596" s="1" customFormat="1" x14ac:dyDescent="0.2"/>
    <row r="597" s="1" customFormat="1" x14ac:dyDescent="0.2"/>
    <row r="598" s="1" customFormat="1" x14ac:dyDescent="0.2"/>
    <row r="599" s="1" customFormat="1" x14ac:dyDescent="0.2"/>
    <row r="600" s="1" customFormat="1" x14ac:dyDescent="0.2"/>
    <row r="601" s="1" customFormat="1" x14ac:dyDescent="0.2"/>
    <row r="602" s="1" customFormat="1" x14ac:dyDescent="0.2"/>
    <row r="603" s="1" customFormat="1" x14ac:dyDescent="0.2"/>
    <row r="604" s="1" customFormat="1" x14ac:dyDescent="0.2"/>
    <row r="605" s="1" customFormat="1" x14ac:dyDescent="0.2"/>
    <row r="606" s="1" customFormat="1" x14ac:dyDescent="0.2"/>
    <row r="607" s="1" customFormat="1" x14ac:dyDescent="0.2"/>
    <row r="608" s="1" customFormat="1" x14ac:dyDescent="0.2"/>
    <row r="609" s="1" customFormat="1" x14ac:dyDescent="0.2"/>
    <row r="610" s="1" customFormat="1" x14ac:dyDescent="0.2"/>
    <row r="611" s="1" customFormat="1" x14ac:dyDescent="0.2"/>
    <row r="612" s="1" customFormat="1" x14ac:dyDescent="0.2"/>
    <row r="613" s="1" customFormat="1" x14ac:dyDescent="0.2"/>
    <row r="614" s="1" customFormat="1" x14ac:dyDescent="0.2"/>
    <row r="615" s="1" customFormat="1" x14ac:dyDescent="0.2"/>
    <row r="616" s="1" customFormat="1" x14ac:dyDescent="0.2"/>
    <row r="617" s="1" customFormat="1" x14ac:dyDescent="0.2"/>
    <row r="618" s="1" customFormat="1" x14ac:dyDescent="0.2"/>
    <row r="619" s="1" customFormat="1" x14ac:dyDescent="0.2"/>
    <row r="620" s="1" customFormat="1" x14ac:dyDescent="0.2"/>
    <row r="621" s="1" customFormat="1" x14ac:dyDescent="0.2"/>
    <row r="622" s="1" customFormat="1" x14ac:dyDescent="0.2"/>
    <row r="623" s="1" customFormat="1" x14ac:dyDescent="0.2"/>
    <row r="624" s="1" customFormat="1" x14ac:dyDescent="0.2"/>
    <row r="625" s="1" customFormat="1" x14ac:dyDescent="0.2"/>
    <row r="626" s="1" customFormat="1" x14ac:dyDescent="0.2"/>
    <row r="627" s="1" customFormat="1" x14ac:dyDescent="0.2"/>
    <row r="628" s="1" customFormat="1" x14ac:dyDescent="0.2"/>
    <row r="629" s="1" customFormat="1" x14ac:dyDescent="0.2"/>
    <row r="630" s="1" customFormat="1" x14ac:dyDescent="0.2"/>
    <row r="631" s="1" customFormat="1" x14ac:dyDescent="0.2"/>
    <row r="632" s="1" customFormat="1" x14ac:dyDescent="0.2"/>
    <row r="633" s="1" customFormat="1" x14ac:dyDescent="0.2"/>
    <row r="634" s="1" customFormat="1" x14ac:dyDescent="0.2"/>
    <row r="635" s="1" customFormat="1" x14ac:dyDescent="0.2"/>
    <row r="636" s="1" customFormat="1" x14ac:dyDescent="0.2"/>
    <row r="637" s="1" customFormat="1" x14ac:dyDescent="0.2"/>
    <row r="638" s="1" customFormat="1" x14ac:dyDescent="0.2"/>
    <row r="639" s="1" customFormat="1" x14ac:dyDescent="0.2"/>
    <row r="640" s="1" customFormat="1" x14ac:dyDescent="0.2"/>
    <row r="641" s="1" customFormat="1" x14ac:dyDescent="0.2"/>
    <row r="642" s="1" customFormat="1" x14ac:dyDescent="0.2"/>
    <row r="643" s="1" customFormat="1" x14ac:dyDescent="0.2"/>
    <row r="644" s="1" customFormat="1" x14ac:dyDescent="0.2"/>
    <row r="645" s="1" customFormat="1" x14ac:dyDescent="0.2"/>
    <row r="646" s="1" customFormat="1" x14ac:dyDescent="0.2"/>
    <row r="647" s="1" customFormat="1" x14ac:dyDescent="0.2"/>
    <row r="648" s="1" customFormat="1" x14ac:dyDescent="0.2"/>
    <row r="649" s="1" customFormat="1" x14ac:dyDescent="0.2"/>
    <row r="650" s="1" customFormat="1" x14ac:dyDescent="0.2"/>
    <row r="651" s="1" customFormat="1" x14ac:dyDescent="0.2"/>
    <row r="652" s="1" customFormat="1" x14ac:dyDescent="0.2"/>
    <row r="653" s="1" customFormat="1" x14ac:dyDescent="0.2"/>
    <row r="654" s="1" customFormat="1" x14ac:dyDescent="0.2"/>
    <row r="655" s="1" customFormat="1" x14ac:dyDescent="0.2"/>
    <row r="656" s="1" customFormat="1" x14ac:dyDescent="0.2"/>
    <row r="657" s="1" customFormat="1" x14ac:dyDescent="0.2"/>
    <row r="658" s="1" customFormat="1" x14ac:dyDescent="0.2"/>
    <row r="659" s="1" customFormat="1" x14ac:dyDescent="0.2"/>
    <row r="660" s="1" customFormat="1" x14ac:dyDescent="0.2"/>
    <row r="661" s="1" customFormat="1" x14ac:dyDescent="0.2"/>
    <row r="662" s="1" customFormat="1" x14ac:dyDescent="0.2"/>
    <row r="663" s="1" customFormat="1" x14ac:dyDescent="0.2"/>
    <row r="664" s="1" customFormat="1" x14ac:dyDescent="0.2"/>
    <row r="665" s="1" customFormat="1" x14ac:dyDescent="0.2"/>
    <row r="666" s="1" customFormat="1" x14ac:dyDescent="0.2"/>
    <row r="667" s="1" customFormat="1" x14ac:dyDescent="0.2"/>
    <row r="668" s="1" customFormat="1" x14ac:dyDescent="0.2"/>
    <row r="669" s="1" customFormat="1" x14ac:dyDescent="0.2"/>
    <row r="670" s="1" customFormat="1" x14ac:dyDescent="0.2"/>
    <row r="671" s="1" customFormat="1" x14ac:dyDescent="0.2"/>
    <row r="672" s="1" customFormat="1" x14ac:dyDescent="0.2"/>
    <row r="673" s="1" customFormat="1" x14ac:dyDescent="0.2"/>
    <row r="674" s="1" customFormat="1" x14ac:dyDescent="0.2"/>
    <row r="675" s="1" customFormat="1" x14ac:dyDescent="0.2"/>
    <row r="676" s="1" customFormat="1" x14ac:dyDescent="0.2"/>
    <row r="677" s="1" customFormat="1" x14ac:dyDescent="0.2"/>
    <row r="678" s="1" customFormat="1" x14ac:dyDescent="0.2"/>
    <row r="679" s="1" customFormat="1" x14ac:dyDescent="0.2"/>
    <row r="680" s="1" customFormat="1" x14ac:dyDescent="0.2"/>
    <row r="681" s="1" customFormat="1" x14ac:dyDescent="0.2"/>
    <row r="682" s="1" customFormat="1" x14ac:dyDescent="0.2"/>
    <row r="683" s="1" customFormat="1" x14ac:dyDescent="0.2"/>
    <row r="684" s="1" customFormat="1" x14ac:dyDescent="0.2"/>
    <row r="685" s="1" customFormat="1" x14ac:dyDescent="0.2"/>
    <row r="686" s="1" customFormat="1" x14ac:dyDescent="0.2"/>
    <row r="687" s="1" customFormat="1" x14ac:dyDescent="0.2"/>
    <row r="688" s="1" customFormat="1" x14ac:dyDescent="0.2"/>
    <row r="689" s="1" customFormat="1" x14ac:dyDescent="0.2"/>
    <row r="690" s="1" customFormat="1" x14ac:dyDescent="0.2"/>
    <row r="691" s="1" customFormat="1" x14ac:dyDescent="0.2"/>
    <row r="692" s="1" customFormat="1" x14ac:dyDescent="0.2"/>
    <row r="693" s="1" customFormat="1" x14ac:dyDescent="0.2"/>
    <row r="694" s="1" customFormat="1" x14ac:dyDescent="0.2"/>
    <row r="695" s="1" customFormat="1" x14ac:dyDescent="0.2"/>
    <row r="696" s="1" customFormat="1" x14ac:dyDescent="0.2"/>
    <row r="697" s="1" customFormat="1" x14ac:dyDescent="0.2"/>
    <row r="698" s="1" customFormat="1" x14ac:dyDescent="0.2"/>
    <row r="699" s="1" customFormat="1" x14ac:dyDescent="0.2"/>
    <row r="700" s="1" customFormat="1" x14ac:dyDescent="0.2"/>
    <row r="701" s="1" customFormat="1" x14ac:dyDescent="0.2"/>
    <row r="702" s="1" customFormat="1" x14ac:dyDescent="0.2"/>
    <row r="703" s="1" customFormat="1" x14ac:dyDescent="0.2"/>
    <row r="704" s="1" customFormat="1" x14ac:dyDescent="0.2"/>
    <row r="705" s="1" customFormat="1" x14ac:dyDescent="0.2"/>
    <row r="706" s="1" customFormat="1" x14ac:dyDescent="0.2"/>
    <row r="707" s="1" customFormat="1" x14ac:dyDescent="0.2"/>
    <row r="708" s="1" customFormat="1" x14ac:dyDescent="0.2"/>
    <row r="709" s="1" customFormat="1" x14ac:dyDescent="0.2"/>
    <row r="710" s="1" customFormat="1" x14ac:dyDescent="0.2"/>
    <row r="711" s="1" customFormat="1" x14ac:dyDescent="0.2"/>
    <row r="712" s="1" customFormat="1" x14ac:dyDescent="0.2"/>
    <row r="713" s="1" customFormat="1" x14ac:dyDescent="0.2"/>
    <row r="714" s="1" customFormat="1" x14ac:dyDescent="0.2"/>
    <row r="715" s="1" customFormat="1" x14ac:dyDescent="0.2"/>
    <row r="716" s="1" customFormat="1" x14ac:dyDescent="0.2"/>
    <row r="717" s="1" customFormat="1" x14ac:dyDescent="0.2"/>
    <row r="718" s="1" customFormat="1" x14ac:dyDescent="0.2"/>
    <row r="719" s="1" customFormat="1" x14ac:dyDescent="0.2"/>
    <row r="720" s="1" customFormat="1" x14ac:dyDescent="0.2"/>
    <row r="721" s="1" customFormat="1" x14ac:dyDescent="0.2"/>
    <row r="722" s="1" customFormat="1" x14ac:dyDescent="0.2"/>
    <row r="723" s="1" customFormat="1" x14ac:dyDescent="0.2"/>
    <row r="724" s="1" customFormat="1" x14ac:dyDescent="0.2"/>
    <row r="725" s="1" customFormat="1" x14ac:dyDescent="0.2"/>
    <row r="726" s="1" customFormat="1" x14ac:dyDescent="0.2"/>
    <row r="727" s="1" customFormat="1" x14ac:dyDescent="0.2"/>
    <row r="728" s="1" customFormat="1" x14ac:dyDescent="0.2"/>
    <row r="729" s="1" customFormat="1" x14ac:dyDescent="0.2"/>
    <row r="730" s="1" customFormat="1" x14ac:dyDescent="0.2"/>
    <row r="731" s="1" customFormat="1" x14ac:dyDescent="0.2"/>
    <row r="732" s="1" customFormat="1" x14ac:dyDescent="0.2"/>
    <row r="733" s="1" customFormat="1" x14ac:dyDescent="0.2"/>
    <row r="734" s="1" customFormat="1" x14ac:dyDescent="0.2"/>
    <row r="735" s="1" customFormat="1" x14ac:dyDescent="0.2"/>
    <row r="736" s="1" customFormat="1" x14ac:dyDescent="0.2"/>
    <row r="737" s="1" customFormat="1" x14ac:dyDescent="0.2"/>
    <row r="738" s="1" customFormat="1" x14ac:dyDescent="0.2"/>
    <row r="739" s="1" customFormat="1" x14ac:dyDescent="0.2"/>
    <row r="740" s="1" customFormat="1" x14ac:dyDescent="0.2"/>
    <row r="741" s="1" customFormat="1" x14ac:dyDescent="0.2"/>
    <row r="742" s="1" customFormat="1" x14ac:dyDescent="0.2"/>
    <row r="743" s="1" customFormat="1" x14ac:dyDescent="0.2"/>
    <row r="744" s="1" customFormat="1" x14ac:dyDescent="0.2"/>
    <row r="745" s="1" customFormat="1" x14ac:dyDescent="0.2"/>
    <row r="746" s="1" customFormat="1" x14ac:dyDescent="0.2"/>
    <row r="747" s="1" customFormat="1" x14ac:dyDescent="0.2"/>
    <row r="748" s="1" customFormat="1" x14ac:dyDescent="0.2"/>
    <row r="749" s="1" customFormat="1" x14ac:dyDescent="0.2"/>
    <row r="750" s="1" customFormat="1" x14ac:dyDescent="0.2"/>
    <row r="751" s="1" customFormat="1" x14ac:dyDescent="0.2"/>
    <row r="752" s="1" customFormat="1" x14ac:dyDescent="0.2"/>
    <row r="753" s="1" customFormat="1" x14ac:dyDescent="0.2"/>
    <row r="754" s="1" customFormat="1" x14ac:dyDescent="0.2"/>
    <row r="755" s="1" customFormat="1" x14ac:dyDescent="0.2"/>
    <row r="756" s="1" customFormat="1" x14ac:dyDescent="0.2"/>
    <row r="757" s="1" customFormat="1" x14ac:dyDescent="0.2"/>
    <row r="758" s="1" customFormat="1" x14ac:dyDescent="0.2"/>
    <row r="759" s="1" customFormat="1" x14ac:dyDescent="0.2"/>
    <row r="760" s="1" customFormat="1" x14ac:dyDescent="0.2"/>
    <row r="761" s="1" customFormat="1" x14ac:dyDescent="0.2"/>
    <row r="762" s="1" customFormat="1" x14ac:dyDescent="0.2"/>
    <row r="763" s="1" customFormat="1" x14ac:dyDescent="0.2"/>
    <row r="764" s="1" customFormat="1" x14ac:dyDescent="0.2"/>
    <row r="765" s="1" customFormat="1" x14ac:dyDescent="0.2"/>
    <row r="766" s="1" customFormat="1" x14ac:dyDescent="0.2"/>
    <row r="767" s="1" customFormat="1" x14ac:dyDescent="0.2"/>
    <row r="768" s="1" customFormat="1" x14ac:dyDescent="0.2"/>
    <row r="769" s="1" customFormat="1" x14ac:dyDescent="0.2"/>
    <row r="770" s="1" customFormat="1" x14ac:dyDescent="0.2"/>
    <row r="771" s="1" customFormat="1" x14ac:dyDescent="0.2"/>
    <row r="772" s="1" customFormat="1" x14ac:dyDescent="0.2"/>
    <row r="773" s="1" customFormat="1" x14ac:dyDescent="0.2"/>
    <row r="774" s="1" customFormat="1" x14ac:dyDescent="0.2"/>
    <row r="775" s="1" customFormat="1" x14ac:dyDescent="0.2"/>
    <row r="776" s="1" customFormat="1" x14ac:dyDescent="0.2"/>
    <row r="777" s="1" customFormat="1" x14ac:dyDescent="0.2"/>
    <row r="778" s="1" customFormat="1" x14ac:dyDescent="0.2"/>
    <row r="779" s="1" customFormat="1" x14ac:dyDescent="0.2"/>
    <row r="780" s="1" customFormat="1" x14ac:dyDescent="0.2"/>
    <row r="781" s="1" customFormat="1" x14ac:dyDescent="0.2"/>
    <row r="782" s="1" customFormat="1" x14ac:dyDescent="0.2"/>
    <row r="783" s="1" customFormat="1" x14ac:dyDescent="0.2"/>
    <row r="784" s="1" customFormat="1" x14ac:dyDescent="0.2"/>
    <row r="785" s="1" customFormat="1" x14ac:dyDescent="0.2"/>
    <row r="786" s="1" customFormat="1" x14ac:dyDescent="0.2"/>
    <row r="787" s="1" customFormat="1" x14ac:dyDescent="0.2"/>
    <row r="788" s="1" customFormat="1" x14ac:dyDescent="0.2"/>
    <row r="789" s="1" customFormat="1" x14ac:dyDescent="0.2"/>
    <row r="790" s="1" customFormat="1" x14ac:dyDescent="0.2"/>
    <row r="791" s="1" customFormat="1" x14ac:dyDescent="0.2"/>
    <row r="792" s="1" customFormat="1" x14ac:dyDescent="0.2"/>
    <row r="793" s="1" customFormat="1" x14ac:dyDescent="0.2"/>
    <row r="794" s="1" customFormat="1" x14ac:dyDescent="0.2"/>
    <row r="795" s="1" customFormat="1" x14ac:dyDescent="0.2"/>
    <row r="796" s="1" customFormat="1" x14ac:dyDescent="0.2"/>
    <row r="797" s="1" customFormat="1" x14ac:dyDescent="0.2"/>
    <row r="798" s="1" customFormat="1" x14ac:dyDescent="0.2"/>
    <row r="799" s="1" customFormat="1" x14ac:dyDescent="0.2"/>
    <row r="800" s="1" customFormat="1" x14ac:dyDescent="0.2"/>
    <row r="801" s="1" customFormat="1" x14ac:dyDescent="0.2"/>
    <row r="802" s="1" customFormat="1" x14ac:dyDescent="0.2"/>
    <row r="803" s="1" customFormat="1" x14ac:dyDescent="0.2"/>
    <row r="804" s="1" customFormat="1" x14ac:dyDescent="0.2"/>
    <row r="805" s="1" customFormat="1" x14ac:dyDescent="0.2"/>
    <row r="806" s="1" customFormat="1" x14ac:dyDescent="0.2"/>
    <row r="807" s="1" customFormat="1" x14ac:dyDescent="0.2"/>
    <row r="808" s="1" customFormat="1" x14ac:dyDescent="0.2"/>
    <row r="809" s="1" customFormat="1" x14ac:dyDescent="0.2"/>
    <row r="810" s="1" customFormat="1" x14ac:dyDescent="0.2"/>
    <row r="811" s="1" customFormat="1" x14ac:dyDescent="0.2"/>
    <row r="812" s="1" customFormat="1" x14ac:dyDescent="0.2"/>
    <row r="813" s="1" customFormat="1" x14ac:dyDescent="0.2"/>
    <row r="814" s="1" customFormat="1" x14ac:dyDescent="0.2"/>
    <row r="815" s="1" customFormat="1" x14ac:dyDescent="0.2"/>
    <row r="816" s="1" customFormat="1" x14ac:dyDescent="0.2"/>
    <row r="817" s="1" customFormat="1" x14ac:dyDescent="0.2"/>
    <row r="818" s="1" customFormat="1" x14ac:dyDescent="0.2"/>
    <row r="819" s="1" customFormat="1" x14ac:dyDescent="0.2"/>
    <row r="820" s="1" customFormat="1" x14ac:dyDescent="0.2"/>
    <row r="821" s="1" customFormat="1" x14ac:dyDescent="0.2"/>
    <row r="822" s="1" customFormat="1" x14ac:dyDescent="0.2"/>
    <row r="823" s="1" customFormat="1" x14ac:dyDescent="0.2"/>
    <row r="824" s="1" customFormat="1" x14ac:dyDescent="0.2"/>
    <row r="825" s="1" customFormat="1" x14ac:dyDescent="0.2"/>
    <row r="826" s="1" customFormat="1" x14ac:dyDescent="0.2"/>
    <row r="827" s="1" customFormat="1" x14ac:dyDescent="0.2"/>
    <row r="828" s="1" customFormat="1" x14ac:dyDescent="0.2"/>
    <row r="829" s="1" customFormat="1" x14ac:dyDescent="0.2"/>
    <row r="830" s="1" customFormat="1" x14ac:dyDescent="0.2"/>
    <row r="831" s="1" customFormat="1" x14ac:dyDescent="0.2"/>
    <row r="832" s="1" customFormat="1" x14ac:dyDescent="0.2"/>
    <row r="833" s="1" customFormat="1" x14ac:dyDescent="0.2"/>
    <row r="834" s="1" customFormat="1" x14ac:dyDescent="0.2"/>
    <row r="835" s="1" customFormat="1" x14ac:dyDescent="0.2"/>
    <row r="836" s="1" customFormat="1" x14ac:dyDescent="0.2"/>
    <row r="837" s="1" customFormat="1" x14ac:dyDescent="0.2"/>
    <row r="838" s="1" customFormat="1" x14ac:dyDescent="0.2"/>
    <row r="839" s="1" customFormat="1" x14ac:dyDescent="0.2"/>
    <row r="840" s="1" customFormat="1" x14ac:dyDescent="0.2"/>
    <row r="841" s="1" customFormat="1" x14ac:dyDescent="0.2"/>
    <row r="842" s="1" customFormat="1" x14ac:dyDescent="0.2"/>
    <row r="843" s="1" customFormat="1" x14ac:dyDescent="0.2"/>
    <row r="844" s="1" customFormat="1" x14ac:dyDescent="0.2"/>
    <row r="845" s="1" customFormat="1" x14ac:dyDescent="0.2"/>
    <row r="846" s="1" customFormat="1" x14ac:dyDescent="0.2"/>
    <row r="847" s="1" customFormat="1" x14ac:dyDescent="0.2"/>
    <row r="848" s="1" customFormat="1" x14ac:dyDescent="0.2"/>
    <row r="849" s="1" customFormat="1" x14ac:dyDescent="0.2"/>
    <row r="850" s="1" customFormat="1" x14ac:dyDescent="0.2"/>
    <row r="851" s="1" customFormat="1" x14ac:dyDescent="0.2"/>
    <row r="852" s="1" customFormat="1" x14ac:dyDescent="0.2"/>
    <row r="853" s="1" customFormat="1" x14ac:dyDescent="0.2"/>
    <row r="854" s="1" customFormat="1" x14ac:dyDescent="0.2"/>
    <row r="855" s="1" customFormat="1" x14ac:dyDescent="0.2"/>
    <row r="856" s="1" customFormat="1" x14ac:dyDescent="0.2"/>
    <row r="857" s="1" customFormat="1" x14ac:dyDescent="0.2"/>
    <row r="858" s="1" customFormat="1" x14ac:dyDescent="0.2"/>
    <row r="859" s="1" customFormat="1" x14ac:dyDescent="0.2"/>
    <row r="860" s="1" customFormat="1" x14ac:dyDescent="0.2"/>
    <row r="861" s="1" customFormat="1" x14ac:dyDescent="0.2"/>
    <row r="862" s="1" customFormat="1" x14ac:dyDescent="0.2"/>
    <row r="863" s="1" customFormat="1" x14ac:dyDescent="0.2"/>
    <row r="864" s="1" customFormat="1" x14ac:dyDescent="0.2"/>
    <row r="865" s="1" customFormat="1" x14ac:dyDescent="0.2"/>
    <row r="866" s="1" customFormat="1" x14ac:dyDescent="0.2"/>
    <row r="867" s="1" customFormat="1" x14ac:dyDescent="0.2"/>
    <row r="868" s="1" customFormat="1" x14ac:dyDescent="0.2"/>
    <row r="869" s="1" customFormat="1" x14ac:dyDescent="0.2"/>
    <row r="870" s="1" customFormat="1" x14ac:dyDescent="0.2"/>
    <row r="871" s="1" customFormat="1" x14ac:dyDescent="0.2"/>
    <row r="872" s="1" customFormat="1" x14ac:dyDescent="0.2"/>
    <row r="873" s="1" customFormat="1" x14ac:dyDescent="0.2"/>
    <row r="874" s="1" customFormat="1" x14ac:dyDescent="0.2"/>
    <row r="875" s="1" customFormat="1" x14ac:dyDescent="0.2"/>
    <row r="876" s="1" customFormat="1" x14ac:dyDescent="0.2"/>
    <row r="877" s="1" customFormat="1" x14ac:dyDescent="0.2"/>
    <row r="878" s="1" customFormat="1" x14ac:dyDescent="0.2"/>
    <row r="879" s="1" customFormat="1" x14ac:dyDescent="0.2"/>
    <row r="880" s="1" customFormat="1" x14ac:dyDescent="0.2"/>
    <row r="881" s="1" customFormat="1" x14ac:dyDescent="0.2"/>
    <row r="882" s="1" customFormat="1" x14ac:dyDescent="0.2"/>
    <row r="883" s="1" customFormat="1" x14ac:dyDescent="0.2"/>
    <row r="884" s="1" customFormat="1" x14ac:dyDescent="0.2"/>
    <row r="885" s="1" customFormat="1" x14ac:dyDescent="0.2"/>
    <row r="886" s="1" customFormat="1" x14ac:dyDescent="0.2"/>
    <row r="887" s="1" customFormat="1" x14ac:dyDescent="0.2"/>
    <row r="888" s="1" customFormat="1" x14ac:dyDescent="0.2"/>
    <row r="889" s="1" customFormat="1" x14ac:dyDescent="0.2"/>
    <row r="890" s="1" customFormat="1" x14ac:dyDescent="0.2"/>
    <row r="891" s="1" customFormat="1" x14ac:dyDescent="0.2"/>
    <row r="892" s="1" customFormat="1" x14ac:dyDescent="0.2"/>
    <row r="893" s="1" customFormat="1" x14ac:dyDescent="0.2"/>
    <row r="894" s="1" customFormat="1" x14ac:dyDescent="0.2"/>
    <row r="895" s="1" customFormat="1" x14ac:dyDescent="0.2"/>
    <row r="896" s="1" customFormat="1" x14ac:dyDescent="0.2"/>
    <row r="897" s="1" customFormat="1" x14ac:dyDescent="0.2"/>
    <row r="898" s="1" customFormat="1" x14ac:dyDescent="0.2"/>
    <row r="899" s="1" customFormat="1" x14ac:dyDescent="0.2"/>
    <row r="900" s="1" customFormat="1" x14ac:dyDescent="0.2"/>
    <row r="901" s="1" customFormat="1" x14ac:dyDescent="0.2"/>
    <row r="902" s="1" customFormat="1" x14ac:dyDescent="0.2"/>
    <row r="903" s="1" customFormat="1" x14ac:dyDescent="0.2"/>
    <row r="904" s="1" customFormat="1" x14ac:dyDescent="0.2"/>
    <row r="905" s="1" customFormat="1" x14ac:dyDescent="0.2"/>
    <row r="906" s="1" customFormat="1" x14ac:dyDescent="0.2"/>
    <row r="907" s="1" customFormat="1" x14ac:dyDescent="0.2"/>
    <row r="908" s="1" customFormat="1" x14ac:dyDescent="0.2"/>
    <row r="909" s="1" customFormat="1" x14ac:dyDescent="0.2"/>
    <row r="910" s="1" customFormat="1" x14ac:dyDescent="0.2"/>
    <row r="911" s="1" customFormat="1" x14ac:dyDescent="0.2"/>
    <row r="912" s="1" customFormat="1" x14ac:dyDescent="0.2"/>
    <row r="913" s="1" customFormat="1" x14ac:dyDescent="0.2"/>
    <row r="914" s="1" customFormat="1" x14ac:dyDescent="0.2"/>
    <row r="915" s="1" customFormat="1" x14ac:dyDescent="0.2"/>
    <row r="916" s="1" customFormat="1" x14ac:dyDescent="0.2"/>
    <row r="917" s="1" customFormat="1" x14ac:dyDescent="0.2"/>
    <row r="918" s="1" customFormat="1" x14ac:dyDescent="0.2"/>
    <row r="919" s="1" customFormat="1" x14ac:dyDescent="0.2"/>
    <row r="920" s="1" customFormat="1" x14ac:dyDescent="0.2"/>
    <row r="921" s="1" customFormat="1" x14ac:dyDescent="0.2"/>
    <row r="922" s="1" customFormat="1" x14ac:dyDescent="0.2"/>
    <row r="923" s="1" customFormat="1" x14ac:dyDescent="0.2"/>
    <row r="924" s="1" customFormat="1" x14ac:dyDescent="0.2"/>
    <row r="925" s="1" customFormat="1" x14ac:dyDescent="0.2"/>
    <row r="926" s="1" customFormat="1" x14ac:dyDescent="0.2"/>
    <row r="927" s="1" customFormat="1" x14ac:dyDescent="0.2"/>
    <row r="928" s="1" customFormat="1" x14ac:dyDescent="0.2"/>
    <row r="929" s="1" customFormat="1" x14ac:dyDescent="0.2"/>
    <row r="930" s="1" customFormat="1" x14ac:dyDescent="0.2"/>
    <row r="931" s="1" customFormat="1" x14ac:dyDescent="0.2"/>
    <row r="932" s="1" customFormat="1" x14ac:dyDescent="0.2"/>
    <row r="933" s="1" customFormat="1" x14ac:dyDescent="0.2"/>
    <row r="934" s="1" customFormat="1" x14ac:dyDescent="0.2"/>
    <row r="935" s="1" customFormat="1" x14ac:dyDescent="0.2"/>
    <row r="936" s="1" customFormat="1" x14ac:dyDescent="0.2"/>
    <row r="937" s="1" customFormat="1" x14ac:dyDescent="0.2"/>
    <row r="938" s="1" customFormat="1" x14ac:dyDescent="0.2"/>
    <row r="939" s="1" customFormat="1" x14ac:dyDescent="0.2"/>
    <row r="940" s="1" customFormat="1" x14ac:dyDescent="0.2"/>
    <row r="941" s="1" customFormat="1" x14ac:dyDescent="0.2"/>
    <row r="942" s="1" customFormat="1" x14ac:dyDescent="0.2"/>
    <row r="943" s="1" customFormat="1" x14ac:dyDescent="0.2"/>
    <row r="944" s="1" customFormat="1" x14ac:dyDescent="0.2"/>
    <row r="945" s="1" customFormat="1" x14ac:dyDescent="0.2"/>
    <row r="946" s="1" customFormat="1" x14ac:dyDescent="0.2"/>
    <row r="947" s="1" customFormat="1" x14ac:dyDescent="0.2"/>
    <row r="948" s="1" customFormat="1" x14ac:dyDescent="0.2"/>
    <row r="949" s="1" customFormat="1" x14ac:dyDescent="0.2"/>
    <row r="950" s="1" customFormat="1" x14ac:dyDescent="0.2"/>
    <row r="951" s="1" customFormat="1" x14ac:dyDescent="0.2"/>
    <row r="952" s="1" customFormat="1" x14ac:dyDescent="0.2"/>
    <row r="953" s="1" customFormat="1" x14ac:dyDescent="0.2"/>
    <row r="954" s="1" customFormat="1" x14ac:dyDescent="0.2"/>
    <row r="955" s="1" customFormat="1" x14ac:dyDescent="0.2"/>
    <row r="956" s="1" customFormat="1" x14ac:dyDescent="0.2"/>
    <row r="957" s="1" customFormat="1" x14ac:dyDescent="0.2"/>
    <row r="958" s="1" customFormat="1" x14ac:dyDescent="0.2"/>
    <row r="959" s="1" customFormat="1" x14ac:dyDescent="0.2"/>
    <row r="960" s="1" customFormat="1" x14ac:dyDescent="0.2"/>
    <row r="961" s="1" customFormat="1" x14ac:dyDescent="0.2"/>
    <row r="962" s="1" customFormat="1" x14ac:dyDescent="0.2"/>
    <row r="963" s="1" customFormat="1" x14ac:dyDescent="0.2"/>
    <row r="964" s="1" customFormat="1" x14ac:dyDescent="0.2"/>
    <row r="965" s="1" customFormat="1" x14ac:dyDescent="0.2"/>
    <row r="966" s="1" customFormat="1" x14ac:dyDescent="0.2"/>
    <row r="967" s="1" customFormat="1" x14ac:dyDescent="0.2"/>
    <row r="968" s="1" customFormat="1" x14ac:dyDescent="0.2"/>
    <row r="969" s="1" customFormat="1" x14ac:dyDescent="0.2"/>
    <row r="970" s="1" customFormat="1" x14ac:dyDescent="0.2"/>
    <row r="971" s="1" customFormat="1" x14ac:dyDescent="0.2"/>
    <row r="972" s="1" customFormat="1" x14ac:dyDescent="0.2"/>
    <row r="973" s="1" customFormat="1" x14ac:dyDescent="0.2"/>
    <row r="974" s="1" customFormat="1" x14ac:dyDescent="0.2"/>
    <row r="975" s="1" customFormat="1" x14ac:dyDescent="0.2"/>
    <row r="976" s="1" customFormat="1" x14ac:dyDescent="0.2"/>
    <row r="977" s="1" customFormat="1" x14ac:dyDescent="0.2"/>
    <row r="978" s="1" customFormat="1" x14ac:dyDescent="0.2"/>
    <row r="979" s="1" customFormat="1" x14ac:dyDescent="0.2"/>
    <row r="980" s="1" customFormat="1" x14ac:dyDescent="0.2"/>
    <row r="981" s="1" customFormat="1" x14ac:dyDescent="0.2"/>
    <row r="982" s="1" customFormat="1" x14ac:dyDescent="0.2"/>
    <row r="983" s="1" customFormat="1" x14ac:dyDescent="0.2"/>
    <row r="984" s="1" customFormat="1" x14ac:dyDescent="0.2"/>
    <row r="985" s="1" customFormat="1" x14ac:dyDescent="0.2"/>
    <row r="986" s="1" customFormat="1" x14ac:dyDescent="0.2"/>
    <row r="987" s="1" customFormat="1" x14ac:dyDescent="0.2"/>
    <row r="988" s="1" customFormat="1" x14ac:dyDescent="0.2"/>
    <row r="989" s="1" customFormat="1" x14ac:dyDescent="0.2"/>
    <row r="990" s="1" customFormat="1" x14ac:dyDescent="0.2"/>
    <row r="991" s="1" customFormat="1" x14ac:dyDescent="0.2"/>
    <row r="992" s="1" customFormat="1" x14ac:dyDescent="0.2"/>
    <row r="993" s="1" customFormat="1" x14ac:dyDescent="0.2"/>
    <row r="994" s="1" customFormat="1" x14ac:dyDescent="0.2"/>
    <row r="995" s="1" customFormat="1" x14ac:dyDescent="0.2"/>
    <row r="996" s="1" customFormat="1" x14ac:dyDescent="0.2"/>
    <row r="997" s="1" customFormat="1" x14ac:dyDescent="0.2"/>
    <row r="998" s="1" customFormat="1" x14ac:dyDescent="0.2"/>
    <row r="999" s="1" customFormat="1" x14ac:dyDescent="0.2"/>
    <row r="1000" s="1" customFormat="1" x14ac:dyDescent="0.2"/>
    <row r="1001" s="1" customFormat="1" x14ac:dyDescent="0.2"/>
    <row r="1002" s="1" customFormat="1" x14ac:dyDescent="0.2"/>
    <row r="1003" s="1" customFormat="1" x14ac:dyDescent="0.2"/>
    <row r="1004" s="1" customFormat="1" x14ac:dyDescent="0.2"/>
    <row r="1005" s="1" customFormat="1" x14ac:dyDescent="0.2"/>
    <row r="1006" s="1" customFormat="1" x14ac:dyDescent="0.2"/>
    <row r="1007" s="1" customFormat="1" x14ac:dyDescent="0.2"/>
    <row r="1008" s="1" customFormat="1" x14ac:dyDescent="0.2"/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  <row r="1195" s="1" customFormat="1" x14ac:dyDescent="0.2"/>
    <row r="1196" s="1" customFormat="1" x14ac:dyDescent="0.2"/>
    <row r="1197" s="1" customFormat="1" x14ac:dyDescent="0.2"/>
    <row r="1198" s="1" customFormat="1" x14ac:dyDescent="0.2"/>
    <row r="1199" s="1" customFormat="1" x14ac:dyDescent="0.2"/>
    <row r="1200" s="1" customFormat="1" x14ac:dyDescent="0.2"/>
    <row r="1201" s="1" customFormat="1" x14ac:dyDescent="0.2"/>
    <row r="1202" s="1" customFormat="1" x14ac:dyDescent="0.2"/>
    <row r="1203" s="1" customFormat="1" x14ac:dyDescent="0.2"/>
    <row r="1204" s="1" customFormat="1" x14ac:dyDescent="0.2"/>
    <row r="1205" s="1" customFormat="1" x14ac:dyDescent="0.2"/>
    <row r="1206" s="1" customFormat="1" x14ac:dyDescent="0.2"/>
    <row r="1207" s="1" customFormat="1" x14ac:dyDescent="0.2"/>
    <row r="1208" s="1" customFormat="1" x14ac:dyDescent="0.2"/>
    <row r="1209" s="1" customFormat="1" x14ac:dyDescent="0.2"/>
    <row r="1210" s="1" customFormat="1" x14ac:dyDescent="0.2"/>
    <row r="1211" s="1" customFormat="1" x14ac:dyDescent="0.2"/>
    <row r="1212" s="1" customFormat="1" x14ac:dyDescent="0.2"/>
    <row r="1213" s="1" customFormat="1" x14ac:dyDescent="0.2"/>
    <row r="1214" s="1" customFormat="1" x14ac:dyDescent="0.2"/>
    <row r="1215" s="1" customFormat="1" x14ac:dyDescent="0.2"/>
    <row r="1216" s="1" customFormat="1" x14ac:dyDescent="0.2"/>
    <row r="1217" s="1" customFormat="1" x14ac:dyDescent="0.2"/>
    <row r="1218" s="1" customFormat="1" x14ac:dyDescent="0.2"/>
    <row r="1219" s="1" customFormat="1" x14ac:dyDescent="0.2"/>
    <row r="1220" s="1" customFormat="1" x14ac:dyDescent="0.2"/>
    <row r="1221" s="1" customFormat="1" x14ac:dyDescent="0.2"/>
    <row r="1222" s="1" customFormat="1" x14ac:dyDescent="0.2"/>
    <row r="1223" s="1" customFormat="1" x14ac:dyDescent="0.2"/>
    <row r="1224" s="1" customFormat="1" x14ac:dyDescent="0.2"/>
    <row r="1225" s="1" customFormat="1" x14ac:dyDescent="0.2"/>
    <row r="1226" s="1" customFormat="1" x14ac:dyDescent="0.2"/>
    <row r="1227" s="1" customFormat="1" x14ac:dyDescent="0.2"/>
    <row r="1228" s="1" customFormat="1" x14ac:dyDescent="0.2"/>
    <row r="1229" s="1" customFormat="1" x14ac:dyDescent="0.2"/>
    <row r="1230" s="1" customFormat="1" x14ac:dyDescent="0.2"/>
    <row r="1231" s="1" customFormat="1" x14ac:dyDescent="0.2"/>
    <row r="1232" s="1" customFormat="1" x14ac:dyDescent="0.2"/>
    <row r="1233" s="1" customFormat="1" x14ac:dyDescent="0.2"/>
    <row r="1234" s="1" customFormat="1" x14ac:dyDescent="0.2"/>
    <row r="1235" s="1" customFormat="1" x14ac:dyDescent="0.2"/>
    <row r="1236" s="1" customFormat="1" x14ac:dyDescent="0.2"/>
    <row r="1237" s="1" customFormat="1" x14ac:dyDescent="0.2"/>
    <row r="1238" s="1" customFormat="1" x14ac:dyDescent="0.2"/>
    <row r="1239" s="1" customFormat="1" x14ac:dyDescent="0.2"/>
    <row r="1240" s="1" customFormat="1" x14ac:dyDescent="0.2"/>
    <row r="1241" s="1" customFormat="1" x14ac:dyDescent="0.2"/>
    <row r="1242" s="1" customFormat="1" x14ac:dyDescent="0.2"/>
    <row r="1243" s="1" customFormat="1" x14ac:dyDescent="0.2"/>
    <row r="1244" s="1" customFormat="1" x14ac:dyDescent="0.2"/>
    <row r="1245" s="1" customFormat="1" x14ac:dyDescent="0.2"/>
    <row r="1246" s="1" customFormat="1" x14ac:dyDescent="0.2"/>
    <row r="1247" s="1" customFormat="1" x14ac:dyDescent="0.2"/>
    <row r="1248" s="1" customFormat="1" x14ac:dyDescent="0.2"/>
    <row r="1249" s="1" customFormat="1" x14ac:dyDescent="0.2"/>
    <row r="1250" s="1" customFormat="1" x14ac:dyDescent="0.2"/>
    <row r="1251" s="1" customFormat="1" x14ac:dyDescent="0.2"/>
    <row r="1252" s="1" customFormat="1" x14ac:dyDescent="0.2"/>
    <row r="1253" s="1" customFormat="1" x14ac:dyDescent="0.2"/>
    <row r="1254" s="1" customFormat="1" x14ac:dyDescent="0.2"/>
    <row r="1255" s="1" customFormat="1" x14ac:dyDescent="0.2"/>
    <row r="1256" s="1" customFormat="1" x14ac:dyDescent="0.2"/>
    <row r="1257" s="1" customFormat="1" x14ac:dyDescent="0.2"/>
    <row r="1258" s="1" customFormat="1" x14ac:dyDescent="0.2"/>
    <row r="1259" s="1" customFormat="1" x14ac:dyDescent="0.2"/>
    <row r="1260" s="1" customFormat="1" x14ac:dyDescent="0.2"/>
    <row r="1261" s="1" customFormat="1" x14ac:dyDescent="0.2"/>
    <row r="1262" s="1" customFormat="1" x14ac:dyDescent="0.2"/>
    <row r="1263" s="1" customFormat="1" x14ac:dyDescent="0.2"/>
    <row r="1264" s="1" customFormat="1" x14ac:dyDescent="0.2"/>
    <row r="1265" s="1" customFormat="1" x14ac:dyDescent="0.2"/>
    <row r="1266" s="1" customFormat="1" x14ac:dyDescent="0.2"/>
    <row r="1267" s="1" customFormat="1" x14ac:dyDescent="0.2"/>
    <row r="1268" s="1" customFormat="1" x14ac:dyDescent="0.2"/>
    <row r="1269" s="1" customFormat="1" x14ac:dyDescent="0.2"/>
    <row r="1270" s="1" customFormat="1" x14ac:dyDescent="0.2"/>
    <row r="1271" s="1" customFormat="1" x14ac:dyDescent="0.2"/>
    <row r="1272" s="1" customFormat="1" x14ac:dyDescent="0.2"/>
    <row r="1273" s="1" customFormat="1" x14ac:dyDescent="0.2"/>
    <row r="1274" s="1" customFormat="1" x14ac:dyDescent="0.2"/>
    <row r="1275" s="1" customFormat="1" x14ac:dyDescent="0.2"/>
    <row r="1276" s="1" customFormat="1" x14ac:dyDescent="0.2"/>
    <row r="1277" s="1" customFormat="1" x14ac:dyDescent="0.2"/>
    <row r="1278" s="1" customFormat="1" x14ac:dyDescent="0.2"/>
    <row r="1279" s="1" customFormat="1" x14ac:dyDescent="0.2"/>
    <row r="1280" s="1" customFormat="1" x14ac:dyDescent="0.2"/>
    <row r="1281" s="1" customFormat="1" x14ac:dyDescent="0.2"/>
    <row r="1282" s="1" customFormat="1" x14ac:dyDescent="0.2"/>
    <row r="1283" s="1" customFormat="1" x14ac:dyDescent="0.2"/>
    <row r="1284" s="1" customFormat="1" x14ac:dyDescent="0.2"/>
    <row r="1285" s="1" customFormat="1" x14ac:dyDescent="0.2"/>
    <row r="1286" s="1" customFormat="1" x14ac:dyDescent="0.2"/>
    <row r="1287" s="1" customFormat="1" x14ac:dyDescent="0.2"/>
    <row r="1288" s="1" customFormat="1" x14ac:dyDescent="0.2"/>
    <row r="1289" s="1" customFormat="1" x14ac:dyDescent="0.2"/>
    <row r="1290" s="1" customFormat="1" x14ac:dyDescent="0.2"/>
    <row r="1291" s="1" customFormat="1" x14ac:dyDescent="0.2"/>
    <row r="1292" s="1" customFormat="1" x14ac:dyDescent="0.2"/>
    <row r="1293" s="1" customFormat="1" x14ac:dyDescent="0.2"/>
    <row r="1294" s="1" customFormat="1" x14ac:dyDescent="0.2"/>
    <row r="1295" s="1" customFormat="1" x14ac:dyDescent="0.2"/>
    <row r="1296" s="1" customFormat="1" x14ac:dyDescent="0.2"/>
    <row r="1297" s="1" customFormat="1" x14ac:dyDescent="0.2"/>
    <row r="1298" s="1" customFormat="1" x14ac:dyDescent="0.2"/>
    <row r="1299" s="1" customFormat="1" x14ac:dyDescent="0.2"/>
    <row r="1300" s="1" customFormat="1" x14ac:dyDescent="0.2"/>
    <row r="1301" s="1" customFormat="1" x14ac:dyDescent="0.2"/>
    <row r="1302" s="1" customFormat="1" x14ac:dyDescent="0.2"/>
    <row r="1303" s="1" customFormat="1" x14ac:dyDescent="0.2"/>
    <row r="1304" s="1" customFormat="1" x14ac:dyDescent="0.2"/>
    <row r="1305" s="1" customFormat="1" x14ac:dyDescent="0.2"/>
    <row r="1306" s="1" customFormat="1" x14ac:dyDescent="0.2"/>
    <row r="1307" s="1" customFormat="1" x14ac:dyDescent="0.2"/>
    <row r="1308" s="1" customFormat="1" x14ac:dyDescent="0.2"/>
    <row r="1309" s="1" customFormat="1" x14ac:dyDescent="0.2"/>
    <row r="1310" s="1" customFormat="1" x14ac:dyDescent="0.2"/>
    <row r="1311" s="1" customFormat="1" x14ac:dyDescent="0.2"/>
    <row r="1312" s="1" customFormat="1" x14ac:dyDescent="0.2"/>
    <row r="1313" s="1" customFormat="1" x14ac:dyDescent="0.2"/>
    <row r="1314" s="1" customFormat="1" x14ac:dyDescent="0.2"/>
    <row r="1315" s="1" customFormat="1" x14ac:dyDescent="0.2"/>
    <row r="1316" s="1" customFormat="1" x14ac:dyDescent="0.2"/>
    <row r="1317" s="1" customFormat="1" x14ac:dyDescent="0.2"/>
    <row r="1318" s="1" customFormat="1" x14ac:dyDescent="0.2"/>
    <row r="1319" s="1" customFormat="1" x14ac:dyDescent="0.2"/>
    <row r="1320" s="1" customFormat="1" x14ac:dyDescent="0.2"/>
    <row r="1321" s="1" customFormat="1" x14ac:dyDescent="0.2"/>
    <row r="1322" s="1" customFormat="1" x14ac:dyDescent="0.2"/>
    <row r="1323" s="1" customFormat="1" x14ac:dyDescent="0.2"/>
    <row r="1324" s="1" customFormat="1" x14ac:dyDescent="0.2"/>
    <row r="1325" s="1" customFormat="1" x14ac:dyDescent="0.2"/>
    <row r="1326" s="1" customFormat="1" x14ac:dyDescent="0.2"/>
    <row r="1327" s="1" customFormat="1" x14ac:dyDescent="0.2"/>
    <row r="1328" s="1" customFormat="1" x14ac:dyDescent="0.2"/>
    <row r="1329" s="1" customFormat="1" x14ac:dyDescent="0.2"/>
    <row r="1330" s="1" customFormat="1" x14ac:dyDescent="0.2"/>
    <row r="1331" s="1" customFormat="1" x14ac:dyDescent="0.2"/>
    <row r="1332" s="1" customFormat="1" x14ac:dyDescent="0.2"/>
    <row r="1333" s="1" customFormat="1" x14ac:dyDescent="0.2"/>
    <row r="1334" s="1" customFormat="1" x14ac:dyDescent="0.2"/>
    <row r="1335" s="1" customFormat="1" x14ac:dyDescent="0.2"/>
    <row r="1336" s="1" customFormat="1" x14ac:dyDescent="0.2"/>
    <row r="1337" s="1" customFormat="1" x14ac:dyDescent="0.2"/>
    <row r="1338" s="1" customFormat="1" x14ac:dyDescent="0.2"/>
    <row r="1339" s="1" customFormat="1" x14ac:dyDescent="0.2"/>
    <row r="1340" s="1" customFormat="1" x14ac:dyDescent="0.2"/>
    <row r="1341" s="1" customFormat="1" x14ac:dyDescent="0.2"/>
    <row r="1342" s="1" customFormat="1" x14ac:dyDescent="0.2"/>
    <row r="1343" s="1" customFormat="1" x14ac:dyDescent="0.2"/>
    <row r="1344" s="1" customFormat="1" x14ac:dyDescent="0.2"/>
    <row r="1345" s="1" customFormat="1" x14ac:dyDescent="0.2"/>
    <row r="1346" s="1" customFormat="1" x14ac:dyDescent="0.2"/>
    <row r="1347" s="1" customFormat="1" x14ac:dyDescent="0.2"/>
    <row r="1348" s="1" customFormat="1" x14ac:dyDescent="0.2"/>
    <row r="1349" s="1" customFormat="1" x14ac:dyDescent="0.2"/>
    <row r="1350" s="1" customFormat="1" x14ac:dyDescent="0.2"/>
    <row r="1351" s="1" customFormat="1" x14ac:dyDescent="0.2"/>
    <row r="1352" s="1" customFormat="1" x14ac:dyDescent="0.2"/>
    <row r="1353" s="1" customFormat="1" x14ac:dyDescent="0.2"/>
    <row r="1354" s="1" customFormat="1" x14ac:dyDescent="0.2"/>
    <row r="1355" s="1" customFormat="1" x14ac:dyDescent="0.2"/>
    <row r="1356" s="1" customFormat="1" x14ac:dyDescent="0.2"/>
    <row r="1357" s="1" customFormat="1" x14ac:dyDescent="0.2"/>
    <row r="1358" s="1" customFormat="1" x14ac:dyDescent="0.2"/>
    <row r="1359" s="1" customFormat="1" x14ac:dyDescent="0.2"/>
    <row r="1360" s="1" customFormat="1" x14ac:dyDescent="0.2"/>
    <row r="1361" s="1" customFormat="1" x14ac:dyDescent="0.2"/>
    <row r="1362" s="1" customFormat="1" x14ac:dyDescent="0.2"/>
    <row r="1363" s="1" customFormat="1" x14ac:dyDescent="0.2"/>
    <row r="1364" s="1" customFormat="1" x14ac:dyDescent="0.2"/>
    <row r="1365" s="1" customFormat="1" x14ac:dyDescent="0.2"/>
    <row r="1366" s="1" customFormat="1" x14ac:dyDescent="0.2"/>
    <row r="1367" s="1" customFormat="1" x14ac:dyDescent="0.2"/>
    <row r="1368" s="1" customFormat="1" x14ac:dyDescent="0.2"/>
    <row r="1369" s="1" customFormat="1" x14ac:dyDescent="0.2"/>
    <row r="1370" s="1" customFormat="1" x14ac:dyDescent="0.2"/>
    <row r="1371" s="1" customFormat="1" x14ac:dyDescent="0.2"/>
    <row r="1372" s="1" customFormat="1" x14ac:dyDescent="0.2"/>
    <row r="1373" s="1" customFormat="1" x14ac:dyDescent="0.2"/>
    <row r="1374" s="1" customFormat="1" x14ac:dyDescent="0.2"/>
    <row r="1375" s="1" customFormat="1" x14ac:dyDescent="0.2"/>
    <row r="1376" s="1" customFormat="1" x14ac:dyDescent="0.2"/>
    <row r="1377" s="1" customFormat="1" x14ac:dyDescent="0.2"/>
    <row r="1378" s="1" customFormat="1" x14ac:dyDescent="0.2"/>
    <row r="1379" s="1" customFormat="1" x14ac:dyDescent="0.2"/>
    <row r="1380" s="1" customFormat="1" x14ac:dyDescent="0.2"/>
    <row r="1381" s="1" customFormat="1" x14ac:dyDescent="0.2"/>
    <row r="1382" s="1" customFormat="1" x14ac:dyDescent="0.2"/>
    <row r="1383" s="1" customFormat="1" x14ac:dyDescent="0.2"/>
    <row r="1384" s="1" customFormat="1" x14ac:dyDescent="0.2"/>
    <row r="1385" s="1" customFormat="1" x14ac:dyDescent="0.2"/>
    <row r="1386" s="1" customFormat="1" x14ac:dyDescent="0.2"/>
    <row r="1387" s="1" customFormat="1" x14ac:dyDescent="0.2"/>
    <row r="1388" s="1" customFormat="1" x14ac:dyDescent="0.2"/>
    <row r="1389" s="1" customFormat="1" x14ac:dyDescent="0.2"/>
    <row r="1390" s="1" customFormat="1" x14ac:dyDescent="0.2"/>
    <row r="1391" s="1" customFormat="1" x14ac:dyDescent="0.2"/>
    <row r="1392" s="1" customFormat="1" x14ac:dyDescent="0.2"/>
    <row r="1393" s="1" customFormat="1" x14ac:dyDescent="0.2"/>
    <row r="1394" s="1" customFormat="1" x14ac:dyDescent="0.2"/>
    <row r="1395" s="1" customFormat="1" x14ac:dyDescent="0.2"/>
    <row r="1396" s="1" customFormat="1" x14ac:dyDescent="0.2"/>
    <row r="1397" s="1" customFormat="1" x14ac:dyDescent="0.2"/>
    <row r="1398" s="1" customFormat="1" x14ac:dyDescent="0.2"/>
    <row r="1399" s="1" customFormat="1" x14ac:dyDescent="0.2"/>
    <row r="1400" s="1" customFormat="1" x14ac:dyDescent="0.2"/>
    <row r="1401" s="1" customFormat="1" x14ac:dyDescent="0.2"/>
    <row r="1402" s="1" customFormat="1" x14ac:dyDescent="0.2"/>
    <row r="1403" s="1" customFormat="1" x14ac:dyDescent="0.2"/>
    <row r="1404" s="1" customFormat="1" x14ac:dyDescent="0.2"/>
    <row r="1405" s="1" customFormat="1" x14ac:dyDescent="0.2"/>
    <row r="1406" s="1" customFormat="1" x14ac:dyDescent="0.2"/>
    <row r="1407" s="1" customFormat="1" x14ac:dyDescent="0.2"/>
    <row r="1408" s="1" customFormat="1" x14ac:dyDescent="0.2"/>
    <row r="1409" s="1" customFormat="1" x14ac:dyDescent="0.2"/>
    <row r="1410" s="1" customFormat="1" x14ac:dyDescent="0.2"/>
    <row r="1411" s="1" customFormat="1" x14ac:dyDescent="0.2"/>
    <row r="1412" s="1" customFormat="1" x14ac:dyDescent="0.2"/>
    <row r="1413" s="1" customFormat="1" x14ac:dyDescent="0.2"/>
    <row r="1414" s="1" customFormat="1" x14ac:dyDescent="0.2"/>
    <row r="1415" s="1" customFormat="1" x14ac:dyDescent="0.2"/>
    <row r="1416" s="1" customFormat="1" x14ac:dyDescent="0.2"/>
    <row r="1417" s="1" customFormat="1" x14ac:dyDescent="0.2"/>
    <row r="1418" s="1" customFormat="1" x14ac:dyDescent="0.2"/>
    <row r="1419" s="1" customFormat="1" x14ac:dyDescent="0.2"/>
    <row r="1420" s="1" customFormat="1" x14ac:dyDescent="0.2"/>
    <row r="1421" s="1" customFormat="1" x14ac:dyDescent="0.2"/>
    <row r="1422" s="1" customFormat="1" x14ac:dyDescent="0.2"/>
    <row r="1423" s="1" customFormat="1" x14ac:dyDescent="0.2"/>
    <row r="1424" s="1" customFormat="1" x14ac:dyDescent="0.2"/>
    <row r="1425" s="1" customFormat="1" x14ac:dyDescent="0.2"/>
    <row r="1426" s="1" customFormat="1" x14ac:dyDescent="0.2"/>
    <row r="1427" s="1" customFormat="1" x14ac:dyDescent="0.2"/>
    <row r="1428" s="1" customFormat="1" x14ac:dyDescent="0.2"/>
    <row r="1429" s="1" customFormat="1" x14ac:dyDescent="0.2"/>
    <row r="1430" s="1" customFormat="1" x14ac:dyDescent="0.2"/>
    <row r="1431" s="1" customFormat="1" x14ac:dyDescent="0.2"/>
    <row r="1432" s="1" customFormat="1" x14ac:dyDescent="0.2"/>
    <row r="1433" s="1" customFormat="1" x14ac:dyDescent="0.2"/>
    <row r="1434" s="1" customFormat="1" x14ac:dyDescent="0.2"/>
    <row r="1435" s="1" customFormat="1" x14ac:dyDescent="0.2"/>
    <row r="1436" s="1" customFormat="1" x14ac:dyDescent="0.2"/>
    <row r="1437" s="1" customFormat="1" x14ac:dyDescent="0.2"/>
    <row r="1438" s="1" customFormat="1" x14ac:dyDescent="0.2"/>
    <row r="1439" s="1" customFormat="1" x14ac:dyDescent="0.2"/>
    <row r="1440" s="1" customFormat="1" x14ac:dyDescent="0.2"/>
    <row r="1441" s="1" customFormat="1" x14ac:dyDescent="0.2"/>
    <row r="1442" s="1" customFormat="1" x14ac:dyDescent="0.2"/>
    <row r="1443" s="1" customFormat="1" x14ac:dyDescent="0.2"/>
    <row r="1444" s="1" customFormat="1" x14ac:dyDescent="0.2"/>
    <row r="1445" s="1" customFormat="1" x14ac:dyDescent="0.2"/>
    <row r="1446" s="1" customFormat="1" x14ac:dyDescent="0.2"/>
    <row r="1447" s="1" customFormat="1" x14ac:dyDescent="0.2"/>
    <row r="1448" s="1" customFormat="1" x14ac:dyDescent="0.2"/>
    <row r="1449" s="1" customFormat="1" x14ac:dyDescent="0.2"/>
    <row r="1450" s="1" customFormat="1" x14ac:dyDescent="0.2"/>
    <row r="1451" s="1" customFormat="1" x14ac:dyDescent="0.2"/>
    <row r="1452" s="1" customFormat="1" x14ac:dyDescent="0.2"/>
    <row r="1453" s="1" customFormat="1" x14ac:dyDescent="0.2"/>
    <row r="1454" s="1" customFormat="1" x14ac:dyDescent="0.2"/>
    <row r="1455" s="1" customFormat="1" x14ac:dyDescent="0.2"/>
    <row r="1456" s="1" customFormat="1" x14ac:dyDescent="0.2"/>
    <row r="1457" s="1" customFormat="1" x14ac:dyDescent="0.2"/>
    <row r="1458" s="1" customFormat="1" x14ac:dyDescent="0.2"/>
    <row r="1459" s="1" customFormat="1" x14ac:dyDescent="0.2"/>
    <row r="1460" s="1" customFormat="1" x14ac:dyDescent="0.2"/>
    <row r="1461" s="1" customFormat="1" x14ac:dyDescent="0.2"/>
    <row r="1462" s="1" customFormat="1" x14ac:dyDescent="0.2"/>
    <row r="1463" s="1" customFormat="1" x14ac:dyDescent="0.2"/>
    <row r="1464" s="1" customFormat="1" x14ac:dyDescent="0.2"/>
    <row r="1465" s="1" customFormat="1" x14ac:dyDescent="0.2"/>
    <row r="1466" s="1" customFormat="1" x14ac:dyDescent="0.2"/>
    <row r="1467" s="1" customFormat="1" x14ac:dyDescent="0.2"/>
    <row r="1468" s="1" customFormat="1" x14ac:dyDescent="0.2"/>
    <row r="1469" s="1" customFormat="1" x14ac:dyDescent="0.2"/>
    <row r="1470" s="1" customFormat="1" x14ac:dyDescent="0.2"/>
    <row r="1471" s="1" customFormat="1" x14ac:dyDescent="0.2"/>
    <row r="1472" s="1" customFormat="1" x14ac:dyDescent="0.2"/>
    <row r="1473" s="1" customFormat="1" x14ac:dyDescent="0.2"/>
    <row r="1474" s="1" customFormat="1" x14ac:dyDescent="0.2"/>
    <row r="1475" s="1" customFormat="1" x14ac:dyDescent="0.2"/>
    <row r="1476" s="1" customFormat="1" x14ac:dyDescent="0.2"/>
    <row r="1477" s="1" customFormat="1" x14ac:dyDescent="0.2"/>
    <row r="1478" s="1" customFormat="1" x14ac:dyDescent="0.2"/>
    <row r="1479" s="1" customFormat="1" x14ac:dyDescent="0.2"/>
    <row r="1480" s="1" customFormat="1" x14ac:dyDescent="0.2"/>
    <row r="1481" s="1" customFormat="1" x14ac:dyDescent="0.2"/>
    <row r="1482" s="1" customFormat="1" x14ac:dyDescent="0.2"/>
    <row r="1483" s="1" customFormat="1" x14ac:dyDescent="0.2"/>
    <row r="1484" s="1" customFormat="1" x14ac:dyDescent="0.2"/>
    <row r="1485" s="1" customFormat="1" x14ac:dyDescent="0.2"/>
    <row r="1486" s="1" customFormat="1" x14ac:dyDescent="0.2"/>
    <row r="1487" s="1" customFormat="1" x14ac:dyDescent="0.2"/>
    <row r="1488" s="1" customFormat="1" x14ac:dyDescent="0.2"/>
    <row r="1489" s="1" customFormat="1" x14ac:dyDescent="0.2"/>
    <row r="1490" s="1" customFormat="1" x14ac:dyDescent="0.2"/>
    <row r="1491" s="1" customFormat="1" x14ac:dyDescent="0.2"/>
    <row r="1492" s="1" customFormat="1" x14ac:dyDescent="0.2"/>
    <row r="1493" s="1" customFormat="1" x14ac:dyDescent="0.2"/>
    <row r="1494" s="1" customFormat="1" x14ac:dyDescent="0.2"/>
    <row r="1495" s="1" customFormat="1" x14ac:dyDescent="0.2"/>
    <row r="1496" s="1" customFormat="1" x14ac:dyDescent="0.2"/>
    <row r="1497" s="1" customFormat="1" x14ac:dyDescent="0.2"/>
    <row r="1498" s="1" customFormat="1" x14ac:dyDescent="0.2"/>
    <row r="1499" s="1" customFormat="1" x14ac:dyDescent="0.2"/>
    <row r="1500" s="1" customFormat="1" x14ac:dyDescent="0.2"/>
    <row r="1501" s="1" customFormat="1" x14ac:dyDescent="0.2"/>
    <row r="1502" s="1" customFormat="1" x14ac:dyDescent="0.2"/>
    <row r="1503" s="1" customFormat="1" x14ac:dyDescent="0.2"/>
    <row r="1504" s="1" customFormat="1" x14ac:dyDescent="0.2"/>
    <row r="1505" s="1" customFormat="1" x14ac:dyDescent="0.2"/>
    <row r="1506" s="1" customFormat="1" x14ac:dyDescent="0.2"/>
    <row r="1507" s="1" customFormat="1" x14ac:dyDescent="0.2"/>
    <row r="1508" s="1" customFormat="1" x14ac:dyDescent="0.2"/>
    <row r="1509" s="1" customFormat="1" x14ac:dyDescent="0.2"/>
    <row r="1510" s="1" customFormat="1" x14ac:dyDescent="0.2"/>
    <row r="1511" s="1" customFormat="1" x14ac:dyDescent="0.2"/>
    <row r="1512" s="1" customFormat="1" x14ac:dyDescent="0.2"/>
    <row r="1513" s="1" customFormat="1" x14ac:dyDescent="0.2"/>
    <row r="1514" s="1" customFormat="1" x14ac:dyDescent="0.2"/>
    <row r="1515" s="1" customFormat="1" x14ac:dyDescent="0.2"/>
    <row r="1516" s="1" customFormat="1" x14ac:dyDescent="0.2"/>
    <row r="1517" s="1" customFormat="1" x14ac:dyDescent="0.2"/>
    <row r="1518" s="1" customFormat="1" x14ac:dyDescent="0.2"/>
    <row r="1519" s="1" customFormat="1" x14ac:dyDescent="0.2"/>
    <row r="1520" s="1" customFormat="1" x14ac:dyDescent="0.2"/>
    <row r="1521" s="1" customFormat="1" x14ac:dyDescent="0.2"/>
    <row r="1522" s="1" customFormat="1" x14ac:dyDescent="0.2"/>
    <row r="1523" s="1" customFormat="1" x14ac:dyDescent="0.2"/>
    <row r="1524" s="1" customFormat="1" x14ac:dyDescent="0.2"/>
    <row r="1525" s="1" customFormat="1" x14ac:dyDescent="0.2"/>
    <row r="1526" s="1" customFormat="1" x14ac:dyDescent="0.2"/>
    <row r="1527" s="1" customFormat="1" x14ac:dyDescent="0.2"/>
    <row r="1528" s="1" customFormat="1" x14ac:dyDescent="0.2"/>
    <row r="1529" s="1" customFormat="1" x14ac:dyDescent="0.2"/>
    <row r="1530" s="1" customFormat="1" x14ac:dyDescent="0.2"/>
    <row r="1531" s="1" customFormat="1" x14ac:dyDescent="0.2"/>
    <row r="1532" s="1" customFormat="1" x14ac:dyDescent="0.2"/>
    <row r="1533" s="1" customFormat="1" x14ac:dyDescent="0.2"/>
    <row r="1534" s="1" customFormat="1" x14ac:dyDescent="0.2"/>
    <row r="1535" s="1" customFormat="1" x14ac:dyDescent="0.2"/>
    <row r="1536" s="1" customFormat="1" x14ac:dyDescent="0.2"/>
    <row r="1537" s="1" customFormat="1" x14ac:dyDescent="0.2"/>
    <row r="1538" s="1" customFormat="1" x14ac:dyDescent="0.2"/>
    <row r="1539" s="1" customFormat="1" x14ac:dyDescent="0.2"/>
    <row r="1540" s="1" customFormat="1" x14ac:dyDescent="0.2"/>
    <row r="1541" s="1" customFormat="1" x14ac:dyDescent="0.2"/>
    <row r="1542" s="1" customFormat="1" x14ac:dyDescent="0.2"/>
    <row r="1543" s="1" customFormat="1" x14ac:dyDescent="0.2"/>
    <row r="1544" s="1" customFormat="1" x14ac:dyDescent="0.2"/>
    <row r="1545" s="1" customFormat="1" x14ac:dyDescent="0.2"/>
    <row r="1546" s="1" customFormat="1" x14ac:dyDescent="0.2"/>
    <row r="1547" s="1" customFormat="1" x14ac:dyDescent="0.2"/>
    <row r="1548" s="1" customFormat="1" x14ac:dyDescent="0.2"/>
    <row r="1549" s="1" customFormat="1" x14ac:dyDescent="0.2"/>
    <row r="1550" s="1" customFormat="1" x14ac:dyDescent="0.2"/>
    <row r="1551" s="1" customFormat="1" x14ac:dyDescent="0.2"/>
    <row r="1552" s="1" customFormat="1" x14ac:dyDescent="0.2"/>
    <row r="1553" s="1" customFormat="1" x14ac:dyDescent="0.2"/>
    <row r="1554" s="1" customFormat="1" x14ac:dyDescent="0.2"/>
    <row r="1555" s="1" customFormat="1" x14ac:dyDescent="0.2"/>
    <row r="1556" s="1" customFormat="1" x14ac:dyDescent="0.2"/>
    <row r="1557" s="1" customFormat="1" x14ac:dyDescent="0.2"/>
    <row r="1558" s="1" customFormat="1" x14ac:dyDescent="0.2"/>
    <row r="1559" s="1" customFormat="1" x14ac:dyDescent="0.2"/>
    <row r="1560" s="1" customFormat="1" x14ac:dyDescent="0.2"/>
    <row r="1561" s="1" customFormat="1" x14ac:dyDescent="0.2"/>
    <row r="1562" s="1" customFormat="1" x14ac:dyDescent="0.2"/>
    <row r="1563" s="1" customFormat="1" x14ac:dyDescent="0.2"/>
    <row r="1564" s="1" customFormat="1" x14ac:dyDescent="0.2"/>
    <row r="1565" s="1" customFormat="1" x14ac:dyDescent="0.2"/>
    <row r="1566" s="1" customFormat="1" x14ac:dyDescent="0.2"/>
    <row r="1567" s="1" customFormat="1" x14ac:dyDescent="0.2"/>
    <row r="1568" s="1" customFormat="1" x14ac:dyDescent="0.2"/>
    <row r="1569" s="1" customFormat="1" x14ac:dyDescent="0.2"/>
    <row r="1570" s="1" customFormat="1" x14ac:dyDescent="0.2"/>
    <row r="1571" s="1" customFormat="1" x14ac:dyDescent="0.2"/>
    <row r="1572" s="1" customFormat="1" x14ac:dyDescent="0.2"/>
    <row r="1573" s="1" customFormat="1" x14ac:dyDescent="0.2"/>
    <row r="1574" s="1" customFormat="1" x14ac:dyDescent="0.2"/>
    <row r="1575" s="1" customFormat="1" x14ac:dyDescent="0.2"/>
    <row r="1576" s="1" customFormat="1" x14ac:dyDescent="0.2"/>
    <row r="1577" s="1" customFormat="1" x14ac:dyDescent="0.2"/>
    <row r="1578" s="1" customFormat="1" x14ac:dyDescent="0.2"/>
    <row r="1579" s="1" customFormat="1" x14ac:dyDescent="0.2"/>
    <row r="1580" s="1" customFormat="1" x14ac:dyDescent="0.2"/>
    <row r="1581" s="1" customFormat="1" x14ac:dyDescent="0.2"/>
    <row r="1582" s="1" customFormat="1" x14ac:dyDescent="0.2"/>
    <row r="1583" s="1" customFormat="1" x14ac:dyDescent="0.2"/>
    <row r="1584" s="1" customFormat="1" x14ac:dyDescent="0.2"/>
    <row r="1585" s="1" customFormat="1" x14ac:dyDescent="0.2"/>
    <row r="1586" s="1" customFormat="1" x14ac:dyDescent="0.2"/>
    <row r="1587" s="1" customFormat="1" x14ac:dyDescent="0.2"/>
    <row r="1588" s="1" customFormat="1" x14ac:dyDescent="0.2"/>
    <row r="1589" s="1" customFormat="1" x14ac:dyDescent="0.2"/>
    <row r="1590" s="1" customFormat="1" x14ac:dyDescent="0.2"/>
    <row r="1591" s="1" customFormat="1" x14ac:dyDescent="0.2"/>
    <row r="1592" s="1" customFormat="1" x14ac:dyDescent="0.2"/>
    <row r="1593" s="1" customFormat="1" x14ac:dyDescent="0.2"/>
    <row r="1594" s="1" customFormat="1" x14ac:dyDescent="0.2"/>
    <row r="1595" s="1" customFormat="1" x14ac:dyDescent="0.2"/>
    <row r="1596" s="1" customFormat="1" x14ac:dyDescent="0.2"/>
    <row r="1597" s="1" customFormat="1" x14ac:dyDescent="0.2"/>
    <row r="1598" s="1" customFormat="1" x14ac:dyDescent="0.2"/>
    <row r="1599" s="1" customFormat="1" x14ac:dyDescent="0.2"/>
    <row r="1600" s="1" customFormat="1" x14ac:dyDescent="0.2"/>
    <row r="1601" s="1" customFormat="1" x14ac:dyDescent="0.2"/>
    <row r="1602" s="1" customFormat="1" x14ac:dyDescent="0.2"/>
    <row r="1603" s="1" customFormat="1" x14ac:dyDescent="0.2"/>
    <row r="1604" s="1" customFormat="1" x14ac:dyDescent="0.2"/>
    <row r="1605" s="1" customFormat="1" x14ac:dyDescent="0.2"/>
    <row r="1606" s="1" customFormat="1" x14ac:dyDescent="0.2"/>
    <row r="1607" s="1" customFormat="1" x14ac:dyDescent="0.2"/>
    <row r="1608" s="1" customFormat="1" x14ac:dyDescent="0.2"/>
    <row r="1609" s="1" customFormat="1" x14ac:dyDescent="0.2"/>
    <row r="1610" s="1" customFormat="1" x14ac:dyDescent="0.2"/>
    <row r="1611" s="1" customFormat="1" x14ac:dyDescent="0.2"/>
    <row r="1612" s="1" customFormat="1" x14ac:dyDescent="0.2"/>
    <row r="1613" s="1" customFormat="1" x14ac:dyDescent="0.2"/>
    <row r="1614" s="1" customFormat="1" x14ac:dyDescent="0.2"/>
    <row r="1615" s="1" customFormat="1" x14ac:dyDescent="0.2"/>
    <row r="1616" s="1" customFormat="1" x14ac:dyDescent="0.2"/>
    <row r="1617" s="1" customFormat="1" x14ac:dyDescent="0.2"/>
    <row r="1618" s="1" customFormat="1" x14ac:dyDescent="0.2"/>
    <row r="1619" s="1" customFormat="1" x14ac:dyDescent="0.2"/>
    <row r="1620" s="1" customFormat="1" x14ac:dyDescent="0.2"/>
    <row r="1621" s="1" customFormat="1" x14ac:dyDescent="0.2"/>
    <row r="1622" s="1" customFormat="1" x14ac:dyDescent="0.2"/>
    <row r="1623" s="1" customFormat="1" x14ac:dyDescent="0.2"/>
    <row r="1624" s="1" customFormat="1" x14ac:dyDescent="0.2"/>
    <row r="1625" s="1" customFormat="1" x14ac:dyDescent="0.2"/>
    <row r="1626" s="1" customFormat="1" x14ac:dyDescent="0.2"/>
    <row r="1627" s="1" customFormat="1" x14ac:dyDescent="0.2"/>
    <row r="1628" s="1" customFormat="1" x14ac:dyDescent="0.2"/>
    <row r="1629" s="1" customFormat="1" x14ac:dyDescent="0.2"/>
    <row r="1630" s="1" customFormat="1" x14ac:dyDescent="0.2"/>
    <row r="1631" s="1" customFormat="1" x14ac:dyDescent="0.2"/>
    <row r="1632" s="1" customFormat="1" x14ac:dyDescent="0.2"/>
    <row r="1633" s="1" customFormat="1" x14ac:dyDescent="0.2"/>
    <row r="1634" s="1" customFormat="1" x14ac:dyDescent="0.2"/>
    <row r="1635" s="1" customFormat="1" x14ac:dyDescent="0.2"/>
    <row r="1636" s="1" customFormat="1" x14ac:dyDescent="0.2"/>
    <row r="1637" s="1" customFormat="1" x14ac:dyDescent="0.2"/>
    <row r="1638" s="1" customFormat="1" x14ac:dyDescent="0.2"/>
    <row r="1639" s="1" customFormat="1" x14ac:dyDescent="0.2"/>
    <row r="1640" s="1" customFormat="1" x14ac:dyDescent="0.2"/>
    <row r="1641" s="1" customFormat="1" x14ac:dyDescent="0.2"/>
    <row r="1642" s="1" customFormat="1" x14ac:dyDescent="0.2"/>
    <row r="1643" s="1" customFormat="1" x14ac:dyDescent="0.2"/>
    <row r="1644" s="1" customFormat="1" x14ac:dyDescent="0.2"/>
    <row r="1645" s="1" customFormat="1" x14ac:dyDescent="0.2"/>
    <row r="1646" s="1" customFormat="1" x14ac:dyDescent="0.2"/>
    <row r="1647" s="1" customFormat="1" x14ac:dyDescent="0.2"/>
    <row r="1648" s="1" customFormat="1" x14ac:dyDescent="0.2"/>
    <row r="1649" s="1" customFormat="1" x14ac:dyDescent="0.2"/>
    <row r="1650" s="1" customFormat="1" x14ac:dyDescent="0.2"/>
    <row r="1651" s="1" customFormat="1" x14ac:dyDescent="0.2"/>
    <row r="1652" s="1" customFormat="1" x14ac:dyDescent="0.2"/>
    <row r="1653" s="1" customFormat="1" x14ac:dyDescent="0.2"/>
    <row r="1654" s="1" customFormat="1" x14ac:dyDescent="0.2"/>
    <row r="1655" s="1" customFormat="1" x14ac:dyDescent="0.2"/>
    <row r="1656" s="1" customFormat="1" x14ac:dyDescent="0.2"/>
    <row r="1657" s="1" customFormat="1" x14ac:dyDescent="0.2"/>
    <row r="1658" s="1" customFormat="1" x14ac:dyDescent="0.2"/>
    <row r="1659" s="1" customFormat="1" x14ac:dyDescent="0.2"/>
    <row r="1660" s="1" customFormat="1" x14ac:dyDescent="0.2"/>
    <row r="1661" s="1" customFormat="1" x14ac:dyDescent="0.2"/>
    <row r="1662" s="1" customFormat="1" x14ac:dyDescent="0.2"/>
    <row r="1663" s="1" customFormat="1" x14ac:dyDescent="0.2"/>
    <row r="1664" s="1" customFormat="1" x14ac:dyDescent="0.2"/>
    <row r="1665" s="1" customFormat="1" x14ac:dyDescent="0.2"/>
    <row r="1666" s="1" customFormat="1" x14ac:dyDescent="0.2"/>
    <row r="1667" s="1" customFormat="1" x14ac:dyDescent="0.2"/>
    <row r="1668" s="1" customFormat="1" x14ac:dyDescent="0.2"/>
    <row r="1669" s="1" customFormat="1" x14ac:dyDescent="0.2"/>
    <row r="1670" s="1" customFormat="1" x14ac:dyDescent="0.2"/>
    <row r="1671" s="1" customFormat="1" x14ac:dyDescent="0.2"/>
    <row r="1672" s="1" customFormat="1" x14ac:dyDescent="0.2"/>
    <row r="1673" s="1" customFormat="1" x14ac:dyDescent="0.2"/>
    <row r="1674" s="1" customFormat="1" x14ac:dyDescent="0.2"/>
    <row r="1675" s="1" customFormat="1" x14ac:dyDescent="0.2"/>
    <row r="1676" s="1" customFormat="1" x14ac:dyDescent="0.2"/>
    <row r="1677" s="1" customFormat="1" x14ac:dyDescent="0.2"/>
    <row r="1678" s="1" customFormat="1" x14ac:dyDescent="0.2"/>
    <row r="1679" s="1" customFormat="1" x14ac:dyDescent="0.2"/>
    <row r="1680" s="1" customFormat="1" x14ac:dyDescent="0.2"/>
    <row r="1681" s="1" customFormat="1" x14ac:dyDescent="0.2"/>
    <row r="1682" s="1" customFormat="1" x14ac:dyDescent="0.2"/>
    <row r="1683" s="1" customFormat="1" x14ac:dyDescent="0.2"/>
    <row r="1684" s="1" customFormat="1" x14ac:dyDescent="0.2"/>
    <row r="1685" s="1" customFormat="1" x14ac:dyDescent="0.2"/>
    <row r="1686" s="1" customFormat="1" x14ac:dyDescent="0.2"/>
    <row r="1687" s="1" customFormat="1" x14ac:dyDescent="0.2"/>
    <row r="1688" s="1" customFormat="1" x14ac:dyDescent="0.2"/>
    <row r="1689" s="1" customFormat="1" x14ac:dyDescent="0.2"/>
    <row r="1690" s="1" customFormat="1" x14ac:dyDescent="0.2"/>
    <row r="1691" s="1" customFormat="1" x14ac:dyDescent="0.2"/>
    <row r="1692" s="1" customFormat="1" x14ac:dyDescent="0.2"/>
    <row r="1693" s="1" customFormat="1" x14ac:dyDescent="0.2"/>
    <row r="1694" s="1" customFormat="1" x14ac:dyDescent="0.2"/>
    <row r="1695" s="1" customFormat="1" x14ac:dyDescent="0.2"/>
    <row r="1696" s="1" customFormat="1" x14ac:dyDescent="0.2"/>
    <row r="1697" s="1" customFormat="1" x14ac:dyDescent="0.2"/>
    <row r="1698" s="1" customFormat="1" x14ac:dyDescent="0.2"/>
    <row r="1699" s="1" customFormat="1" x14ac:dyDescent="0.2"/>
    <row r="1700" s="1" customFormat="1" x14ac:dyDescent="0.2"/>
    <row r="1701" s="1" customFormat="1" x14ac:dyDescent="0.2"/>
    <row r="1702" s="1" customFormat="1" x14ac:dyDescent="0.2"/>
    <row r="1703" s="1" customFormat="1" x14ac:dyDescent="0.2"/>
    <row r="1704" s="1" customFormat="1" x14ac:dyDescent="0.2"/>
    <row r="1705" s="1" customFormat="1" x14ac:dyDescent="0.2"/>
    <row r="1706" s="1" customFormat="1" x14ac:dyDescent="0.2"/>
    <row r="1707" s="1" customFormat="1" x14ac:dyDescent="0.2"/>
    <row r="1708" s="1" customFormat="1" x14ac:dyDescent="0.2"/>
    <row r="1709" s="1" customFormat="1" x14ac:dyDescent="0.2"/>
    <row r="1710" s="1" customFormat="1" x14ac:dyDescent="0.2"/>
    <row r="1711" s="1" customFormat="1" x14ac:dyDescent="0.2"/>
    <row r="1712" s="1" customFormat="1" x14ac:dyDescent="0.2"/>
    <row r="1713" s="1" customFormat="1" x14ac:dyDescent="0.2"/>
    <row r="1714" s="1" customFormat="1" x14ac:dyDescent="0.2"/>
    <row r="1715" s="1" customFormat="1" x14ac:dyDescent="0.2"/>
    <row r="1716" s="1" customFormat="1" x14ac:dyDescent="0.2"/>
    <row r="1717" s="1" customFormat="1" x14ac:dyDescent="0.2"/>
    <row r="1718" s="1" customFormat="1" x14ac:dyDescent="0.2"/>
    <row r="1719" s="1" customFormat="1" x14ac:dyDescent="0.2"/>
    <row r="1720" s="1" customFormat="1" x14ac:dyDescent="0.2"/>
    <row r="1721" s="1" customFormat="1" x14ac:dyDescent="0.2"/>
    <row r="1722" s="1" customFormat="1" x14ac:dyDescent="0.2"/>
    <row r="1723" s="1" customFormat="1" x14ac:dyDescent="0.2"/>
    <row r="1724" s="1" customFormat="1" x14ac:dyDescent="0.2"/>
    <row r="1725" s="1" customFormat="1" x14ac:dyDescent="0.2"/>
    <row r="1726" s="1" customFormat="1" x14ac:dyDescent="0.2"/>
    <row r="1727" s="1" customFormat="1" x14ac:dyDescent="0.2"/>
    <row r="1728" s="1" customFormat="1" x14ac:dyDescent="0.2"/>
    <row r="1729" s="1" customFormat="1" x14ac:dyDescent="0.2"/>
    <row r="1730" s="1" customFormat="1" x14ac:dyDescent="0.2"/>
    <row r="1731" s="1" customFormat="1" x14ac:dyDescent="0.2"/>
    <row r="1732" s="1" customFormat="1" x14ac:dyDescent="0.2"/>
    <row r="1733" s="1" customFormat="1" x14ac:dyDescent="0.2"/>
    <row r="1734" s="1" customFormat="1" x14ac:dyDescent="0.2"/>
    <row r="1735" s="1" customFormat="1" x14ac:dyDescent="0.2"/>
    <row r="1736" s="1" customFormat="1" x14ac:dyDescent="0.2"/>
    <row r="1737" s="1" customFormat="1" x14ac:dyDescent="0.2"/>
    <row r="1738" s="1" customFormat="1" x14ac:dyDescent="0.2"/>
    <row r="1739" s="1" customFormat="1" x14ac:dyDescent="0.2"/>
    <row r="1740" s="1" customFormat="1" x14ac:dyDescent="0.2"/>
    <row r="1741" s="1" customFormat="1" x14ac:dyDescent="0.2"/>
    <row r="1742" s="1" customFormat="1" x14ac:dyDescent="0.2"/>
    <row r="1743" s="1" customFormat="1" x14ac:dyDescent="0.2"/>
    <row r="1744" s="1" customFormat="1" x14ac:dyDescent="0.2"/>
    <row r="1745" s="1" customFormat="1" x14ac:dyDescent="0.2"/>
    <row r="1746" s="1" customFormat="1" x14ac:dyDescent="0.2"/>
    <row r="1747" s="1" customFormat="1" x14ac:dyDescent="0.2"/>
    <row r="1748" s="1" customFormat="1" x14ac:dyDescent="0.2"/>
    <row r="1749" s="1" customFormat="1" x14ac:dyDescent="0.2"/>
    <row r="1750" s="1" customFormat="1" x14ac:dyDescent="0.2"/>
    <row r="1751" s="1" customFormat="1" x14ac:dyDescent="0.2"/>
    <row r="1752" s="1" customFormat="1" x14ac:dyDescent="0.2"/>
    <row r="1753" s="1" customFormat="1" x14ac:dyDescent="0.2"/>
    <row r="1754" s="1" customFormat="1" x14ac:dyDescent="0.2"/>
    <row r="1755" s="1" customFormat="1" x14ac:dyDescent="0.2"/>
    <row r="1756" s="1" customFormat="1" x14ac:dyDescent="0.2"/>
    <row r="1757" s="1" customFormat="1" x14ac:dyDescent="0.2"/>
    <row r="1758" s="1" customFormat="1" x14ac:dyDescent="0.2"/>
    <row r="1759" s="1" customFormat="1" x14ac:dyDescent="0.2"/>
    <row r="1760" s="1" customFormat="1" x14ac:dyDescent="0.2"/>
    <row r="1761" s="1" customFormat="1" x14ac:dyDescent="0.2"/>
    <row r="1762" s="1" customFormat="1" x14ac:dyDescent="0.2"/>
    <row r="1763" s="1" customFormat="1" x14ac:dyDescent="0.2"/>
    <row r="1764" s="1" customFormat="1" x14ac:dyDescent="0.2"/>
    <row r="1765" s="1" customFormat="1" x14ac:dyDescent="0.2"/>
    <row r="1766" s="1" customFormat="1" x14ac:dyDescent="0.2"/>
    <row r="1767" s="1" customFormat="1" x14ac:dyDescent="0.2"/>
    <row r="1768" s="1" customFormat="1" x14ac:dyDescent="0.2"/>
    <row r="1769" s="1" customFormat="1" x14ac:dyDescent="0.2"/>
    <row r="1770" s="1" customFormat="1" x14ac:dyDescent="0.2"/>
    <row r="1771" s="1" customFormat="1" x14ac:dyDescent="0.2"/>
    <row r="1772" s="1" customFormat="1" x14ac:dyDescent="0.2"/>
    <row r="1773" s="1" customFormat="1" x14ac:dyDescent="0.2"/>
    <row r="1774" s="1" customFormat="1" x14ac:dyDescent="0.2"/>
    <row r="1775" s="1" customFormat="1" x14ac:dyDescent="0.2"/>
    <row r="1776" s="1" customFormat="1" x14ac:dyDescent="0.2"/>
    <row r="1777" s="1" customFormat="1" x14ac:dyDescent="0.2"/>
    <row r="1778" s="1" customFormat="1" x14ac:dyDescent="0.2"/>
    <row r="1779" s="1" customFormat="1" x14ac:dyDescent="0.2"/>
    <row r="1780" s="1" customFormat="1" x14ac:dyDescent="0.2"/>
    <row r="1781" s="1" customFormat="1" x14ac:dyDescent="0.2"/>
    <row r="1782" s="1" customFormat="1" x14ac:dyDescent="0.2"/>
    <row r="1783" s="1" customFormat="1" x14ac:dyDescent="0.2"/>
    <row r="1784" s="1" customFormat="1" x14ac:dyDescent="0.2"/>
    <row r="1785" s="1" customFormat="1" x14ac:dyDescent="0.2"/>
    <row r="1786" s="1" customFormat="1" x14ac:dyDescent="0.2"/>
    <row r="1787" s="1" customFormat="1" x14ac:dyDescent="0.2"/>
    <row r="1788" s="1" customFormat="1" x14ac:dyDescent="0.2"/>
    <row r="1789" s="1" customFormat="1" x14ac:dyDescent="0.2"/>
    <row r="1790" s="1" customFormat="1" x14ac:dyDescent="0.2"/>
    <row r="1791" s="1" customFormat="1" x14ac:dyDescent="0.2"/>
    <row r="1792" s="1" customFormat="1" x14ac:dyDescent="0.2"/>
    <row r="1793" s="1" customFormat="1" x14ac:dyDescent="0.2"/>
    <row r="1794" s="1" customFormat="1" x14ac:dyDescent="0.2"/>
    <row r="1795" s="1" customFormat="1" x14ac:dyDescent="0.2"/>
    <row r="1796" s="1" customFormat="1" x14ac:dyDescent="0.2"/>
    <row r="1797" s="1" customFormat="1" x14ac:dyDescent="0.2"/>
    <row r="1798" s="1" customFormat="1" x14ac:dyDescent="0.2"/>
    <row r="1799" s="1" customFormat="1" x14ac:dyDescent="0.2"/>
    <row r="1800" s="1" customFormat="1" x14ac:dyDescent="0.2"/>
    <row r="1801" s="1" customFormat="1" x14ac:dyDescent="0.2"/>
    <row r="1802" s="1" customFormat="1" x14ac:dyDescent="0.2"/>
    <row r="1803" s="1" customFormat="1" x14ac:dyDescent="0.2"/>
    <row r="1804" s="1" customFormat="1" x14ac:dyDescent="0.2"/>
    <row r="1805" s="1" customFormat="1" x14ac:dyDescent="0.2"/>
    <row r="1806" s="1" customFormat="1" x14ac:dyDescent="0.2"/>
    <row r="1807" s="1" customFormat="1" x14ac:dyDescent="0.2"/>
    <row r="1808" s="1" customFormat="1" x14ac:dyDescent="0.2"/>
    <row r="1809" s="1" customFormat="1" x14ac:dyDescent="0.2"/>
    <row r="1810" s="1" customFormat="1" x14ac:dyDescent="0.2"/>
    <row r="1811" s="1" customFormat="1" x14ac:dyDescent="0.2"/>
    <row r="1812" s="1" customFormat="1" x14ac:dyDescent="0.2"/>
    <row r="1813" s="1" customFormat="1" x14ac:dyDescent="0.2"/>
    <row r="1814" s="1" customFormat="1" x14ac:dyDescent="0.2"/>
    <row r="1815" s="1" customFormat="1" x14ac:dyDescent="0.2"/>
    <row r="1816" s="1" customFormat="1" x14ac:dyDescent="0.2"/>
    <row r="1817" s="1" customFormat="1" x14ac:dyDescent="0.2"/>
    <row r="1818" s="1" customFormat="1" x14ac:dyDescent="0.2"/>
    <row r="1819" s="1" customFormat="1" x14ac:dyDescent="0.2"/>
    <row r="1820" s="1" customFormat="1" x14ac:dyDescent="0.2"/>
    <row r="1821" s="1" customFormat="1" x14ac:dyDescent="0.2"/>
    <row r="1822" s="1" customFormat="1" x14ac:dyDescent="0.2"/>
    <row r="1823" s="1" customFormat="1" x14ac:dyDescent="0.2"/>
    <row r="1824" s="1" customFormat="1" x14ac:dyDescent="0.2"/>
    <row r="1825" s="1" customFormat="1" x14ac:dyDescent="0.2"/>
    <row r="1826" s="1" customFormat="1" x14ac:dyDescent="0.2"/>
    <row r="1827" s="1" customFormat="1" x14ac:dyDescent="0.2"/>
    <row r="1828" s="1" customFormat="1" x14ac:dyDescent="0.2"/>
    <row r="1829" s="1" customFormat="1" x14ac:dyDescent="0.2"/>
    <row r="1830" s="1" customFormat="1" x14ac:dyDescent="0.2"/>
    <row r="1831" s="1" customFormat="1" x14ac:dyDescent="0.2"/>
    <row r="1832" s="1" customFormat="1" x14ac:dyDescent="0.2"/>
    <row r="1833" s="1" customFormat="1" x14ac:dyDescent="0.2"/>
    <row r="1834" s="1" customFormat="1" x14ac:dyDescent="0.2"/>
    <row r="1835" s="1" customFormat="1" x14ac:dyDescent="0.2"/>
    <row r="1836" s="1" customFormat="1" x14ac:dyDescent="0.2"/>
    <row r="1837" s="1" customFormat="1" x14ac:dyDescent="0.2"/>
    <row r="1838" s="1" customFormat="1" x14ac:dyDescent="0.2"/>
    <row r="1839" s="1" customFormat="1" x14ac:dyDescent="0.2"/>
    <row r="1840" s="1" customFormat="1" x14ac:dyDescent="0.2"/>
    <row r="1841" s="1" customFormat="1" x14ac:dyDescent="0.2"/>
    <row r="1842" s="1" customFormat="1" x14ac:dyDescent="0.2"/>
    <row r="1843" s="1" customFormat="1" x14ac:dyDescent="0.2"/>
    <row r="1844" s="1" customFormat="1" x14ac:dyDescent="0.2"/>
    <row r="1845" s="1" customFormat="1" x14ac:dyDescent="0.2"/>
    <row r="1846" s="1" customFormat="1" x14ac:dyDescent="0.2"/>
    <row r="1847" s="1" customFormat="1" x14ac:dyDescent="0.2"/>
    <row r="1848" s="1" customFormat="1" x14ac:dyDescent="0.2"/>
    <row r="1849" s="1" customFormat="1" x14ac:dyDescent="0.2"/>
    <row r="1850" s="1" customFormat="1" x14ac:dyDescent="0.2"/>
    <row r="1851" s="1" customFormat="1" x14ac:dyDescent="0.2"/>
    <row r="1852" s="1" customFormat="1" x14ac:dyDescent="0.2"/>
    <row r="1853" s="1" customFormat="1" x14ac:dyDescent="0.2"/>
    <row r="1854" s="1" customFormat="1" x14ac:dyDescent="0.2"/>
    <row r="1855" s="1" customFormat="1" x14ac:dyDescent="0.2"/>
    <row r="1856" s="1" customFormat="1" x14ac:dyDescent="0.2"/>
    <row r="1857" s="1" customFormat="1" x14ac:dyDescent="0.2"/>
    <row r="1858" s="1" customFormat="1" x14ac:dyDescent="0.2"/>
    <row r="1859" s="1" customFormat="1" x14ac:dyDescent="0.2"/>
    <row r="1860" s="1" customFormat="1" x14ac:dyDescent="0.2"/>
    <row r="1861" s="1" customFormat="1" x14ac:dyDescent="0.2"/>
    <row r="1862" s="1" customFormat="1" x14ac:dyDescent="0.2"/>
    <row r="1863" s="1" customFormat="1" x14ac:dyDescent="0.2"/>
    <row r="1864" s="1" customFormat="1" x14ac:dyDescent="0.2"/>
    <row r="1865" s="1" customFormat="1" x14ac:dyDescent="0.2"/>
    <row r="1866" s="1" customFormat="1" x14ac:dyDescent="0.2"/>
    <row r="1867" s="1" customFormat="1" x14ac:dyDescent="0.2"/>
    <row r="1868" s="1" customFormat="1" x14ac:dyDescent="0.2"/>
    <row r="1869" s="1" customFormat="1" x14ac:dyDescent="0.2"/>
    <row r="1870" s="1" customFormat="1" x14ac:dyDescent="0.2"/>
    <row r="1871" s="1" customFormat="1" x14ac:dyDescent="0.2"/>
    <row r="1872" s="1" customFormat="1" x14ac:dyDescent="0.2"/>
    <row r="1873" s="1" customFormat="1" x14ac:dyDescent="0.2"/>
    <row r="1874" s="1" customFormat="1" x14ac:dyDescent="0.2"/>
    <row r="1875" s="1" customFormat="1" x14ac:dyDescent="0.2"/>
    <row r="1876" s="1" customFormat="1" x14ac:dyDescent="0.2"/>
    <row r="1877" s="1" customFormat="1" x14ac:dyDescent="0.2"/>
    <row r="1878" s="1" customFormat="1" x14ac:dyDescent="0.2"/>
    <row r="1879" s="1" customFormat="1" x14ac:dyDescent="0.2"/>
    <row r="1880" s="1" customFormat="1" x14ac:dyDescent="0.2"/>
    <row r="1881" s="1" customFormat="1" x14ac:dyDescent="0.2"/>
    <row r="1882" s="1" customFormat="1" x14ac:dyDescent="0.2"/>
    <row r="1883" s="1" customFormat="1" x14ac:dyDescent="0.2"/>
    <row r="1884" s="1" customFormat="1" x14ac:dyDescent="0.2"/>
    <row r="1885" s="1" customFormat="1" x14ac:dyDescent="0.2"/>
    <row r="1886" s="1" customFormat="1" x14ac:dyDescent="0.2"/>
    <row r="1887" s="1" customFormat="1" x14ac:dyDescent="0.2"/>
    <row r="1888" s="1" customFormat="1" x14ac:dyDescent="0.2"/>
    <row r="1889" s="1" customFormat="1" x14ac:dyDescent="0.2"/>
    <row r="1890" s="1" customFormat="1" x14ac:dyDescent="0.2"/>
    <row r="1891" s="1" customFormat="1" x14ac:dyDescent="0.2"/>
    <row r="1892" s="1" customFormat="1" x14ac:dyDescent="0.2"/>
    <row r="1893" s="1" customFormat="1" x14ac:dyDescent="0.2"/>
    <row r="1894" s="1" customFormat="1" x14ac:dyDescent="0.2"/>
    <row r="1895" s="1" customFormat="1" x14ac:dyDescent="0.2"/>
    <row r="1896" s="1" customFormat="1" x14ac:dyDescent="0.2"/>
    <row r="1897" s="1" customFormat="1" x14ac:dyDescent="0.2"/>
    <row r="1898" s="1" customFormat="1" x14ac:dyDescent="0.2"/>
    <row r="1899" s="1" customFormat="1" x14ac:dyDescent="0.2"/>
    <row r="1900" s="1" customFormat="1" x14ac:dyDescent="0.2"/>
    <row r="1901" s="1" customFormat="1" x14ac:dyDescent="0.2"/>
    <row r="1902" s="1" customFormat="1" x14ac:dyDescent="0.2"/>
    <row r="1903" s="1" customFormat="1" x14ac:dyDescent="0.2"/>
    <row r="1904" s="1" customFormat="1" x14ac:dyDescent="0.2"/>
    <row r="1905" s="1" customFormat="1" x14ac:dyDescent="0.2"/>
    <row r="1906" s="1" customFormat="1" x14ac:dyDescent="0.2"/>
    <row r="1907" s="1" customFormat="1" x14ac:dyDescent="0.2"/>
    <row r="1908" s="1" customFormat="1" x14ac:dyDescent="0.2"/>
    <row r="1909" s="1" customFormat="1" x14ac:dyDescent="0.2"/>
    <row r="1910" s="1" customFormat="1" x14ac:dyDescent="0.2"/>
    <row r="1911" s="1" customFormat="1" x14ac:dyDescent="0.2"/>
    <row r="1912" s="1" customFormat="1" x14ac:dyDescent="0.2"/>
    <row r="1913" s="1" customFormat="1" x14ac:dyDescent="0.2"/>
    <row r="1914" s="1" customFormat="1" x14ac:dyDescent="0.2"/>
    <row r="1915" s="1" customFormat="1" x14ac:dyDescent="0.2"/>
    <row r="1916" s="1" customFormat="1" x14ac:dyDescent="0.2"/>
    <row r="1917" s="1" customFormat="1" x14ac:dyDescent="0.2"/>
    <row r="1918" s="1" customFormat="1" x14ac:dyDescent="0.2"/>
    <row r="1919" s="1" customFormat="1" x14ac:dyDescent="0.2"/>
    <row r="1920" s="1" customFormat="1" x14ac:dyDescent="0.2"/>
    <row r="1921" s="1" customFormat="1" x14ac:dyDescent="0.2"/>
    <row r="1922" s="1" customFormat="1" x14ac:dyDescent="0.2"/>
    <row r="1923" s="1" customFormat="1" x14ac:dyDescent="0.2"/>
    <row r="1924" s="1" customFormat="1" x14ac:dyDescent="0.2"/>
    <row r="1925" s="1" customFormat="1" x14ac:dyDescent="0.2"/>
    <row r="1926" s="1" customFormat="1" x14ac:dyDescent="0.2"/>
    <row r="1927" s="1" customFormat="1" x14ac:dyDescent="0.2"/>
    <row r="1928" s="1" customFormat="1" x14ac:dyDescent="0.2"/>
    <row r="1929" s="1" customFormat="1" x14ac:dyDescent="0.2"/>
    <row r="1930" s="1" customFormat="1" x14ac:dyDescent="0.2"/>
    <row r="1931" s="1" customFormat="1" x14ac:dyDescent="0.2"/>
    <row r="1932" s="1" customFormat="1" x14ac:dyDescent="0.2"/>
    <row r="1933" s="1" customFormat="1" x14ac:dyDescent="0.2"/>
    <row r="1934" s="1" customFormat="1" x14ac:dyDescent="0.2"/>
    <row r="1935" s="1" customFormat="1" x14ac:dyDescent="0.2"/>
    <row r="1936" s="1" customFormat="1" x14ac:dyDescent="0.2"/>
    <row r="1937" s="1" customFormat="1" x14ac:dyDescent="0.2"/>
    <row r="1938" s="1" customFormat="1" x14ac:dyDescent="0.2"/>
    <row r="1939" s="1" customFormat="1" x14ac:dyDescent="0.2"/>
    <row r="1940" s="1" customFormat="1" x14ac:dyDescent="0.2"/>
    <row r="1941" s="1" customFormat="1" x14ac:dyDescent="0.2"/>
    <row r="1942" s="1" customFormat="1" x14ac:dyDescent="0.2"/>
    <row r="1943" s="1" customFormat="1" x14ac:dyDescent="0.2"/>
    <row r="1944" s="1" customFormat="1" x14ac:dyDescent="0.2"/>
    <row r="1945" s="1" customFormat="1" x14ac:dyDescent="0.2"/>
    <row r="1946" s="1" customFormat="1" x14ac:dyDescent="0.2"/>
    <row r="1947" s="1" customFormat="1" x14ac:dyDescent="0.2"/>
    <row r="1948" s="1" customFormat="1" x14ac:dyDescent="0.2"/>
    <row r="1949" s="1" customFormat="1" x14ac:dyDescent="0.2"/>
    <row r="1950" s="1" customFormat="1" x14ac:dyDescent="0.2"/>
    <row r="1951" s="1" customFormat="1" x14ac:dyDescent="0.2"/>
    <row r="1952" s="1" customFormat="1" x14ac:dyDescent="0.2"/>
    <row r="1953" s="1" customFormat="1" x14ac:dyDescent="0.2"/>
    <row r="1954" s="1" customFormat="1" x14ac:dyDescent="0.2"/>
    <row r="1955" s="1" customFormat="1" x14ac:dyDescent="0.2"/>
    <row r="1956" s="1" customFormat="1" x14ac:dyDescent="0.2"/>
    <row r="1957" s="1" customFormat="1" x14ac:dyDescent="0.2"/>
    <row r="1958" s="1" customFormat="1" x14ac:dyDescent="0.2"/>
    <row r="1959" s="1" customFormat="1" x14ac:dyDescent="0.2"/>
    <row r="1960" s="1" customFormat="1" x14ac:dyDescent="0.2"/>
    <row r="1961" s="1" customFormat="1" x14ac:dyDescent="0.2"/>
    <row r="1962" s="1" customFormat="1" x14ac:dyDescent="0.2"/>
    <row r="1963" s="1" customFormat="1" x14ac:dyDescent="0.2"/>
    <row r="1964" s="1" customFormat="1" x14ac:dyDescent="0.2"/>
    <row r="1965" s="1" customFormat="1" x14ac:dyDescent="0.2"/>
    <row r="1966" s="1" customFormat="1" x14ac:dyDescent="0.2"/>
    <row r="1967" s="1" customFormat="1" x14ac:dyDescent="0.2"/>
    <row r="1968" s="1" customFormat="1" x14ac:dyDescent="0.2"/>
    <row r="1969" s="1" customFormat="1" x14ac:dyDescent="0.2"/>
    <row r="1970" s="1" customFormat="1" x14ac:dyDescent="0.2"/>
    <row r="1971" s="1" customFormat="1" x14ac:dyDescent="0.2"/>
    <row r="1972" s="1" customFormat="1" x14ac:dyDescent="0.2"/>
    <row r="1973" s="1" customFormat="1" x14ac:dyDescent="0.2"/>
    <row r="1974" s="1" customFormat="1" x14ac:dyDescent="0.2"/>
    <row r="1975" s="1" customFormat="1" x14ac:dyDescent="0.2"/>
    <row r="1976" s="1" customFormat="1" x14ac:dyDescent="0.2"/>
    <row r="1977" s="1" customFormat="1" x14ac:dyDescent="0.2"/>
    <row r="1978" s="1" customFormat="1" x14ac:dyDescent="0.2"/>
    <row r="1979" s="1" customFormat="1" x14ac:dyDescent="0.2"/>
    <row r="1980" s="1" customFormat="1" x14ac:dyDescent="0.2"/>
    <row r="1981" s="1" customFormat="1" x14ac:dyDescent="0.2"/>
    <row r="1982" s="1" customFormat="1" x14ac:dyDescent="0.2"/>
    <row r="1983" s="1" customFormat="1" x14ac:dyDescent="0.2"/>
    <row r="1984" s="1" customFormat="1" x14ac:dyDescent="0.2"/>
    <row r="1985" s="1" customFormat="1" x14ac:dyDescent="0.2"/>
    <row r="1986" s="1" customFormat="1" x14ac:dyDescent="0.2"/>
    <row r="1987" s="1" customFormat="1" x14ac:dyDescent="0.2"/>
    <row r="1988" s="1" customFormat="1" x14ac:dyDescent="0.2"/>
    <row r="1989" s="1" customFormat="1" x14ac:dyDescent="0.2"/>
    <row r="1990" s="1" customFormat="1" x14ac:dyDescent="0.2"/>
    <row r="1991" s="1" customFormat="1" x14ac:dyDescent="0.2"/>
    <row r="1992" s="1" customFormat="1" x14ac:dyDescent="0.2"/>
    <row r="1993" s="1" customFormat="1" x14ac:dyDescent="0.2"/>
    <row r="1994" s="1" customFormat="1" x14ac:dyDescent="0.2"/>
    <row r="1995" s="1" customFormat="1" x14ac:dyDescent="0.2"/>
    <row r="1996" s="1" customFormat="1" x14ac:dyDescent="0.2"/>
    <row r="1997" s="1" customFormat="1" x14ac:dyDescent="0.2"/>
    <row r="1998" s="1" customFormat="1" x14ac:dyDescent="0.2"/>
    <row r="1999" s="1" customFormat="1" x14ac:dyDescent="0.2"/>
    <row r="2000" s="1" customFormat="1" x14ac:dyDescent="0.2"/>
    <row r="2001" s="1" customFormat="1" x14ac:dyDescent="0.2"/>
    <row r="2002" s="1" customFormat="1" x14ac:dyDescent="0.2"/>
    <row r="2003" s="1" customFormat="1" x14ac:dyDescent="0.2"/>
    <row r="2004" s="1" customFormat="1" x14ac:dyDescent="0.2"/>
    <row r="2005" s="1" customFormat="1" x14ac:dyDescent="0.2"/>
    <row r="2006" s="1" customFormat="1" x14ac:dyDescent="0.2"/>
    <row r="2007" s="1" customFormat="1" x14ac:dyDescent="0.2"/>
    <row r="2008" s="1" customFormat="1" x14ac:dyDescent="0.2"/>
    <row r="2009" s="1" customFormat="1" x14ac:dyDescent="0.2"/>
    <row r="2010" s="1" customFormat="1" x14ac:dyDescent="0.2"/>
    <row r="2011" s="1" customFormat="1" x14ac:dyDescent="0.2"/>
    <row r="2012" s="1" customFormat="1" x14ac:dyDescent="0.2"/>
    <row r="2013" s="1" customFormat="1" x14ac:dyDescent="0.2"/>
    <row r="2014" s="1" customFormat="1" x14ac:dyDescent="0.2"/>
    <row r="2015" s="1" customFormat="1" x14ac:dyDescent="0.2"/>
    <row r="2016" s="1" customFormat="1" x14ac:dyDescent="0.2"/>
    <row r="2017" s="1" customFormat="1" x14ac:dyDescent="0.2"/>
    <row r="2018" s="1" customFormat="1" x14ac:dyDescent="0.2"/>
    <row r="2019" s="1" customFormat="1" x14ac:dyDescent="0.2"/>
    <row r="2020" s="1" customFormat="1" x14ac:dyDescent="0.2"/>
    <row r="2021" s="1" customFormat="1" x14ac:dyDescent="0.2"/>
    <row r="2022" s="1" customFormat="1" x14ac:dyDescent="0.2"/>
    <row r="2023" s="1" customFormat="1" x14ac:dyDescent="0.2"/>
    <row r="2024" s="1" customFormat="1" x14ac:dyDescent="0.2"/>
    <row r="2025" s="1" customFormat="1" x14ac:dyDescent="0.2"/>
    <row r="2026" s="1" customFormat="1" x14ac:dyDescent="0.2"/>
    <row r="2027" s="1" customFormat="1" x14ac:dyDescent="0.2"/>
    <row r="2028" s="1" customFormat="1" x14ac:dyDescent="0.2"/>
    <row r="2029" s="1" customFormat="1" x14ac:dyDescent="0.2"/>
    <row r="2030" s="1" customFormat="1" x14ac:dyDescent="0.2"/>
    <row r="2031" s="1" customFormat="1" x14ac:dyDescent="0.2"/>
    <row r="2032" s="1" customFormat="1" x14ac:dyDescent="0.2"/>
    <row r="2033" s="1" customFormat="1" x14ac:dyDescent="0.2"/>
    <row r="2034" s="1" customFormat="1" x14ac:dyDescent="0.2"/>
    <row r="2035" s="1" customFormat="1" x14ac:dyDescent="0.2"/>
    <row r="2036" s="1" customFormat="1" x14ac:dyDescent="0.2"/>
    <row r="2037" s="1" customFormat="1" x14ac:dyDescent="0.2"/>
    <row r="2038" s="1" customFormat="1" x14ac:dyDescent="0.2"/>
    <row r="2039" s="1" customFormat="1" x14ac:dyDescent="0.2"/>
    <row r="2040" s="1" customFormat="1" x14ac:dyDescent="0.2"/>
    <row r="2041" s="1" customFormat="1" x14ac:dyDescent="0.2"/>
    <row r="2042" s="1" customFormat="1" x14ac:dyDescent="0.2"/>
    <row r="2043" s="1" customFormat="1" x14ac:dyDescent="0.2"/>
    <row r="2044" s="1" customFormat="1" x14ac:dyDescent="0.2"/>
    <row r="2045" s="1" customFormat="1" x14ac:dyDescent="0.2"/>
    <row r="2046" s="1" customFormat="1" x14ac:dyDescent="0.2"/>
    <row r="2047" s="1" customFormat="1" x14ac:dyDescent="0.2"/>
    <row r="2048" s="1" customFormat="1" x14ac:dyDescent="0.2"/>
    <row r="2049" s="1" customFormat="1" x14ac:dyDescent="0.2"/>
    <row r="2050" s="1" customFormat="1" x14ac:dyDescent="0.2"/>
    <row r="2051" s="1" customFormat="1" x14ac:dyDescent="0.2"/>
    <row r="2052" s="1" customFormat="1" x14ac:dyDescent="0.2"/>
    <row r="2053" s="1" customFormat="1" x14ac:dyDescent="0.2"/>
    <row r="2054" s="1" customFormat="1" x14ac:dyDescent="0.2"/>
    <row r="2055" s="1" customFormat="1" x14ac:dyDescent="0.2"/>
    <row r="2056" s="1" customFormat="1" x14ac:dyDescent="0.2"/>
    <row r="2057" s="1" customFormat="1" x14ac:dyDescent="0.2"/>
    <row r="2058" s="1" customFormat="1" x14ac:dyDescent="0.2"/>
    <row r="2059" s="1" customFormat="1" x14ac:dyDescent="0.2"/>
    <row r="2060" s="1" customFormat="1" x14ac:dyDescent="0.2"/>
    <row r="2061" s="1" customFormat="1" x14ac:dyDescent="0.2"/>
    <row r="2062" s="1" customFormat="1" x14ac:dyDescent="0.2"/>
    <row r="2063" s="1" customFormat="1" x14ac:dyDescent="0.2"/>
    <row r="2064" s="1" customFormat="1" x14ac:dyDescent="0.2"/>
    <row r="2065" s="1" customFormat="1" x14ac:dyDescent="0.2"/>
    <row r="2066" s="1" customFormat="1" x14ac:dyDescent="0.2"/>
    <row r="2067" s="1" customFormat="1" x14ac:dyDescent="0.2"/>
    <row r="2068" s="1" customFormat="1" x14ac:dyDescent="0.2"/>
    <row r="2069" s="1" customFormat="1" x14ac:dyDescent="0.2"/>
    <row r="2070" s="1" customFormat="1" x14ac:dyDescent="0.2"/>
    <row r="2071" s="1" customFormat="1" x14ac:dyDescent="0.2"/>
    <row r="2072" s="1" customFormat="1" x14ac:dyDescent="0.2"/>
    <row r="2073" s="1" customFormat="1" x14ac:dyDescent="0.2"/>
    <row r="2074" s="1" customFormat="1" x14ac:dyDescent="0.2"/>
    <row r="2075" s="1" customFormat="1" x14ac:dyDescent="0.2"/>
    <row r="2076" s="1" customFormat="1" x14ac:dyDescent="0.2"/>
    <row r="2077" s="1" customFormat="1" x14ac:dyDescent="0.2"/>
    <row r="2078" s="1" customFormat="1" x14ac:dyDescent="0.2"/>
    <row r="2079" s="1" customFormat="1" x14ac:dyDescent="0.2"/>
    <row r="2080" s="1" customFormat="1" x14ac:dyDescent="0.2"/>
    <row r="2081" s="1" customFormat="1" x14ac:dyDescent="0.2"/>
    <row r="2082" s="1" customFormat="1" x14ac:dyDescent="0.2"/>
    <row r="2083" s="1" customFormat="1" x14ac:dyDescent="0.2"/>
    <row r="2084" s="1" customFormat="1" x14ac:dyDescent="0.2"/>
    <row r="2085" s="1" customFormat="1" x14ac:dyDescent="0.2"/>
    <row r="2086" s="1" customFormat="1" x14ac:dyDescent="0.2"/>
    <row r="2087" s="1" customFormat="1" x14ac:dyDescent="0.2"/>
    <row r="2088" s="1" customFormat="1" x14ac:dyDescent="0.2"/>
    <row r="2089" s="1" customFormat="1" x14ac:dyDescent="0.2"/>
    <row r="2090" s="1" customFormat="1" x14ac:dyDescent="0.2"/>
    <row r="2091" s="1" customFormat="1" x14ac:dyDescent="0.2"/>
    <row r="2092" s="1" customFormat="1" x14ac:dyDescent="0.2"/>
    <row r="2093" s="1" customFormat="1" x14ac:dyDescent="0.2"/>
    <row r="2094" s="1" customFormat="1" x14ac:dyDescent="0.2"/>
    <row r="2095" s="1" customFormat="1" x14ac:dyDescent="0.2"/>
    <row r="2096" s="1" customFormat="1" x14ac:dyDescent="0.2"/>
    <row r="2097" s="1" customFormat="1" x14ac:dyDescent="0.2"/>
    <row r="2098" s="1" customFormat="1" x14ac:dyDescent="0.2"/>
    <row r="2099" s="1" customFormat="1" x14ac:dyDescent="0.2"/>
    <row r="2100" s="1" customFormat="1" x14ac:dyDescent="0.2"/>
    <row r="2101" s="1" customFormat="1" x14ac:dyDescent="0.2"/>
    <row r="2102" s="1" customFormat="1" x14ac:dyDescent="0.2"/>
    <row r="2103" s="1" customFormat="1" x14ac:dyDescent="0.2"/>
    <row r="2104" s="1" customFormat="1" x14ac:dyDescent="0.2"/>
    <row r="2105" s="1" customFormat="1" x14ac:dyDescent="0.2"/>
    <row r="2106" s="1" customFormat="1" x14ac:dyDescent="0.2"/>
    <row r="2107" s="1" customFormat="1" x14ac:dyDescent="0.2"/>
    <row r="2108" s="1" customFormat="1" x14ac:dyDescent="0.2"/>
    <row r="2109" s="1" customFormat="1" x14ac:dyDescent="0.2"/>
    <row r="2110" s="1" customFormat="1" x14ac:dyDescent="0.2"/>
    <row r="2111" s="1" customFormat="1" x14ac:dyDescent="0.2"/>
    <row r="2112" s="1" customFormat="1" x14ac:dyDescent="0.2"/>
    <row r="2113" s="1" customFormat="1" x14ac:dyDescent="0.2"/>
    <row r="2114" s="1" customFormat="1" x14ac:dyDescent="0.2"/>
    <row r="2115" s="1" customFormat="1" x14ac:dyDescent="0.2"/>
    <row r="2116" s="1" customFormat="1" x14ac:dyDescent="0.2"/>
    <row r="2117" s="1" customFormat="1" x14ac:dyDescent="0.2"/>
    <row r="2118" s="1" customFormat="1" x14ac:dyDescent="0.2"/>
    <row r="2119" s="1" customFormat="1" x14ac:dyDescent="0.2"/>
    <row r="2120" s="1" customFormat="1" x14ac:dyDescent="0.2"/>
    <row r="2121" s="1" customFormat="1" x14ac:dyDescent="0.2"/>
    <row r="2122" s="1" customFormat="1" x14ac:dyDescent="0.2"/>
    <row r="2123" s="1" customFormat="1" x14ac:dyDescent="0.2"/>
    <row r="2124" s="1" customFormat="1" x14ac:dyDescent="0.2"/>
    <row r="2125" s="1" customFormat="1" x14ac:dyDescent="0.2"/>
    <row r="2126" s="1" customFormat="1" x14ac:dyDescent="0.2"/>
    <row r="2127" s="1" customFormat="1" x14ac:dyDescent="0.2"/>
    <row r="2128" s="1" customFormat="1" x14ac:dyDescent="0.2"/>
    <row r="2129" s="1" customFormat="1" x14ac:dyDescent="0.2"/>
    <row r="2130" s="1" customFormat="1" x14ac:dyDescent="0.2"/>
    <row r="2131" s="1" customFormat="1" x14ac:dyDescent="0.2"/>
    <row r="2132" s="1" customFormat="1" x14ac:dyDescent="0.2"/>
    <row r="2133" s="1" customFormat="1" x14ac:dyDescent="0.2"/>
    <row r="2134" s="1" customFormat="1" x14ac:dyDescent="0.2"/>
    <row r="2135" s="1" customFormat="1" x14ac:dyDescent="0.2"/>
    <row r="2136" s="1" customFormat="1" x14ac:dyDescent="0.2"/>
    <row r="2137" s="1" customFormat="1" x14ac:dyDescent="0.2"/>
    <row r="2138" s="1" customFormat="1" x14ac:dyDescent="0.2"/>
    <row r="2139" s="1" customFormat="1" x14ac:dyDescent="0.2"/>
    <row r="2140" s="1" customFormat="1" x14ac:dyDescent="0.2"/>
    <row r="2141" s="1" customFormat="1" x14ac:dyDescent="0.2"/>
    <row r="2142" s="1" customFormat="1" x14ac:dyDescent="0.2"/>
    <row r="2143" s="1" customFormat="1" x14ac:dyDescent="0.2"/>
    <row r="2144" s="1" customFormat="1" x14ac:dyDescent="0.2"/>
    <row r="2145" s="1" customFormat="1" x14ac:dyDescent="0.2"/>
    <row r="2146" s="1" customFormat="1" x14ac:dyDescent="0.2"/>
    <row r="2147" s="1" customFormat="1" x14ac:dyDescent="0.2"/>
    <row r="2148" s="1" customFormat="1" x14ac:dyDescent="0.2"/>
    <row r="2149" s="1" customFormat="1" x14ac:dyDescent="0.2"/>
    <row r="2150" s="1" customFormat="1" x14ac:dyDescent="0.2"/>
    <row r="2151" s="1" customFormat="1" x14ac:dyDescent="0.2"/>
    <row r="2152" s="1" customFormat="1" x14ac:dyDescent="0.2"/>
    <row r="2153" s="1" customFormat="1" x14ac:dyDescent="0.2"/>
    <row r="2154" s="1" customFormat="1" x14ac:dyDescent="0.2"/>
    <row r="2155" s="1" customFormat="1" x14ac:dyDescent="0.2"/>
    <row r="2156" s="1" customFormat="1" x14ac:dyDescent="0.2"/>
    <row r="2157" s="1" customFormat="1" x14ac:dyDescent="0.2"/>
    <row r="2158" s="1" customFormat="1" x14ac:dyDescent="0.2"/>
    <row r="2159" s="1" customFormat="1" x14ac:dyDescent="0.2"/>
    <row r="2160" s="1" customFormat="1" x14ac:dyDescent="0.2"/>
    <row r="2161" s="1" customFormat="1" x14ac:dyDescent="0.2"/>
    <row r="2162" s="1" customFormat="1" x14ac:dyDescent="0.2"/>
    <row r="2163" s="1" customFormat="1" x14ac:dyDescent="0.2"/>
    <row r="2164" s="1" customFormat="1" x14ac:dyDescent="0.2"/>
    <row r="2165" s="1" customFormat="1" x14ac:dyDescent="0.2"/>
    <row r="2166" s="1" customFormat="1" x14ac:dyDescent="0.2"/>
    <row r="2167" s="1" customFormat="1" x14ac:dyDescent="0.2"/>
    <row r="2168" s="1" customFormat="1" x14ac:dyDescent="0.2"/>
    <row r="2169" s="1" customFormat="1" x14ac:dyDescent="0.2"/>
    <row r="2170" s="1" customFormat="1" x14ac:dyDescent="0.2"/>
    <row r="2171" s="1" customFormat="1" x14ac:dyDescent="0.2"/>
    <row r="2172" s="1" customFormat="1" x14ac:dyDescent="0.2"/>
    <row r="2173" s="1" customFormat="1" x14ac:dyDescent="0.2"/>
    <row r="2174" s="1" customFormat="1" x14ac:dyDescent="0.2"/>
    <row r="2175" s="1" customFormat="1" x14ac:dyDescent="0.2"/>
    <row r="2176" s="1" customFormat="1" x14ac:dyDescent="0.2"/>
    <row r="2177" s="1" customFormat="1" x14ac:dyDescent="0.2"/>
    <row r="2178" s="1" customFormat="1" x14ac:dyDescent="0.2"/>
    <row r="2179" s="1" customFormat="1" x14ac:dyDescent="0.2"/>
    <row r="2180" s="1" customFormat="1" x14ac:dyDescent="0.2"/>
    <row r="2181" s="1" customFormat="1" x14ac:dyDescent="0.2"/>
    <row r="2182" s="1" customFormat="1" x14ac:dyDescent="0.2"/>
    <row r="2183" s="1" customFormat="1" x14ac:dyDescent="0.2"/>
    <row r="2184" s="1" customFormat="1" x14ac:dyDescent="0.2"/>
    <row r="2185" s="1" customFormat="1" x14ac:dyDescent="0.2"/>
    <row r="2186" s="1" customFormat="1" x14ac:dyDescent="0.2"/>
    <row r="2187" s="1" customFormat="1" x14ac:dyDescent="0.2"/>
    <row r="2188" s="1" customFormat="1" x14ac:dyDescent="0.2"/>
    <row r="2189" s="1" customFormat="1" x14ac:dyDescent="0.2"/>
    <row r="2190" s="1" customFormat="1" x14ac:dyDescent="0.2"/>
    <row r="2191" s="1" customFormat="1" x14ac:dyDescent="0.2"/>
    <row r="2192" s="1" customFormat="1" x14ac:dyDescent="0.2"/>
    <row r="2193" s="1" customFormat="1" x14ac:dyDescent="0.2"/>
    <row r="2194" s="1" customFormat="1" x14ac:dyDescent="0.2"/>
    <row r="2195" s="1" customFormat="1" x14ac:dyDescent="0.2"/>
    <row r="2196" s="1" customFormat="1" x14ac:dyDescent="0.2"/>
    <row r="2197" s="1" customFormat="1" x14ac:dyDescent="0.2"/>
    <row r="2198" s="1" customFormat="1" x14ac:dyDescent="0.2"/>
    <row r="2199" s="1" customFormat="1" x14ac:dyDescent="0.2"/>
    <row r="2200" s="1" customFormat="1" x14ac:dyDescent="0.2"/>
    <row r="2201" s="1" customFormat="1" x14ac:dyDescent="0.2"/>
    <row r="2202" s="1" customFormat="1" x14ac:dyDescent="0.2"/>
    <row r="2203" s="1" customFormat="1" x14ac:dyDescent="0.2"/>
    <row r="2204" s="1" customFormat="1" x14ac:dyDescent="0.2"/>
    <row r="2205" s="1" customFormat="1" x14ac:dyDescent="0.2"/>
    <row r="2206" s="1" customFormat="1" x14ac:dyDescent="0.2"/>
    <row r="2207" s="1" customFormat="1" x14ac:dyDescent="0.2"/>
    <row r="2208" s="1" customFormat="1" x14ac:dyDescent="0.2"/>
    <row r="2209" s="1" customFormat="1" x14ac:dyDescent="0.2"/>
    <row r="2210" s="1" customFormat="1" x14ac:dyDescent="0.2"/>
    <row r="2211" s="1" customFormat="1" x14ac:dyDescent="0.2"/>
    <row r="2212" s="1" customFormat="1" x14ac:dyDescent="0.2"/>
    <row r="2213" s="1" customFormat="1" x14ac:dyDescent="0.2"/>
    <row r="2214" s="1" customFormat="1" x14ac:dyDescent="0.2"/>
    <row r="2215" s="1" customFormat="1" x14ac:dyDescent="0.2"/>
    <row r="2216" s="1" customFormat="1" x14ac:dyDescent="0.2"/>
    <row r="2217" s="1" customFormat="1" x14ac:dyDescent="0.2"/>
    <row r="2218" s="1" customFormat="1" x14ac:dyDescent="0.2"/>
    <row r="2219" s="1" customFormat="1" x14ac:dyDescent="0.2"/>
    <row r="2220" s="1" customFormat="1" x14ac:dyDescent="0.2"/>
    <row r="2221" s="1" customFormat="1" x14ac:dyDescent="0.2"/>
    <row r="2222" s="1" customFormat="1" x14ac:dyDescent="0.2"/>
    <row r="2223" s="1" customFormat="1" x14ac:dyDescent="0.2"/>
    <row r="2224" s="1" customFormat="1" x14ac:dyDescent="0.2"/>
    <row r="2225" s="1" customFormat="1" x14ac:dyDescent="0.2"/>
    <row r="2226" s="1" customFormat="1" x14ac:dyDescent="0.2"/>
    <row r="2227" s="1" customFormat="1" x14ac:dyDescent="0.2"/>
    <row r="2228" s="1" customFormat="1" x14ac:dyDescent="0.2"/>
    <row r="2229" s="1" customFormat="1" x14ac:dyDescent="0.2"/>
    <row r="2230" s="1" customFormat="1" x14ac:dyDescent="0.2"/>
    <row r="2231" s="1" customFormat="1" x14ac:dyDescent="0.2"/>
    <row r="2232" s="1" customFormat="1" x14ac:dyDescent="0.2"/>
    <row r="2233" s="1" customFormat="1" x14ac:dyDescent="0.2"/>
    <row r="2234" s="1" customFormat="1" x14ac:dyDescent="0.2"/>
    <row r="2235" s="1" customFormat="1" x14ac:dyDescent="0.2"/>
    <row r="2236" s="1" customFormat="1" x14ac:dyDescent="0.2"/>
    <row r="2237" s="1" customFormat="1" x14ac:dyDescent="0.2"/>
    <row r="2238" s="1" customFormat="1" x14ac:dyDescent="0.2"/>
    <row r="2239" s="1" customFormat="1" x14ac:dyDescent="0.2"/>
    <row r="2240" s="1" customFormat="1" x14ac:dyDescent="0.2"/>
    <row r="2241" s="1" customFormat="1" x14ac:dyDescent="0.2"/>
    <row r="2242" s="1" customFormat="1" x14ac:dyDescent="0.2"/>
    <row r="2243" s="1" customFormat="1" x14ac:dyDescent="0.2"/>
    <row r="2244" s="1" customFormat="1" x14ac:dyDescent="0.2"/>
    <row r="2245" s="1" customFormat="1" x14ac:dyDescent="0.2"/>
    <row r="2246" s="1" customFormat="1" x14ac:dyDescent="0.2"/>
    <row r="2247" s="1" customFormat="1" x14ac:dyDescent="0.2"/>
    <row r="2248" s="1" customFormat="1" x14ac:dyDescent="0.2"/>
    <row r="2249" s="1" customFormat="1" x14ac:dyDescent="0.2"/>
    <row r="2250" s="1" customFormat="1" x14ac:dyDescent="0.2"/>
    <row r="2251" s="1" customFormat="1" x14ac:dyDescent="0.2"/>
    <row r="2252" s="1" customFormat="1" x14ac:dyDescent="0.2"/>
    <row r="2253" s="1" customFormat="1" x14ac:dyDescent="0.2"/>
    <row r="2254" s="1" customFormat="1" x14ac:dyDescent="0.2"/>
    <row r="2255" s="1" customFormat="1" x14ac:dyDescent="0.2"/>
    <row r="2256" s="1" customFormat="1" x14ac:dyDescent="0.2"/>
    <row r="2257" s="1" customFormat="1" x14ac:dyDescent="0.2"/>
    <row r="2258" s="1" customFormat="1" x14ac:dyDescent="0.2"/>
    <row r="2259" s="1" customFormat="1" x14ac:dyDescent="0.2"/>
    <row r="2260" s="1" customFormat="1" x14ac:dyDescent="0.2"/>
    <row r="2261" s="1" customFormat="1" x14ac:dyDescent="0.2"/>
    <row r="2262" s="1" customFormat="1" x14ac:dyDescent="0.2"/>
    <row r="2263" s="1" customFormat="1" x14ac:dyDescent="0.2"/>
    <row r="2264" s="1" customFormat="1" x14ac:dyDescent="0.2"/>
    <row r="2265" s="1" customFormat="1" x14ac:dyDescent="0.2"/>
    <row r="2266" s="1" customFormat="1" x14ac:dyDescent="0.2"/>
    <row r="2267" s="1" customFormat="1" x14ac:dyDescent="0.2"/>
    <row r="2268" s="1" customFormat="1" x14ac:dyDescent="0.2"/>
    <row r="2269" s="1" customFormat="1" x14ac:dyDescent="0.2"/>
    <row r="2270" s="1" customFormat="1" x14ac:dyDescent="0.2"/>
    <row r="2271" s="1" customFormat="1" x14ac:dyDescent="0.2"/>
    <row r="2272" s="1" customFormat="1" x14ac:dyDescent="0.2"/>
    <row r="2273" s="1" customFormat="1" x14ac:dyDescent="0.2"/>
    <row r="2274" s="1" customFormat="1" x14ac:dyDescent="0.2"/>
    <row r="2275" s="1" customFormat="1" x14ac:dyDescent="0.2"/>
    <row r="2276" s="1" customFormat="1" x14ac:dyDescent="0.2"/>
    <row r="2277" s="1" customFormat="1" x14ac:dyDescent="0.2"/>
    <row r="2278" s="1" customFormat="1" x14ac:dyDescent="0.2"/>
    <row r="2279" s="1" customFormat="1" x14ac:dyDescent="0.2"/>
    <row r="2280" s="1" customFormat="1" x14ac:dyDescent="0.2"/>
    <row r="2281" s="1" customFormat="1" x14ac:dyDescent="0.2"/>
    <row r="2282" s="1" customFormat="1" x14ac:dyDescent="0.2"/>
    <row r="2283" s="1" customFormat="1" x14ac:dyDescent="0.2"/>
    <row r="2284" s="1" customFormat="1" x14ac:dyDescent="0.2"/>
    <row r="2285" s="1" customFormat="1" x14ac:dyDescent="0.2"/>
    <row r="2286" s="1" customFormat="1" x14ac:dyDescent="0.2"/>
    <row r="2287" s="1" customFormat="1" x14ac:dyDescent="0.2"/>
    <row r="2288" s="1" customFormat="1" x14ac:dyDescent="0.2"/>
    <row r="2289" s="1" customFormat="1" x14ac:dyDescent="0.2"/>
    <row r="2290" s="1" customFormat="1" x14ac:dyDescent="0.2"/>
    <row r="2291" s="1" customFormat="1" x14ac:dyDescent="0.2"/>
    <row r="2292" s="1" customFormat="1" x14ac:dyDescent="0.2"/>
    <row r="2293" s="1" customFormat="1" x14ac:dyDescent="0.2"/>
    <row r="2294" s="1" customFormat="1" x14ac:dyDescent="0.2"/>
    <row r="2295" s="1" customFormat="1" x14ac:dyDescent="0.2"/>
    <row r="2296" s="1" customFormat="1" x14ac:dyDescent="0.2"/>
    <row r="2297" s="1" customFormat="1" x14ac:dyDescent="0.2"/>
    <row r="2298" s="1" customFormat="1" x14ac:dyDescent="0.2"/>
    <row r="2299" s="1" customFormat="1" x14ac:dyDescent="0.2"/>
    <row r="2300" s="1" customFormat="1" x14ac:dyDescent="0.2"/>
    <row r="2301" s="1" customFormat="1" x14ac:dyDescent="0.2"/>
    <row r="2302" s="1" customFormat="1" x14ac:dyDescent="0.2"/>
    <row r="2303" s="1" customFormat="1" x14ac:dyDescent="0.2"/>
    <row r="2304" s="1" customFormat="1" x14ac:dyDescent="0.2"/>
    <row r="2305" s="1" customFormat="1" x14ac:dyDescent="0.2"/>
    <row r="2306" s="1" customFormat="1" x14ac:dyDescent="0.2"/>
    <row r="2307" s="1" customFormat="1" x14ac:dyDescent="0.2"/>
    <row r="2308" s="1" customFormat="1" x14ac:dyDescent="0.2"/>
    <row r="2309" s="1" customFormat="1" x14ac:dyDescent="0.2"/>
    <row r="2310" s="1" customFormat="1" x14ac:dyDescent="0.2"/>
    <row r="2311" s="1" customFormat="1" x14ac:dyDescent="0.2"/>
    <row r="2312" s="1" customFormat="1" x14ac:dyDescent="0.2"/>
    <row r="2313" s="1" customFormat="1" x14ac:dyDescent="0.2"/>
    <row r="2314" s="1" customFormat="1" x14ac:dyDescent="0.2"/>
    <row r="2315" s="1" customFormat="1" x14ac:dyDescent="0.2"/>
    <row r="2316" s="1" customFormat="1" x14ac:dyDescent="0.2"/>
    <row r="2317" s="1" customFormat="1" x14ac:dyDescent="0.2"/>
    <row r="2318" s="1" customFormat="1" x14ac:dyDescent="0.2"/>
    <row r="2319" s="1" customFormat="1" x14ac:dyDescent="0.2"/>
    <row r="2320" s="1" customFormat="1" x14ac:dyDescent="0.2"/>
    <row r="2321" s="1" customFormat="1" x14ac:dyDescent="0.2"/>
    <row r="2322" s="1" customFormat="1" x14ac:dyDescent="0.2"/>
    <row r="2323" s="1" customFormat="1" x14ac:dyDescent="0.2"/>
    <row r="2324" s="1" customFormat="1" x14ac:dyDescent="0.2"/>
    <row r="2325" s="1" customFormat="1" x14ac:dyDescent="0.2"/>
    <row r="2326" s="1" customFormat="1" x14ac:dyDescent="0.2"/>
    <row r="2327" s="1" customFormat="1" x14ac:dyDescent="0.2"/>
    <row r="2328" s="1" customFormat="1" x14ac:dyDescent="0.2"/>
    <row r="2329" s="1" customFormat="1" x14ac:dyDescent="0.2"/>
    <row r="2330" s="1" customFormat="1" x14ac:dyDescent="0.2"/>
    <row r="2331" s="1" customFormat="1" x14ac:dyDescent="0.2"/>
    <row r="2332" s="1" customFormat="1" x14ac:dyDescent="0.2"/>
    <row r="2333" s="1" customFormat="1" x14ac:dyDescent="0.2"/>
    <row r="2334" s="1" customFormat="1" x14ac:dyDescent="0.2"/>
    <row r="2335" s="1" customFormat="1" x14ac:dyDescent="0.2"/>
    <row r="2336" s="1" customFormat="1" x14ac:dyDescent="0.2"/>
    <row r="2337" s="1" customFormat="1" x14ac:dyDescent="0.2"/>
    <row r="2338" s="1" customFormat="1" x14ac:dyDescent="0.2"/>
    <row r="2339" s="1" customFormat="1" x14ac:dyDescent="0.2"/>
    <row r="2340" s="1" customFormat="1" x14ac:dyDescent="0.2"/>
    <row r="2341" s="1" customFormat="1" x14ac:dyDescent="0.2"/>
    <row r="2342" s="1" customFormat="1" x14ac:dyDescent="0.2"/>
    <row r="2343" s="1" customFormat="1" x14ac:dyDescent="0.2"/>
    <row r="2344" s="1" customFormat="1" x14ac:dyDescent="0.2"/>
    <row r="2345" s="1" customFormat="1" x14ac:dyDescent="0.2"/>
    <row r="2346" s="1" customFormat="1" x14ac:dyDescent="0.2"/>
    <row r="2347" s="1" customFormat="1" x14ac:dyDescent="0.2"/>
    <row r="2348" s="1" customFormat="1" x14ac:dyDescent="0.2"/>
    <row r="2349" s="1" customFormat="1" x14ac:dyDescent="0.2"/>
    <row r="2350" s="1" customFormat="1" x14ac:dyDescent="0.2"/>
    <row r="2351" s="1" customFormat="1" x14ac:dyDescent="0.2"/>
    <row r="2352" s="1" customFormat="1" x14ac:dyDescent="0.2"/>
    <row r="2353" s="1" customFormat="1" x14ac:dyDescent="0.2"/>
    <row r="2354" s="1" customFormat="1" x14ac:dyDescent="0.2"/>
    <row r="2355" s="1" customFormat="1" x14ac:dyDescent="0.2"/>
    <row r="2356" s="1" customFormat="1" x14ac:dyDescent="0.2"/>
    <row r="2357" s="1" customFormat="1" x14ac:dyDescent="0.2"/>
    <row r="2358" s="1" customFormat="1" x14ac:dyDescent="0.2"/>
    <row r="2359" s="1" customFormat="1" x14ac:dyDescent="0.2"/>
    <row r="2360" s="1" customFormat="1" x14ac:dyDescent="0.2"/>
    <row r="2361" s="1" customFormat="1" x14ac:dyDescent="0.2"/>
    <row r="2362" s="1" customFormat="1" x14ac:dyDescent="0.2"/>
    <row r="2363" s="1" customFormat="1" x14ac:dyDescent="0.2"/>
    <row r="2364" s="1" customFormat="1" x14ac:dyDescent="0.2"/>
    <row r="2365" s="1" customFormat="1" x14ac:dyDescent="0.2"/>
    <row r="2366" s="1" customFormat="1" x14ac:dyDescent="0.2"/>
    <row r="2367" s="1" customFormat="1" x14ac:dyDescent="0.2"/>
    <row r="2368" s="1" customFormat="1" x14ac:dyDescent="0.2"/>
    <row r="2369" s="1" customFormat="1" x14ac:dyDescent="0.2"/>
    <row r="2370" s="1" customFormat="1" x14ac:dyDescent="0.2"/>
    <row r="2371" s="1" customFormat="1" x14ac:dyDescent="0.2"/>
    <row r="2372" s="1" customFormat="1" x14ac:dyDescent="0.2"/>
    <row r="2373" s="1" customFormat="1" x14ac:dyDescent="0.2"/>
    <row r="2374" s="1" customFormat="1" x14ac:dyDescent="0.2"/>
    <row r="2375" s="1" customFormat="1" x14ac:dyDescent="0.2"/>
    <row r="2376" s="1" customFormat="1" x14ac:dyDescent="0.2"/>
    <row r="2377" s="1" customFormat="1" x14ac:dyDescent="0.2"/>
    <row r="2378" s="1" customFormat="1" x14ac:dyDescent="0.2"/>
    <row r="2379" s="1" customFormat="1" x14ac:dyDescent="0.2"/>
    <row r="2380" s="1" customFormat="1" x14ac:dyDescent="0.2"/>
    <row r="2381" s="1" customFormat="1" x14ac:dyDescent="0.2"/>
    <row r="2382" s="1" customFormat="1" x14ac:dyDescent="0.2"/>
    <row r="2383" s="1" customFormat="1" x14ac:dyDescent="0.2"/>
    <row r="2384" s="1" customFormat="1" x14ac:dyDescent="0.2"/>
    <row r="2385" s="1" customFormat="1" x14ac:dyDescent="0.2"/>
    <row r="2386" s="1" customFormat="1" x14ac:dyDescent="0.2"/>
    <row r="2387" s="1" customFormat="1" x14ac:dyDescent="0.2"/>
    <row r="2388" s="1" customFormat="1" x14ac:dyDescent="0.2"/>
    <row r="2389" s="1" customFormat="1" x14ac:dyDescent="0.2"/>
    <row r="2390" s="1" customFormat="1" x14ac:dyDescent="0.2"/>
    <row r="2391" s="1" customFormat="1" x14ac:dyDescent="0.2"/>
    <row r="2392" s="1" customFormat="1" x14ac:dyDescent="0.2"/>
    <row r="2393" s="1" customFormat="1" x14ac:dyDescent="0.2"/>
    <row r="2394" s="1" customFormat="1" x14ac:dyDescent="0.2"/>
    <row r="2395" s="1" customFormat="1" x14ac:dyDescent="0.2"/>
    <row r="2396" s="1" customFormat="1" x14ac:dyDescent="0.2"/>
    <row r="2397" s="1" customFormat="1" x14ac:dyDescent="0.2"/>
    <row r="2398" s="1" customFormat="1" x14ac:dyDescent="0.2"/>
    <row r="2399" s="1" customFormat="1" x14ac:dyDescent="0.2"/>
    <row r="2400" s="1" customFormat="1" x14ac:dyDescent="0.2"/>
    <row r="2401" s="1" customFormat="1" x14ac:dyDescent="0.2"/>
    <row r="2402" s="1" customFormat="1" x14ac:dyDescent="0.2"/>
    <row r="2403" s="1" customFormat="1" x14ac:dyDescent="0.2"/>
    <row r="2404" s="1" customFormat="1" x14ac:dyDescent="0.2"/>
    <row r="2405" s="1" customFormat="1" x14ac:dyDescent="0.2"/>
    <row r="2406" s="1" customFormat="1" x14ac:dyDescent="0.2"/>
    <row r="2407" s="1" customFormat="1" x14ac:dyDescent="0.2"/>
    <row r="2408" s="1" customFormat="1" x14ac:dyDescent="0.2"/>
    <row r="2409" s="1" customFormat="1" x14ac:dyDescent="0.2"/>
    <row r="2410" s="1" customFormat="1" x14ac:dyDescent="0.2"/>
    <row r="2411" s="1" customFormat="1" x14ac:dyDescent="0.2"/>
    <row r="2412" s="1" customFormat="1" x14ac:dyDescent="0.2"/>
    <row r="2413" s="1" customFormat="1" x14ac:dyDescent="0.2"/>
    <row r="2414" s="1" customFormat="1" x14ac:dyDescent="0.2"/>
    <row r="2415" s="1" customFormat="1" x14ac:dyDescent="0.2"/>
    <row r="2416" s="1" customFormat="1" x14ac:dyDescent="0.2"/>
    <row r="2417" s="1" customFormat="1" x14ac:dyDescent="0.2"/>
    <row r="2418" s="1" customFormat="1" x14ac:dyDescent="0.2"/>
    <row r="2419" s="1" customFormat="1" x14ac:dyDescent="0.2"/>
    <row r="2420" s="1" customFormat="1" x14ac:dyDescent="0.2"/>
    <row r="2421" s="1" customFormat="1" x14ac:dyDescent="0.2"/>
    <row r="2422" s="1" customFormat="1" x14ac:dyDescent="0.2"/>
    <row r="2423" s="1" customFormat="1" x14ac:dyDescent="0.2"/>
    <row r="2424" s="1" customFormat="1" x14ac:dyDescent="0.2"/>
    <row r="2425" s="1" customFormat="1" x14ac:dyDescent="0.2"/>
    <row r="2426" s="1" customFormat="1" x14ac:dyDescent="0.2"/>
    <row r="2427" s="1" customFormat="1" x14ac:dyDescent="0.2"/>
    <row r="2428" s="1" customFormat="1" x14ac:dyDescent="0.2"/>
    <row r="2429" s="1" customFormat="1" x14ac:dyDescent="0.2"/>
    <row r="2430" s="1" customFormat="1" x14ac:dyDescent="0.2"/>
    <row r="2431" s="1" customFormat="1" x14ac:dyDescent="0.2"/>
    <row r="2432" s="1" customFormat="1" x14ac:dyDescent="0.2"/>
    <row r="2433" s="1" customFormat="1" x14ac:dyDescent="0.2"/>
    <row r="2434" s="1" customFormat="1" x14ac:dyDescent="0.2"/>
    <row r="2435" s="1" customFormat="1" x14ac:dyDescent="0.2"/>
    <row r="2436" s="1" customFormat="1" x14ac:dyDescent="0.2"/>
    <row r="2437" s="1" customFormat="1" x14ac:dyDescent="0.2"/>
    <row r="2438" s="1" customFormat="1" x14ac:dyDescent="0.2"/>
    <row r="2439" s="1" customFormat="1" x14ac:dyDescent="0.2"/>
    <row r="2440" s="1" customFormat="1" x14ac:dyDescent="0.2"/>
    <row r="2441" s="1" customFormat="1" x14ac:dyDescent="0.2"/>
    <row r="2442" s="1" customFormat="1" x14ac:dyDescent="0.2"/>
    <row r="2443" s="1" customFormat="1" x14ac:dyDescent="0.2"/>
    <row r="2444" s="1" customFormat="1" x14ac:dyDescent="0.2"/>
    <row r="2445" s="1" customFormat="1" x14ac:dyDescent="0.2"/>
    <row r="2446" s="1" customFormat="1" x14ac:dyDescent="0.2"/>
    <row r="2447" s="1" customFormat="1" x14ac:dyDescent="0.2"/>
    <row r="2448" s="1" customFormat="1" x14ac:dyDescent="0.2"/>
    <row r="2449" s="1" customFormat="1" x14ac:dyDescent="0.2"/>
    <row r="2450" s="1" customFormat="1" x14ac:dyDescent="0.2"/>
    <row r="2451" s="1" customFormat="1" x14ac:dyDescent="0.2"/>
    <row r="2452" s="1" customFormat="1" x14ac:dyDescent="0.2"/>
    <row r="2453" s="1" customFormat="1" x14ac:dyDescent="0.2"/>
    <row r="2454" s="1" customFormat="1" x14ac:dyDescent="0.2"/>
    <row r="2455" s="1" customFormat="1" x14ac:dyDescent="0.2"/>
    <row r="2456" s="1" customFormat="1" x14ac:dyDescent="0.2"/>
    <row r="2457" s="1" customFormat="1" x14ac:dyDescent="0.2"/>
    <row r="2458" s="1" customFormat="1" x14ac:dyDescent="0.2"/>
    <row r="2459" s="1" customFormat="1" x14ac:dyDescent="0.2"/>
    <row r="2460" s="1" customFormat="1" x14ac:dyDescent="0.2"/>
    <row r="2461" s="1" customFormat="1" x14ac:dyDescent="0.2"/>
    <row r="2462" s="1" customFormat="1" x14ac:dyDescent="0.2"/>
    <row r="2463" s="1" customFormat="1" x14ac:dyDescent="0.2"/>
    <row r="2464" s="1" customFormat="1" x14ac:dyDescent="0.2"/>
    <row r="2465" s="1" customFormat="1" x14ac:dyDescent="0.2"/>
    <row r="2466" s="1" customFormat="1" x14ac:dyDescent="0.2"/>
    <row r="2467" s="1" customFormat="1" x14ac:dyDescent="0.2"/>
    <row r="2468" s="1" customFormat="1" x14ac:dyDescent="0.2"/>
    <row r="2469" s="1" customFormat="1" x14ac:dyDescent="0.2"/>
    <row r="2470" s="1" customFormat="1" x14ac:dyDescent="0.2"/>
    <row r="2471" s="1" customFormat="1" x14ac:dyDescent="0.2"/>
    <row r="2472" s="1" customFormat="1" x14ac:dyDescent="0.2"/>
    <row r="2473" s="1" customFormat="1" x14ac:dyDescent="0.2"/>
    <row r="2474" s="1" customFormat="1" x14ac:dyDescent="0.2"/>
    <row r="2475" s="1" customFormat="1" x14ac:dyDescent="0.2"/>
    <row r="2476" s="1" customFormat="1" x14ac:dyDescent="0.2"/>
    <row r="2477" s="1" customFormat="1" x14ac:dyDescent="0.2"/>
    <row r="2478" s="1" customFormat="1" x14ac:dyDescent="0.2"/>
    <row r="2479" s="1" customFormat="1" x14ac:dyDescent="0.2"/>
    <row r="2480" s="1" customFormat="1" x14ac:dyDescent="0.2"/>
    <row r="2481" s="1" customFormat="1" x14ac:dyDescent="0.2"/>
    <row r="2482" s="1" customFormat="1" x14ac:dyDescent="0.2"/>
    <row r="2483" s="1" customFormat="1" x14ac:dyDescent="0.2"/>
    <row r="2484" s="1" customFormat="1" x14ac:dyDescent="0.2"/>
    <row r="2485" s="1" customFormat="1" x14ac:dyDescent="0.2"/>
    <row r="2486" s="1" customFormat="1" x14ac:dyDescent="0.2"/>
    <row r="2487" s="1" customFormat="1" x14ac:dyDescent="0.2"/>
    <row r="2488" s="1" customFormat="1" x14ac:dyDescent="0.2"/>
    <row r="2489" s="1" customFormat="1" x14ac:dyDescent="0.2"/>
    <row r="2490" s="1" customFormat="1" x14ac:dyDescent="0.2"/>
    <row r="2491" s="1" customFormat="1" x14ac:dyDescent="0.2"/>
    <row r="2492" s="1" customFormat="1" x14ac:dyDescent="0.2"/>
    <row r="2493" s="1" customFormat="1" x14ac:dyDescent="0.2"/>
    <row r="2494" s="1" customFormat="1" x14ac:dyDescent="0.2"/>
    <row r="2495" s="1" customFormat="1" x14ac:dyDescent="0.2"/>
    <row r="2496" s="1" customFormat="1" x14ac:dyDescent="0.2"/>
    <row r="2497" s="1" customFormat="1" x14ac:dyDescent="0.2"/>
    <row r="2498" s="1" customFormat="1" x14ac:dyDescent="0.2"/>
    <row r="2499" s="1" customFormat="1" x14ac:dyDescent="0.2"/>
    <row r="2500" s="1" customFormat="1" x14ac:dyDescent="0.2"/>
    <row r="2501" s="1" customFormat="1" x14ac:dyDescent="0.2"/>
    <row r="2502" s="1" customFormat="1" x14ac:dyDescent="0.2"/>
    <row r="2503" s="1" customFormat="1" x14ac:dyDescent="0.2"/>
    <row r="2504" s="1" customFormat="1" x14ac:dyDescent="0.2"/>
    <row r="2505" s="1" customFormat="1" x14ac:dyDescent="0.2"/>
    <row r="2506" s="1" customFormat="1" x14ac:dyDescent="0.2"/>
    <row r="2507" s="1" customFormat="1" x14ac:dyDescent="0.2"/>
    <row r="2508" s="1" customFormat="1" x14ac:dyDescent="0.2"/>
    <row r="2509" s="1" customFormat="1" x14ac:dyDescent="0.2"/>
    <row r="2510" s="1" customFormat="1" x14ac:dyDescent="0.2"/>
    <row r="2511" s="1" customFormat="1" x14ac:dyDescent="0.2"/>
    <row r="2512" s="1" customFormat="1" x14ac:dyDescent="0.2"/>
    <row r="2513" s="1" customFormat="1" x14ac:dyDescent="0.2"/>
    <row r="2514" s="1" customFormat="1" x14ac:dyDescent="0.2"/>
    <row r="2515" s="1" customFormat="1" x14ac:dyDescent="0.2"/>
    <row r="2516" s="1" customFormat="1" x14ac:dyDescent="0.2"/>
    <row r="2517" s="1" customFormat="1" x14ac:dyDescent="0.2"/>
    <row r="2518" s="1" customFormat="1" x14ac:dyDescent="0.2"/>
    <row r="2519" s="1" customFormat="1" x14ac:dyDescent="0.2"/>
    <row r="2520" s="1" customFormat="1" x14ac:dyDescent="0.2"/>
    <row r="2521" s="1" customFormat="1" x14ac:dyDescent="0.2"/>
    <row r="2522" s="1" customFormat="1" x14ac:dyDescent="0.2"/>
    <row r="2523" s="1" customFormat="1" x14ac:dyDescent="0.2"/>
    <row r="2524" s="1" customFormat="1" x14ac:dyDescent="0.2"/>
    <row r="2525" s="1" customFormat="1" x14ac:dyDescent="0.2"/>
    <row r="2526" s="1" customFormat="1" x14ac:dyDescent="0.2"/>
    <row r="2527" s="1" customFormat="1" x14ac:dyDescent="0.2"/>
    <row r="2528" s="1" customFormat="1" x14ac:dyDescent="0.2"/>
    <row r="2529" s="1" customFormat="1" x14ac:dyDescent="0.2"/>
    <row r="2530" s="1" customFormat="1" x14ac:dyDescent="0.2"/>
    <row r="2531" s="1" customFormat="1" x14ac:dyDescent="0.2"/>
    <row r="2532" s="1" customFormat="1" x14ac:dyDescent="0.2"/>
    <row r="2533" s="1" customFormat="1" x14ac:dyDescent="0.2"/>
    <row r="2534" s="1" customFormat="1" x14ac:dyDescent="0.2"/>
    <row r="2535" s="1" customFormat="1" x14ac:dyDescent="0.2"/>
    <row r="2536" s="1" customFormat="1" x14ac:dyDescent="0.2"/>
    <row r="2537" s="1" customFormat="1" x14ac:dyDescent="0.2"/>
    <row r="2538" s="1" customFormat="1" x14ac:dyDescent="0.2"/>
    <row r="2539" s="1" customFormat="1" x14ac:dyDescent="0.2"/>
    <row r="2540" s="1" customFormat="1" x14ac:dyDescent="0.2"/>
    <row r="2541" s="1" customFormat="1" x14ac:dyDescent="0.2"/>
    <row r="2542" s="1" customFormat="1" x14ac:dyDescent="0.2"/>
    <row r="2543" s="1" customFormat="1" x14ac:dyDescent="0.2"/>
    <row r="2544" s="1" customFormat="1" x14ac:dyDescent="0.2"/>
    <row r="2545" s="1" customFormat="1" x14ac:dyDescent="0.2"/>
    <row r="2546" s="1" customFormat="1" x14ac:dyDescent="0.2"/>
    <row r="2547" s="1" customFormat="1" x14ac:dyDescent="0.2"/>
    <row r="2548" s="1" customFormat="1" x14ac:dyDescent="0.2"/>
    <row r="2549" s="1" customFormat="1" x14ac:dyDescent="0.2"/>
    <row r="2550" s="1" customFormat="1" x14ac:dyDescent="0.2"/>
    <row r="2551" s="1" customFormat="1" x14ac:dyDescent="0.2"/>
    <row r="2552" s="1" customFormat="1" x14ac:dyDescent="0.2"/>
    <row r="2553" s="1" customFormat="1" x14ac:dyDescent="0.2"/>
    <row r="2554" s="1" customFormat="1" x14ac:dyDescent="0.2"/>
    <row r="2555" s="1" customFormat="1" x14ac:dyDescent="0.2"/>
    <row r="2556" s="1" customFormat="1" x14ac:dyDescent="0.2"/>
    <row r="2557" s="1" customFormat="1" x14ac:dyDescent="0.2"/>
    <row r="2558" s="1" customFormat="1" x14ac:dyDescent="0.2"/>
    <row r="2559" s="1" customFormat="1" x14ac:dyDescent="0.2"/>
    <row r="2560" s="1" customFormat="1" x14ac:dyDescent="0.2"/>
    <row r="2561" s="1" customFormat="1" x14ac:dyDescent="0.2"/>
    <row r="2562" s="1" customFormat="1" x14ac:dyDescent="0.2"/>
    <row r="2563" s="1" customFormat="1" x14ac:dyDescent="0.2"/>
    <row r="2564" s="1" customFormat="1" x14ac:dyDescent="0.2"/>
    <row r="2565" s="1" customFormat="1" x14ac:dyDescent="0.2"/>
    <row r="2566" s="1" customFormat="1" x14ac:dyDescent="0.2"/>
    <row r="2567" s="1" customFormat="1" x14ac:dyDescent="0.2"/>
    <row r="2568" s="1" customFormat="1" x14ac:dyDescent="0.2"/>
    <row r="2569" s="1" customFormat="1" x14ac:dyDescent="0.2"/>
    <row r="2570" s="1" customFormat="1" x14ac:dyDescent="0.2"/>
    <row r="2571" s="1" customFormat="1" x14ac:dyDescent="0.2"/>
    <row r="2572" s="1" customFormat="1" x14ac:dyDescent="0.2"/>
    <row r="2573" s="1" customFormat="1" x14ac:dyDescent="0.2"/>
    <row r="2574" s="1" customFormat="1" x14ac:dyDescent="0.2"/>
    <row r="2575" s="1" customFormat="1" x14ac:dyDescent="0.2"/>
    <row r="2576" s="1" customFormat="1" x14ac:dyDescent="0.2"/>
    <row r="2577" s="1" customFormat="1" x14ac:dyDescent="0.2"/>
    <row r="2578" s="1" customFormat="1" x14ac:dyDescent="0.2"/>
    <row r="2579" s="1" customFormat="1" x14ac:dyDescent="0.2"/>
    <row r="2580" s="1" customFormat="1" x14ac:dyDescent="0.2"/>
    <row r="2581" s="1" customFormat="1" x14ac:dyDescent="0.2"/>
    <row r="2582" s="1" customFormat="1" x14ac:dyDescent="0.2"/>
    <row r="2583" s="1" customFormat="1" x14ac:dyDescent="0.2"/>
    <row r="2584" s="1" customFormat="1" x14ac:dyDescent="0.2"/>
    <row r="2585" s="1" customFormat="1" x14ac:dyDescent="0.2"/>
    <row r="2586" s="1" customFormat="1" x14ac:dyDescent="0.2"/>
    <row r="2587" s="1" customFormat="1" x14ac:dyDescent="0.2"/>
    <row r="2588" s="1" customFormat="1" x14ac:dyDescent="0.2"/>
    <row r="2589" s="1" customFormat="1" x14ac:dyDescent="0.2"/>
    <row r="2590" s="1" customFormat="1" x14ac:dyDescent="0.2"/>
    <row r="2591" s="1" customFormat="1" x14ac:dyDescent="0.2"/>
    <row r="2592" s="1" customFormat="1" x14ac:dyDescent="0.2"/>
    <row r="2593" s="1" customFormat="1" x14ac:dyDescent="0.2"/>
    <row r="2594" s="1" customFormat="1" x14ac:dyDescent="0.2"/>
    <row r="2595" s="1" customFormat="1" x14ac:dyDescent="0.2"/>
    <row r="2596" s="1" customFormat="1" x14ac:dyDescent="0.2"/>
    <row r="2597" s="1" customFormat="1" x14ac:dyDescent="0.2"/>
    <row r="2598" s="1" customFormat="1" x14ac:dyDescent="0.2"/>
    <row r="2599" s="1" customFormat="1" x14ac:dyDescent="0.2"/>
    <row r="2600" s="1" customFormat="1" x14ac:dyDescent="0.2"/>
    <row r="2601" s="1" customFormat="1" x14ac:dyDescent="0.2"/>
    <row r="2602" s="1" customFormat="1" x14ac:dyDescent="0.2"/>
    <row r="2603" s="1" customFormat="1" x14ac:dyDescent="0.2"/>
    <row r="2604" s="1" customFormat="1" x14ac:dyDescent="0.2"/>
    <row r="2605" s="1" customFormat="1" x14ac:dyDescent="0.2"/>
    <row r="2606" s="1" customFormat="1" x14ac:dyDescent="0.2"/>
    <row r="2607" s="1" customFormat="1" x14ac:dyDescent="0.2"/>
    <row r="2608" s="1" customFormat="1" x14ac:dyDescent="0.2"/>
    <row r="2609" s="1" customFormat="1" x14ac:dyDescent="0.2"/>
    <row r="2610" s="1" customFormat="1" x14ac:dyDescent="0.2"/>
    <row r="2611" s="1" customFormat="1" x14ac:dyDescent="0.2"/>
    <row r="2612" s="1" customFormat="1" x14ac:dyDescent="0.2"/>
    <row r="2613" s="1" customFormat="1" x14ac:dyDescent="0.2"/>
    <row r="2614" s="1" customFormat="1" x14ac:dyDescent="0.2"/>
    <row r="2615" s="1" customFormat="1" x14ac:dyDescent="0.2"/>
    <row r="2616" s="1" customFormat="1" x14ac:dyDescent="0.2"/>
    <row r="2617" s="1" customFormat="1" x14ac:dyDescent="0.2"/>
    <row r="2618" s="1" customFormat="1" x14ac:dyDescent="0.2"/>
    <row r="2619" s="1" customFormat="1" x14ac:dyDescent="0.2"/>
    <row r="2620" s="1" customFormat="1" x14ac:dyDescent="0.2"/>
    <row r="2621" s="1" customFormat="1" x14ac:dyDescent="0.2"/>
    <row r="2622" s="1" customFormat="1" x14ac:dyDescent="0.2"/>
    <row r="2623" s="1" customFormat="1" x14ac:dyDescent="0.2"/>
    <row r="2624" s="1" customFormat="1" x14ac:dyDescent="0.2"/>
    <row r="2625" s="1" customFormat="1" x14ac:dyDescent="0.2"/>
    <row r="2626" s="1" customFormat="1" x14ac:dyDescent="0.2"/>
    <row r="2627" s="1" customFormat="1" x14ac:dyDescent="0.2"/>
    <row r="2628" s="1" customFormat="1" x14ac:dyDescent="0.2"/>
    <row r="2629" s="1" customFormat="1" x14ac:dyDescent="0.2"/>
    <row r="2630" s="1" customFormat="1" x14ac:dyDescent="0.2"/>
    <row r="2631" s="1" customFormat="1" x14ac:dyDescent="0.2"/>
    <row r="2632" s="1" customFormat="1" x14ac:dyDescent="0.2"/>
    <row r="2633" s="1" customFormat="1" x14ac:dyDescent="0.2"/>
    <row r="2634" s="1" customFormat="1" x14ac:dyDescent="0.2"/>
    <row r="2635" s="1" customFormat="1" x14ac:dyDescent="0.2"/>
    <row r="2636" s="1" customFormat="1" x14ac:dyDescent="0.2"/>
    <row r="2637" s="1" customFormat="1" x14ac:dyDescent="0.2"/>
    <row r="2638" s="1" customFormat="1" x14ac:dyDescent="0.2"/>
    <row r="2639" s="1" customFormat="1" x14ac:dyDescent="0.2"/>
    <row r="2640" s="1" customFormat="1" x14ac:dyDescent="0.2"/>
    <row r="2641" s="1" customFormat="1" x14ac:dyDescent="0.2"/>
    <row r="2642" s="1" customFormat="1" x14ac:dyDescent="0.2"/>
    <row r="2643" s="1" customFormat="1" x14ac:dyDescent="0.2"/>
    <row r="2644" s="1" customFormat="1" x14ac:dyDescent="0.2"/>
    <row r="2645" s="1" customFormat="1" x14ac:dyDescent="0.2"/>
    <row r="2646" s="1" customFormat="1" x14ac:dyDescent="0.2"/>
    <row r="2647" s="1" customFormat="1" x14ac:dyDescent="0.2"/>
    <row r="2648" s="1" customFormat="1" x14ac:dyDescent="0.2"/>
    <row r="2649" s="1" customFormat="1" x14ac:dyDescent="0.2"/>
    <row r="2650" s="1" customFormat="1" x14ac:dyDescent="0.2"/>
    <row r="2651" s="1" customFormat="1" x14ac:dyDescent="0.2"/>
    <row r="2652" s="1" customFormat="1" x14ac:dyDescent="0.2"/>
    <row r="2653" s="1" customFormat="1" x14ac:dyDescent="0.2"/>
    <row r="2654" s="1" customFormat="1" x14ac:dyDescent="0.2"/>
    <row r="2655" s="1" customFormat="1" x14ac:dyDescent="0.2"/>
    <row r="2656" s="1" customFormat="1" x14ac:dyDescent="0.2"/>
    <row r="2657" s="1" customFormat="1" x14ac:dyDescent="0.2"/>
    <row r="2658" s="1" customFormat="1" x14ac:dyDescent="0.2"/>
    <row r="2659" s="1" customFormat="1" x14ac:dyDescent="0.2"/>
    <row r="2660" s="1" customFormat="1" x14ac:dyDescent="0.2"/>
    <row r="2661" s="1" customFormat="1" x14ac:dyDescent="0.2"/>
    <row r="2662" s="1" customFormat="1" x14ac:dyDescent="0.2"/>
    <row r="2663" s="1" customFormat="1" x14ac:dyDescent="0.2"/>
    <row r="2664" s="1" customFormat="1" x14ac:dyDescent="0.2"/>
    <row r="2665" s="1" customFormat="1" x14ac:dyDescent="0.2"/>
    <row r="2666" s="1" customFormat="1" x14ac:dyDescent="0.2"/>
    <row r="2667" s="1" customFormat="1" x14ac:dyDescent="0.2"/>
    <row r="2668" s="1" customFormat="1" x14ac:dyDescent="0.2"/>
    <row r="2669" s="1" customFormat="1" x14ac:dyDescent="0.2"/>
    <row r="2670" s="1" customFormat="1" x14ac:dyDescent="0.2"/>
    <row r="2671" s="1" customFormat="1" x14ac:dyDescent="0.2"/>
    <row r="2672" s="1" customFormat="1" x14ac:dyDescent="0.2"/>
    <row r="2673" s="1" customFormat="1" x14ac:dyDescent="0.2"/>
    <row r="2674" s="1" customFormat="1" x14ac:dyDescent="0.2"/>
    <row r="2675" s="1" customFormat="1" x14ac:dyDescent="0.2"/>
    <row r="2676" s="1" customFormat="1" x14ac:dyDescent="0.2"/>
    <row r="2677" s="1" customFormat="1" x14ac:dyDescent="0.2"/>
    <row r="2678" s="1" customFormat="1" x14ac:dyDescent="0.2"/>
    <row r="2679" s="1" customFormat="1" x14ac:dyDescent="0.2"/>
    <row r="2680" s="1" customFormat="1" x14ac:dyDescent="0.2"/>
    <row r="2681" s="1" customFormat="1" x14ac:dyDescent="0.2"/>
    <row r="2682" s="1" customFormat="1" x14ac:dyDescent="0.2"/>
    <row r="2683" s="1" customFormat="1" x14ac:dyDescent="0.2"/>
    <row r="2684" s="1" customFormat="1" x14ac:dyDescent="0.2"/>
    <row r="2685" s="1" customFormat="1" x14ac:dyDescent="0.2"/>
    <row r="2686" s="1" customFormat="1" x14ac:dyDescent="0.2"/>
    <row r="2687" s="1" customFormat="1" x14ac:dyDescent="0.2"/>
    <row r="2688" s="1" customFormat="1" x14ac:dyDescent="0.2"/>
    <row r="2689" s="1" customFormat="1" x14ac:dyDescent="0.2"/>
    <row r="2690" s="1" customFormat="1" x14ac:dyDescent="0.2"/>
    <row r="2691" s="1" customFormat="1" x14ac:dyDescent="0.2"/>
    <row r="2692" s="1" customFormat="1" x14ac:dyDescent="0.2"/>
    <row r="2693" s="1" customFormat="1" x14ac:dyDescent="0.2"/>
    <row r="2694" s="1" customFormat="1" x14ac:dyDescent="0.2"/>
    <row r="2695" s="1" customFormat="1" x14ac:dyDescent="0.2"/>
    <row r="2696" s="1" customFormat="1" x14ac:dyDescent="0.2"/>
    <row r="2697" s="1" customFormat="1" x14ac:dyDescent="0.2"/>
    <row r="2698" s="1" customFormat="1" x14ac:dyDescent="0.2"/>
    <row r="2699" s="1" customFormat="1" x14ac:dyDescent="0.2"/>
    <row r="2700" s="1" customFormat="1" x14ac:dyDescent="0.2"/>
    <row r="2701" s="1" customFormat="1" x14ac:dyDescent="0.2"/>
    <row r="2702" s="1" customFormat="1" x14ac:dyDescent="0.2"/>
    <row r="2703" s="1" customFormat="1" x14ac:dyDescent="0.2"/>
    <row r="2704" s="1" customFormat="1" x14ac:dyDescent="0.2"/>
    <row r="2705" s="1" customFormat="1" x14ac:dyDescent="0.2"/>
    <row r="2706" s="1" customFormat="1" x14ac:dyDescent="0.2"/>
    <row r="2707" s="1" customFormat="1" x14ac:dyDescent="0.2"/>
    <row r="2708" s="1" customFormat="1" x14ac:dyDescent="0.2"/>
    <row r="2709" s="1" customFormat="1" x14ac:dyDescent="0.2"/>
    <row r="2710" s="1" customFormat="1" x14ac:dyDescent="0.2"/>
    <row r="2711" s="1" customFormat="1" x14ac:dyDescent="0.2"/>
    <row r="2712" s="1" customFormat="1" x14ac:dyDescent="0.2"/>
    <row r="2713" s="1" customFormat="1" x14ac:dyDescent="0.2"/>
    <row r="2714" s="1" customFormat="1" x14ac:dyDescent="0.2"/>
    <row r="2715" s="1" customFormat="1" x14ac:dyDescent="0.2"/>
    <row r="2716" s="1" customFormat="1" x14ac:dyDescent="0.2"/>
    <row r="2717" s="1" customFormat="1" x14ac:dyDescent="0.2"/>
    <row r="2718" s="1" customFormat="1" x14ac:dyDescent="0.2"/>
    <row r="2719" s="1" customFormat="1" x14ac:dyDescent="0.2"/>
    <row r="2720" s="1" customFormat="1" x14ac:dyDescent="0.2"/>
    <row r="2721" s="1" customFormat="1" x14ac:dyDescent="0.2"/>
    <row r="2722" s="1" customFormat="1" x14ac:dyDescent="0.2"/>
    <row r="2723" s="1" customFormat="1" x14ac:dyDescent="0.2"/>
    <row r="2724" s="1" customFormat="1" x14ac:dyDescent="0.2"/>
    <row r="2725" s="1" customFormat="1" x14ac:dyDescent="0.2"/>
    <row r="2726" s="1" customFormat="1" x14ac:dyDescent="0.2"/>
    <row r="2727" s="1" customFormat="1" x14ac:dyDescent="0.2"/>
    <row r="2728" s="1" customFormat="1" x14ac:dyDescent="0.2"/>
    <row r="2729" s="1" customFormat="1" x14ac:dyDescent="0.2"/>
    <row r="2730" s="1" customFormat="1" x14ac:dyDescent="0.2"/>
    <row r="2731" s="1" customFormat="1" x14ac:dyDescent="0.2"/>
    <row r="2732" s="1" customFormat="1" x14ac:dyDescent="0.2"/>
    <row r="2733" s="1" customFormat="1" x14ac:dyDescent="0.2"/>
    <row r="2734" s="1" customFormat="1" x14ac:dyDescent="0.2"/>
    <row r="2735" s="1" customFormat="1" x14ac:dyDescent="0.2"/>
    <row r="2736" s="1" customFormat="1" x14ac:dyDescent="0.2"/>
    <row r="2737" s="1" customFormat="1" x14ac:dyDescent="0.2"/>
    <row r="2738" s="1" customFormat="1" x14ac:dyDescent="0.2"/>
    <row r="2739" s="1" customFormat="1" x14ac:dyDescent="0.2"/>
    <row r="2740" s="1" customFormat="1" x14ac:dyDescent="0.2"/>
    <row r="2741" s="1" customFormat="1" x14ac:dyDescent="0.2"/>
    <row r="2742" s="1" customFormat="1" x14ac:dyDescent="0.2"/>
    <row r="2743" s="1" customFormat="1" x14ac:dyDescent="0.2"/>
    <row r="2744" s="1" customFormat="1" x14ac:dyDescent="0.2"/>
    <row r="2745" s="1" customFormat="1" x14ac:dyDescent="0.2"/>
    <row r="2746" s="1" customFormat="1" x14ac:dyDescent="0.2"/>
    <row r="2747" s="1" customFormat="1" x14ac:dyDescent="0.2"/>
    <row r="2748" s="1" customFormat="1" x14ac:dyDescent="0.2"/>
    <row r="2749" s="1" customFormat="1" x14ac:dyDescent="0.2"/>
    <row r="2750" s="1" customFormat="1" x14ac:dyDescent="0.2"/>
    <row r="2751" s="1" customFormat="1" x14ac:dyDescent="0.2"/>
    <row r="2752" s="1" customFormat="1" x14ac:dyDescent="0.2"/>
    <row r="2753" s="1" customFormat="1" x14ac:dyDescent="0.2"/>
    <row r="2754" s="1" customFormat="1" x14ac:dyDescent="0.2"/>
    <row r="2755" s="1" customFormat="1" x14ac:dyDescent="0.2"/>
    <row r="2756" s="1" customFormat="1" x14ac:dyDescent="0.2"/>
    <row r="2757" s="1" customFormat="1" x14ac:dyDescent="0.2"/>
    <row r="2758" s="1" customFormat="1" x14ac:dyDescent="0.2"/>
    <row r="2759" s="1" customFormat="1" x14ac:dyDescent="0.2"/>
    <row r="2760" s="1" customFormat="1" x14ac:dyDescent="0.2"/>
    <row r="2761" s="1" customFormat="1" x14ac:dyDescent="0.2"/>
    <row r="2762" s="1" customFormat="1" x14ac:dyDescent="0.2"/>
    <row r="2763" s="1" customFormat="1" x14ac:dyDescent="0.2"/>
    <row r="2764" s="1" customFormat="1" x14ac:dyDescent="0.2"/>
    <row r="2765" s="1" customFormat="1" x14ac:dyDescent="0.2"/>
    <row r="2766" s="1" customFormat="1" x14ac:dyDescent="0.2"/>
    <row r="2767" s="1" customFormat="1" x14ac:dyDescent="0.2"/>
    <row r="2768" s="1" customFormat="1" x14ac:dyDescent="0.2"/>
    <row r="2769" s="1" customFormat="1" x14ac:dyDescent="0.2"/>
    <row r="2770" s="1" customFormat="1" x14ac:dyDescent="0.2"/>
    <row r="2771" s="1" customFormat="1" x14ac:dyDescent="0.2"/>
    <row r="2772" s="1" customFormat="1" x14ac:dyDescent="0.2"/>
    <row r="2773" s="1" customFormat="1" x14ac:dyDescent="0.2"/>
    <row r="2774" s="1" customFormat="1" x14ac:dyDescent="0.2"/>
    <row r="2775" s="1" customFormat="1" x14ac:dyDescent="0.2"/>
    <row r="2776" s="1" customFormat="1" x14ac:dyDescent="0.2"/>
    <row r="2777" s="1" customFormat="1" x14ac:dyDescent="0.2"/>
    <row r="2778" s="1" customFormat="1" x14ac:dyDescent="0.2"/>
    <row r="2779" s="1" customFormat="1" x14ac:dyDescent="0.2"/>
    <row r="2780" s="1" customFormat="1" x14ac:dyDescent="0.2"/>
    <row r="2781" s="1" customFormat="1" x14ac:dyDescent="0.2"/>
    <row r="2782" s="1" customFormat="1" x14ac:dyDescent="0.2"/>
    <row r="2783" s="1" customFormat="1" x14ac:dyDescent="0.2"/>
    <row r="2784" s="1" customFormat="1" x14ac:dyDescent="0.2"/>
    <row r="2785" s="1" customFormat="1" x14ac:dyDescent="0.2"/>
    <row r="2786" s="1" customFormat="1" x14ac:dyDescent="0.2"/>
    <row r="2787" s="1" customFormat="1" x14ac:dyDescent="0.2"/>
    <row r="2788" s="1" customFormat="1" x14ac:dyDescent="0.2"/>
    <row r="2789" s="1" customFormat="1" x14ac:dyDescent="0.2"/>
    <row r="2790" s="1" customFormat="1" x14ac:dyDescent="0.2"/>
    <row r="2791" s="1" customFormat="1" x14ac:dyDescent="0.2"/>
    <row r="2792" s="1" customFormat="1" x14ac:dyDescent="0.2"/>
    <row r="2793" s="1" customFormat="1" x14ac:dyDescent="0.2"/>
    <row r="2794" s="1" customFormat="1" x14ac:dyDescent="0.2"/>
    <row r="2795" s="1" customFormat="1" x14ac:dyDescent="0.2"/>
    <row r="2796" s="1" customFormat="1" x14ac:dyDescent="0.2"/>
    <row r="2797" s="1" customFormat="1" x14ac:dyDescent="0.2"/>
    <row r="2798" s="1" customFormat="1" x14ac:dyDescent="0.2"/>
    <row r="2799" s="1" customFormat="1" x14ac:dyDescent="0.2"/>
    <row r="2800" s="1" customFormat="1" x14ac:dyDescent="0.2"/>
    <row r="2801" spans="1:10" s="1" customFormat="1" x14ac:dyDescent="0.2"/>
    <row r="2802" spans="1:10" s="1" customFormat="1" x14ac:dyDescent="0.2"/>
    <row r="2803" spans="1:10" s="1" customFormat="1" x14ac:dyDescent="0.2"/>
    <row r="2804" spans="1:10" s="1" customFormat="1" x14ac:dyDescent="0.2"/>
    <row r="2805" spans="1:10" s="1" customFormat="1" x14ac:dyDescent="0.2"/>
    <row r="2806" spans="1:10" s="1" customFormat="1" x14ac:dyDescent="0.2"/>
    <row r="2807" spans="1:10" s="1" customFormat="1" x14ac:dyDescent="0.2"/>
    <row r="2808" spans="1:10" s="1" customFormat="1" x14ac:dyDescent="0.2"/>
    <row r="2809" spans="1:10" s="1" customFormat="1" x14ac:dyDescent="0.2"/>
    <row r="2810" spans="1:10" s="1" customFormat="1" x14ac:dyDescent="0.2"/>
    <row r="2811" spans="1:10" s="1" customFormat="1" x14ac:dyDescent="0.2"/>
    <row r="2812" spans="1:10" s="1" customFormat="1" x14ac:dyDescent="0.2"/>
    <row r="2813" spans="1:10" s="1" customFormat="1" x14ac:dyDescent="0.2">
      <c r="A2813"/>
      <c r="B2813"/>
      <c r="C2813"/>
      <c r="D2813"/>
      <c r="E2813"/>
      <c r="F2813"/>
      <c r="G2813"/>
    </row>
    <row r="2814" spans="1:10" x14ac:dyDescent="0.2">
      <c r="I2814" s="1"/>
      <c r="J2814" s="1"/>
    </row>
  </sheetData>
  <mergeCells count="8">
    <mergeCell ref="B21:D21"/>
    <mergeCell ref="A29:G29"/>
    <mergeCell ref="A30:G30"/>
    <mergeCell ref="A1:G1"/>
    <mergeCell ref="A2:G2"/>
    <mergeCell ref="A3:G3"/>
    <mergeCell ref="A15:D15"/>
    <mergeCell ref="B16:D16"/>
  </mergeCells>
  <phoneticPr fontId="0" type="noConversion"/>
  <pageMargins left="1.5" right="0.75" top="1" bottom="0.5" header="0.5" footer="0.5"/>
  <pageSetup fitToHeight="2" orientation="portrait" r:id="rId1"/>
  <headerFooter alignWithMargins="0"/>
  <rowBreaks count="1" manualBreakCount="1">
    <brk id="28" max="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3E115-C56E-40B3-AD0B-844D976B0A18}">
  <dimension ref="A1:BG2165"/>
  <sheetViews>
    <sheetView zoomScaleNormal="100" workbookViewId="0"/>
  </sheetViews>
  <sheetFormatPr defaultColWidth="9.85546875" defaultRowHeight="12.75" x14ac:dyDescent="0.2"/>
  <cols>
    <col min="1" max="1" width="5.42578125" style="138" customWidth="1"/>
    <col min="2" max="3" width="7.5703125" style="138" customWidth="1"/>
    <col min="4" max="4" width="8.5703125" style="138" customWidth="1"/>
    <col min="5" max="5" width="11.5703125" style="138" customWidth="1"/>
    <col min="6" max="6" width="8.5703125" style="138" customWidth="1"/>
    <col min="7" max="7" width="11.5703125" style="138" customWidth="1"/>
    <col min="8" max="8" width="3.28515625" style="138" customWidth="1"/>
    <col min="9" max="9" width="11.140625" style="138" customWidth="1"/>
    <col min="10" max="10" width="12" style="138" customWidth="1"/>
    <col min="11" max="11" width="11.7109375" style="138" customWidth="1"/>
    <col min="12" max="12" width="3.85546875" style="138" customWidth="1"/>
    <col min="13" max="16384" width="9.85546875" style="138"/>
  </cols>
  <sheetData>
    <row r="1" spans="1:59" ht="15.75" x14ac:dyDescent="0.25">
      <c r="A1" s="217" t="s">
        <v>223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</row>
    <row r="2" spans="1:59" ht="15.75" x14ac:dyDescent="0.25">
      <c r="A2" s="217" t="s">
        <v>222</v>
      </c>
      <c r="B2" s="216"/>
      <c r="C2" s="216"/>
      <c r="D2" s="216"/>
      <c r="E2" s="217"/>
      <c r="F2" s="217"/>
      <c r="G2" s="217"/>
      <c r="H2" s="216"/>
      <c r="I2" s="216" t="s">
        <v>301</v>
      </c>
      <c r="J2" s="216"/>
      <c r="K2" s="230">
        <f>'Project Rev. Reqmnt'!F67</f>
        <v>0.23055609234735663</v>
      </c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</row>
    <row r="3" spans="1:59" ht="15" x14ac:dyDescent="0.25">
      <c r="A3" s="215"/>
      <c r="B3" s="213"/>
      <c r="C3" s="214"/>
      <c r="D3" s="213"/>
      <c r="E3" s="212"/>
      <c r="F3" s="212"/>
      <c r="G3" s="212"/>
      <c r="H3" s="212"/>
      <c r="I3" s="213"/>
      <c r="J3" s="213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</row>
    <row r="4" spans="1:59" ht="14.25" x14ac:dyDescent="0.2">
      <c r="A4" s="160" t="s">
        <v>220</v>
      </c>
      <c r="B4" s="159"/>
      <c r="C4" s="159"/>
      <c r="D4" s="159"/>
      <c r="E4" s="159"/>
      <c r="F4" s="159"/>
      <c r="G4" s="220" t="s">
        <v>219</v>
      </c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</row>
    <row r="5" spans="1:59" ht="14.25" x14ac:dyDescent="0.2">
      <c r="A5" s="396" t="s">
        <v>3</v>
      </c>
      <c r="B5" s="397"/>
      <c r="C5" s="398"/>
      <c r="D5" s="396" t="s">
        <v>19</v>
      </c>
      <c r="E5" s="398"/>
      <c r="F5" s="396" t="s">
        <v>20</v>
      </c>
      <c r="G5" s="398"/>
      <c r="H5" s="139"/>
      <c r="I5" s="139" t="s">
        <v>188</v>
      </c>
      <c r="J5" s="139"/>
      <c r="K5" s="178">
        <f>ROUND(('Ex BA'!D10/'Ex BA'!C10),-1)</f>
        <v>3340</v>
      </c>
      <c r="L5" s="139" t="s">
        <v>300</v>
      </c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</row>
    <row r="6" spans="1:59" ht="14.25" x14ac:dyDescent="0.2">
      <c r="A6" s="188"/>
      <c r="B6" s="155"/>
      <c r="C6" s="187"/>
      <c r="D6" s="184">
        <v>9.57</v>
      </c>
      <c r="E6" s="183" t="s">
        <v>4</v>
      </c>
      <c r="F6" s="184">
        <f>ROUND(D6*(1+K$2),2)</f>
        <v>11.78</v>
      </c>
      <c r="G6" s="183" t="s">
        <v>4</v>
      </c>
      <c r="H6" s="139"/>
      <c r="I6" s="139" t="s">
        <v>187</v>
      </c>
      <c r="J6" s="139"/>
      <c r="K6" s="218">
        <f>D6+((K5/1000)*D7)</f>
        <v>22.161799999999999</v>
      </c>
      <c r="L6" s="139"/>
      <c r="M6" s="139"/>
      <c r="N6" s="218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39"/>
      <c r="BG6" s="139"/>
    </row>
    <row r="7" spans="1:59" ht="14.25" x14ac:dyDescent="0.2">
      <c r="A7" s="179" t="s">
        <v>157</v>
      </c>
      <c r="B7" s="142">
        <v>8000</v>
      </c>
      <c r="C7" s="177" t="s">
        <v>154</v>
      </c>
      <c r="D7" s="174">
        <v>3.77</v>
      </c>
      <c r="E7" s="173" t="s">
        <v>144</v>
      </c>
      <c r="F7" s="184">
        <f>ROUND(D7*(1+K$2),2)</f>
        <v>4.6399999999999997</v>
      </c>
      <c r="G7" s="173" t="s">
        <v>144</v>
      </c>
      <c r="H7" s="139"/>
      <c r="I7" s="163" t="s">
        <v>185</v>
      </c>
      <c r="J7" s="163"/>
      <c r="K7" s="219">
        <f>F6+((K5/1000)*F7)</f>
        <v>27.2776</v>
      </c>
      <c r="L7" s="139"/>
      <c r="M7" s="139"/>
      <c r="N7" s="218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</row>
    <row r="8" spans="1:59" ht="14.25" x14ac:dyDescent="0.2">
      <c r="A8" s="179" t="s">
        <v>156</v>
      </c>
      <c r="B8" s="142">
        <v>32000</v>
      </c>
      <c r="C8" s="177" t="s">
        <v>154</v>
      </c>
      <c r="D8" s="174">
        <v>3.73</v>
      </c>
      <c r="E8" s="173" t="s">
        <v>144</v>
      </c>
      <c r="F8" s="184">
        <f>ROUND(D8*(1+K$2),2)</f>
        <v>4.59</v>
      </c>
      <c r="G8" s="173" t="s">
        <v>144</v>
      </c>
      <c r="H8" s="139"/>
      <c r="I8" s="140" t="s">
        <v>184</v>
      </c>
      <c r="J8" s="139"/>
      <c r="K8" s="218">
        <f>K7-K6</f>
        <v>5.1158000000000001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</row>
    <row r="9" spans="1:59" ht="14.25" x14ac:dyDescent="0.2">
      <c r="A9" s="149" t="s">
        <v>155</v>
      </c>
      <c r="B9" s="148">
        <v>40000</v>
      </c>
      <c r="C9" s="225" t="s">
        <v>154</v>
      </c>
      <c r="D9" s="224">
        <v>3.65</v>
      </c>
      <c r="E9" s="223" t="s">
        <v>144</v>
      </c>
      <c r="F9" s="145">
        <f>ROUND(D9*(1+K$2),2)</f>
        <v>4.49</v>
      </c>
      <c r="G9" s="223" t="s">
        <v>144</v>
      </c>
      <c r="H9" s="139"/>
      <c r="I9" s="140" t="s">
        <v>298</v>
      </c>
      <c r="J9" s="139"/>
      <c r="K9" s="273">
        <f>K8/K6</f>
        <v>0.23083865029013889</v>
      </c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/>
      <c r="BC9" s="139"/>
      <c r="BD9" s="139"/>
      <c r="BE9" s="139"/>
      <c r="BF9" s="139"/>
      <c r="BG9" s="139"/>
    </row>
    <row r="10" spans="1:59" ht="14.25" x14ac:dyDescent="0.2">
      <c r="A10" s="139"/>
      <c r="B10" s="139"/>
      <c r="C10" s="139"/>
      <c r="D10" s="139"/>
      <c r="E10" s="139"/>
      <c r="F10" s="139"/>
      <c r="G10" s="139"/>
      <c r="H10" s="139"/>
      <c r="K10" s="226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</row>
    <row r="11" spans="1:59" ht="14.25" x14ac:dyDescent="0.2">
      <c r="A11" s="160" t="s">
        <v>218</v>
      </c>
      <c r="B11" s="159"/>
      <c r="C11" s="159"/>
      <c r="D11" s="159"/>
      <c r="E11" s="159"/>
      <c r="F11" s="159"/>
      <c r="G11" s="220" t="s">
        <v>217</v>
      </c>
      <c r="H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</row>
    <row r="12" spans="1:59" ht="14.25" x14ac:dyDescent="0.2">
      <c r="A12" s="396" t="s">
        <v>3</v>
      </c>
      <c r="B12" s="397"/>
      <c r="C12" s="398"/>
      <c r="D12" s="396" t="s">
        <v>19</v>
      </c>
      <c r="E12" s="398"/>
      <c r="F12" s="396" t="s">
        <v>20</v>
      </c>
      <c r="G12" s="398"/>
      <c r="H12" s="139"/>
      <c r="I12" s="139" t="s">
        <v>188</v>
      </c>
      <c r="J12" s="139"/>
      <c r="K12" s="178">
        <f>ROUND(('Ex BA'!D25/'Ex BA'!C25),-1)</f>
        <v>3630</v>
      </c>
      <c r="L12" s="139" t="s">
        <v>300</v>
      </c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</row>
    <row r="13" spans="1:59" ht="14.25" x14ac:dyDescent="0.2">
      <c r="A13" s="188"/>
      <c r="B13" s="155"/>
      <c r="C13" s="187"/>
      <c r="D13" s="184">
        <v>13.59</v>
      </c>
      <c r="E13" s="183" t="s">
        <v>4</v>
      </c>
      <c r="F13" s="184">
        <f>ROUND(D13*(1+K$2),2)</f>
        <v>16.72</v>
      </c>
      <c r="G13" s="183" t="s">
        <v>4</v>
      </c>
      <c r="H13" s="139"/>
      <c r="I13" s="139" t="s">
        <v>187</v>
      </c>
      <c r="J13" s="139"/>
      <c r="K13" s="218">
        <f>D13+((K12/1000)*D14)</f>
        <v>32.756399999999999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</row>
    <row r="14" spans="1:59" ht="14.25" x14ac:dyDescent="0.2">
      <c r="A14" s="179" t="s">
        <v>157</v>
      </c>
      <c r="B14" s="142">
        <v>8000</v>
      </c>
      <c r="C14" s="177" t="s">
        <v>154</v>
      </c>
      <c r="D14" s="174">
        <v>5.28</v>
      </c>
      <c r="E14" s="173" t="s">
        <v>144</v>
      </c>
      <c r="F14" s="184">
        <f>ROUND(D14*(1+K$2),2)</f>
        <v>6.5</v>
      </c>
      <c r="G14" s="173" t="s">
        <v>144</v>
      </c>
      <c r="H14" s="139"/>
      <c r="I14" s="163" t="s">
        <v>185</v>
      </c>
      <c r="J14" s="163"/>
      <c r="K14" s="219">
        <f>F13+((K12/1000)*F14)</f>
        <v>40.314999999999998</v>
      </c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</row>
    <row r="15" spans="1:59" ht="14.25" x14ac:dyDescent="0.2">
      <c r="A15" s="179" t="s">
        <v>156</v>
      </c>
      <c r="B15" s="142">
        <v>32000</v>
      </c>
      <c r="C15" s="177" t="s">
        <v>154</v>
      </c>
      <c r="D15" s="174">
        <v>5.22</v>
      </c>
      <c r="E15" s="173" t="s">
        <v>144</v>
      </c>
      <c r="F15" s="184">
        <f>ROUND(D15*(1+K$2),2)</f>
        <v>6.42</v>
      </c>
      <c r="G15" s="173" t="s">
        <v>144</v>
      </c>
      <c r="H15" s="139"/>
      <c r="I15" s="140" t="s">
        <v>184</v>
      </c>
      <c r="J15" s="139"/>
      <c r="K15" s="218">
        <f>K14-K13</f>
        <v>7.5585999999999984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</row>
    <row r="16" spans="1:59" ht="14.25" x14ac:dyDescent="0.2">
      <c r="A16" s="149" t="s">
        <v>155</v>
      </c>
      <c r="B16" s="148">
        <v>40000</v>
      </c>
      <c r="C16" s="225" t="s">
        <v>154</v>
      </c>
      <c r="D16" s="224">
        <v>5.0999999999999996</v>
      </c>
      <c r="E16" s="223" t="s">
        <v>144</v>
      </c>
      <c r="F16" s="145">
        <f>ROUND(D16*(1+K$2),2)</f>
        <v>6.28</v>
      </c>
      <c r="G16" s="223" t="s">
        <v>144</v>
      </c>
      <c r="H16" s="139"/>
      <c r="I16" s="140" t="s">
        <v>298</v>
      </c>
      <c r="K16" s="273">
        <f>K15/K13</f>
        <v>0.23075185307298723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</row>
    <row r="17" spans="1:59" ht="14.25" x14ac:dyDescent="0.2">
      <c r="A17" s="139"/>
      <c r="B17" s="142"/>
      <c r="C17" s="142"/>
      <c r="D17" s="139"/>
      <c r="E17" s="139"/>
      <c r="F17" s="139"/>
      <c r="G17" s="139"/>
      <c r="H17" s="139"/>
      <c r="K17" s="226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</row>
    <row r="18" spans="1:59" ht="14.25" x14ac:dyDescent="0.2">
      <c r="A18" s="160" t="s">
        <v>216</v>
      </c>
      <c r="B18" s="159"/>
      <c r="C18" s="159"/>
      <c r="D18" s="159"/>
      <c r="E18" s="159"/>
      <c r="F18" s="159"/>
      <c r="G18" s="220" t="s">
        <v>215</v>
      </c>
      <c r="H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</row>
    <row r="19" spans="1:59" ht="14.25" x14ac:dyDescent="0.2">
      <c r="A19" s="396" t="s">
        <v>3</v>
      </c>
      <c r="B19" s="397"/>
      <c r="C19" s="398"/>
      <c r="D19" s="396" t="s">
        <v>19</v>
      </c>
      <c r="E19" s="398"/>
      <c r="F19" s="396" t="s">
        <v>20</v>
      </c>
      <c r="G19" s="398"/>
      <c r="H19" s="139"/>
      <c r="I19" s="139" t="s">
        <v>188</v>
      </c>
      <c r="J19" s="139"/>
      <c r="K19" s="178">
        <f>ROUND(('Ex BA'!D40/'Ex BA'!C40),-1)</f>
        <v>14630</v>
      </c>
      <c r="L19" s="139" t="s">
        <v>300</v>
      </c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</row>
    <row r="20" spans="1:59" ht="14.25" x14ac:dyDescent="0.2">
      <c r="A20" s="188"/>
      <c r="B20" s="155"/>
      <c r="C20" s="187"/>
      <c r="D20" s="184">
        <v>9.57</v>
      </c>
      <c r="E20" s="183" t="s">
        <v>4</v>
      </c>
      <c r="F20" s="184">
        <f>ROUND(D20*(1+K$2),2)</f>
        <v>11.78</v>
      </c>
      <c r="G20" s="183" t="s">
        <v>4</v>
      </c>
      <c r="H20" s="139"/>
      <c r="I20" s="139" t="s">
        <v>187</v>
      </c>
      <c r="J20" s="139"/>
      <c r="K20" s="218">
        <f>D20+(8*D21)+(((K19/1000)-8)*D22)</f>
        <v>64.459900000000005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</row>
    <row r="21" spans="1:59" ht="14.25" x14ac:dyDescent="0.2">
      <c r="A21" s="179" t="s">
        <v>157</v>
      </c>
      <c r="B21" s="142">
        <v>8000</v>
      </c>
      <c r="C21" s="177" t="s">
        <v>154</v>
      </c>
      <c r="D21" s="174">
        <v>3.77</v>
      </c>
      <c r="E21" s="173" t="s">
        <v>144</v>
      </c>
      <c r="F21" s="184">
        <f>ROUND(D21*(1+K$2),2)</f>
        <v>4.6399999999999997</v>
      </c>
      <c r="G21" s="173" t="s">
        <v>144</v>
      </c>
      <c r="H21" s="139"/>
      <c r="I21" s="163" t="s">
        <v>185</v>
      </c>
      <c r="J21" s="163"/>
      <c r="K21" s="219">
        <f>F20+(8*F21)+(((K19/1000)-8)*F22)</f>
        <v>79.331699999999998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</row>
    <row r="22" spans="1:59" ht="14.25" x14ac:dyDescent="0.2">
      <c r="A22" s="179" t="s">
        <v>156</v>
      </c>
      <c r="B22" s="142">
        <v>32000</v>
      </c>
      <c r="C22" s="177" t="s">
        <v>154</v>
      </c>
      <c r="D22" s="174">
        <v>3.73</v>
      </c>
      <c r="E22" s="173" t="s">
        <v>144</v>
      </c>
      <c r="F22" s="184">
        <f>ROUND(D22*(1+K$2),2)</f>
        <v>4.59</v>
      </c>
      <c r="G22" s="173" t="s">
        <v>144</v>
      </c>
      <c r="H22" s="139"/>
      <c r="I22" s="140" t="s">
        <v>184</v>
      </c>
      <c r="J22" s="139"/>
      <c r="K22" s="218">
        <f>K21-K20</f>
        <v>14.871799999999993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D22" s="139"/>
      <c r="BE22" s="139"/>
      <c r="BF22" s="139"/>
      <c r="BG22" s="139"/>
    </row>
    <row r="23" spans="1:59" ht="14.25" x14ac:dyDescent="0.2">
      <c r="A23" s="149" t="s">
        <v>155</v>
      </c>
      <c r="B23" s="148">
        <v>40000</v>
      </c>
      <c r="C23" s="225" t="s">
        <v>154</v>
      </c>
      <c r="D23" s="224">
        <v>3.65</v>
      </c>
      <c r="E23" s="223" t="s">
        <v>144</v>
      </c>
      <c r="F23" s="145">
        <f>ROUND(D23*(1+K$2),2)</f>
        <v>4.49</v>
      </c>
      <c r="G23" s="223" t="s">
        <v>144</v>
      </c>
      <c r="H23" s="139"/>
      <c r="I23" s="140" t="s">
        <v>298</v>
      </c>
      <c r="K23" s="273">
        <f>K22/K20</f>
        <v>0.2307139787681953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</row>
    <row r="24" spans="1:59" ht="14.25" x14ac:dyDescent="0.2">
      <c r="A24" s="139"/>
      <c r="B24" s="139"/>
      <c r="C24" s="139"/>
      <c r="D24" s="139"/>
      <c r="E24" s="139"/>
      <c r="F24" s="139"/>
      <c r="G24" s="139"/>
      <c r="H24" s="139"/>
      <c r="K24" s="226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</row>
    <row r="25" spans="1:59" ht="14.25" x14ac:dyDescent="0.2">
      <c r="A25" s="160" t="s">
        <v>214</v>
      </c>
      <c r="B25" s="159"/>
      <c r="C25" s="159"/>
      <c r="D25" s="159"/>
      <c r="E25" s="159"/>
      <c r="F25" s="159"/>
      <c r="G25" s="220" t="s">
        <v>213</v>
      </c>
      <c r="H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</row>
    <row r="26" spans="1:59" ht="14.25" x14ac:dyDescent="0.2">
      <c r="A26" s="396" t="s">
        <v>3</v>
      </c>
      <c r="B26" s="397"/>
      <c r="C26" s="398"/>
      <c r="D26" s="396" t="s">
        <v>19</v>
      </c>
      <c r="E26" s="398"/>
      <c r="F26" s="396" t="s">
        <v>20</v>
      </c>
      <c r="G26" s="398"/>
      <c r="H26" s="139"/>
      <c r="I26" s="139" t="s">
        <v>188</v>
      </c>
      <c r="J26" s="139"/>
      <c r="K26" s="178">
        <f>ROUND(('Ex BA'!D55/'Ex BA'!C55),-1)</f>
        <v>9190</v>
      </c>
      <c r="L26" s="139" t="s">
        <v>300</v>
      </c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</row>
    <row r="27" spans="1:59" ht="14.25" x14ac:dyDescent="0.2">
      <c r="A27" s="188"/>
      <c r="B27" s="155"/>
      <c r="C27" s="187"/>
      <c r="D27" s="184">
        <v>13.59</v>
      </c>
      <c r="E27" s="183" t="s">
        <v>4</v>
      </c>
      <c r="F27" s="184">
        <f>ROUND(D27*(1+K$2),2)</f>
        <v>16.72</v>
      </c>
      <c r="G27" s="183" t="s">
        <v>4</v>
      </c>
      <c r="H27" s="139"/>
      <c r="I27" s="139" t="s">
        <v>187</v>
      </c>
      <c r="J27" s="139"/>
      <c r="K27" s="218">
        <f>D27+(8*D28)+(((K26/1000)-8)*D29)</f>
        <v>62.041799999999995</v>
      </c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139"/>
      <c r="BC27" s="139"/>
      <c r="BD27" s="139"/>
      <c r="BE27" s="139"/>
      <c r="BF27" s="139"/>
      <c r="BG27" s="139"/>
    </row>
    <row r="28" spans="1:59" ht="14.25" x14ac:dyDescent="0.2">
      <c r="A28" s="179" t="s">
        <v>157</v>
      </c>
      <c r="B28" s="142">
        <v>8000</v>
      </c>
      <c r="C28" s="177" t="s">
        <v>154</v>
      </c>
      <c r="D28" s="174">
        <v>5.28</v>
      </c>
      <c r="E28" s="173" t="s">
        <v>144</v>
      </c>
      <c r="F28" s="184">
        <f>ROUND(D28*(1+K$2),2)</f>
        <v>6.5</v>
      </c>
      <c r="G28" s="173" t="s">
        <v>144</v>
      </c>
      <c r="H28" s="139"/>
      <c r="I28" s="163" t="s">
        <v>185</v>
      </c>
      <c r="J28" s="163"/>
      <c r="K28" s="219">
        <f>F27+(8*F28)+(((K26/1000)-8)*F29)</f>
        <v>76.359799999999993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139"/>
      <c r="BC28" s="139"/>
      <c r="BD28" s="139"/>
      <c r="BE28" s="139"/>
      <c r="BF28" s="139"/>
      <c r="BG28" s="139"/>
    </row>
    <row r="29" spans="1:59" ht="14.25" x14ac:dyDescent="0.2">
      <c r="A29" s="179" t="s">
        <v>156</v>
      </c>
      <c r="B29" s="142">
        <v>32000</v>
      </c>
      <c r="C29" s="177" t="s">
        <v>154</v>
      </c>
      <c r="D29" s="174">
        <v>5.22</v>
      </c>
      <c r="E29" s="173" t="s">
        <v>144</v>
      </c>
      <c r="F29" s="184">
        <f>ROUND(D29*(1+K$2),2)</f>
        <v>6.42</v>
      </c>
      <c r="G29" s="173" t="s">
        <v>144</v>
      </c>
      <c r="H29" s="139"/>
      <c r="I29" s="140" t="s">
        <v>184</v>
      </c>
      <c r="J29" s="139"/>
      <c r="K29" s="218">
        <f>K28-K27</f>
        <v>14.317999999999998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</row>
    <row r="30" spans="1:59" ht="14.25" x14ac:dyDescent="0.2">
      <c r="A30" s="149" t="s">
        <v>155</v>
      </c>
      <c r="B30" s="148">
        <v>40000</v>
      </c>
      <c r="C30" s="225" t="s">
        <v>154</v>
      </c>
      <c r="D30" s="224">
        <v>5.0999999999999996</v>
      </c>
      <c r="E30" s="223" t="s">
        <v>144</v>
      </c>
      <c r="F30" s="145">
        <f>ROUND(D30*(1+K$2),2)</f>
        <v>6.28</v>
      </c>
      <c r="G30" s="223" t="s">
        <v>144</v>
      </c>
      <c r="H30" s="139"/>
      <c r="I30" s="140" t="s">
        <v>298</v>
      </c>
      <c r="K30" s="273">
        <f>K29/K27</f>
        <v>0.23077989355563505</v>
      </c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</row>
    <row r="31" spans="1:59" ht="14.25" x14ac:dyDescent="0.2">
      <c r="A31" s="139"/>
      <c r="B31" s="139"/>
      <c r="C31" s="139"/>
      <c r="D31" s="139"/>
      <c r="E31" s="139"/>
      <c r="F31" s="139"/>
      <c r="G31" s="139"/>
      <c r="H31" s="139"/>
      <c r="K31" s="226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</row>
    <row r="32" spans="1:59" ht="14.25" x14ac:dyDescent="0.2">
      <c r="A32" s="160" t="s">
        <v>212</v>
      </c>
      <c r="B32" s="159"/>
      <c r="C32" s="159"/>
      <c r="D32" s="159"/>
      <c r="E32" s="159"/>
      <c r="F32" s="159"/>
      <c r="G32" s="220" t="s">
        <v>211</v>
      </c>
      <c r="H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</row>
    <row r="33" spans="1:59" ht="14.25" x14ac:dyDescent="0.2">
      <c r="A33" s="396" t="s">
        <v>3</v>
      </c>
      <c r="B33" s="397"/>
      <c r="C33" s="398"/>
      <c r="D33" s="396" t="s">
        <v>19</v>
      </c>
      <c r="E33" s="398"/>
      <c r="F33" s="396" t="s">
        <v>20</v>
      </c>
      <c r="G33" s="398"/>
      <c r="H33" s="139"/>
      <c r="I33" s="139" t="s">
        <v>188</v>
      </c>
      <c r="J33" s="139"/>
      <c r="K33" s="178">
        <f>ROUND(('Ex BA'!D70/'Ex BA'!C70),-1)</f>
        <v>23320</v>
      </c>
      <c r="L33" s="139" t="s">
        <v>300</v>
      </c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</row>
    <row r="34" spans="1:59" ht="14.25" x14ac:dyDescent="0.2">
      <c r="A34" s="188"/>
      <c r="B34" s="155"/>
      <c r="C34" s="187"/>
      <c r="D34" s="184">
        <v>14.05</v>
      </c>
      <c r="E34" s="183" t="s">
        <v>4</v>
      </c>
      <c r="F34" s="184">
        <f>ROUND(D34*(1+K$2),2)</f>
        <v>17.29</v>
      </c>
      <c r="G34" s="183" t="s">
        <v>4</v>
      </c>
      <c r="H34" s="139"/>
      <c r="I34" s="139" t="s">
        <v>187</v>
      </c>
      <c r="J34" s="139"/>
      <c r="K34" s="218">
        <f>D34+(8*D35)+(((K33/1000)-8)*D36)</f>
        <v>101.3536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</row>
    <row r="35" spans="1:59" ht="14.25" x14ac:dyDescent="0.2">
      <c r="A35" s="179" t="s">
        <v>157</v>
      </c>
      <c r="B35" s="142">
        <v>8000</v>
      </c>
      <c r="C35" s="177" t="s">
        <v>154</v>
      </c>
      <c r="D35" s="174">
        <v>3.77</v>
      </c>
      <c r="E35" s="173" t="s">
        <v>144</v>
      </c>
      <c r="F35" s="184">
        <f>ROUND(D35*(1+K$2),2)</f>
        <v>4.6399999999999997</v>
      </c>
      <c r="G35" s="173" t="s">
        <v>144</v>
      </c>
      <c r="H35" s="139"/>
      <c r="I35" s="163" t="s">
        <v>185</v>
      </c>
      <c r="J35" s="163"/>
      <c r="K35" s="219">
        <f>F34+(8*F35)+(((K33/1000)-8)*F36)</f>
        <v>124.72879999999999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</row>
    <row r="36" spans="1:59" ht="14.25" x14ac:dyDescent="0.2">
      <c r="A36" s="179" t="s">
        <v>156</v>
      </c>
      <c r="B36" s="142">
        <v>32000</v>
      </c>
      <c r="C36" s="177" t="s">
        <v>154</v>
      </c>
      <c r="D36" s="174">
        <v>3.73</v>
      </c>
      <c r="E36" s="173" t="s">
        <v>144</v>
      </c>
      <c r="F36" s="184">
        <f>ROUND(D36*(1+K$2),2)</f>
        <v>4.59</v>
      </c>
      <c r="G36" s="173" t="s">
        <v>144</v>
      </c>
      <c r="H36" s="139"/>
      <c r="I36" s="140" t="s">
        <v>184</v>
      </c>
      <c r="J36" s="139"/>
      <c r="K36" s="218">
        <f>K35-K34</f>
        <v>23.375199999999992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</row>
    <row r="37" spans="1:59" ht="14.25" x14ac:dyDescent="0.2">
      <c r="A37" s="149" t="s">
        <v>155</v>
      </c>
      <c r="B37" s="148">
        <v>40000</v>
      </c>
      <c r="C37" s="225" t="s">
        <v>154</v>
      </c>
      <c r="D37" s="224">
        <v>3.65</v>
      </c>
      <c r="E37" s="223" t="s">
        <v>144</v>
      </c>
      <c r="F37" s="145">
        <f>ROUND(D37*(1+K$2),2)</f>
        <v>4.49</v>
      </c>
      <c r="G37" s="223" t="s">
        <v>144</v>
      </c>
      <c r="H37" s="139"/>
      <c r="I37" s="140" t="s">
        <v>298</v>
      </c>
      <c r="K37" s="273">
        <f>K36/K34</f>
        <v>0.2306301897515233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</row>
    <row r="38" spans="1:59" ht="14.25" x14ac:dyDescent="0.2">
      <c r="A38" s="139"/>
      <c r="B38" s="142"/>
      <c r="C38" s="142"/>
      <c r="D38" s="139"/>
      <c r="E38" s="139"/>
      <c r="F38" s="139"/>
      <c r="G38" s="139"/>
      <c r="H38" s="139"/>
      <c r="K38" s="226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</row>
    <row r="39" spans="1:59" ht="14.25" x14ac:dyDescent="0.2">
      <c r="A39" s="160" t="s">
        <v>210</v>
      </c>
      <c r="B39" s="159"/>
      <c r="C39" s="159"/>
      <c r="D39" s="159"/>
      <c r="E39" s="159"/>
      <c r="F39" s="159"/>
      <c r="G39" s="220" t="s">
        <v>209</v>
      </c>
      <c r="H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</row>
    <row r="40" spans="1:59" ht="14.25" x14ac:dyDescent="0.2">
      <c r="A40" s="396" t="s">
        <v>3</v>
      </c>
      <c r="B40" s="397"/>
      <c r="C40" s="398"/>
      <c r="D40" s="396" t="s">
        <v>19</v>
      </c>
      <c r="E40" s="398"/>
      <c r="F40" s="396" t="s">
        <v>20</v>
      </c>
      <c r="G40" s="398"/>
      <c r="H40" s="139"/>
      <c r="I40" s="139" t="s">
        <v>188</v>
      </c>
      <c r="J40" s="139"/>
      <c r="K40" s="178">
        <f>ROUND(('Ex BA'!D85/'Ex BA'!C85),-1)</f>
        <v>93830</v>
      </c>
      <c r="L40" s="139" t="s">
        <v>300</v>
      </c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</row>
    <row r="41" spans="1:59" ht="14.25" x14ac:dyDescent="0.2">
      <c r="A41" s="188"/>
      <c r="B41" s="155"/>
      <c r="C41" s="187"/>
      <c r="D41" s="184">
        <v>21.05</v>
      </c>
      <c r="E41" s="183" t="s">
        <v>4</v>
      </c>
      <c r="F41" s="184">
        <f>ROUND(D41*(1+K$2),2)</f>
        <v>25.9</v>
      </c>
      <c r="G41" s="183" t="s">
        <v>4</v>
      </c>
      <c r="H41" s="139"/>
      <c r="I41" s="139" t="s">
        <v>187</v>
      </c>
      <c r="J41" s="139"/>
      <c r="K41" s="218">
        <f>D41+(8*D42)+(32*D43)+(((K40/1000)-40)*D44)</f>
        <v>504.86299999999994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</row>
    <row r="42" spans="1:59" ht="14.25" x14ac:dyDescent="0.2">
      <c r="A42" s="179" t="s">
        <v>157</v>
      </c>
      <c r="B42" s="142">
        <v>8000</v>
      </c>
      <c r="C42" s="177" t="s">
        <v>154</v>
      </c>
      <c r="D42" s="174">
        <v>5.28</v>
      </c>
      <c r="E42" s="173" t="s">
        <v>144</v>
      </c>
      <c r="F42" s="184">
        <f>ROUND(D42*(1+K$2),2)</f>
        <v>6.5</v>
      </c>
      <c r="G42" s="173" t="s">
        <v>144</v>
      </c>
      <c r="H42" s="139"/>
      <c r="I42" s="163" t="s">
        <v>185</v>
      </c>
      <c r="J42" s="163"/>
      <c r="K42" s="219">
        <f>F41+(8*F42)+(32*F43)+(((K40/1000)-40)*F44)</f>
        <v>621.39239999999995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</row>
    <row r="43" spans="1:59" ht="14.25" x14ac:dyDescent="0.2">
      <c r="A43" s="179" t="s">
        <v>156</v>
      </c>
      <c r="B43" s="142">
        <v>32000</v>
      </c>
      <c r="C43" s="177" t="s">
        <v>154</v>
      </c>
      <c r="D43" s="174">
        <v>5.22</v>
      </c>
      <c r="E43" s="173" t="s">
        <v>144</v>
      </c>
      <c r="F43" s="184">
        <f>ROUND(D43*(1+K$2),2)</f>
        <v>6.42</v>
      </c>
      <c r="G43" s="173" t="s">
        <v>144</v>
      </c>
      <c r="H43" s="139"/>
      <c r="I43" s="140" t="s">
        <v>184</v>
      </c>
      <c r="J43" s="139"/>
      <c r="K43" s="218">
        <f>K42-K41</f>
        <v>116.52940000000001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</row>
    <row r="44" spans="1:59" ht="14.25" x14ac:dyDescent="0.2">
      <c r="A44" s="149" t="s">
        <v>155</v>
      </c>
      <c r="B44" s="148">
        <v>40000</v>
      </c>
      <c r="C44" s="225" t="s">
        <v>154</v>
      </c>
      <c r="D44" s="224">
        <v>5.0999999999999996</v>
      </c>
      <c r="E44" s="223" t="s">
        <v>144</v>
      </c>
      <c r="F44" s="145">
        <f>ROUND(D44*(1+K$2),2)</f>
        <v>6.28</v>
      </c>
      <c r="G44" s="223" t="s">
        <v>144</v>
      </c>
      <c r="H44" s="139"/>
      <c r="I44" s="140" t="s">
        <v>298</v>
      </c>
      <c r="K44" s="273">
        <f>K43/K41</f>
        <v>0.23081390396998794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</row>
    <row r="45" spans="1:59" ht="14.25" x14ac:dyDescent="0.2">
      <c r="A45" s="139"/>
      <c r="B45" s="139"/>
      <c r="C45" s="139"/>
      <c r="D45" s="139"/>
      <c r="E45" s="139"/>
      <c r="F45" s="139"/>
      <c r="G45" s="139"/>
      <c r="H45" s="139"/>
      <c r="K45" s="226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</row>
    <row r="46" spans="1:59" ht="14.25" x14ac:dyDescent="0.2">
      <c r="A46" s="160" t="s">
        <v>208</v>
      </c>
      <c r="B46" s="159"/>
      <c r="C46" s="159"/>
      <c r="D46" s="159"/>
      <c r="E46" s="159"/>
      <c r="F46" s="159"/>
      <c r="G46" s="220" t="s">
        <v>207</v>
      </c>
      <c r="H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</row>
    <row r="47" spans="1:59" ht="14.25" x14ac:dyDescent="0.2">
      <c r="A47" s="396" t="s">
        <v>3</v>
      </c>
      <c r="B47" s="397"/>
      <c r="C47" s="398"/>
      <c r="D47" s="396" t="s">
        <v>147</v>
      </c>
      <c r="E47" s="398"/>
      <c r="F47" s="396" t="s">
        <v>20</v>
      </c>
      <c r="G47" s="398"/>
      <c r="H47" s="139"/>
      <c r="I47" s="139" t="s">
        <v>188</v>
      </c>
      <c r="J47" s="139"/>
      <c r="K47" s="178">
        <f>ROUND(('Ex BA'!D100/'Ex BA'!C100),-1)</f>
        <v>40950</v>
      </c>
      <c r="L47" s="139" t="s">
        <v>300</v>
      </c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</row>
    <row r="48" spans="1:59" ht="14.25" x14ac:dyDescent="0.2">
      <c r="A48" s="188"/>
      <c r="B48" s="155"/>
      <c r="C48" s="187"/>
      <c r="D48" s="184">
        <v>23.15</v>
      </c>
      <c r="E48" s="183" t="s">
        <v>4</v>
      </c>
      <c r="F48" s="184">
        <f>ROUND(D48*(1+K$2),2)</f>
        <v>28.49</v>
      </c>
      <c r="G48" s="183" t="s">
        <v>4</v>
      </c>
      <c r="H48" s="139"/>
      <c r="I48" s="139" t="s">
        <v>187</v>
      </c>
      <c r="J48" s="139"/>
      <c r="K48" s="218">
        <f>D48+(8*D49)+(32*D50)+(((K47/1000)-40)*D51)</f>
        <v>176.13750000000002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</row>
    <row r="49" spans="1:59" ht="14.25" x14ac:dyDescent="0.2">
      <c r="A49" s="179" t="s">
        <v>157</v>
      </c>
      <c r="B49" s="142">
        <v>8000</v>
      </c>
      <c r="C49" s="177" t="s">
        <v>154</v>
      </c>
      <c r="D49" s="174">
        <v>3.77</v>
      </c>
      <c r="E49" s="173" t="s">
        <v>144</v>
      </c>
      <c r="F49" s="184">
        <f>ROUND(D49*(1+K$2),2)</f>
        <v>4.6399999999999997</v>
      </c>
      <c r="G49" s="173" t="s">
        <v>144</v>
      </c>
      <c r="H49" s="139"/>
      <c r="I49" s="163" t="s">
        <v>185</v>
      </c>
      <c r="J49" s="163"/>
      <c r="K49" s="219">
        <f>F48+(8*F49)+(32*F50)+(((K47/1000)-40)*F51)</f>
        <v>216.75550000000001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</row>
    <row r="50" spans="1:59" ht="14.25" x14ac:dyDescent="0.2">
      <c r="A50" s="179" t="s">
        <v>156</v>
      </c>
      <c r="B50" s="142">
        <v>32000</v>
      </c>
      <c r="C50" s="177" t="s">
        <v>154</v>
      </c>
      <c r="D50" s="174">
        <v>3.73</v>
      </c>
      <c r="E50" s="173" t="s">
        <v>144</v>
      </c>
      <c r="F50" s="184">
        <f>ROUND(D50*(1+K$2),2)</f>
        <v>4.59</v>
      </c>
      <c r="G50" s="173" t="s">
        <v>144</v>
      </c>
      <c r="H50" s="139"/>
      <c r="I50" s="140" t="s">
        <v>184</v>
      </c>
      <c r="J50" s="139"/>
      <c r="K50" s="218">
        <f>K49-K48</f>
        <v>40.617999999999995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</row>
    <row r="51" spans="1:59" ht="14.25" x14ac:dyDescent="0.2">
      <c r="A51" s="149" t="s">
        <v>155</v>
      </c>
      <c r="B51" s="148">
        <v>40000</v>
      </c>
      <c r="C51" s="225" t="s">
        <v>154</v>
      </c>
      <c r="D51" s="224">
        <v>3.65</v>
      </c>
      <c r="E51" s="223" t="s">
        <v>144</v>
      </c>
      <c r="F51" s="145">
        <f>ROUND(D51*(1+K$2),2)</f>
        <v>4.49</v>
      </c>
      <c r="G51" s="223" t="s">
        <v>144</v>
      </c>
      <c r="H51" s="139"/>
      <c r="I51" s="140" t="s">
        <v>298</v>
      </c>
      <c r="K51" s="273">
        <f>K50/K48</f>
        <v>0.23060393158753809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39"/>
      <c r="BE51" s="139"/>
      <c r="BF51" s="139"/>
      <c r="BG51" s="139"/>
    </row>
    <row r="52" spans="1:59" ht="14.25" x14ac:dyDescent="0.2">
      <c r="A52" s="139"/>
      <c r="B52" s="139"/>
      <c r="C52" s="139"/>
      <c r="D52" s="139"/>
      <c r="E52" s="139"/>
      <c r="F52" s="139"/>
      <c r="G52" s="139"/>
      <c r="H52" s="139"/>
      <c r="K52" s="226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39"/>
      <c r="BD52" s="139"/>
      <c r="BE52" s="139"/>
      <c r="BF52" s="139"/>
      <c r="BG52" s="139"/>
    </row>
    <row r="53" spans="1:59" ht="14.25" x14ac:dyDescent="0.2">
      <c r="A53" s="160" t="s">
        <v>206</v>
      </c>
      <c r="B53" s="159"/>
      <c r="C53" s="159"/>
      <c r="D53" s="159"/>
      <c r="E53" s="159"/>
      <c r="F53" s="159"/>
      <c r="G53" s="220" t="s">
        <v>205</v>
      </c>
      <c r="H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139"/>
      <c r="BB53" s="139"/>
      <c r="BC53" s="139"/>
      <c r="BD53" s="139"/>
      <c r="BE53" s="139"/>
      <c r="BF53" s="139"/>
      <c r="BG53" s="139"/>
    </row>
    <row r="54" spans="1:59" ht="14.25" x14ac:dyDescent="0.2">
      <c r="A54" s="396" t="s">
        <v>3</v>
      </c>
      <c r="B54" s="397"/>
      <c r="C54" s="398"/>
      <c r="D54" s="396" t="s">
        <v>19</v>
      </c>
      <c r="E54" s="398"/>
      <c r="F54" s="396" t="s">
        <v>20</v>
      </c>
      <c r="G54" s="398"/>
      <c r="H54" s="139"/>
      <c r="I54" s="139" t="s">
        <v>188</v>
      </c>
      <c r="J54" s="139"/>
      <c r="K54" s="178">
        <f>ROUND(('Ex BA'!D115/'Ex BA'!C115),-1)</f>
        <v>24700</v>
      </c>
      <c r="L54" s="139" t="s">
        <v>300</v>
      </c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</row>
    <row r="55" spans="1:59" ht="14.25" x14ac:dyDescent="0.2">
      <c r="A55" s="188"/>
      <c r="B55" s="155"/>
      <c r="C55" s="187"/>
      <c r="D55" s="184">
        <v>34.700000000000003</v>
      </c>
      <c r="E55" s="183" t="s">
        <v>4</v>
      </c>
      <c r="F55" s="184">
        <f>ROUND(D55*(1+K$2),2)</f>
        <v>42.7</v>
      </c>
      <c r="G55" s="183" t="s">
        <v>4</v>
      </c>
      <c r="H55" s="139"/>
      <c r="I55" s="139" t="s">
        <v>187</v>
      </c>
      <c r="J55" s="139"/>
      <c r="K55" s="218">
        <f>D55+(8*D56)+(((K54/1000)-8)*D57)</f>
        <v>164.11399999999998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/>
      <c r="BD55" s="139"/>
      <c r="BE55" s="139"/>
      <c r="BF55" s="139"/>
      <c r="BG55" s="139"/>
    </row>
    <row r="56" spans="1:59" ht="14.25" x14ac:dyDescent="0.2">
      <c r="A56" s="179" t="s">
        <v>157</v>
      </c>
      <c r="B56" s="142">
        <v>8000</v>
      </c>
      <c r="C56" s="177" t="s">
        <v>154</v>
      </c>
      <c r="D56" s="174">
        <v>5.28</v>
      </c>
      <c r="E56" s="173" t="s">
        <v>144</v>
      </c>
      <c r="F56" s="184">
        <f>ROUND(D56*(1+K$2),2)</f>
        <v>6.5</v>
      </c>
      <c r="G56" s="173" t="s">
        <v>144</v>
      </c>
      <c r="H56" s="139"/>
      <c r="I56" s="163" t="s">
        <v>185</v>
      </c>
      <c r="J56" s="163"/>
      <c r="K56" s="219">
        <f>F55+(8*F56)+(((K54/1000)-8)*F57)</f>
        <v>201.91399999999999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9"/>
      <c r="BC56" s="139"/>
      <c r="BD56" s="139"/>
      <c r="BE56" s="139"/>
      <c r="BF56" s="139"/>
      <c r="BG56" s="139"/>
    </row>
    <row r="57" spans="1:59" ht="14.25" x14ac:dyDescent="0.2">
      <c r="A57" s="179" t="s">
        <v>156</v>
      </c>
      <c r="B57" s="142">
        <v>32000</v>
      </c>
      <c r="C57" s="177" t="s">
        <v>154</v>
      </c>
      <c r="D57" s="174">
        <v>5.22</v>
      </c>
      <c r="E57" s="173" t="s">
        <v>144</v>
      </c>
      <c r="F57" s="184">
        <f>ROUND(D57*(1+K$2),2)</f>
        <v>6.42</v>
      </c>
      <c r="G57" s="173" t="s">
        <v>144</v>
      </c>
      <c r="H57" s="139"/>
      <c r="I57" s="140" t="s">
        <v>184</v>
      </c>
      <c r="J57" s="139"/>
      <c r="K57" s="218">
        <f>K56-K55</f>
        <v>37.800000000000011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/>
    </row>
    <row r="58" spans="1:59" ht="14.25" x14ac:dyDescent="0.2">
      <c r="A58" s="149" t="s">
        <v>155</v>
      </c>
      <c r="B58" s="148">
        <v>40000</v>
      </c>
      <c r="C58" s="225" t="s">
        <v>154</v>
      </c>
      <c r="D58" s="224">
        <v>5.0999999999999996</v>
      </c>
      <c r="E58" s="223" t="s">
        <v>144</v>
      </c>
      <c r="F58" s="145">
        <f>ROUND(D58*(1+K$2),2)</f>
        <v>6.28</v>
      </c>
      <c r="G58" s="223" t="s">
        <v>144</v>
      </c>
      <c r="H58" s="139"/>
      <c r="I58" s="140" t="s">
        <v>298</v>
      </c>
      <c r="K58" s="273">
        <f>K57/K55</f>
        <v>0.23032769903847336</v>
      </c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</row>
    <row r="59" spans="1:59" ht="14.25" x14ac:dyDescent="0.2">
      <c r="A59" s="139"/>
      <c r="B59" s="142"/>
      <c r="C59" s="142"/>
      <c r="D59" s="139"/>
      <c r="E59" s="139"/>
      <c r="F59" s="139"/>
      <c r="G59" s="139"/>
      <c r="H59" s="139"/>
      <c r="K59" s="226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139"/>
      <c r="BB59" s="139"/>
      <c r="BC59" s="139"/>
      <c r="BD59" s="139"/>
      <c r="BE59" s="139"/>
      <c r="BF59" s="139"/>
      <c r="BG59" s="139"/>
    </row>
    <row r="60" spans="1:59" ht="14.25" x14ac:dyDescent="0.2">
      <c r="A60" s="160" t="s">
        <v>204</v>
      </c>
      <c r="B60" s="159"/>
      <c r="C60" s="159"/>
      <c r="D60" s="159"/>
      <c r="E60" s="159"/>
      <c r="F60" s="159"/>
      <c r="G60" s="220" t="s">
        <v>203</v>
      </c>
      <c r="H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</row>
    <row r="61" spans="1:59" ht="14.25" x14ac:dyDescent="0.2">
      <c r="A61" s="396" t="s">
        <v>3</v>
      </c>
      <c r="B61" s="397"/>
      <c r="C61" s="398"/>
      <c r="D61" s="396" t="s">
        <v>19</v>
      </c>
      <c r="E61" s="398"/>
      <c r="F61" s="396" t="s">
        <v>20</v>
      </c>
      <c r="G61" s="398"/>
      <c r="H61" s="139"/>
      <c r="I61" s="139" t="s">
        <v>188</v>
      </c>
      <c r="J61" s="139"/>
      <c r="K61" s="178">
        <f>ROUND(('Ex BA'!D130/'Ex BA'!C130),-1)</f>
        <v>65700</v>
      </c>
      <c r="L61" s="139" t="s">
        <v>300</v>
      </c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39"/>
      <c r="BC61" s="139"/>
      <c r="BD61" s="139"/>
      <c r="BE61" s="139"/>
      <c r="BF61" s="139"/>
      <c r="BG61" s="139"/>
    </row>
    <row r="62" spans="1:59" ht="14.25" x14ac:dyDescent="0.2">
      <c r="A62" s="188"/>
      <c r="B62" s="155"/>
      <c r="C62" s="187"/>
      <c r="D62" s="184">
        <v>45.55</v>
      </c>
      <c r="E62" s="183" t="s">
        <v>4</v>
      </c>
      <c r="F62" s="184">
        <f>ROUND(D62*(1+K$2),2)</f>
        <v>56.05</v>
      </c>
      <c r="G62" s="183" t="s">
        <v>4</v>
      </c>
      <c r="H62" s="139"/>
      <c r="I62" s="139" t="s">
        <v>187</v>
      </c>
      <c r="J62" s="139"/>
      <c r="K62" s="218">
        <f>D62+(8*D63)+(32*D64)+(((K61/1000)-40)*D65)</f>
        <v>288.875</v>
      </c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</row>
    <row r="63" spans="1:59" ht="14.25" x14ac:dyDescent="0.2">
      <c r="A63" s="179" t="s">
        <v>157</v>
      </c>
      <c r="B63" s="142">
        <v>8000</v>
      </c>
      <c r="C63" s="177" t="s">
        <v>154</v>
      </c>
      <c r="D63" s="174">
        <v>3.77</v>
      </c>
      <c r="E63" s="173" t="s">
        <v>144</v>
      </c>
      <c r="F63" s="184">
        <f>ROUND(D63*(1+K$2),2)</f>
        <v>4.6399999999999997</v>
      </c>
      <c r="G63" s="173" t="s">
        <v>144</v>
      </c>
      <c r="H63" s="139"/>
      <c r="I63" s="163" t="s">
        <v>185</v>
      </c>
      <c r="J63" s="163"/>
      <c r="K63" s="219">
        <f>F62+(8*F63)+(32*F64)+(((K61/1000)-40)*F65)</f>
        <v>355.44299999999998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39"/>
      <c r="BB63" s="139"/>
      <c r="BC63" s="139"/>
      <c r="BD63" s="139"/>
      <c r="BE63" s="139"/>
      <c r="BF63" s="139"/>
      <c r="BG63" s="139"/>
    </row>
    <row r="64" spans="1:59" ht="12.6" customHeight="1" x14ac:dyDescent="0.2">
      <c r="A64" s="179" t="s">
        <v>156</v>
      </c>
      <c r="B64" s="142">
        <v>32000</v>
      </c>
      <c r="C64" s="177" t="s">
        <v>154</v>
      </c>
      <c r="D64" s="174">
        <v>3.73</v>
      </c>
      <c r="E64" s="173" t="s">
        <v>144</v>
      </c>
      <c r="F64" s="184">
        <f>ROUND(D64*(1+K$2),2)</f>
        <v>4.59</v>
      </c>
      <c r="G64" s="173" t="s">
        <v>144</v>
      </c>
      <c r="H64" s="139"/>
      <c r="I64" s="140" t="s">
        <v>184</v>
      </c>
      <c r="J64" s="139"/>
      <c r="K64" s="218">
        <f>K63-K62</f>
        <v>66.567999999999984</v>
      </c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</row>
    <row r="65" spans="1:59" ht="14.25" x14ac:dyDescent="0.2">
      <c r="A65" s="149" t="s">
        <v>155</v>
      </c>
      <c r="B65" s="148">
        <v>40000</v>
      </c>
      <c r="C65" s="225" t="s">
        <v>154</v>
      </c>
      <c r="D65" s="224">
        <v>3.65</v>
      </c>
      <c r="E65" s="223" t="s">
        <v>144</v>
      </c>
      <c r="F65" s="145">
        <f>ROUND(D65*(1+K$2),2)</f>
        <v>4.49</v>
      </c>
      <c r="G65" s="223" t="s">
        <v>144</v>
      </c>
      <c r="H65" s="139"/>
      <c r="I65" s="140" t="s">
        <v>298</v>
      </c>
      <c r="K65" s="273">
        <f>K64/K62</f>
        <v>0.23043877109476413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D65" s="139"/>
      <c r="BE65" s="139"/>
      <c r="BF65" s="139"/>
      <c r="BG65" s="139"/>
    </row>
    <row r="66" spans="1:59" ht="14.25" x14ac:dyDescent="0.2">
      <c r="A66" s="139"/>
      <c r="B66" s="139"/>
      <c r="C66" s="139"/>
      <c r="D66" s="139"/>
      <c r="E66" s="139"/>
      <c r="F66" s="139"/>
      <c r="G66" s="139"/>
      <c r="H66" s="139"/>
      <c r="K66" s="226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9"/>
      <c r="BC66" s="139"/>
      <c r="BD66" s="139"/>
      <c r="BE66" s="139"/>
      <c r="BF66" s="139"/>
      <c r="BG66" s="139"/>
    </row>
    <row r="67" spans="1:59" ht="14.25" x14ac:dyDescent="0.2">
      <c r="A67" s="160" t="s">
        <v>202</v>
      </c>
      <c r="B67" s="159"/>
      <c r="C67" s="159"/>
      <c r="D67" s="159"/>
      <c r="E67" s="159"/>
      <c r="F67" s="159"/>
      <c r="G67" s="220" t="s">
        <v>201</v>
      </c>
      <c r="H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</row>
    <row r="68" spans="1:59" ht="14.25" x14ac:dyDescent="0.2">
      <c r="A68" s="396" t="s">
        <v>3</v>
      </c>
      <c r="B68" s="397"/>
      <c r="C68" s="398"/>
      <c r="D68" s="396" t="s">
        <v>19</v>
      </c>
      <c r="E68" s="398"/>
      <c r="F68" s="396" t="s">
        <v>20</v>
      </c>
      <c r="G68" s="398"/>
      <c r="H68" s="139"/>
      <c r="I68" s="139" t="s">
        <v>188</v>
      </c>
      <c r="J68" s="139"/>
      <c r="K68" s="178">
        <f>ROUND(('Ex BA'!D145/'Ex BA'!C145),-1)</f>
        <v>0</v>
      </c>
      <c r="L68" s="139" t="s">
        <v>300</v>
      </c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</row>
    <row r="69" spans="1:59" ht="14.25" x14ac:dyDescent="0.2">
      <c r="A69" s="188"/>
      <c r="B69" s="155"/>
      <c r="C69" s="187"/>
      <c r="D69" s="184">
        <v>68.3</v>
      </c>
      <c r="E69" s="183" t="s">
        <v>4</v>
      </c>
      <c r="F69" s="184">
        <f>ROUND(D69*(1+K$2),2)</f>
        <v>84.05</v>
      </c>
      <c r="G69" s="183" t="s">
        <v>4</v>
      </c>
      <c r="H69" s="139"/>
      <c r="I69" s="139"/>
      <c r="J69" s="139"/>
      <c r="K69" s="218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139"/>
      <c r="BB69" s="139"/>
      <c r="BC69" s="139"/>
      <c r="BD69" s="139"/>
      <c r="BE69" s="139"/>
      <c r="BF69" s="139"/>
      <c r="BG69" s="139"/>
    </row>
    <row r="70" spans="1:59" ht="14.25" x14ac:dyDescent="0.2">
      <c r="A70" s="179" t="s">
        <v>157</v>
      </c>
      <c r="B70" s="142">
        <v>8000</v>
      </c>
      <c r="C70" s="177" t="s">
        <v>154</v>
      </c>
      <c r="D70" s="174">
        <v>5.28</v>
      </c>
      <c r="E70" s="173" t="s">
        <v>144</v>
      </c>
      <c r="F70" s="184">
        <f>ROUND(D70*(1+K$2),2)</f>
        <v>6.5</v>
      </c>
      <c r="G70" s="173" t="s">
        <v>144</v>
      </c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39"/>
      <c r="BB70" s="139"/>
      <c r="BC70" s="139"/>
      <c r="BD70" s="139"/>
      <c r="BE70" s="139"/>
      <c r="BF70" s="139"/>
      <c r="BG70" s="139"/>
    </row>
    <row r="71" spans="1:59" ht="14.25" x14ac:dyDescent="0.2">
      <c r="A71" s="179" t="s">
        <v>156</v>
      </c>
      <c r="B71" s="142">
        <v>32000</v>
      </c>
      <c r="C71" s="177" t="s">
        <v>154</v>
      </c>
      <c r="D71" s="174">
        <v>5.22</v>
      </c>
      <c r="E71" s="173" t="s">
        <v>144</v>
      </c>
      <c r="F71" s="184">
        <f>ROUND(D71*(1+K$2),2)</f>
        <v>6.42</v>
      </c>
      <c r="G71" s="173" t="s">
        <v>144</v>
      </c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39"/>
      <c r="BB71" s="139"/>
      <c r="BC71" s="139"/>
      <c r="BD71" s="139"/>
      <c r="BE71" s="139"/>
      <c r="BF71" s="139"/>
      <c r="BG71" s="139"/>
    </row>
    <row r="72" spans="1:59" ht="14.25" x14ac:dyDescent="0.2">
      <c r="A72" s="149" t="s">
        <v>155</v>
      </c>
      <c r="B72" s="148">
        <v>40000</v>
      </c>
      <c r="C72" s="225" t="s">
        <v>154</v>
      </c>
      <c r="D72" s="224">
        <v>5.0999999999999996</v>
      </c>
      <c r="E72" s="223" t="s">
        <v>144</v>
      </c>
      <c r="F72" s="145">
        <f>ROUND(D72*(1+K$2),2)</f>
        <v>6.28</v>
      </c>
      <c r="G72" s="223" t="s">
        <v>144</v>
      </c>
      <c r="H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39"/>
      <c r="BB72" s="139"/>
      <c r="BC72" s="139"/>
      <c r="BD72" s="139"/>
      <c r="BE72" s="139"/>
      <c r="BF72" s="139"/>
      <c r="BG72" s="139"/>
    </row>
    <row r="73" spans="1:59" ht="14.25" x14ac:dyDescent="0.2">
      <c r="A73" s="139"/>
      <c r="B73" s="139"/>
      <c r="C73" s="139"/>
      <c r="D73" s="139"/>
      <c r="E73" s="139"/>
      <c r="F73" s="139"/>
      <c r="G73" s="139"/>
      <c r="H73" s="139"/>
      <c r="K73" s="226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</row>
    <row r="74" spans="1:59" ht="14.25" x14ac:dyDescent="0.2">
      <c r="A74" s="160" t="s">
        <v>200</v>
      </c>
      <c r="B74" s="159"/>
      <c r="C74" s="159"/>
      <c r="D74" s="159"/>
      <c r="E74" s="159"/>
      <c r="F74" s="159"/>
      <c r="G74" s="220" t="s">
        <v>199</v>
      </c>
      <c r="H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</row>
    <row r="75" spans="1:59" ht="14.25" x14ac:dyDescent="0.2">
      <c r="A75" s="396" t="s">
        <v>3</v>
      </c>
      <c r="B75" s="397"/>
      <c r="C75" s="398"/>
      <c r="D75" s="396" t="s">
        <v>19</v>
      </c>
      <c r="E75" s="398"/>
      <c r="F75" s="396" t="s">
        <v>20</v>
      </c>
      <c r="G75" s="398"/>
      <c r="H75" s="139"/>
      <c r="I75" s="139" t="s">
        <v>188</v>
      </c>
      <c r="J75" s="139"/>
      <c r="K75" s="178">
        <f>ROUND(('Ex BA'!D160/'Ex BA'!C160),-1)</f>
        <v>55100</v>
      </c>
      <c r="L75" s="139" t="s">
        <v>300</v>
      </c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9"/>
      <c r="BC75" s="139"/>
      <c r="BD75" s="139"/>
      <c r="BE75" s="139"/>
      <c r="BF75" s="139"/>
      <c r="BG75" s="139"/>
    </row>
    <row r="76" spans="1:59" ht="14.25" x14ac:dyDescent="0.2">
      <c r="A76" s="188"/>
      <c r="B76" s="155"/>
      <c r="C76" s="187"/>
      <c r="D76" s="184">
        <v>70.05</v>
      </c>
      <c r="E76" s="183" t="s">
        <v>4</v>
      </c>
      <c r="F76" s="184">
        <f>ROUND(D76*(1+K$2),2)</f>
        <v>86.2</v>
      </c>
      <c r="G76" s="183" t="s">
        <v>4</v>
      </c>
      <c r="H76" s="139"/>
      <c r="I76" s="139" t="s">
        <v>187</v>
      </c>
      <c r="J76" s="139"/>
      <c r="K76" s="218">
        <f>D76+(8*D77)+(32*D78)+(((K75/1000)-40)*D79)</f>
        <v>274.685</v>
      </c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39"/>
      <c r="BC76" s="139"/>
      <c r="BD76" s="139"/>
      <c r="BE76" s="139"/>
      <c r="BF76" s="139"/>
      <c r="BG76" s="139"/>
    </row>
    <row r="77" spans="1:59" ht="14.25" x14ac:dyDescent="0.2">
      <c r="A77" s="179" t="s">
        <v>157</v>
      </c>
      <c r="B77" s="142">
        <v>8000</v>
      </c>
      <c r="C77" s="177" t="s">
        <v>154</v>
      </c>
      <c r="D77" s="174">
        <v>3.77</v>
      </c>
      <c r="E77" s="173" t="s">
        <v>144</v>
      </c>
      <c r="F77" s="184">
        <f>ROUND(D77*(1+K$2),2)</f>
        <v>4.6399999999999997</v>
      </c>
      <c r="G77" s="173" t="s">
        <v>144</v>
      </c>
      <c r="H77" s="139"/>
      <c r="I77" s="163" t="s">
        <v>185</v>
      </c>
      <c r="J77" s="163"/>
      <c r="K77" s="219">
        <f>F76+(8*F77)+(32*F78)+(((K75/1000)-40)*F79)</f>
        <v>337.99900000000002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39"/>
      <c r="BB77" s="139"/>
      <c r="BC77" s="139"/>
      <c r="BD77" s="139"/>
      <c r="BE77" s="139"/>
      <c r="BF77" s="139"/>
      <c r="BG77" s="139"/>
    </row>
    <row r="78" spans="1:59" ht="14.25" x14ac:dyDescent="0.2">
      <c r="A78" s="179" t="s">
        <v>156</v>
      </c>
      <c r="B78" s="142">
        <v>32000</v>
      </c>
      <c r="C78" s="177" t="s">
        <v>154</v>
      </c>
      <c r="D78" s="174">
        <v>3.73</v>
      </c>
      <c r="E78" s="173" t="s">
        <v>144</v>
      </c>
      <c r="F78" s="184">
        <f>ROUND(D78*(1+K$2),2)</f>
        <v>4.59</v>
      </c>
      <c r="G78" s="173" t="s">
        <v>144</v>
      </c>
      <c r="H78" s="139"/>
      <c r="I78" s="140" t="s">
        <v>184</v>
      </c>
      <c r="J78" s="139"/>
      <c r="K78" s="218">
        <f>K77-K76</f>
        <v>63.314000000000021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39"/>
      <c r="BC78" s="139"/>
      <c r="BD78" s="139"/>
      <c r="BE78" s="139"/>
      <c r="BF78" s="139"/>
      <c r="BG78" s="139"/>
    </row>
    <row r="79" spans="1:59" ht="14.25" x14ac:dyDescent="0.2">
      <c r="A79" s="149" t="s">
        <v>155</v>
      </c>
      <c r="B79" s="148">
        <v>40000</v>
      </c>
      <c r="C79" s="225" t="s">
        <v>154</v>
      </c>
      <c r="D79" s="224">
        <v>3.65</v>
      </c>
      <c r="E79" s="223" t="s">
        <v>144</v>
      </c>
      <c r="F79" s="145">
        <f>ROUND(D79*(1+K$2),2)</f>
        <v>4.49</v>
      </c>
      <c r="G79" s="223" t="s">
        <v>144</v>
      </c>
      <c r="H79" s="139"/>
      <c r="I79" s="140" t="s">
        <v>298</v>
      </c>
      <c r="K79" s="273">
        <f>K78/K76</f>
        <v>0.23049675082367083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</row>
    <row r="80" spans="1:59" ht="14.25" x14ac:dyDescent="0.2">
      <c r="A80" s="139"/>
      <c r="B80" s="142"/>
      <c r="C80" s="142"/>
      <c r="D80" s="139"/>
      <c r="E80" s="139"/>
      <c r="F80" s="139"/>
      <c r="G80" s="139"/>
      <c r="H80" s="139"/>
      <c r="K80" s="226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</row>
    <row r="81" spans="1:59" ht="14.25" x14ac:dyDescent="0.2">
      <c r="A81" s="160" t="s">
        <v>195</v>
      </c>
      <c r="B81" s="159"/>
      <c r="C81" s="159"/>
      <c r="D81" s="159"/>
      <c r="E81" s="159"/>
      <c r="F81" s="159"/>
      <c r="G81" s="220" t="s">
        <v>198</v>
      </c>
      <c r="H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9"/>
      <c r="BC81" s="139"/>
      <c r="BD81" s="139"/>
      <c r="BE81" s="139"/>
      <c r="BF81" s="139"/>
      <c r="BG81" s="139"/>
    </row>
    <row r="82" spans="1:59" ht="14.25" x14ac:dyDescent="0.2">
      <c r="A82" s="396" t="s">
        <v>3</v>
      </c>
      <c r="B82" s="397"/>
      <c r="C82" s="398"/>
      <c r="D82" s="396" t="s">
        <v>19</v>
      </c>
      <c r="E82" s="398"/>
      <c r="F82" s="396" t="s">
        <v>20</v>
      </c>
      <c r="G82" s="398"/>
      <c r="H82" s="139"/>
      <c r="I82" s="139" t="s">
        <v>188</v>
      </c>
      <c r="J82" s="139"/>
      <c r="K82" s="178">
        <v>0</v>
      </c>
      <c r="L82" s="139" t="s">
        <v>300</v>
      </c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D82" s="139"/>
      <c r="BE82" s="139"/>
      <c r="BF82" s="139"/>
      <c r="BG82" s="139"/>
    </row>
    <row r="83" spans="1:59" ht="14.25" x14ac:dyDescent="0.2">
      <c r="A83" s="188"/>
      <c r="B83" s="155"/>
      <c r="C83" s="187"/>
      <c r="D83" s="184">
        <v>105</v>
      </c>
      <c r="E83" s="183" t="s">
        <v>4</v>
      </c>
      <c r="F83" s="184">
        <f>ROUND(D83*(1+K$2),2)</f>
        <v>129.21</v>
      </c>
      <c r="G83" s="183" t="s">
        <v>4</v>
      </c>
      <c r="H83" s="139"/>
      <c r="I83" s="139"/>
      <c r="J83" s="139"/>
      <c r="K83" s="218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39"/>
      <c r="BC83" s="139"/>
      <c r="BD83" s="139"/>
      <c r="BE83" s="139"/>
      <c r="BF83" s="139"/>
      <c r="BG83" s="139"/>
    </row>
    <row r="84" spans="1:59" ht="14.25" x14ac:dyDescent="0.2">
      <c r="A84" s="179" t="s">
        <v>157</v>
      </c>
      <c r="B84" s="142">
        <v>8000</v>
      </c>
      <c r="C84" s="177" t="s">
        <v>154</v>
      </c>
      <c r="D84" s="174">
        <v>5.28</v>
      </c>
      <c r="E84" s="173" t="s">
        <v>144</v>
      </c>
      <c r="F84" s="184">
        <f>ROUND(D84*(1+K$2),2)</f>
        <v>6.5</v>
      </c>
      <c r="G84" s="173" t="s">
        <v>144</v>
      </c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39"/>
      <c r="BB84" s="139"/>
      <c r="BC84" s="139"/>
      <c r="BD84" s="139"/>
      <c r="BE84" s="139"/>
      <c r="BF84" s="139"/>
      <c r="BG84" s="139"/>
    </row>
    <row r="85" spans="1:59" ht="14.25" x14ac:dyDescent="0.2">
      <c r="A85" s="179" t="s">
        <v>156</v>
      </c>
      <c r="B85" s="142">
        <v>32000</v>
      </c>
      <c r="C85" s="177" t="s">
        <v>154</v>
      </c>
      <c r="D85" s="174">
        <v>5.22</v>
      </c>
      <c r="E85" s="173" t="s">
        <v>144</v>
      </c>
      <c r="F85" s="184">
        <f>ROUND(D85*(1+K$2),2)</f>
        <v>6.42</v>
      </c>
      <c r="G85" s="173" t="s">
        <v>144</v>
      </c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39"/>
      <c r="BC85" s="139"/>
      <c r="BD85" s="139"/>
      <c r="BE85" s="139"/>
      <c r="BF85" s="139"/>
      <c r="BG85" s="139"/>
    </row>
    <row r="86" spans="1:59" ht="14.25" x14ac:dyDescent="0.2">
      <c r="A86" s="149" t="s">
        <v>155</v>
      </c>
      <c r="B86" s="148">
        <v>40000</v>
      </c>
      <c r="C86" s="225" t="s">
        <v>154</v>
      </c>
      <c r="D86" s="224">
        <v>5.0999999999999996</v>
      </c>
      <c r="E86" s="223" t="s">
        <v>144</v>
      </c>
      <c r="F86" s="145">
        <f>ROUND(D86*(1+K$2),2)</f>
        <v>6.28</v>
      </c>
      <c r="G86" s="223" t="s">
        <v>144</v>
      </c>
      <c r="H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</row>
    <row r="87" spans="1:59" ht="14.25" x14ac:dyDescent="0.2">
      <c r="A87" s="149"/>
      <c r="B87" s="148"/>
      <c r="C87" s="163"/>
      <c r="D87" s="229"/>
      <c r="E87" s="228"/>
      <c r="F87" s="227"/>
      <c r="G87" s="227"/>
      <c r="H87" s="139"/>
      <c r="K87" s="226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</row>
    <row r="88" spans="1:59" ht="14.25" x14ac:dyDescent="0.2">
      <c r="A88" s="160" t="s">
        <v>197</v>
      </c>
      <c r="B88" s="159"/>
      <c r="C88" s="159"/>
      <c r="D88" s="159"/>
      <c r="E88" s="159"/>
      <c r="F88" s="159"/>
      <c r="G88" s="220" t="s">
        <v>196</v>
      </c>
      <c r="H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39"/>
      <c r="BE88" s="139"/>
      <c r="BF88" s="139"/>
      <c r="BG88" s="139"/>
    </row>
    <row r="89" spans="1:59" ht="14.25" x14ac:dyDescent="0.2">
      <c r="A89" s="396" t="s">
        <v>3</v>
      </c>
      <c r="B89" s="397"/>
      <c r="C89" s="398"/>
      <c r="D89" s="396" t="s">
        <v>19</v>
      </c>
      <c r="E89" s="398"/>
      <c r="F89" s="396" t="s">
        <v>20</v>
      </c>
      <c r="G89" s="398"/>
      <c r="H89" s="139"/>
      <c r="I89" s="139" t="s">
        <v>188</v>
      </c>
      <c r="J89" s="139"/>
      <c r="K89" s="178">
        <f>ROUND(('Ex BA'!D190/'Ex BA'!C190),-1)</f>
        <v>3750</v>
      </c>
      <c r="L89" s="139" t="s">
        <v>300</v>
      </c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</row>
    <row r="90" spans="1:59" ht="14.25" x14ac:dyDescent="0.2">
      <c r="A90" s="188"/>
      <c r="B90" s="155"/>
      <c r="C90" s="187"/>
      <c r="D90" s="184">
        <v>138.6</v>
      </c>
      <c r="E90" s="183" t="s">
        <v>4</v>
      </c>
      <c r="F90" s="184">
        <f>ROUND(D90*(1+K$2),2)</f>
        <v>170.56</v>
      </c>
      <c r="G90" s="183" t="s">
        <v>4</v>
      </c>
      <c r="H90" s="139"/>
      <c r="I90" s="139" t="s">
        <v>187</v>
      </c>
      <c r="J90" s="139"/>
      <c r="K90" s="218">
        <f>D90+((K89/1000)*D91)</f>
        <v>152.73749999999998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</row>
    <row r="91" spans="1:59" ht="14.25" x14ac:dyDescent="0.2">
      <c r="A91" s="179" t="s">
        <v>157</v>
      </c>
      <c r="B91" s="142">
        <v>8000</v>
      </c>
      <c r="C91" s="177" t="s">
        <v>154</v>
      </c>
      <c r="D91" s="174">
        <v>3.77</v>
      </c>
      <c r="E91" s="173" t="s">
        <v>144</v>
      </c>
      <c r="F91" s="184">
        <f>ROUND(D91*(1+K$2),2)</f>
        <v>4.6399999999999997</v>
      </c>
      <c r="G91" s="173" t="s">
        <v>144</v>
      </c>
      <c r="H91" s="139"/>
      <c r="I91" s="163" t="s">
        <v>185</v>
      </c>
      <c r="J91" s="163"/>
      <c r="K91" s="219">
        <f>F90+((K89/1000)*F91)</f>
        <v>187.96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</row>
    <row r="92" spans="1:59" ht="14.25" x14ac:dyDescent="0.2">
      <c r="A92" s="179" t="s">
        <v>156</v>
      </c>
      <c r="B92" s="142">
        <v>32000</v>
      </c>
      <c r="C92" s="177" t="s">
        <v>154</v>
      </c>
      <c r="D92" s="174">
        <v>3.73</v>
      </c>
      <c r="E92" s="173" t="s">
        <v>144</v>
      </c>
      <c r="F92" s="184">
        <f>ROUND(D92*(1+K$2),2)</f>
        <v>4.59</v>
      </c>
      <c r="G92" s="173" t="s">
        <v>144</v>
      </c>
      <c r="H92" s="139"/>
      <c r="I92" s="140" t="s">
        <v>184</v>
      </c>
      <c r="J92" s="139"/>
      <c r="K92" s="218">
        <f>K91-K90</f>
        <v>35.222500000000025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</row>
    <row r="93" spans="1:59" ht="14.25" x14ac:dyDescent="0.2">
      <c r="A93" s="149" t="s">
        <v>155</v>
      </c>
      <c r="B93" s="148">
        <v>40000</v>
      </c>
      <c r="C93" s="225" t="s">
        <v>154</v>
      </c>
      <c r="D93" s="224">
        <v>3.65</v>
      </c>
      <c r="E93" s="223" t="s">
        <v>144</v>
      </c>
      <c r="F93" s="145">
        <f>ROUND(D93*(1+K$2),2)</f>
        <v>4.49</v>
      </c>
      <c r="G93" s="223" t="s">
        <v>144</v>
      </c>
      <c r="H93" s="139"/>
      <c r="I93" s="140" t="s">
        <v>298</v>
      </c>
      <c r="K93" s="273">
        <f>K92/K90</f>
        <v>0.23060806940011477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</row>
    <row r="94" spans="1:59" ht="14.25" x14ac:dyDescent="0.2">
      <c r="A94" s="139"/>
      <c r="B94" s="139"/>
      <c r="C94" s="139"/>
      <c r="D94" s="139"/>
      <c r="E94" s="139"/>
      <c r="F94" s="139"/>
      <c r="G94" s="139"/>
      <c r="H94" s="139"/>
      <c r="K94" s="226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</row>
    <row r="95" spans="1:59" ht="14.25" x14ac:dyDescent="0.2">
      <c r="A95" s="160" t="s">
        <v>195</v>
      </c>
      <c r="B95" s="159"/>
      <c r="C95" s="159"/>
      <c r="D95" s="159"/>
      <c r="E95" s="159"/>
      <c r="F95" s="159"/>
      <c r="G95" s="220" t="s">
        <v>194</v>
      </c>
      <c r="H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</row>
    <row r="96" spans="1:59" ht="14.25" x14ac:dyDescent="0.2">
      <c r="A96" s="396" t="s">
        <v>3</v>
      </c>
      <c r="B96" s="397"/>
      <c r="C96" s="398"/>
      <c r="D96" s="396" t="s">
        <v>19</v>
      </c>
      <c r="E96" s="398"/>
      <c r="F96" s="396" t="s">
        <v>20</v>
      </c>
      <c r="G96" s="398"/>
      <c r="H96" s="139"/>
      <c r="I96" s="139" t="s">
        <v>188</v>
      </c>
      <c r="J96" s="139"/>
      <c r="K96" s="178">
        <v>0</v>
      </c>
      <c r="L96" s="139" t="s">
        <v>300</v>
      </c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  <c r="BC96" s="139"/>
      <c r="BD96" s="139"/>
      <c r="BE96" s="139"/>
      <c r="BF96" s="139"/>
      <c r="BG96" s="139"/>
    </row>
    <row r="97" spans="1:59" ht="14.25" x14ac:dyDescent="0.2">
      <c r="A97" s="188"/>
      <c r="B97" s="155"/>
      <c r="C97" s="187"/>
      <c r="D97" s="184">
        <v>207.9</v>
      </c>
      <c r="E97" s="183" t="s">
        <v>4</v>
      </c>
      <c r="F97" s="184">
        <f>ROUND(D97*(1+K$2),2)</f>
        <v>255.83</v>
      </c>
      <c r="G97" s="183" t="s">
        <v>4</v>
      </c>
      <c r="H97" s="139"/>
      <c r="I97" s="139"/>
      <c r="J97" s="139"/>
      <c r="K97" s="218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  <c r="BC97" s="139"/>
      <c r="BD97" s="139"/>
      <c r="BE97" s="139"/>
      <c r="BF97" s="139"/>
      <c r="BG97" s="139"/>
    </row>
    <row r="98" spans="1:59" ht="14.25" x14ac:dyDescent="0.2">
      <c r="A98" s="179" t="s">
        <v>157</v>
      </c>
      <c r="B98" s="142">
        <v>8000</v>
      </c>
      <c r="C98" s="177" t="s">
        <v>154</v>
      </c>
      <c r="D98" s="174">
        <v>5.28</v>
      </c>
      <c r="E98" s="173" t="s">
        <v>144</v>
      </c>
      <c r="F98" s="184">
        <f>ROUND(D98*(1+K$2),2)</f>
        <v>6.5</v>
      </c>
      <c r="G98" s="173" t="s">
        <v>144</v>
      </c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139"/>
      <c r="BF98" s="139"/>
      <c r="BG98" s="139"/>
    </row>
    <row r="99" spans="1:59" ht="14.25" x14ac:dyDescent="0.2">
      <c r="A99" s="179" t="s">
        <v>156</v>
      </c>
      <c r="B99" s="142">
        <v>32000</v>
      </c>
      <c r="C99" s="177" t="s">
        <v>154</v>
      </c>
      <c r="D99" s="174">
        <v>5.22</v>
      </c>
      <c r="E99" s="173" t="s">
        <v>144</v>
      </c>
      <c r="F99" s="184">
        <f>ROUND(D99*(1+K$2),2)</f>
        <v>6.42</v>
      </c>
      <c r="G99" s="173" t="s">
        <v>144</v>
      </c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  <c r="BC99" s="139"/>
      <c r="BD99" s="139"/>
      <c r="BE99" s="139"/>
      <c r="BF99" s="139"/>
      <c r="BG99" s="139"/>
    </row>
    <row r="100" spans="1:59" ht="14.25" x14ac:dyDescent="0.2">
      <c r="A100" s="149" t="s">
        <v>155</v>
      </c>
      <c r="B100" s="148">
        <v>40000</v>
      </c>
      <c r="C100" s="225" t="s">
        <v>154</v>
      </c>
      <c r="D100" s="224">
        <v>5.0999999999999996</v>
      </c>
      <c r="E100" s="223" t="s">
        <v>144</v>
      </c>
      <c r="F100" s="145">
        <f>ROUND(D100*(1+K$2),2)</f>
        <v>6.28</v>
      </c>
      <c r="G100" s="223" t="s">
        <v>144</v>
      </c>
      <c r="H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39"/>
      <c r="BC100" s="139"/>
      <c r="BD100" s="139"/>
      <c r="BE100" s="139"/>
      <c r="BF100" s="139"/>
      <c r="BG100" s="139"/>
    </row>
    <row r="101" spans="1:59" ht="14.25" x14ac:dyDescent="0.2">
      <c r="A101" s="139"/>
      <c r="B101" s="142"/>
      <c r="C101" s="142"/>
      <c r="D101" s="139"/>
      <c r="E101" s="139"/>
      <c r="F101" s="139"/>
      <c r="G101" s="139"/>
      <c r="H101" s="139"/>
      <c r="K101" s="226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9"/>
      <c r="BE101" s="139"/>
      <c r="BF101" s="139"/>
      <c r="BG101" s="139"/>
    </row>
    <row r="102" spans="1:59" ht="14.25" x14ac:dyDescent="0.2">
      <c r="A102" s="160" t="s">
        <v>193</v>
      </c>
      <c r="B102" s="159"/>
      <c r="C102" s="159"/>
      <c r="D102" s="159"/>
      <c r="E102" s="159"/>
      <c r="F102" s="159"/>
      <c r="G102" s="220" t="s">
        <v>192</v>
      </c>
      <c r="H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</row>
    <row r="103" spans="1:59" ht="14.25" x14ac:dyDescent="0.2">
      <c r="A103" s="396" t="s">
        <v>3</v>
      </c>
      <c r="B103" s="397"/>
      <c r="C103" s="398"/>
      <c r="D103" s="396" t="s">
        <v>19</v>
      </c>
      <c r="E103" s="398"/>
      <c r="F103" s="396" t="s">
        <v>20</v>
      </c>
      <c r="G103" s="398"/>
      <c r="H103" s="139"/>
      <c r="I103" s="139" t="s">
        <v>188</v>
      </c>
      <c r="J103" s="139"/>
      <c r="K103" s="178">
        <f>ROUND(('Ex BA'!D220/'Ex BA'!C220),-1)</f>
        <v>158830</v>
      </c>
      <c r="L103" s="139" t="s">
        <v>300</v>
      </c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</row>
    <row r="104" spans="1:59" ht="14.25" x14ac:dyDescent="0.2">
      <c r="A104" s="188"/>
      <c r="B104" s="155"/>
      <c r="C104" s="187"/>
      <c r="D104" s="184">
        <v>207.9</v>
      </c>
      <c r="E104" s="183" t="s">
        <v>4</v>
      </c>
      <c r="F104" s="184">
        <f>ROUND(D104*(1+K$2),2)</f>
        <v>255.83</v>
      </c>
      <c r="G104" s="183" t="s">
        <v>4</v>
      </c>
      <c r="H104" s="139"/>
      <c r="I104" s="139" t="s">
        <v>187</v>
      </c>
      <c r="J104" s="139"/>
      <c r="K104" s="218">
        <f>D104+(8*D105)+(32*D106)+(((K103/1000)-40)*D107)</f>
        <v>1023.213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</row>
    <row r="105" spans="1:59" ht="14.25" x14ac:dyDescent="0.2">
      <c r="A105" s="179" t="s">
        <v>157</v>
      </c>
      <c r="B105" s="142">
        <v>8000</v>
      </c>
      <c r="C105" s="177" t="s">
        <v>154</v>
      </c>
      <c r="D105" s="174">
        <v>5.28</v>
      </c>
      <c r="E105" s="173" t="s">
        <v>144</v>
      </c>
      <c r="F105" s="184">
        <f>ROUND(D105*(1+K$2),2)</f>
        <v>6.5</v>
      </c>
      <c r="G105" s="173" t="s">
        <v>144</v>
      </c>
      <c r="H105" s="139"/>
      <c r="I105" s="163" t="s">
        <v>185</v>
      </c>
      <c r="J105" s="163"/>
      <c r="K105" s="219">
        <f>F104+(8*F105)+(32*F106)+(((K103/1000)-40)*F107)</f>
        <v>1259.5224000000001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39"/>
      <c r="BG105" s="139"/>
    </row>
    <row r="106" spans="1:59" ht="14.25" x14ac:dyDescent="0.2">
      <c r="A106" s="179" t="s">
        <v>156</v>
      </c>
      <c r="B106" s="142">
        <v>32000</v>
      </c>
      <c r="C106" s="177" t="s">
        <v>154</v>
      </c>
      <c r="D106" s="174">
        <v>5.22</v>
      </c>
      <c r="E106" s="173" t="s">
        <v>144</v>
      </c>
      <c r="F106" s="184">
        <f>ROUND(D106*(1+K$2),2)</f>
        <v>6.42</v>
      </c>
      <c r="G106" s="173" t="s">
        <v>144</v>
      </c>
      <c r="H106" s="139"/>
      <c r="I106" s="140" t="s">
        <v>184</v>
      </c>
      <c r="J106" s="139"/>
      <c r="K106" s="218">
        <f>K105-K104</f>
        <v>236.3094000000001</v>
      </c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/>
      <c r="BD106" s="139"/>
      <c r="BE106" s="139"/>
      <c r="BF106" s="139"/>
      <c r="BG106" s="139"/>
    </row>
    <row r="107" spans="1:59" ht="14.25" x14ac:dyDescent="0.2">
      <c r="A107" s="149" t="s">
        <v>155</v>
      </c>
      <c r="B107" s="148">
        <v>40000</v>
      </c>
      <c r="C107" s="225" t="s">
        <v>154</v>
      </c>
      <c r="D107" s="224">
        <v>5.0999999999999996</v>
      </c>
      <c r="E107" s="223" t="s">
        <v>144</v>
      </c>
      <c r="F107" s="145">
        <f>ROUND(D107*(1+K$2),2)</f>
        <v>6.28</v>
      </c>
      <c r="G107" s="223" t="s">
        <v>144</v>
      </c>
      <c r="H107" s="139"/>
      <c r="I107" s="140" t="s">
        <v>298</v>
      </c>
      <c r="K107" s="273">
        <f>K106/K104</f>
        <v>0.23094839490897801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</row>
    <row r="108" spans="1:59" ht="14.25" x14ac:dyDescent="0.2">
      <c r="A108" s="139"/>
      <c r="B108" s="142"/>
      <c r="C108" s="139"/>
      <c r="D108" s="274"/>
      <c r="E108" s="227"/>
      <c r="F108" s="218"/>
      <c r="G108" s="227"/>
      <c r="H108" s="139"/>
      <c r="I108" s="140"/>
      <c r="K108" s="273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</row>
    <row r="109" spans="1:59" ht="14.25" x14ac:dyDescent="0.2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</row>
    <row r="110" spans="1:59" ht="14.25" x14ac:dyDescent="0.2">
      <c r="A110" s="160" t="s">
        <v>152</v>
      </c>
      <c r="B110" s="159"/>
      <c r="C110" s="159"/>
      <c r="D110" s="159"/>
      <c r="E110" s="159"/>
      <c r="F110" s="159"/>
      <c r="G110" s="220" t="s">
        <v>191</v>
      </c>
      <c r="H110" s="139"/>
      <c r="I110" s="139" t="s">
        <v>188</v>
      </c>
      <c r="J110" s="139"/>
      <c r="K110" s="178">
        <f>ROUND('Ex BA'!E232/12,-1)</f>
        <v>4662260</v>
      </c>
      <c r="L110" s="139" t="s">
        <v>300</v>
      </c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</row>
    <row r="111" spans="1:59" ht="14.25" x14ac:dyDescent="0.2">
      <c r="A111" s="396"/>
      <c r="B111" s="397"/>
      <c r="C111" s="398"/>
      <c r="D111" s="396" t="s">
        <v>19</v>
      </c>
      <c r="E111" s="398"/>
      <c r="F111" s="396" t="s">
        <v>20</v>
      </c>
      <c r="G111" s="398"/>
      <c r="H111" s="139"/>
      <c r="I111" s="139" t="s">
        <v>187</v>
      </c>
      <c r="J111" s="139"/>
      <c r="K111" s="218">
        <f>(K110/1000)*D112</f>
        <v>13660.421800000002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</row>
    <row r="112" spans="1:59" ht="14.25" x14ac:dyDescent="0.2">
      <c r="A112" s="193"/>
      <c r="B112" s="426" t="s">
        <v>186</v>
      </c>
      <c r="C112" s="427"/>
      <c r="D112" s="284">
        <v>2.93</v>
      </c>
      <c r="E112" s="285" t="s">
        <v>144</v>
      </c>
      <c r="F112" s="272">
        <f>'Project Rev. Reqmnt'!F48</f>
        <v>3.4</v>
      </c>
      <c r="G112" s="279" t="s">
        <v>144</v>
      </c>
      <c r="H112" s="139"/>
      <c r="I112" s="163" t="s">
        <v>185</v>
      </c>
      <c r="J112" s="163"/>
      <c r="K112" s="219">
        <f>(K110/1000)*F112</f>
        <v>15851.684000000001</v>
      </c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  <c r="BC112" s="139"/>
      <c r="BD112" s="139"/>
      <c r="BE112" s="139"/>
      <c r="BF112" s="139"/>
      <c r="BG112" s="139"/>
    </row>
    <row r="113" spans="1:59" ht="14.25" x14ac:dyDescent="0.2">
      <c r="A113" s="139"/>
      <c r="B113" s="222"/>
      <c r="C113" s="222"/>
      <c r="D113" s="218"/>
      <c r="E113" s="221"/>
      <c r="F113" s="218"/>
      <c r="G113" s="221"/>
      <c r="H113" s="139"/>
      <c r="I113" s="140" t="s">
        <v>184</v>
      </c>
      <c r="J113" s="139"/>
      <c r="K113" s="218">
        <f>K112-K111</f>
        <v>2191.2621999999992</v>
      </c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</row>
    <row r="114" spans="1:59" ht="14.25" x14ac:dyDescent="0.2">
      <c r="A114" s="139"/>
      <c r="B114" s="222"/>
      <c r="C114" s="222"/>
      <c r="D114" s="218"/>
      <c r="E114" s="221"/>
      <c r="F114" s="218"/>
      <c r="G114" s="221"/>
      <c r="H114" s="139"/>
      <c r="I114" s="140" t="s">
        <v>298</v>
      </c>
      <c r="K114" s="273">
        <f>K113/K111</f>
        <v>0.16040955631399309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</row>
    <row r="115" spans="1:59" ht="14.25" x14ac:dyDescent="0.2">
      <c r="A115" s="139"/>
      <c r="B115" s="139"/>
      <c r="C115" s="139"/>
      <c r="D115" s="139"/>
      <c r="E115" s="139"/>
      <c r="F115" s="139"/>
      <c r="G115" s="139"/>
      <c r="H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  <c r="BC115" s="139"/>
      <c r="BD115" s="139"/>
      <c r="BE115" s="139"/>
      <c r="BF115" s="139"/>
      <c r="BG115" s="139"/>
    </row>
    <row r="116" spans="1:59" ht="14.25" x14ac:dyDescent="0.2">
      <c r="A116" s="160" t="s">
        <v>151</v>
      </c>
      <c r="B116" s="159"/>
      <c r="C116" s="159"/>
      <c r="D116" s="159"/>
      <c r="E116" s="159"/>
      <c r="F116" s="159"/>
      <c r="G116" s="220" t="s">
        <v>190</v>
      </c>
      <c r="H116" s="139"/>
      <c r="I116" s="139" t="s">
        <v>188</v>
      </c>
      <c r="J116" s="139"/>
      <c r="K116" s="178">
        <f>ROUND('Ex BA'!E237/12,-1)</f>
        <v>1886660</v>
      </c>
      <c r="L116" s="139" t="s">
        <v>300</v>
      </c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</row>
    <row r="117" spans="1:59" ht="14.25" x14ac:dyDescent="0.2">
      <c r="A117" s="396"/>
      <c r="B117" s="397"/>
      <c r="C117" s="398"/>
      <c r="D117" s="396" t="s">
        <v>19</v>
      </c>
      <c r="E117" s="398"/>
      <c r="F117" s="396" t="s">
        <v>20</v>
      </c>
      <c r="G117" s="398"/>
      <c r="H117" s="139"/>
      <c r="I117" s="139" t="s">
        <v>187</v>
      </c>
      <c r="J117" s="139"/>
      <c r="K117" s="218">
        <f>(K116/1000)*D118</f>
        <v>5527.9138000000003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</row>
    <row r="118" spans="1:59" ht="14.25" x14ac:dyDescent="0.2">
      <c r="A118" s="193"/>
      <c r="B118" s="426" t="s">
        <v>186</v>
      </c>
      <c r="C118" s="427"/>
      <c r="D118" s="284">
        <v>2.93</v>
      </c>
      <c r="E118" s="285" t="s">
        <v>144</v>
      </c>
      <c r="F118" s="272">
        <f>F112</f>
        <v>3.4</v>
      </c>
      <c r="G118" s="279" t="s">
        <v>144</v>
      </c>
      <c r="H118" s="139"/>
      <c r="I118" s="163" t="s">
        <v>185</v>
      </c>
      <c r="J118" s="163"/>
      <c r="K118" s="219">
        <f>(K116/1000)*F118</f>
        <v>6414.6440000000002</v>
      </c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  <c r="BC118" s="139"/>
      <c r="BD118" s="139"/>
      <c r="BE118" s="139"/>
      <c r="BF118" s="139"/>
      <c r="BG118" s="139"/>
    </row>
    <row r="119" spans="1:59" ht="14.25" x14ac:dyDescent="0.2">
      <c r="A119" s="139"/>
      <c r="B119" s="222"/>
      <c r="C119" s="222"/>
      <c r="D119" s="218"/>
      <c r="E119" s="221"/>
      <c r="F119" s="218"/>
      <c r="G119" s="221"/>
      <c r="H119" s="139"/>
      <c r="I119" s="140" t="s">
        <v>184</v>
      </c>
      <c r="J119" s="139"/>
      <c r="K119" s="218">
        <f>K118-K117</f>
        <v>886.73019999999997</v>
      </c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</row>
    <row r="120" spans="1:59" ht="14.25" x14ac:dyDescent="0.2">
      <c r="A120" s="139"/>
      <c r="B120" s="222"/>
      <c r="C120" s="222"/>
      <c r="D120" s="218"/>
      <c r="E120" s="221"/>
      <c r="F120" s="218"/>
      <c r="G120" s="221"/>
      <c r="H120" s="139"/>
      <c r="I120" s="140" t="s">
        <v>298</v>
      </c>
      <c r="K120" s="273">
        <f>K119/K117</f>
        <v>0.16040955631399317</v>
      </c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</row>
    <row r="121" spans="1:59" ht="14.25" x14ac:dyDescent="0.2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</row>
    <row r="122" spans="1:59" ht="14.25" x14ac:dyDescent="0.2">
      <c r="A122" s="160" t="s">
        <v>150</v>
      </c>
      <c r="B122" s="159"/>
      <c r="C122" s="159"/>
      <c r="D122" s="159"/>
      <c r="E122" s="159"/>
      <c r="F122" s="159"/>
      <c r="G122" s="220" t="s">
        <v>189</v>
      </c>
      <c r="H122" s="139"/>
      <c r="I122" s="139" t="s">
        <v>188</v>
      </c>
      <c r="J122" s="139"/>
      <c r="K122" s="178">
        <f>ROUND('Ex BA'!E242/12,-1)</f>
        <v>24236330</v>
      </c>
      <c r="L122" s="139" t="s">
        <v>300</v>
      </c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</row>
    <row r="123" spans="1:59" ht="14.25" x14ac:dyDescent="0.2">
      <c r="A123" s="396"/>
      <c r="B123" s="397"/>
      <c r="C123" s="398"/>
      <c r="D123" s="396" t="s">
        <v>19</v>
      </c>
      <c r="E123" s="398"/>
      <c r="F123" s="396" t="s">
        <v>20</v>
      </c>
      <c r="G123" s="398"/>
      <c r="H123" s="139"/>
      <c r="I123" s="139" t="s">
        <v>187</v>
      </c>
      <c r="J123" s="139"/>
      <c r="K123" s="218">
        <f>(K122/1000)*D124</f>
        <v>71012.44690000001</v>
      </c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</row>
    <row r="124" spans="1:59" ht="14.25" x14ac:dyDescent="0.2">
      <c r="A124" s="193"/>
      <c r="B124" s="426" t="s">
        <v>186</v>
      </c>
      <c r="C124" s="427"/>
      <c r="D124" s="284">
        <v>2.93</v>
      </c>
      <c r="E124" s="285" t="s">
        <v>144</v>
      </c>
      <c r="F124" s="272">
        <f>F112</f>
        <v>3.4</v>
      </c>
      <c r="G124" s="279" t="s">
        <v>144</v>
      </c>
      <c r="H124" s="139"/>
      <c r="I124" s="163" t="s">
        <v>185</v>
      </c>
      <c r="J124" s="163"/>
      <c r="K124" s="219">
        <f>(K122/1000)*F124</f>
        <v>82403.521999999997</v>
      </c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39"/>
      <c r="BE124" s="139"/>
      <c r="BF124" s="139"/>
      <c r="BG124" s="139"/>
    </row>
    <row r="125" spans="1:59" ht="14.25" x14ac:dyDescent="0.2">
      <c r="A125" s="139"/>
      <c r="B125" s="139"/>
      <c r="C125" s="139"/>
      <c r="D125" s="139"/>
      <c r="E125" s="139"/>
      <c r="F125" s="139"/>
      <c r="G125" s="139"/>
      <c r="H125" s="139"/>
      <c r="I125" s="140" t="s">
        <v>184</v>
      </c>
      <c r="J125" s="139"/>
      <c r="K125" s="218">
        <f>K124-K123</f>
        <v>11391.075099999987</v>
      </c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/>
    </row>
    <row r="126" spans="1:59" ht="14.25" x14ac:dyDescent="0.2">
      <c r="A126" s="139"/>
      <c r="B126" s="139"/>
      <c r="C126" s="139"/>
      <c r="D126" s="139"/>
      <c r="E126" s="139"/>
      <c r="F126" s="139"/>
      <c r="G126" s="139"/>
      <c r="H126" s="139"/>
      <c r="I126" s="140" t="s">
        <v>298</v>
      </c>
      <c r="K126" s="273">
        <f>K125/K123</f>
        <v>0.16040955631399298</v>
      </c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  <c r="BC126" s="139"/>
      <c r="BD126" s="139"/>
      <c r="BE126" s="139"/>
      <c r="BF126" s="139"/>
      <c r="BG126" s="139"/>
    </row>
    <row r="127" spans="1:59" ht="14.25" x14ac:dyDescent="0.2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39"/>
      <c r="BG127" s="139"/>
    </row>
    <row r="128" spans="1:59" ht="14.25" x14ac:dyDescent="0.2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</row>
    <row r="129" spans="1:59" ht="14.25" x14ac:dyDescent="0.2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</row>
    <row r="130" spans="1:59" ht="14.25" x14ac:dyDescent="0.2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</row>
    <row r="131" spans="1:59" ht="14.25" x14ac:dyDescent="0.2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  <c r="BC131" s="139"/>
      <c r="BD131" s="139"/>
      <c r="BE131" s="139"/>
      <c r="BF131" s="139"/>
      <c r="BG131" s="139"/>
    </row>
    <row r="132" spans="1:59" ht="14.25" x14ac:dyDescent="0.2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/>
      <c r="BG132" s="139"/>
    </row>
    <row r="133" spans="1:59" ht="14.25" x14ac:dyDescent="0.2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</row>
    <row r="134" spans="1:59" ht="14.25" x14ac:dyDescent="0.2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</row>
    <row r="135" spans="1:59" ht="14.25" x14ac:dyDescent="0.2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</row>
    <row r="136" spans="1:59" ht="14.25" x14ac:dyDescent="0.2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</row>
    <row r="137" spans="1:59" ht="14.25" x14ac:dyDescent="0.2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</row>
    <row r="138" spans="1:59" ht="14.25" x14ac:dyDescent="0.2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</row>
    <row r="139" spans="1:59" ht="14.25" x14ac:dyDescent="0.2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</row>
    <row r="140" spans="1:59" ht="14.25" x14ac:dyDescent="0.2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</row>
    <row r="141" spans="1:59" ht="14.25" x14ac:dyDescent="0.2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</row>
    <row r="142" spans="1:59" ht="14.25" x14ac:dyDescent="0.2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39"/>
      <c r="BD142" s="139"/>
      <c r="BE142" s="139"/>
      <c r="BF142" s="139"/>
      <c r="BG142" s="139"/>
    </row>
    <row r="143" spans="1:59" ht="14.25" x14ac:dyDescent="0.2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</row>
    <row r="144" spans="1:59" ht="14.25" x14ac:dyDescent="0.2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</row>
    <row r="145" spans="1:59" ht="14.25" x14ac:dyDescent="0.2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</row>
    <row r="146" spans="1:59" ht="14.25" x14ac:dyDescent="0.2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</row>
    <row r="147" spans="1:59" ht="14.25" x14ac:dyDescent="0.2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</row>
    <row r="148" spans="1:59" ht="14.25" x14ac:dyDescent="0.2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</row>
    <row r="149" spans="1:59" ht="14.25" x14ac:dyDescent="0.2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</row>
    <row r="150" spans="1:59" ht="14.25" x14ac:dyDescent="0.2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</row>
    <row r="151" spans="1:59" ht="14.25" x14ac:dyDescent="0.2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</row>
    <row r="152" spans="1:59" ht="14.25" x14ac:dyDescent="0.2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</row>
    <row r="153" spans="1:59" ht="14.25" x14ac:dyDescent="0.2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</row>
    <row r="154" spans="1:59" ht="14.25" x14ac:dyDescent="0.2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</row>
    <row r="155" spans="1:59" ht="14.25" x14ac:dyDescent="0.2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</row>
    <row r="156" spans="1:59" ht="14.25" x14ac:dyDescent="0.2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</row>
    <row r="157" spans="1:59" ht="14.25" x14ac:dyDescent="0.2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</row>
    <row r="158" spans="1:59" ht="14.25" x14ac:dyDescent="0.2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</row>
    <row r="159" spans="1:59" ht="14.25" x14ac:dyDescent="0.2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</row>
    <row r="160" spans="1:59" ht="14.25" x14ac:dyDescent="0.2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</row>
    <row r="161" spans="1:59" ht="14.25" x14ac:dyDescent="0.2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</row>
    <row r="162" spans="1:59" ht="14.25" x14ac:dyDescent="0.2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</row>
    <row r="163" spans="1:59" ht="14.25" x14ac:dyDescent="0.2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</row>
    <row r="164" spans="1:59" ht="14.25" x14ac:dyDescent="0.2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</row>
    <row r="165" spans="1:59" ht="14.25" x14ac:dyDescent="0.2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</row>
    <row r="166" spans="1:59" ht="14.25" x14ac:dyDescent="0.2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</row>
    <row r="167" spans="1:59" ht="14.25" x14ac:dyDescent="0.2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</row>
    <row r="168" spans="1:59" ht="14.25" x14ac:dyDescent="0.2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</row>
    <row r="169" spans="1:59" ht="14.25" x14ac:dyDescent="0.2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</row>
    <row r="170" spans="1:59" ht="14.25" x14ac:dyDescent="0.2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</row>
    <row r="171" spans="1:59" ht="14.25" x14ac:dyDescent="0.2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</row>
    <row r="172" spans="1:59" ht="14.25" x14ac:dyDescent="0.2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</row>
    <row r="173" spans="1:59" ht="14.25" x14ac:dyDescent="0.2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</row>
    <row r="174" spans="1:59" ht="14.25" x14ac:dyDescent="0.2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</row>
    <row r="175" spans="1:59" ht="14.25" x14ac:dyDescent="0.2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</row>
    <row r="176" spans="1:59" ht="14.25" x14ac:dyDescent="0.2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</row>
    <row r="177" spans="1:59" ht="14.25" x14ac:dyDescent="0.2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</row>
    <row r="178" spans="1:59" ht="14.25" x14ac:dyDescent="0.2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</row>
    <row r="179" spans="1:59" ht="14.25" x14ac:dyDescent="0.2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</row>
    <row r="180" spans="1:59" ht="14.25" x14ac:dyDescent="0.2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</row>
    <row r="181" spans="1:59" ht="14.25" x14ac:dyDescent="0.2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</row>
    <row r="182" spans="1:59" ht="14.25" x14ac:dyDescent="0.2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</row>
    <row r="183" spans="1:59" ht="14.25" x14ac:dyDescent="0.2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</row>
    <row r="184" spans="1:59" ht="14.25" x14ac:dyDescent="0.2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</row>
    <row r="185" spans="1:59" ht="14.25" x14ac:dyDescent="0.2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</row>
    <row r="186" spans="1:59" ht="14.25" x14ac:dyDescent="0.2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</row>
    <row r="187" spans="1:59" ht="14.25" x14ac:dyDescent="0.2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</row>
    <row r="188" spans="1:59" ht="14.25" x14ac:dyDescent="0.2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</row>
    <row r="189" spans="1:59" ht="14.25" x14ac:dyDescent="0.2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</row>
    <row r="190" spans="1:59" ht="14.25" x14ac:dyDescent="0.2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</row>
    <row r="191" spans="1:59" ht="14.25" x14ac:dyDescent="0.2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</row>
    <row r="192" spans="1:59" ht="14.25" x14ac:dyDescent="0.2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</row>
    <row r="193" spans="1:59" ht="14.25" x14ac:dyDescent="0.2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</row>
    <row r="194" spans="1:59" ht="14.25" x14ac:dyDescent="0.2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</row>
    <row r="195" spans="1:59" ht="14.25" x14ac:dyDescent="0.2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</row>
    <row r="196" spans="1:59" ht="14.25" x14ac:dyDescent="0.2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</row>
    <row r="197" spans="1:59" ht="14.25" x14ac:dyDescent="0.2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</row>
    <row r="198" spans="1:59" ht="14.25" x14ac:dyDescent="0.2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</row>
    <row r="199" spans="1:59" ht="14.25" x14ac:dyDescent="0.2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</row>
    <row r="200" spans="1:59" ht="14.25" x14ac:dyDescent="0.2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</row>
    <row r="201" spans="1:59" ht="14.25" x14ac:dyDescent="0.2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</row>
    <row r="202" spans="1:59" ht="14.25" x14ac:dyDescent="0.2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</row>
    <row r="203" spans="1:59" ht="14.25" x14ac:dyDescent="0.2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</row>
    <row r="204" spans="1:59" ht="14.25" x14ac:dyDescent="0.2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</row>
    <row r="205" spans="1:59" ht="14.25" x14ac:dyDescent="0.2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</row>
    <row r="206" spans="1:59" ht="14.25" x14ac:dyDescent="0.2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</row>
    <row r="207" spans="1:59" ht="14.25" x14ac:dyDescent="0.2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</row>
    <row r="208" spans="1:59" ht="14.25" x14ac:dyDescent="0.2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</row>
    <row r="209" spans="1:59" ht="14.25" x14ac:dyDescent="0.2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</row>
    <row r="210" spans="1:59" ht="14.25" x14ac:dyDescent="0.2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</row>
    <row r="211" spans="1:59" ht="14.25" x14ac:dyDescent="0.2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</row>
    <row r="212" spans="1:59" ht="14.25" x14ac:dyDescent="0.2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</row>
    <row r="213" spans="1:59" ht="14.25" x14ac:dyDescent="0.2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</row>
    <row r="214" spans="1:59" ht="14.25" x14ac:dyDescent="0.2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</row>
    <row r="215" spans="1:59" ht="14.25" x14ac:dyDescent="0.2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</row>
    <row r="216" spans="1:59" ht="14.25" x14ac:dyDescent="0.2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</row>
    <row r="217" spans="1:59" ht="14.25" x14ac:dyDescent="0.2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</row>
    <row r="218" spans="1:59" ht="14.25" x14ac:dyDescent="0.2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</row>
    <row r="219" spans="1:59" ht="14.25" x14ac:dyDescent="0.2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</row>
    <row r="220" spans="1:59" ht="14.25" x14ac:dyDescent="0.2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</row>
    <row r="221" spans="1:59" ht="14.25" x14ac:dyDescent="0.2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</row>
    <row r="222" spans="1:59" ht="14.25" x14ac:dyDescent="0.2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</row>
    <row r="223" spans="1:59" ht="14.25" x14ac:dyDescent="0.2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</row>
    <row r="224" spans="1:59" ht="14.25" x14ac:dyDescent="0.2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</row>
    <row r="225" spans="1:59" ht="14.25" x14ac:dyDescent="0.2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</row>
    <row r="226" spans="1:59" ht="14.25" x14ac:dyDescent="0.2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</row>
    <row r="227" spans="1:59" ht="14.25" x14ac:dyDescent="0.2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</row>
    <row r="228" spans="1:59" ht="14.25" x14ac:dyDescent="0.2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</row>
    <row r="229" spans="1:59" ht="14.25" x14ac:dyDescent="0.2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</row>
    <row r="230" spans="1:59" ht="14.25" x14ac:dyDescent="0.2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</row>
    <row r="231" spans="1:59" ht="14.25" x14ac:dyDescent="0.2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</row>
    <row r="232" spans="1:59" ht="14.25" x14ac:dyDescent="0.2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</row>
    <row r="233" spans="1:59" ht="14.25" x14ac:dyDescent="0.2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</row>
    <row r="234" spans="1:59" ht="14.25" x14ac:dyDescent="0.2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</row>
    <row r="235" spans="1:59" ht="14.25" x14ac:dyDescent="0.2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</row>
    <row r="236" spans="1:59" ht="14.25" x14ac:dyDescent="0.2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</row>
    <row r="237" spans="1:59" ht="14.25" x14ac:dyDescent="0.2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</row>
    <row r="238" spans="1:59" ht="14.25" x14ac:dyDescent="0.2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</row>
    <row r="239" spans="1:59" ht="14.25" x14ac:dyDescent="0.2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</row>
    <row r="240" spans="1:59" ht="14.25" x14ac:dyDescent="0.2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</row>
    <row r="241" spans="1:59" ht="14.25" x14ac:dyDescent="0.2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</row>
    <row r="242" spans="1:59" ht="14.25" x14ac:dyDescent="0.2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</row>
    <row r="243" spans="1:59" ht="14.25" x14ac:dyDescent="0.2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</row>
    <row r="244" spans="1:59" ht="14.25" x14ac:dyDescent="0.2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</row>
    <row r="245" spans="1:59" ht="14.25" x14ac:dyDescent="0.2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</row>
    <row r="246" spans="1:59" ht="14.25" x14ac:dyDescent="0.2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</row>
    <row r="247" spans="1:59" ht="14.25" x14ac:dyDescent="0.2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</row>
    <row r="248" spans="1:59" ht="14.25" x14ac:dyDescent="0.2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</row>
    <row r="249" spans="1:59" ht="14.25" x14ac:dyDescent="0.2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</row>
    <row r="250" spans="1:59" ht="14.25" x14ac:dyDescent="0.2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</row>
    <row r="251" spans="1:59" ht="14.25" x14ac:dyDescent="0.2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</row>
    <row r="252" spans="1:59" ht="14.25" x14ac:dyDescent="0.2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</row>
    <row r="253" spans="1:59" ht="14.25" x14ac:dyDescent="0.2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</row>
    <row r="254" spans="1:59" ht="14.25" x14ac:dyDescent="0.2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</row>
    <row r="255" spans="1:59" ht="14.25" x14ac:dyDescent="0.2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</row>
    <row r="256" spans="1:59" ht="14.25" x14ac:dyDescent="0.2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</row>
    <row r="257" spans="1:59" ht="14.25" x14ac:dyDescent="0.2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</row>
    <row r="258" spans="1:59" ht="14.25" x14ac:dyDescent="0.2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</row>
    <row r="259" spans="1:59" ht="14.25" x14ac:dyDescent="0.2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</row>
    <row r="260" spans="1:59" ht="14.25" x14ac:dyDescent="0.2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</row>
    <row r="261" spans="1:59" ht="14.25" x14ac:dyDescent="0.2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</row>
    <row r="262" spans="1:59" ht="14.25" x14ac:dyDescent="0.2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</row>
    <row r="263" spans="1:59" ht="14.25" x14ac:dyDescent="0.2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/>
    </row>
    <row r="264" spans="1:59" ht="14.25" x14ac:dyDescent="0.2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/>
      <c r="BE264" s="139"/>
      <c r="BF264" s="139"/>
      <c r="BG264" s="139"/>
    </row>
    <row r="265" spans="1:59" ht="14.25" x14ac:dyDescent="0.2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/>
    </row>
    <row r="266" spans="1:59" ht="14.25" x14ac:dyDescent="0.2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  <c r="BE266" s="139"/>
      <c r="BF266" s="139"/>
      <c r="BG266" s="139"/>
    </row>
    <row r="267" spans="1:59" ht="14.25" x14ac:dyDescent="0.2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  <c r="BE267" s="139"/>
      <c r="BF267" s="139"/>
      <c r="BG267" s="139"/>
    </row>
    <row r="268" spans="1:59" ht="14.25" x14ac:dyDescent="0.2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39"/>
      <c r="BC268" s="139"/>
      <c r="BD268" s="139"/>
      <c r="BE268" s="139"/>
      <c r="BF268" s="139"/>
      <c r="BG268" s="139"/>
    </row>
    <row r="269" spans="1:59" ht="14.25" x14ac:dyDescent="0.2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39"/>
      <c r="BC269" s="139"/>
      <c r="BD269" s="139"/>
      <c r="BE269" s="139"/>
      <c r="BF269" s="139"/>
      <c r="BG269" s="139"/>
    </row>
    <row r="270" spans="1:59" ht="14.25" x14ac:dyDescent="0.2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39"/>
      <c r="BC270" s="139"/>
      <c r="BD270" s="139"/>
      <c r="BE270" s="139"/>
      <c r="BF270" s="139"/>
      <c r="BG270" s="139"/>
    </row>
    <row r="271" spans="1:59" ht="14.25" x14ac:dyDescent="0.2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39"/>
      <c r="BC271" s="139"/>
      <c r="BD271" s="139"/>
      <c r="BE271" s="139"/>
      <c r="BF271" s="139"/>
      <c r="BG271" s="139"/>
    </row>
    <row r="272" spans="1:59" ht="14.25" x14ac:dyDescent="0.2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39"/>
      <c r="BC272" s="139"/>
      <c r="BD272" s="139"/>
      <c r="BE272" s="139"/>
      <c r="BF272" s="139"/>
      <c r="BG272" s="139"/>
    </row>
    <row r="273" spans="1:59" ht="14.25" x14ac:dyDescent="0.2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39"/>
      <c r="BC273" s="139"/>
      <c r="BD273" s="139"/>
      <c r="BE273" s="139"/>
      <c r="BF273" s="139"/>
      <c r="BG273" s="139"/>
    </row>
    <row r="274" spans="1:59" ht="14.25" x14ac:dyDescent="0.2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39"/>
      <c r="BC274" s="139"/>
      <c r="BD274" s="139"/>
      <c r="BE274" s="139"/>
      <c r="BF274" s="139"/>
      <c r="BG274" s="139"/>
    </row>
    <row r="275" spans="1:59" ht="14.25" x14ac:dyDescent="0.2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39"/>
      <c r="BC275" s="139"/>
      <c r="BD275" s="139"/>
      <c r="BE275" s="139"/>
      <c r="BF275" s="139"/>
      <c r="BG275" s="139"/>
    </row>
    <row r="276" spans="1:59" ht="14.25" x14ac:dyDescent="0.2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39"/>
      <c r="BC276" s="139"/>
      <c r="BD276" s="139"/>
      <c r="BE276" s="139"/>
      <c r="BF276" s="139"/>
      <c r="BG276" s="139"/>
    </row>
    <row r="277" spans="1:59" ht="14.25" x14ac:dyDescent="0.2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</row>
    <row r="278" spans="1:59" ht="14.25" x14ac:dyDescent="0.2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39"/>
      <c r="BC278" s="139"/>
      <c r="BD278" s="139"/>
      <c r="BE278" s="139"/>
      <c r="BF278" s="139"/>
      <c r="BG278" s="139"/>
    </row>
    <row r="279" spans="1:59" ht="14.25" x14ac:dyDescent="0.2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</row>
    <row r="280" spans="1:59" ht="14.25" x14ac:dyDescent="0.2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/>
      <c r="BD280" s="139"/>
      <c r="BE280" s="139"/>
      <c r="BF280" s="139"/>
      <c r="BG280" s="139"/>
    </row>
    <row r="281" spans="1:59" ht="14.25" x14ac:dyDescent="0.2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</row>
    <row r="282" spans="1:59" ht="14.25" x14ac:dyDescent="0.2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/>
      <c r="BE282" s="139"/>
      <c r="BF282" s="139"/>
      <c r="BG282" s="139"/>
    </row>
    <row r="283" spans="1:59" ht="14.25" x14ac:dyDescent="0.2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39"/>
      <c r="BC283" s="139"/>
      <c r="BD283" s="139"/>
      <c r="BE283" s="139"/>
      <c r="BF283" s="139"/>
      <c r="BG283" s="139"/>
    </row>
    <row r="284" spans="1:59" ht="14.25" x14ac:dyDescent="0.2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</row>
    <row r="285" spans="1:59" ht="14.25" x14ac:dyDescent="0.2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/>
      <c r="BD285" s="139"/>
      <c r="BE285" s="139"/>
      <c r="BF285" s="139"/>
      <c r="BG285" s="139"/>
    </row>
    <row r="286" spans="1:59" ht="14.25" x14ac:dyDescent="0.2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/>
      <c r="BE286" s="139"/>
      <c r="BF286" s="139"/>
      <c r="BG286" s="139"/>
    </row>
    <row r="287" spans="1:59" ht="14.25" x14ac:dyDescent="0.2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/>
      <c r="BG287" s="139"/>
    </row>
    <row r="288" spans="1:59" ht="14.25" x14ac:dyDescent="0.2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39"/>
      <c r="BC288" s="139"/>
      <c r="BD288" s="139"/>
      <c r="BE288" s="139"/>
      <c r="BF288" s="139"/>
      <c r="BG288" s="139"/>
    </row>
    <row r="289" spans="1:59" ht="14.25" x14ac:dyDescent="0.2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</row>
    <row r="290" spans="1:59" ht="14.25" x14ac:dyDescent="0.2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39"/>
      <c r="BC290" s="139"/>
      <c r="BD290" s="139"/>
      <c r="BE290" s="139"/>
      <c r="BF290" s="139"/>
      <c r="BG290" s="139"/>
    </row>
    <row r="291" spans="1:59" ht="14.25" x14ac:dyDescent="0.2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</row>
    <row r="292" spans="1:59" ht="14.25" x14ac:dyDescent="0.2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</row>
    <row r="293" spans="1:59" ht="14.25" x14ac:dyDescent="0.2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</row>
    <row r="294" spans="1:59" ht="14.25" x14ac:dyDescent="0.2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39"/>
      <c r="BC294" s="139"/>
      <c r="BD294" s="139"/>
      <c r="BE294" s="139"/>
      <c r="BF294" s="139"/>
      <c r="BG294" s="139"/>
    </row>
    <row r="295" spans="1:59" ht="14.25" x14ac:dyDescent="0.2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</row>
    <row r="296" spans="1:59" ht="14.25" x14ac:dyDescent="0.2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</row>
    <row r="297" spans="1:59" ht="14.25" x14ac:dyDescent="0.2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  <c r="BC297" s="139"/>
      <c r="BD297" s="139"/>
      <c r="BE297" s="139"/>
      <c r="BF297" s="139"/>
      <c r="BG297" s="139"/>
    </row>
    <row r="298" spans="1:59" ht="14.25" x14ac:dyDescent="0.2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</row>
    <row r="299" spans="1:59" ht="14.25" x14ac:dyDescent="0.2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</row>
    <row r="300" spans="1:59" ht="14.25" x14ac:dyDescent="0.2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</row>
    <row r="301" spans="1:59" ht="14.25" x14ac:dyDescent="0.2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</row>
    <row r="302" spans="1:59" ht="14.25" x14ac:dyDescent="0.2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39"/>
      <c r="BC302" s="139"/>
      <c r="BD302" s="139"/>
      <c r="BE302" s="139"/>
      <c r="BF302" s="139"/>
      <c r="BG302" s="139"/>
    </row>
    <row r="303" spans="1:59" ht="14.25" x14ac:dyDescent="0.2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</row>
    <row r="304" spans="1:59" ht="14.25" x14ac:dyDescent="0.2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</row>
    <row r="305" spans="1:59" ht="14.25" x14ac:dyDescent="0.2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</row>
    <row r="306" spans="1:59" ht="14.25" x14ac:dyDescent="0.2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</row>
    <row r="307" spans="1:59" ht="14.25" x14ac:dyDescent="0.2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</row>
    <row r="308" spans="1:59" ht="14.25" x14ac:dyDescent="0.2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39"/>
      <c r="BC308" s="139"/>
      <c r="BD308" s="139"/>
      <c r="BE308" s="139"/>
      <c r="BF308" s="139"/>
      <c r="BG308" s="139"/>
    </row>
    <row r="309" spans="1:59" ht="14.25" x14ac:dyDescent="0.2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</row>
    <row r="310" spans="1:59" ht="14.25" x14ac:dyDescent="0.2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</row>
    <row r="311" spans="1:59" ht="14.25" x14ac:dyDescent="0.2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39"/>
      <c r="BC311" s="139"/>
      <c r="BD311" s="139"/>
      <c r="BE311" s="139"/>
      <c r="BF311" s="139"/>
      <c r="BG311" s="139"/>
    </row>
    <row r="312" spans="1:59" ht="14.25" x14ac:dyDescent="0.2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39"/>
      <c r="BC312" s="139"/>
      <c r="BD312" s="139"/>
      <c r="BE312" s="139"/>
      <c r="BF312" s="139"/>
      <c r="BG312" s="139"/>
    </row>
    <row r="313" spans="1:59" ht="14.25" x14ac:dyDescent="0.2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  <c r="AZ313" s="139"/>
      <c r="BA313" s="139"/>
      <c r="BB313" s="139"/>
      <c r="BC313" s="139"/>
      <c r="BD313" s="139"/>
      <c r="BE313" s="139"/>
      <c r="BF313" s="139"/>
      <c r="BG313" s="139"/>
    </row>
    <row r="314" spans="1:59" ht="14.25" x14ac:dyDescent="0.2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39"/>
      <c r="BC314" s="139"/>
      <c r="BD314" s="139"/>
      <c r="BE314" s="139"/>
      <c r="BF314" s="139"/>
      <c r="BG314" s="139"/>
    </row>
    <row r="315" spans="1:59" ht="14.25" x14ac:dyDescent="0.2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39"/>
      <c r="BC315" s="139"/>
      <c r="BD315" s="139"/>
      <c r="BE315" s="139"/>
      <c r="BF315" s="139"/>
      <c r="BG315" s="139"/>
    </row>
    <row r="316" spans="1:59" ht="14.25" x14ac:dyDescent="0.2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  <c r="AZ316" s="139"/>
      <c r="BA316" s="139"/>
      <c r="BB316" s="139"/>
      <c r="BC316" s="139"/>
      <c r="BD316" s="139"/>
      <c r="BE316" s="139"/>
      <c r="BF316" s="139"/>
      <c r="BG316" s="139"/>
    </row>
    <row r="317" spans="1:59" ht="14.25" x14ac:dyDescent="0.2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39"/>
      <c r="BC317" s="139"/>
      <c r="BD317" s="139"/>
      <c r="BE317" s="139"/>
      <c r="BF317" s="139"/>
      <c r="BG317" s="139"/>
    </row>
    <row r="318" spans="1:59" ht="14.25" x14ac:dyDescent="0.2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39"/>
      <c r="BC318" s="139"/>
      <c r="BD318" s="139"/>
      <c r="BE318" s="139"/>
      <c r="BF318" s="139"/>
      <c r="BG318" s="139"/>
    </row>
    <row r="319" spans="1:59" ht="14.25" x14ac:dyDescent="0.2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39"/>
      <c r="BC319" s="139"/>
      <c r="BD319" s="139"/>
      <c r="BE319" s="139"/>
      <c r="BF319" s="139"/>
      <c r="BG319" s="139"/>
    </row>
    <row r="320" spans="1:59" ht="14.25" x14ac:dyDescent="0.2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39"/>
      <c r="BC320" s="139"/>
      <c r="BD320" s="139"/>
      <c r="BE320" s="139"/>
      <c r="BF320" s="139"/>
      <c r="BG320" s="139"/>
    </row>
    <row r="321" spans="1:59" ht="14.25" x14ac:dyDescent="0.2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39"/>
      <c r="BC321" s="139"/>
      <c r="BD321" s="139"/>
      <c r="BE321" s="139"/>
      <c r="BF321" s="139"/>
      <c r="BG321" s="139"/>
    </row>
    <row r="322" spans="1:59" ht="14.25" x14ac:dyDescent="0.2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39"/>
      <c r="BC322" s="139"/>
      <c r="BD322" s="139"/>
      <c r="BE322" s="139"/>
      <c r="BF322" s="139"/>
      <c r="BG322" s="139"/>
    </row>
    <row r="323" spans="1:59" ht="14.25" x14ac:dyDescent="0.2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39"/>
      <c r="BC323" s="139"/>
      <c r="BD323" s="139"/>
      <c r="BE323" s="139"/>
      <c r="BF323" s="139"/>
      <c r="BG323" s="139"/>
    </row>
    <row r="324" spans="1:59" ht="14.25" x14ac:dyDescent="0.2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39"/>
      <c r="BC324" s="139"/>
      <c r="BD324" s="139"/>
      <c r="BE324" s="139"/>
      <c r="BF324" s="139"/>
      <c r="BG324" s="139"/>
    </row>
    <row r="325" spans="1:59" ht="14.25" x14ac:dyDescent="0.2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</row>
    <row r="326" spans="1:59" ht="14.25" x14ac:dyDescent="0.2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  <c r="AZ326" s="139"/>
      <c r="BA326" s="139"/>
      <c r="BB326" s="139"/>
      <c r="BC326" s="139"/>
      <c r="BD326" s="139"/>
      <c r="BE326" s="139"/>
      <c r="BF326" s="139"/>
      <c r="BG326" s="139"/>
    </row>
    <row r="327" spans="1:59" ht="14.25" x14ac:dyDescent="0.2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39"/>
      <c r="BC327" s="139"/>
      <c r="BD327" s="139"/>
      <c r="BE327" s="139"/>
      <c r="BF327" s="139"/>
      <c r="BG327" s="139"/>
    </row>
    <row r="328" spans="1:59" ht="14.25" x14ac:dyDescent="0.2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39"/>
      <c r="BC328" s="139"/>
      <c r="BD328" s="139"/>
      <c r="BE328" s="139"/>
      <c r="BF328" s="139"/>
      <c r="BG328" s="139"/>
    </row>
    <row r="329" spans="1:59" ht="14.25" x14ac:dyDescent="0.2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39"/>
      <c r="BC329" s="139"/>
      <c r="BD329" s="139"/>
      <c r="BE329" s="139"/>
      <c r="BF329" s="139"/>
      <c r="BG329" s="139"/>
    </row>
    <row r="330" spans="1:59" ht="14.25" x14ac:dyDescent="0.2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/>
      <c r="BD330" s="139"/>
      <c r="BE330" s="139"/>
      <c r="BF330" s="139"/>
      <c r="BG330" s="139"/>
    </row>
    <row r="331" spans="1:59" ht="14.25" x14ac:dyDescent="0.2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39"/>
      <c r="BC331" s="139"/>
      <c r="BD331" s="139"/>
      <c r="BE331" s="139"/>
      <c r="BF331" s="139"/>
      <c r="BG331" s="139"/>
    </row>
    <row r="332" spans="1:59" ht="14.25" x14ac:dyDescent="0.2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39"/>
      <c r="BC332" s="139"/>
      <c r="BD332" s="139"/>
      <c r="BE332" s="139"/>
      <c r="BF332" s="139"/>
      <c r="BG332" s="139"/>
    </row>
    <row r="333" spans="1:59" ht="14.25" x14ac:dyDescent="0.2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39"/>
      <c r="BC333" s="139"/>
      <c r="BD333" s="139"/>
      <c r="BE333" s="139"/>
      <c r="BF333" s="139"/>
      <c r="BG333" s="139"/>
    </row>
    <row r="334" spans="1:59" ht="14.25" x14ac:dyDescent="0.2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  <c r="AZ334" s="139"/>
      <c r="BA334" s="139"/>
      <c r="BB334" s="139"/>
      <c r="BC334" s="139"/>
      <c r="BD334" s="139"/>
      <c r="BE334" s="139"/>
      <c r="BF334" s="139"/>
      <c r="BG334" s="139"/>
    </row>
    <row r="335" spans="1:59" ht="14.25" x14ac:dyDescent="0.2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  <c r="AZ335" s="139"/>
      <c r="BA335" s="139"/>
      <c r="BB335" s="139"/>
      <c r="BC335" s="139"/>
      <c r="BD335" s="139"/>
      <c r="BE335" s="139"/>
      <c r="BF335" s="139"/>
      <c r="BG335" s="139"/>
    </row>
    <row r="336" spans="1:59" ht="14.25" x14ac:dyDescent="0.2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39"/>
      <c r="BC336" s="139"/>
      <c r="BD336" s="139"/>
      <c r="BE336" s="139"/>
      <c r="BF336" s="139"/>
      <c r="BG336" s="139"/>
    </row>
    <row r="337" spans="1:59" ht="14.25" x14ac:dyDescent="0.2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39"/>
      <c r="BC337" s="139"/>
      <c r="BD337" s="139"/>
      <c r="BE337" s="139"/>
      <c r="BF337" s="139"/>
      <c r="BG337" s="139"/>
    </row>
    <row r="338" spans="1:59" ht="14.25" x14ac:dyDescent="0.2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/>
      <c r="AZ338" s="139"/>
      <c r="BA338" s="139"/>
      <c r="BB338" s="139"/>
      <c r="BC338" s="139"/>
      <c r="BD338" s="139"/>
      <c r="BE338" s="139"/>
      <c r="BF338" s="139"/>
      <c r="BG338" s="139"/>
    </row>
    <row r="339" spans="1:59" ht="14.25" x14ac:dyDescent="0.2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39"/>
      <c r="BC339" s="139"/>
      <c r="BD339" s="139"/>
      <c r="BE339" s="139"/>
      <c r="BF339" s="139"/>
      <c r="BG339" s="139"/>
    </row>
    <row r="340" spans="1:59" ht="14.25" x14ac:dyDescent="0.2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39"/>
      <c r="BC340" s="139"/>
      <c r="BD340" s="139"/>
      <c r="BE340" s="139"/>
      <c r="BF340" s="139"/>
      <c r="BG340" s="139"/>
    </row>
    <row r="341" spans="1:59" ht="14.25" x14ac:dyDescent="0.2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39"/>
      <c r="BC341" s="139"/>
      <c r="BD341" s="139"/>
      <c r="BE341" s="139"/>
      <c r="BF341" s="139"/>
      <c r="BG341" s="139"/>
    </row>
    <row r="342" spans="1:59" ht="14.25" x14ac:dyDescent="0.2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/>
      <c r="AM342" s="139"/>
      <c r="AN342" s="139"/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/>
      <c r="AZ342" s="139"/>
      <c r="BA342" s="139"/>
      <c r="BB342" s="139"/>
      <c r="BC342" s="139"/>
      <c r="BD342" s="139"/>
      <c r="BE342" s="139"/>
      <c r="BF342" s="139"/>
      <c r="BG342" s="139"/>
    </row>
    <row r="343" spans="1:59" ht="14.25" x14ac:dyDescent="0.2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  <c r="AZ343" s="139"/>
      <c r="BA343" s="139"/>
      <c r="BB343" s="139"/>
      <c r="BC343" s="139"/>
      <c r="BD343" s="139"/>
      <c r="BE343" s="139"/>
      <c r="BF343" s="139"/>
      <c r="BG343" s="139"/>
    </row>
    <row r="344" spans="1:59" ht="14.25" x14ac:dyDescent="0.2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39"/>
      <c r="BC344" s="139"/>
      <c r="BD344" s="139"/>
      <c r="BE344" s="139"/>
      <c r="BF344" s="139"/>
      <c r="BG344" s="139"/>
    </row>
    <row r="345" spans="1:59" ht="14.25" x14ac:dyDescent="0.2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39"/>
      <c r="BC345" s="139"/>
      <c r="BD345" s="139"/>
      <c r="BE345" s="139"/>
      <c r="BF345" s="139"/>
      <c r="BG345" s="139"/>
    </row>
    <row r="346" spans="1:59" ht="14.25" x14ac:dyDescent="0.2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39"/>
      <c r="BC346" s="139"/>
      <c r="BD346" s="139"/>
      <c r="BE346" s="139"/>
      <c r="BF346" s="139"/>
      <c r="BG346" s="139"/>
    </row>
    <row r="347" spans="1:59" ht="14.25" x14ac:dyDescent="0.2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39"/>
      <c r="BC347" s="139"/>
      <c r="BD347" s="139"/>
      <c r="BE347" s="139"/>
      <c r="BF347" s="139"/>
      <c r="BG347" s="139"/>
    </row>
    <row r="348" spans="1:59" ht="14.25" x14ac:dyDescent="0.2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39"/>
      <c r="BC348" s="139"/>
      <c r="BD348" s="139"/>
      <c r="BE348" s="139"/>
      <c r="BF348" s="139"/>
      <c r="BG348" s="139"/>
    </row>
    <row r="349" spans="1:59" ht="14.25" x14ac:dyDescent="0.2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39"/>
      <c r="BC349" s="139"/>
      <c r="BD349" s="139"/>
      <c r="BE349" s="139"/>
      <c r="BF349" s="139"/>
      <c r="BG349" s="139"/>
    </row>
    <row r="350" spans="1:59" ht="14.25" x14ac:dyDescent="0.2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39"/>
      <c r="BC350" s="139"/>
      <c r="BD350" s="139"/>
      <c r="BE350" s="139"/>
      <c r="BF350" s="139"/>
      <c r="BG350" s="139"/>
    </row>
    <row r="351" spans="1:59" ht="14.25" x14ac:dyDescent="0.2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39"/>
      <c r="BC351" s="139"/>
      <c r="BD351" s="139"/>
      <c r="BE351" s="139"/>
      <c r="BF351" s="139"/>
      <c r="BG351" s="139"/>
    </row>
    <row r="352" spans="1:59" ht="14.25" x14ac:dyDescent="0.2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  <c r="AZ352" s="139"/>
      <c r="BA352" s="139"/>
      <c r="BB352" s="139"/>
      <c r="BC352" s="139"/>
      <c r="BD352" s="139"/>
      <c r="BE352" s="139"/>
      <c r="BF352" s="139"/>
      <c r="BG352" s="139"/>
    </row>
    <row r="353" spans="1:59" ht="14.25" x14ac:dyDescent="0.2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  <c r="AK353" s="139"/>
      <c r="AL353" s="139"/>
      <c r="AM353" s="139"/>
      <c r="AN353" s="139"/>
      <c r="AO353" s="139"/>
      <c r="AP353" s="139"/>
      <c r="AQ353" s="139"/>
      <c r="AR353" s="139"/>
      <c r="AS353" s="139"/>
      <c r="AT353" s="139"/>
      <c r="AU353" s="139"/>
      <c r="AV353" s="139"/>
      <c r="AW353" s="139"/>
      <c r="AX353" s="139"/>
      <c r="AY353" s="139"/>
      <c r="AZ353" s="139"/>
      <c r="BA353" s="139"/>
      <c r="BB353" s="139"/>
      <c r="BC353" s="139"/>
      <c r="BD353" s="139"/>
      <c r="BE353" s="139"/>
      <c r="BF353" s="139"/>
      <c r="BG353" s="139"/>
    </row>
    <row r="354" spans="1:59" ht="14.25" x14ac:dyDescent="0.2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  <c r="AZ354" s="139"/>
      <c r="BA354" s="139"/>
      <c r="BB354" s="139"/>
      <c r="BC354" s="139"/>
      <c r="BD354" s="139"/>
      <c r="BE354" s="139"/>
      <c r="BF354" s="139"/>
      <c r="BG354" s="139"/>
    </row>
    <row r="355" spans="1:59" ht="14.25" x14ac:dyDescent="0.2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39"/>
      <c r="BC355" s="139"/>
      <c r="BD355" s="139"/>
      <c r="BE355" s="139"/>
      <c r="BF355" s="139"/>
      <c r="BG355" s="139"/>
    </row>
    <row r="356" spans="1:59" ht="14.25" x14ac:dyDescent="0.2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39"/>
      <c r="BC356" s="139"/>
      <c r="BD356" s="139"/>
      <c r="BE356" s="139"/>
      <c r="BF356" s="139"/>
      <c r="BG356" s="139"/>
    </row>
    <row r="357" spans="1:59" ht="14.25" x14ac:dyDescent="0.2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39"/>
      <c r="BC357" s="139"/>
      <c r="BD357" s="139"/>
      <c r="BE357" s="139"/>
      <c r="BF357" s="139"/>
      <c r="BG357" s="139"/>
    </row>
    <row r="358" spans="1:59" ht="14.25" x14ac:dyDescent="0.2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39"/>
      <c r="BC358" s="139"/>
      <c r="BD358" s="139"/>
      <c r="BE358" s="139"/>
      <c r="BF358" s="139"/>
      <c r="BG358" s="139"/>
    </row>
    <row r="359" spans="1:59" ht="14.25" x14ac:dyDescent="0.2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</row>
    <row r="360" spans="1:59" ht="14.25" x14ac:dyDescent="0.2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39"/>
      <c r="BC360" s="139"/>
      <c r="BD360" s="139"/>
      <c r="BE360" s="139"/>
      <c r="BF360" s="139"/>
      <c r="BG360" s="139"/>
    </row>
    <row r="361" spans="1:59" ht="14.25" x14ac:dyDescent="0.2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</row>
    <row r="362" spans="1:59" ht="14.25" x14ac:dyDescent="0.2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/>
      <c r="BA362" s="139"/>
      <c r="BB362" s="139"/>
      <c r="BC362" s="139"/>
      <c r="BD362" s="139"/>
      <c r="BE362" s="139"/>
      <c r="BF362" s="139"/>
      <c r="BG362" s="139"/>
    </row>
    <row r="363" spans="1:59" ht="14.25" x14ac:dyDescent="0.2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39"/>
      <c r="BC363" s="139"/>
      <c r="BD363" s="139"/>
      <c r="BE363" s="139"/>
      <c r="BF363" s="139"/>
      <c r="BG363" s="139"/>
    </row>
    <row r="364" spans="1:59" ht="14.25" x14ac:dyDescent="0.2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39"/>
      <c r="BC364" s="139"/>
      <c r="BD364" s="139"/>
      <c r="BE364" s="139"/>
      <c r="BF364" s="139"/>
      <c r="BG364" s="139"/>
    </row>
    <row r="365" spans="1:59" ht="14.25" x14ac:dyDescent="0.2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  <c r="AZ365" s="139"/>
      <c r="BA365" s="139"/>
      <c r="BB365" s="139"/>
      <c r="BC365" s="139"/>
      <c r="BD365" s="139"/>
      <c r="BE365" s="139"/>
      <c r="BF365" s="139"/>
      <c r="BG365" s="139"/>
    </row>
    <row r="366" spans="1:59" ht="14.25" x14ac:dyDescent="0.2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39"/>
      <c r="BC366" s="139"/>
      <c r="BD366" s="139"/>
      <c r="BE366" s="139"/>
      <c r="BF366" s="139"/>
      <c r="BG366" s="139"/>
    </row>
    <row r="367" spans="1:59" ht="14.25" x14ac:dyDescent="0.2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39"/>
      <c r="BC367" s="139"/>
      <c r="BD367" s="139"/>
      <c r="BE367" s="139"/>
      <c r="BF367" s="139"/>
      <c r="BG367" s="139"/>
    </row>
    <row r="368" spans="1:59" ht="14.25" x14ac:dyDescent="0.2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39"/>
      <c r="BC368" s="139"/>
      <c r="BD368" s="139"/>
      <c r="BE368" s="139"/>
      <c r="BF368" s="139"/>
      <c r="BG368" s="139"/>
    </row>
    <row r="369" spans="1:59" ht="14.25" x14ac:dyDescent="0.2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39"/>
      <c r="BC369" s="139"/>
      <c r="BD369" s="139"/>
      <c r="BE369" s="139"/>
      <c r="BF369" s="139"/>
      <c r="BG369" s="139"/>
    </row>
    <row r="370" spans="1:59" ht="14.25" x14ac:dyDescent="0.2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39"/>
      <c r="BC370" s="139"/>
      <c r="BD370" s="139"/>
      <c r="BE370" s="139"/>
      <c r="BF370" s="139"/>
      <c r="BG370" s="139"/>
    </row>
    <row r="371" spans="1:59" ht="14.25" x14ac:dyDescent="0.2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</row>
    <row r="372" spans="1:59" ht="14.25" x14ac:dyDescent="0.2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</row>
    <row r="373" spans="1:59" ht="14.25" x14ac:dyDescent="0.2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/>
    </row>
    <row r="374" spans="1:59" ht="14.25" x14ac:dyDescent="0.2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39"/>
      <c r="BC374" s="139"/>
      <c r="BD374" s="139"/>
      <c r="BE374" s="139"/>
      <c r="BF374" s="139"/>
      <c r="BG374" s="139"/>
    </row>
    <row r="375" spans="1:59" ht="14.25" x14ac:dyDescent="0.2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39"/>
      <c r="BC375" s="139"/>
      <c r="BD375" s="139"/>
      <c r="BE375" s="139"/>
      <c r="BF375" s="139"/>
      <c r="BG375" s="139"/>
    </row>
    <row r="376" spans="1:59" ht="14.25" x14ac:dyDescent="0.2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</row>
    <row r="377" spans="1:59" ht="14.25" x14ac:dyDescent="0.2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39"/>
      <c r="BC377" s="139"/>
      <c r="BD377" s="139"/>
      <c r="BE377" s="139"/>
      <c r="BF377" s="139"/>
      <c r="BG377" s="139"/>
    </row>
    <row r="378" spans="1:59" ht="14.25" x14ac:dyDescent="0.2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39"/>
      <c r="BC378" s="139"/>
      <c r="BD378" s="139"/>
      <c r="BE378" s="139"/>
      <c r="BF378" s="139"/>
      <c r="BG378" s="139"/>
    </row>
    <row r="379" spans="1:59" ht="14.25" x14ac:dyDescent="0.2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39"/>
      <c r="BC379" s="139"/>
      <c r="BD379" s="139"/>
      <c r="BE379" s="139"/>
      <c r="BF379" s="139"/>
      <c r="BG379" s="139"/>
    </row>
    <row r="380" spans="1:59" ht="14.25" x14ac:dyDescent="0.2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/>
      <c r="BF380" s="139"/>
      <c r="BG380" s="139"/>
    </row>
    <row r="381" spans="1:59" ht="14.25" x14ac:dyDescent="0.2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39"/>
      <c r="BC381" s="139"/>
      <c r="BD381" s="139"/>
      <c r="BE381" s="139"/>
      <c r="BF381" s="139"/>
      <c r="BG381" s="139"/>
    </row>
    <row r="382" spans="1:59" ht="14.25" x14ac:dyDescent="0.2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39"/>
      <c r="BC382" s="139"/>
      <c r="BD382" s="139"/>
      <c r="BE382" s="139"/>
      <c r="BF382" s="139"/>
      <c r="BG382" s="139"/>
    </row>
    <row r="383" spans="1:59" ht="14.25" x14ac:dyDescent="0.2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</row>
    <row r="384" spans="1:59" ht="14.25" x14ac:dyDescent="0.2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</row>
    <row r="385" spans="1:59" ht="14.25" x14ac:dyDescent="0.2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39"/>
      <c r="BC385" s="139"/>
      <c r="BD385" s="139"/>
      <c r="BE385" s="139"/>
      <c r="BF385" s="139"/>
      <c r="BG385" s="139"/>
    </row>
    <row r="386" spans="1:59" ht="14.25" x14ac:dyDescent="0.2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39"/>
      <c r="BC386" s="139"/>
      <c r="BD386" s="139"/>
      <c r="BE386" s="139"/>
      <c r="BF386" s="139"/>
      <c r="BG386" s="139"/>
    </row>
    <row r="387" spans="1:59" ht="14.25" x14ac:dyDescent="0.2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39"/>
      <c r="BC387" s="139"/>
      <c r="BD387" s="139"/>
      <c r="BE387" s="139"/>
      <c r="BF387" s="139"/>
      <c r="BG387" s="139"/>
    </row>
    <row r="388" spans="1:59" ht="14.25" x14ac:dyDescent="0.2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39"/>
      <c r="BC388" s="139"/>
      <c r="BD388" s="139"/>
      <c r="BE388" s="139"/>
      <c r="BF388" s="139"/>
      <c r="BG388" s="139"/>
    </row>
    <row r="389" spans="1:59" ht="14.25" x14ac:dyDescent="0.2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/>
      <c r="BE389" s="139"/>
      <c r="BF389" s="139"/>
      <c r="BG389" s="139"/>
    </row>
    <row r="390" spans="1:59" ht="14.25" x14ac:dyDescent="0.2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39"/>
      <c r="BC390" s="139"/>
      <c r="BD390" s="139"/>
      <c r="BE390" s="139"/>
      <c r="BF390" s="139"/>
      <c r="BG390" s="139"/>
    </row>
    <row r="391" spans="1:59" ht="14.25" x14ac:dyDescent="0.2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39"/>
      <c r="BC391" s="139"/>
      <c r="BD391" s="139"/>
      <c r="BE391" s="139"/>
      <c r="BF391" s="139"/>
      <c r="BG391" s="139"/>
    </row>
    <row r="392" spans="1:59" ht="14.25" x14ac:dyDescent="0.2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39"/>
      <c r="BC392" s="139"/>
      <c r="BD392" s="139"/>
      <c r="BE392" s="139"/>
      <c r="BF392" s="139"/>
      <c r="BG392" s="139"/>
    </row>
    <row r="393" spans="1:59" ht="14.25" x14ac:dyDescent="0.2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39"/>
      <c r="BC393" s="139"/>
      <c r="BD393" s="139"/>
      <c r="BE393" s="139"/>
      <c r="BF393" s="139"/>
      <c r="BG393" s="139"/>
    </row>
    <row r="394" spans="1:59" ht="14.25" x14ac:dyDescent="0.2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/>
      <c r="BD394" s="139"/>
      <c r="BE394" s="139"/>
      <c r="BF394" s="139"/>
      <c r="BG394" s="139"/>
    </row>
    <row r="395" spans="1:59" ht="14.25" x14ac:dyDescent="0.2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</row>
    <row r="396" spans="1:59" ht="14.25" x14ac:dyDescent="0.2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39"/>
      <c r="BC396" s="139"/>
      <c r="BD396" s="139"/>
      <c r="BE396" s="139"/>
      <c r="BF396" s="139"/>
      <c r="BG396" s="139"/>
    </row>
    <row r="397" spans="1:59" ht="14.25" x14ac:dyDescent="0.2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39"/>
      <c r="BC397" s="139"/>
      <c r="BD397" s="139"/>
      <c r="BE397" s="139"/>
      <c r="BF397" s="139"/>
      <c r="BG397" s="139"/>
    </row>
    <row r="398" spans="1:59" ht="14.25" x14ac:dyDescent="0.2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39"/>
      <c r="BC398" s="139"/>
      <c r="BD398" s="139"/>
      <c r="BE398" s="139"/>
      <c r="BF398" s="139"/>
      <c r="BG398" s="139"/>
    </row>
    <row r="399" spans="1:59" ht="14.25" x14ac:dyDescent="0.2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39"/>
      <c r="BC399" s="139"/>
      <c r="BD399" s="139"/>
      <c r="BE399" s="139"/>
      <c r="BF399" s="139"/>
      <c r="BG399" s="139"/>
    </row>
    <row r="400" spans="1:59" ht="14.25" x14ac:dyDescent="0.2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39"/>
      <c r="BC400" s="139"/>
      <c r="BD400" s="139"/>
      <c r="BE400" s="139"/>
      <c r="BF400" s="139"/>
      <c r="BG400" s="139"/>
    </row>
    <row r="401" spans="1:59" ht="14.25" x14ac:dyDescent="0.2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39"/>
      <c r="BC401" s="139"/>
      <c r="BD401" s="139"/>
      <c r="BE401" s="139"/>
      <c r="BF401" s="139"/>
      <c r="BG401" s="139"/>
    </row>
    <row r="402" spans="1:59" ht="14.25" x14ac:dyDescent="0.2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39"/>
      <c r="BC402" s="139"/>
      <c r="BD402" s="139"/>
      <c r="BE402" s="139"/>
      <c r="BF402" s="139"/>
      <c r="BG402" s="139"/>
    </row>
    <row r="403" spans="1:59" ht="14.25" x14ac:dyDescent="0.2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39"/>
      <c r="BC403" s="139"/>
      <c r="BD403" s="139"/>
      <c r="BE403" s="139"/>
      <c r="BF403" s="139"/>
      <c r="BG403" s="139"/>
    </row>
    <row r="404" spans="1:59" ht="14.25" x14ac:dyDescent="0.2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39"/>
      <c r="BC404" s="139"/>
      <c r="BD404" s="139"/>
      <c r="BE404" s="139"/>
      <c r="BF404" s="139"/>
      <c r="BG404" s="139"/>
    </row>
    <row r="405" spans="1:59" ht="14.25" x14ac:dyDescent="0.2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39"/>
      <c r="BC405" s="139"/>
      <c r="BD405" s="139"/>
      <c r="BE405" s="139"/>
      <c r="BF405" s="139"/>
      <c r="BG405" s="139"/>
    </row>
    <row r="406" spans="1:59" ht="14.25" x14ac:dyDescent="0.2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39"/>
      <c r="BC406" s="139"/>
      <c r="BD406" s="139"/>
      <c r="BE406" s="139"/>
      <c r="BF406" s="139"/>
      <c r="BG406" s="139"/>
    </row>
    <row r="407" spans="1:59" ht="14.25" x14ac:dyDescent="0.2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39"/>
      <c r="BC407" s="139"/>
      <c r="BD407" s="139"/>
      <c r="BE407" s="139"/>
      <c r="BF407" s="139"/>
      <c r="BG407" s="139"/>
    </row>
    <row r="408" spans="1:59" ht="14.25" x14ac:dyDescent="0.2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39"/>
      <c r="BC408" s="139"/>
      <c r="BD408" s="139"/>
      <c r="BE408" s="139"/>
      <c r="BF408" s="139"/>
      <c r="BG408" s="139"/>
    </row>
    <row r="409" spans="1:59" ht="14.25" x14ac:dyDescent="0.2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39"/>
      <c r="BC409" s="139"/>
      <c r="BD409" s="139"/>
      <c r="BE409" s="139"/>
      <c r="BF409" s="139"/>
      <c r="BG409" s="139"/>
    </row>
    <row r="410" spans="1:59" ht="14.25" x14ac:dyDescent="0.2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39"/>
      <c r="BC410" s="139"/>
      <c r="BD410" s="139"/>
      <c r="BE410" s="139"/>
      <c r="BF410" s="139"/>
      <c r="BG410" s="139"/>
    </row>
    <row r="411" spans="1:59" ht="14.25" x14ac:dyDescent="0.2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39"/>
      <c r="BC411" s="139"/>
      <c r="BD411" s="139"/>
      <c r="BE411" s="139"/>
      <c r="BF411" s="139"/>
      <c r="BG411" s="139"/>
    </row>
    <row r="412" spans="1:59" ht="14.25" x14ac:dyDescent="0.2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39"/>
      <c r="BC412" s="139"/>
      <c r="BD412" s="139"/>
      <c r="BE412" s="139"/>
      <c r="BF412" s="139"/>
      <c r="BG412" s="139"/>
    </row>
    <row r="413" spans="1:59" ht="14.25" x14ac:dyDescent="0.2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39"/>
      <c r="BC413" s="139"/>
      <c r="BD413" s="139"/>
      <c r="BE413" s="139"/>
      <c r="BF413" s="139"/>
      <c r="BG413" s="139"/>
    </row>
    <row r="414" spans="1:59" ht="14.25" x14ac:dyDescent="0.2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/>
      <c r="BE414" s="139"/>
      <c r="BF414" s="139"/>
      <c r="BG414" s="139"/>
    </row>
    <row r="415" spans="1:59" ht="14.25" x14ac:dyDescent="0.2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39"/>
      <c r="BC415" s="139"/>
      <c r="BD415" s="139"/>
      <c r="BE415" s="139"/>
      <c r="BF415" s="139"/>
      <c r="BG415" s="139"/>
    </row>
    <row r="416" spans="1:59" ht="14.25" x14ac:dyDescent="0.2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39"/>
      <c r="BC416" s="139"/>
      <c r="BD416" s="139"/>
      <c r="BE416" s="139"/>
      <c r="BF416" s="139"/>
      <c r="BG416" s="139"/>
    </row>
    <row r="417" spans="1:59" ht="14.25" x14ac:dyDescent="0.2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39"/>
      <c r="BC417" s="139"/>
      <c r="BD417" s="139"/>
      <c r="BE417" s="139"/>
      <c r="BF417" s="139"/>
      <c r="BG417" s="139"/>
    </row>
    <row r="418" spans="1:59" ht="14.25" x14ac:dyDescent="0.2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/>
      <c r="BE418" s="139"/>
      <c r="BF418" s="139"/>
      <c r="BG418" s="139"/>
    </row>
    <row r="419" spans="1:59" ht="14.25" x14ac:dyDescent="0.2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39"/>
      <c r="BC419" s="139"/>
      <c r="BD419" s="139"/>
      <c r="BE419" s="139"/>
      <c r="BF419" s="139"/>
      <c r="BG419" s="139"/>
    </row>
    <row r="420" spans="1:59" ht="14.25" x14ac:dyDescent="0.2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</row>
    <row r="421" spans="1:59" ht="14.25" x14ac:dyDescent="0.2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39"/>
      <c r="BC421" s="139"/>
      <c r="BD421" s="139"/>
      <c r="BE421" s="139"/>
      <c r="BF421" s="139"/>
      <c r="BG421" s="139"/>
    </row>
    <row r="422" spans="1:59" ht="14.25" x14ac:dyDescent="0.2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39"/>
      <c r="BC422" s="139"/>
      <c r="BD422" s="139"/>
      <c r="BE422" s="139"/>
      <c r="BF422" s="139"/>
      <c r="BG422" s="139"/>
    </row>
    <row r="423" spans="1:59" ht="14.25" x14ac:dyDescent="0.2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/>
      <c r="BD423" s="139"/>
      <c r="BE423" s="139"/>
      <c r="BF423" s="139"/>
      <c r="BG423" s="139"/>
    </row>
    <row r="424" spans="1:59" ht="14.25" x14ac:dyDescent="0.2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39"/>
      <c r="BC424" s="139"/>
      <c r="BD424" s="139"/>
      <c r="BE424" s="139"/>
      <c r="BF424" s="139"/>
      <c r="BG424" s="139"/>
    </row>
    <row r="425" spans="1:59" ht="14.25" x14ac:dyDescent="0.2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39"/>
      <c r="BC425" s="139"/>
      <c r="BD425" s="139"/>
      <c r="BE425" s="139"/>
      <c r="BF425" s="139"/>
      <c r="BG425" s="139"/>
    </row>
    <row r="426" spans="1:59" ht="14.25" x14ac:dyDescent="0.2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39"/>
      <c r="BC426" s="139"/>
      <c r="BD426" s="139"/>
      <c r="BE426" s="139"/>
      <c r="BF426" s="139"/>
      <c r="BG426" s="139"/>
    </row>
    <row r="427" spans="1:59" ht="14.25" x14ac:dyDescent="0.2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39"/>
      <c r="BC427" s="139"/>
      <c r="BD427" s="139"/>
      <c r="BE427" s="139"/>
      <c r="BF427" s="139"/>
      <c r="BG427" s="139"/>
    </row>
    <row r="428" spans="1:59" ht="14.25" x14ac:dyDescent="0.2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  <c r="BC428" s="139"/>
      <c r="BD428" s="139"/>
      <c r="BE428" s="139"/>
      <c r="BF428" s="139"/>
      <c r="BG428" s="139"/>
    </row>
    <row r="429" spans="1:59" ht="14.25" x14ac:dyDescent="0.2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39"/>
      <c r="BC429" s="139"/>
      <c r="BD429" s="139"/>
      <c r="BE429" s="139"/>
      <c r="BF429" s="139"/>
      <c r="BG429" s="139"/>
    </row>
    <row r="430" spans="1:59" ht="14.25" x14ac:dyDescent="0.2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39"/>
      <c r="BC430" s="139"/>
      <c r="BD430" s="139"/>
      <c r="BE430" s="139"/>
      <c r="BF430" s="139"/>
      <c r="BG430" s="139"/>
    </row>
    <row r="431" spans="1:59" ht="14.25" x14ac:dyDescent="0.2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39"/>
      <c r="BC431" s="139"/>
      <c r="BD431" s="139"/>
      <c r="BE431" s="139"/>
      <c r="BF431" s="139"/>
      <c r="BG431" s="139"/>
    </row>
    <row r="432" spans="1:59" ht="14.25" x14ac:dyDescent="0.2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39"/>
      <c r="BC432" s="139"/>
      <c r="BD432" s="139"/>
      <c r="BE432" s="139"/>
      <c r="BF432" s="139"/>
      <c r="BG432" s="139"/>
    </row>
    <row r="433" spans="1:59" ht="14.25" x14ac:dyDescent="0.2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  <c r="BC433" s="139"/>
      <c r="BD433" s="139"/>
      <c r="BE433" s="139"/>
      <c r="BF433" s="139"/>
      <c r="BG433" s="139"/>
    </row>
    <row r="434" spans="1:59" ht="14.25" x14ac:dyDescent="0.2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39"/>
      <c r="BC434" s="139"/>
      <c r="BD434" s="139"/>
      <c r="BE434" s="139"/>
      <c r="BF434" s="139"/>
      <c r="BG434" s="139"/>
    </row>
    <row r="435" spans="1:59" ht="14.25" x14ac:dyDescent="0.2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39"/>
      <c r="BC435" s="139"/>
      <c r="BD435" s="139"/>
      <c r="BE435" s="139"/>
      <c r="BF435" s="139"/>
      <c r="BG435" s="139"/>
    </row>
    <row r="436" spans="1:59" ht="14.25" x14ac:dyDescent="0.2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39"/>
      <c r="BC436" s="139"/>
      <c r="BD436" s="139"/>
      <c r="BE436" s="139"/>
      <c r="BF436" s="139"/>
      <c r="BG436" s="139"/>
    </row>
    <row r="437" spans="1:59" ht="14.25" x14ac:dyDescent="0.2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39"/>
      <c r="BC437" s="139"/>
      <c r="BD437" s="139"/>
      <c r="BE437" s="139"/>
      <c r="BF437" s="139"/>
      <c r="BG437" s="139"/>
    </row>
    <row r="438" spans="1:59" ht="14.25" x14ac:dyDescent="0.2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39"/>
      <c r="BC438" s="139"/>
      <c r="BD438" s="139"/>
      <c r="BE438" s="139"/>
      <c r="BF438" s="139"/>
      <c r="BG438" s="139"/>
    </row>
    <row r="439" spans="1:59" ht="14.25" x14ac:dyDescent="0.2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39"/>
      <c r="BC439" s="139"/>
      <c r="BD439" s="139"/>
      <c r="BE439" s="139"/>
      <c r="BF439" s="139"/>
      <c r="BG439" s="139"/>
    </row>
    <row r="440" spans="1:59" ht="14.25" x14ac:dyDescent="0.2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39"/>
      <c r="BC440" s="139"/>
      <c r="BD440" s="139"/>
      <c r="BE440" s="139"/>
      <c r="BF440" s="139"/>
      <c r="BG440" s="139"/>
    </row>
    <row r="441" spans="1:59" ht="14.25" x14ac:dyDescent="0.2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39"/>
      <c r="BC441" s="139"/>
      <c r="BD441" s="139"/>
      <c r="BE441" s="139"/>
      <c r="BF441" s="139"/>
      <c r="BG441" s="139"/>
    </row>
    <row r="442" spans="1:59" ht="14.25" x14ac:dyDescent="0.2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39"/>
      <c r="BC442" s="139"/>
      <c r="BD442" s="139"/>
      <c r="BE442" s="139"/>
      <c r="BF442" s="139"/>
      <c r="BG442" s="139"/>
    </row>
    <row r="443" spans="1:59" ht="14.25" x14ac:dyDescent="0.2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39"/>
      <c r="BC443" s="139"/>
      <c r="BD443" s="139"/>
      <c r="BE443" s="139"/>
      <c r="BF443" s="139"/>
      <c r="BG443" s="139"/>
    </row>
    <row r="444" spans="1:59" ht="14.25" x14ac:dyDescent="0.2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39"/>
      <c r="BC444" s="139"/>
      <c r="BD444" s="139"/>
      <c r="BE444" s="139"/>
      <c r="BF444" s="139"/>
      <c r="BG444" s="139"/>
    </row>
    <row r="445" spans="1:59" ht="14.25" x14ac:dyDescent="0.2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39"/>
      <c r="BC445" s="139"/>
      <c r="BD445" s="139"/>
      <c r="BE445" s="139"/>
      <c r="BF445" s="139"/>
      <c r="BG445" s="139"/>
    </row>
    <row r="446" spans="1:59" ht="14.25" x14ac:dyDescent="0.2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39"/>
      <c r="BC446" s="139"/>
      <c r="BD446" s="139"/>
      <c r="BE446" s="139"/>
      <c r="BF446" s="139"/>
      <c r="BG446" s="139"/>
    </row>
    <row r="447" spans="1:59" ht="14.25" x14ac:dyDescent="0.2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39"/>
      <c r="BC447" s="139"/>
      <c r="BD447" s="139"/>
      <c r="BE447" s="139"/>
      <c r="BF447" s="139"/>
      <c r="BG447" s="139"/>
    </row>
    <row r="448" spans="1:59" ht="14.25" x14ac:dyDescent="0.2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39"/>
      <c r="BC448" s="139"/>
      <c r="BD448" s="139"/>
      <c r="BE448" s="139"/>
      <c r="BF448" s="139"/>
      <c r="BG448" s="139"/>
    </row>
    <row r="449" spans="1:59" ht="14.25" x14ac:dyDescent="0.2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  <c r="BC449" s="139"/>
      <c r="BD449" s="139"/>
      <c r="BE449" s="139"/>
      <c r="BF449" s="139"/>
      <c r="BG449" s="139"/>
    </row>
    <row r="450" spans="1:59" ht="14.25" x14ac:dyDescent="0.2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39"/>
      <c r="BC450" s="139"/>
      <c r="BD450" s="139"/>
      <c r="BE450" s="139"/>
      <c r="BF450" s="139"/>
      <c r="BG450" s="139"/>
    </row>
    <row r="451" spans="1:59" ht="14.25" x14ac:dyDescent="0.2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39"/>
      <c r="BC451" s="139"/>
      <c r="BD451" s="139"/>
      <c r="BE451" s="139"/>
      <c r="BF451" s="139"/>
      <c r="BG451" s="139"/>
    </row>
    <row r="452" spans="1:59" ht="14.25" x14ac:dyDescent="0.2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39"/>
      <c r="BC452" s="139"/>
      <c r="BD452" s="139"/>
      <c r="BE452" s="139"/>
      <c r="BF452" s="139"/>
      <c r="BG452" s="139"/>
    </row>
    <row r="453" spans="1:59" ht="14.25" x14ac:dyDescent="0.2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39"/>
      <c r="BC453" s="139"/>
      <c r="BD453" s="139"/>
      <c r="BE453" s="139"/>
      <c r="BF453" s="139"/>
      <c r="BG453" s="139"/>
    </row>
    <row r="454" spans="1:59" ht="14.25" x14ac:dyDescent="0.2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  <c r="BC454" s="139"/>
      <c r="BD454" s="139"/>
      <c r="BE454" s="139"/>
      <c r="BF454" s="139"/>
      <c r="BG454" s="139"/>
    </row>
    <row r="455" spans="1:59" ht="14.25" x14ac:dyDescent="0.2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39"/>
      <c r="BC455" s="139"/>
      <c r="BD455" s="139"/>
      <c r="BE455" s="139"/>
      <c r="BF455" s="139"/>
      <c r="BG455" s="139"/>
    </row>
    <row r="456" spans="1:59" ht="14.25" x14ac:dyDescent="0.2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39"/>
      <c r="BC456" s="139"/>
      <c r="BD456" s="139"/>
      <c r="BE456" s="139"/>
      <c r="BF456" s="139"/>
      <c r="BG456" s="139"/>
    </row>
    <row r="457" spans="1:59" ht="14.25" x14ac:dyDescent="0.2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39"/>
      <c r="BC457" s="139"/>
      <c r="BD457" s="139"/>
      <c r="BE457" s="139"/>
      <c r="BF457" s="139"/>
      <c r="BG457" s="139"/>
    </row>
    <row r="458" spans="1:59" ht="14.25" x14ac:dyDescent="0.2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39"/>
      <c r="BC458" s="139"/>
      <c r="BD458" s="139"/>
      <c r="BE458" s="139"/>
      <c r="BF458" s="139"/>
      <c r="BG458" s="139"/>
    </row>
    <row r="459" spans="1:59" ht="14.25" x14ac:dyDescent="0.2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  <c r="BC459" s="139"/>
      <c r="BD459" s="139"/>
      <c r="BE459" s="139"/>
      <c r="BF459" s="139"/>
      <c r="BG459" s="139"/>
    </row>
    <row r="460" spans="1:59" ht="14.25" x14ac:dyDescent="0.2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39"/>
      <c r="BC460" s="139"/>
      <c r="BD460" s="139"/>
      <c r="BE460" s="139"/>
      <c r="BF460" s="139"/>
      <c r="BG460" s="139"/>
    </row>
    <row r="461" spans="1:59" ht="14.25" x14ac:dyDescent="0.2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39"/>
      <c r="BC461" s="139"/>
      <c r="BD461" s="139"/>
      <c r="BE461" s="139"/>
      <c r="BF461" s="139"/>
      <c r="BG461" s="139"/>
    </row>
    <row r="462" spans="1:59" ht="14.25" x14ac:dyDescent="0.2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39"/>
      <c r="BC462" s="139"/>
      <c r="BD462" s="139"/>
      <c r="BE462" s="139"/>
      <c r="BF462" s="139"/>
      <c r="BG462" s="139"/>
    </row>
    <row r="463" spans="1:59" ht="14.25" x14ac:dyDescent="0.2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39"/>
      <c r="BC463" s="139"/>
      <c r="BD463" s="139"/>
      <c r="BE463" s="139"/>
      <c r="BF463" s="139"/>
      <c r="BG463" s="139"/>
    </row>
    <row r="464" spans="1:59" ht="14.25" x14ac:dyDescent="0.2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39"/>
      <c r="BC464" s="139"/>
      <c r="BD464" s="139"/>
      <c r="BE464" s="139"/>
      <c r="BF464" s="139"/>
      <c r="BG464" s="139"/>
    </row>
    <row r="465" spans="1:59" ht="14.25" x14ac:dyDescent="0.2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39"/>
      <c r="BC465" s="139"/>
      <c r="BD465" s="139"/>
      <c r="BE465" s="139"/>
      <c r="BF465" s="139"/>
      <c r="BG465" s="139"/>
    </row>
    <row r="466" spans="1:59" ht="14.25" x14ac:dyDescent="0.2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39"/>
      <c r="BC466" s="139"/>
      <c r="BD466" s="139"/>
      <c r="BE466" s="139"/>
      <c r="BF466" s="139"/>
      <c r="BG466" s="139"/>
    </row>
    <row r="467" spans="1:59" ht="14.25" x14ac:dyDescent="0.2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39"/>
      <c r="BC467" s="139"/>
      <c r="BD467" s="139"/>
      <c r="BE467" s="139"/>
      <c r="BF467" s="139"/>
      <c r="BG467" s="139"/>
    </row>
    <row r="468" spans="1:59" ht="14.25" x14ac:dyDescent="0.2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39"/>
      <c r="BC468" s="139"/>
      <c r="BD468" s="139"/>
      <c r="BE468" s="139"/>
      <c r="BF468" s="139"/>
      <c r="BG468" s="139"/>
    </row>
    <row r="469" spans="1:59" ht="14.25" x14ac:dyDescent="0.2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39"/>
      <c r="BC469" s="139"/>
      <c r="BD469" s="139"/>
      <c r="BE469" s="139"/>
      <c r="BF469" s="139"/>
      <c r="BG469" s="139"/>
    </row>
    <row r="470" spans="1:59" ht="14.25" x14ac:dyDescent="0.2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39"/>
      <c r="BC470" s="139"/>
      <c r="BD470" s="139"/>
      <c r="BE470" s="139"/>
      <c r="BF470" s="139"/>
      <c r="BG470" s="139"/>
    </row>
    <row r="471" spans="1:59" ht="14.25" x14ac:dyDescent="0.2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39"/>
      <c r="BC471" s="139"/>
      <c r="BD471" s="139"/>
      <c r="BE471" s="139"/>
      <c r="BF471" s="139"/>
      <c r="BG471" s="139"/>
    </row>
    <row r="472" spans="1:59" ht="14.25" x14ac:dyDescent="0.2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39"/>
      <c r="BC472" s="139"/>
      <c r="BD472" s="139"/>
      <c r="BE472" s="139"/>
      <c r="BF472" s="139"/>
      <c r="BG472" s="139"/>
    </row>
    <row r="473" spans="1:59" ht="14.25" x14ac:dyDescent="0.2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39"/>
      <c r="BC473" s="139"/>
      <c r="BD473" s="139"/>
      <c r="BE473" s="139"/>
      <c r="BF473" s="139"/>
      <c r="BG473" s="139"/>
    </row>
    <row r="474" spans="1:59" ht="14.25" x14ac:dyDescent="0.2">
      <c r="A474" s="139"/>
      <c r="B474" s="139"/>
      <c r="C474" s="139"/>
      <c r="D474" s="139"/>
      <c r="E474" s="139"/>
      <c r="F474" s="139"/>
      <c r="G474" s="139"/>
      <c r="H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39"/>
      <c r="BC474" s="139"/>
      <c r="BD474" s="139"/>
      <c r="BE474" s="139"/>
      <c r="BF474" s="139"/>
      <c r="BG474" s="139"/>
    </row>
    <row r="475" spans="1:59" ht="14.25" x14ac:dyDescent="0.2">
      <c r="A475" s="139"/>
      <c r="B475" s="139"/>
      <c r="C475" s="139"/>
      <c r="D475" s="139"/>
      <c r="E475" s="139"/>
      <c r="F475" s="139"/>
      <c r="G475" s="139"/>
      <c r="H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39"/>
      <c r="BC475" s="139"/>
      <c r="BD475" s="139"/>
      <c r="BE475" s="139"/>
      <c r="BF475" s="139"/>
      <c r="BG475" s="139"/>
    </row>
    <row r="476" spans="1:59" ht="14.25" x14ac:dyDescent="0.2">
      <c r="A476" s="139"/>
      <c r="B476" s="139"/>
      <c r="C476" s="139"/>
      <c r="D476" s="139"/>
      <c r="E476" s="139"/>
      <c r="F476" s="139"/>
      <c r="G476" s="139"/>
      <c r="H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39"/>
      <c r="BC476" s="139"/>
      <c r="BD476" s="139"/>
      <c r="BE476" s="139"/>
      <c r="BF476" s="139"/>
      <c r="BG476" s="139"/>
    </row>
    <row r="477" spans="1:59" ht="14.25" x14ac:dyDescent="0.2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39"/>
      <c r="BC477" s="139"/>
      <c r="BD477" s="139"/>
      <c r="BE477" s="139"/>
      <c r="BF477" s="139"/>
      <c r="BG477" s="139"/>
    </row>
    <row r="478" spans="1:59" ht="14.25" x14ac:dyDescent="0.2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39"/>
      <c r="BC478" s="139"/>
      <c r="BD478" s="139"/>
      <c r="BE478" s="139"/>
      <c r="BF478" s="139"/>
      <c r="BG478" s="139"/>
    </row>
    <row r="479" spans="1:59" ht="14.25" x14ac:dyDescent="0.2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39"/>
      <c r="BC479" s="139"/>
      <c r="BD479" s="139"/>
      <c r="BE479" s="139"/>
      <c r="BF479" s="139"/>
      <c r="BG479" s="139"/>
    </row>
    <row r="480" spans="1:59" ht="14.25" x14ac:dyDescent="0.2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39"/>
      <c r="BC480" s="139"/>
      <c r="BD480" s="139"/>
      <c r="BE480" s="139"/>
      <c r="BF480" s="139"/>
      <c r="BG480" s="139"/>
    </row>
    <row r="481" spans="1:59" ht="14.25" x14ac:dyDescent="0.2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</row>
    <row r="482" spans="1:59" ht="14.25" x14ac:dyDescent="0.2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39"/>
      <c r="BC482" s="139"/>
      <c r="BD482" s="139"/>
      <c r="BE482" s="139"/>
      <c r="BF482" s="139"/>
      <c r="BG482" s="139"/>
    </row>
    <row r="483" spans="1:59" ht="14.25" x14ac:dyDescent="0.2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39"/>
      <c r="BC483" s="139"/>
      <c r="BD483" s="139"/>
      <c r="BE483" s="139"/>
      <c r="BF483" s="139"/>
      <c r="BG483" s="139"/>
    </row>
    <row r="484" spans="1:59" ht="14.25" x14ac:dyDescent="0.2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39"/>
      <c r="BC484" s="139"/>
      <c r="BD484" s="139"/>
      <c r="BE484" s="139"/>
      <c r="BF484" s="139"/>
      <c r="BG484" s="139"/>
    </row>
    <row r="485" spans="1:59" ht="14.25" x14ac:dyDescent="0.2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39"/>
      <c r="BC485" s="139"/>
      <c r="BD485" s="139"/>
      <c r="BE485" s="139"/>
      <c r="BF485" s="139"/>
      <c r="BG485" s="139"/>
    </row>
    <row r="486" spans="1:59" ht="14.25" x14ac:dyDescent="0.2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39"/>
      <c r="BC486" s="139"/>
      <c r="BD486" s="139"/>
      <c r="BE486" s="139"/>
      <c r="BF486" s="139"/>
      <c r="BG486" s="139"/>
    </row>
    <row r="487" spans="1:59" ht="14.25" x14ac:dyDescent="0.2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39"/>
      <c r="BC487" s="139"/>
      <c r="BD487" s="139"/>
      <c r="BE487" s="139"/>
      <c r="BF487" s="139"/>
      <c r="BG487" s="139"/>
    </row>
    <row r="488" spans="1:59" ht="14.25" x14ac:dyDescent="0.2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39"/>
      <c r="BC488" s="139"/>
      <c r="BD488" s="139"/>
      <c r="BE488" s="139"/>
      <c r="BF488" s="139"/>
      <c r="BG488" s="139"/>
    </row>
    <row r="489" spans="1:59" ht="14.25" x14ac:dyDescent="0.2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39"/>
      <c r="BC489" s="139"/>
      <c r="BD489" s="139"/>
      <c r="BE489" s="139"/>
      <c r="BF489" s="139"/>
      <c r="BG489" s="139"/>
    </row>
    <row r="490" spans="1:59" ht="14.25" x14ac:dyDescent="0.2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39"/>
      <c r="BC490" s="139"/>
      <c r="BD490" s="139"/>
      <c r="BE490" s="139"/>
      <c r="BF490" s="139"/>
      <c r="BG490" s="139"/>
    </row>
    <row r="491" spans="1:59" ht="14.25" x14ac:dyDescent="0.2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39"/>
      <c r="BC491" s="139"/>
      <c r="BD491" s="139"/>
      <c r="BE491" s="139"/>
      <c r="BF491" s="139"/>
      <c r="BG491" s="139"/>
    </row>
    <row r="492" spans="1:59" ht="14.25" x14ac:dyDescent="0.2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39"/>
      <c r="BC492" s="139"/>
      <c r="BD492" s="139"/>
      <c r="BE492" s="139"/>
      <c r="BF492" s="139"/>
      <c r="BG492" s="139"/>
    </row>
    <row r="493" spans="1:59" ht="14.25" x14ac:dyDescent="0.2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39"/>
      <c r="BC493" s="139"/>
      <c r="BD493" s="139"/>
      <c r="BE493" s="139"/>
      <c r="BF493" s="139"/>
      <c r="BG493" s="139"/>
    </row>
    <row r="494" spans="1:59" ht="14.25" x14ac:dyDescent="0.2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39"/>
      <c r="BC494" s="139"/>
      <c r="BD494" s="139"/>
      <c r="BE494" s="139"/>
      <c r="BF494" s="139"/>
      <c r="BG494" s="139"/>
    </row>
    <row r="495" spans="1:59" ht="14.25" x14ac:dyDescent="0.2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39"/>
      <c r="BC495" s="139"/>
      <c r="BD495" s="139"/>
      <c r="BE495" s="139"/>
      <c r="BF495" s="139"/>
      <c r="BG495" s="139"/>
    </row>
    <row r="496" spans="1:59" ht="14.25" x14ac:dyDescent="0.2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39"/>
      <c r="BC496" s="139"/>
      <c r="BD496" s="139"/>
      <c r="BE496" s="139"/>
      <c r="BF496" s="139"/>
      <c r="BG496" s="139"/>
    </row>
    <row r="497" spans="1:59" ht="14.25" x14ac:dyDescent="0.2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39"/>
      <c r="BC497" s="139"/>
      <c r="BD497" s="139"/>
      <c r="BE497" s="139"/>
      <c r="BF497" s="139"/>
      <c r="BG497" s="139"/>
    </row>
    <row r="498" spans="1:59" ht="14.25" x14ac:dyDescent="0.2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39"/>
      <c r="BC498" s="139"/>
      <c r="BD498" s="139"/>
      <c r="BE498" s="139"/>
      <c r="BF498" s="139"/>
      <c r="BG498" s="139"/>
    </row>
    <row r="499" spans="1:59" ht="14.25" x14ac:dyDescent="0.2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39"/>
      <c r="BC499" s="139"/>
      <c r="BD499" s="139"/>
      <c r="BE499" s="139"/>
      <c r="BF499" s="139"/>
      <c r="BG499" s="139"/>
    </row>
    <row r="500" spans="1:59" ht="14.25" x14ac:dyDescent="0.2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39"/>
      <c r="BC500" s="139"/>
      <c r="BD500" s="139"/>
      <c r="BE500" s="139"/>
      <c r="BF500" s="139"/>
      <c r="BG500" s="139"/>
    </row>
    <row r="501" spans="1:59" ht="14.25" x14ac:dyDescent="0.2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39"/>
      <c r="BC501" s="139"/>
      <c r="BD501" s="139"/>
      <c r="BE501" s="139"/>
      <c r="BF501" s="139"/>
      <c r="BG501" s="139"/>
    </row>
    <row r="502" spans="1:59" ht="14.25" x14ac:dyDescent="0.2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39"/>
      <c r="BC502" s="139"/>
      <c r="BD502" s="139"/>
      <c r="BE502" s="139"/>
      <c r="BF502" s="139"/>
      <c r="BG502" s="139"/>
    </row>
    <row r="503" spans="1:59" ht="14.25" x14ac:dyDescent="0.2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39"/>
      <c r="BC503" s="139"/>
      <c r="BD503" s="139"/>
      <c r="BE503" s="139"/>
      <c r="BF503" s="139"/>
      <c r="BG503" s="139"/>
    </row>
    <row r="504" spans="1:59" ht="14.25" x14ac:dyDescent="0.2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  <c r="BC504" s="139"/>
      <c r="BD504" s="139"/>
      <c r="BE504" s="139"/>
      <c r="BF504" s="139"/>
      <c r="BG504" s="139"/>
    </row>
    <row r="505" spans="1:59" ht="14.25" x14ac:dyDescent="0.2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39"/>
      <c r="BC505" s="139"/>
      <c r="BD505" s="139"/>
      <c r="BE505" s="139"/>
      <c r="BF505" s="139"/>
      <c r="BG505" s="139"/>
    </row>
    <row r="506" spans="1:59" ht="14.25" x14ac:dyDescent="0.2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39"/>
      <c r="BC506" s="139"/>
      <c r="BD506" s="139"/>
      <c r="BE506" s="139"/>
      <c r="BF506" s="139"/>
      <c r="BG506" s="139"/>
    </row>
    <row r="507" spans="1:59" ht="14.25" x14ac:dyDescent="0.2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39"/>
      <c r="BC507" s="139"/>
      <c r="BD507" s="139"/>
      <c r="BE507" s="139"/>
      <c r="BF507" s="139"/>
      <c r="BG507" s="139"/>
    </row>
    <row r="508" spans="1:59" ht="14.25" x14ac:dyDescent="0.2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39"/>
      <c r="BC508" s="139"/>
      <c r="BD508" s="139"/>
      <c r="BE508" s="139"/>
      <c r="BF508" s="139"/>
      <c r="BG508" s="139"/>
    </row>
    <row r="509" spans="1:59" ht="14.25" x14ac:dyDescent="0.2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39"/>
      <c r="BC509" s="139"/>
      <c r="BD509" s="139"/>
      <c r="BE509" s="139"/>
      <c r="BF509" s="139"/>
      <c r="BG509" s="139"/>
    </row>
    <row r="510" spans="1:59" ht="14.25" x14ac:dyDescent="0.2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39"/>
      <c r="BC510" s="139"/>
      <c r="BD510" s="139"/>
      <c r="BE510" s="139"/>
      <c r="BF510" s="139"/>
      <c r="BG510" s="139"/>
    </row>
    <row r="511" spans="1:59" ht="14.25" x14ac:dyDescent="0.2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39"/>
      <c r="BC511" s="139"/>
      <c r="BD511" s="139"/>
      <c r="BE511" s="139"/>
      <c r="BF511" s="139"/>
      <c r="BG511" s="139"/>
    </row>
    <row r="512" spans="1:59" ht="14.25" x14ac:dyDescent="0.2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  <c r="BC512" s="139"/>
      <c r="BD512" s="139"/>
      <c r="BE512" s="139"/>
      <c r="BF512" s="139"/>
      <c r="BG512" s="139"/>
    </row>
    <row r="513" spans="1:59" ht="14.25" x14ac:dyDescent="0.2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  <c r="BC513" s="139"/>
      <c r="BD513" s="139"/>
      <c r="BE513" s="139"/>
      <c r="BF513" s="139"/>
      <c r="BG513" s="139"/>
    </row>
    <row r="514" spans="1:59" ht="14.25" x14ac:dyDescent="0.2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39"/>
      <c r="BC514" s="139"/>
      <c r="BD514" s="139"/>
      <c r="BE514" s="139"/>
      <c r="BF514" s="139"/>
      <c r="BG514" s="139"/>
    </row>
    <row r="515" spans="1:59" ht="14.25" x14ac:dyDescent="0.2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  <c r="BC515" s="139"/>
      <c r="BD515" s="139"/>
      <c r="BE515" s="139"/>
      <c r="BF515" s="139"/>
      <c r="BG515" s="139"/>
    </row>
    <row r="516" spans="1:59" ht="14.25" x14ac:dyDescent="0.2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  <c r="BC516" s="139"/>
      <c r="BD516" s="139"/>
      <c r="BE516" s="139"/>
      <c r="BF516" s="139"/>
      <c r="BG516" s="139"/>
    </row>
    <row r="517" spans="1:59" ht="14.25" x14ac:dyDescent="0.2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39"/>
      <c r="BC517" s="139"/>
      <c r="BD517" s="139"/>
      <c r="BE517" s="139"/>
      <c r="BF517" s="139"/>
      <c r="BG517" s="139"/>
    </row>
    <row r="518" spans="1:59" ht="14.25" x14ac:dyDescent="0.2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39"/>
      <c r="BC518" s="139"/>
      <c r="BD518" s="139"/>
      <c r="BE518" s="139"/>
      <c r="BF518" s="139"/>
      <c r="BG518" s="139"/>
    </row>
    <row r="519" spans="1:59" ht="14.25" x14ac:dyDescent="0.2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39"/>
      <c r="BC519" s="139"/>
      <c r="BD519" s="139"/>
      <c r="BE519" s="139"/>
      <c r="BF519" s="139"/>
      <c r="BG519" s="139"/>
    </row>
    <row r="520" spans="1:59" ht="14.25" x14ac:dyDescent="0.2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39"/>
      <c r="BC520" s="139"/>
      <c r="BD520" s="139"/>
      <c r="BE520" s="139"/>
      <c r="BF520" s="139"/>
      <c r="BG520" s="139"/>
    </row>
    <row r="521" spans="1:59" ht="14.25" x14ac:dyDescent="0.2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39"/>
      <c r="BC521" s="139"/>
      <c r="BD521" s="139"/>
      <c r="BE521" s="139"/>
      <c r="BF521" s="139"/>
      <c r="BG521" s="139"/>
    </row>
    <row r="522" spans="1:59" ht="14.25" x14ac:dyDescent="0.2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39"/>
      <c r="BC522" s="139"/>
      <c r="BD522" s="139"/>
      <c r="BE522" s="139"/>
      <c r="BF522" s="139"/>
      <c r="BG522" s="139"/>
    </row>
    <row r="523" spans="1:59" ht="14.25" x14ac:dyDescent="0.2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39"/>
      <c r="BC523" s="139"/>
      <c r="BD523" s="139"/>
      <c r="BE523" s="139"/>
      <c r="BF523" s="139"/>
      <c r="BG523" s="139"/>
    </row>
    <row r="524" spans="1:59" ht="14.25" x14ac:dyDescent="0.2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39"/>
      <c r="BC524" s="139"/>
      <c r="BD524" s="139"/>
      <c r="BE524" s="139"/>
      <c r="BF524" s="139"/>
      <c r="BG524" s="139"/>
    </row>
    <row r="525" spans="1:59" ht="14.25" x14ac:dyDescent="0.2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39"/>
      <c r="BC525" s="139"/>
      <c r="BD525" s="139"/>
      <c r="BE525" s="139"/>
      <c r="BF525" s="139"/>
      <c r="BG525" s="139"/>
    </row>
    <row r="526" spans="1:59" ht="14.25" x14ac:dyDescent="0.2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  <c r="BC526" s="139"/>
      <c r="BD526" s="139"/>
      <c r="BE526" s="139"/>
      <c r="BF526" s="139"/>
      <c r="BG526" s="139"/>
    </row>
    <row r="527" spans="1:59" ht="14.25" x14ac:dyDescent="0.2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  <c r="BC527" s="139"/>
      <c r="BD527" s="139"/>
      <c r="BE527" s="139"/>
      <c r="BF527" s="139"/>
      <c r="BG527" s="139"/>
    </row>
    <row r="528" spans="1:59" ht="14.25" x14ac:dyDescent="0.2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  <c r="BC528" s="139"/>
      <c r="BD528" s="139"/>
      <c r="BE528" s="139"/>
      <c r="BF528" s="139"/>
      <c r="BG528" s="139"/>
    </row>
    <row r="529" spans="1:59" ht="14.25" x14ac:dyDescent="0.2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39"/>
      <c r="BC529" s="139"/>
      <c r="BD529" s="139"/>
      <c r="BE529" s="139"/>
      <c r="BF529" s="139"/>
      <c r="BG529" s="139"/>
    </row>
    <row r="530" spans="1:59" ht="14.25" x14ac:dyDescent="0.2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39"/>
      <c r="BC530" s="139"/>
      <c r="BD530" s="139"/>
      <c r="BE530" s="139"/>
      <c r="BF530" s="139"/>
      <c r="BG530" s="139"/>
    </row>
    <row r="531" spans="1:59" ht="14.25" x14ac:dyDescent="0.2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39"/>
      <c r="BC531" s="139"/>
      <c r="BD531" s="139"/>
      <c r="BE531" s="139"/>
      <c r="BF531" s="139"/>
      <c r="BG531" s="139"/>
    </row>
    <row r="532" spans="1:59" ht="14.25" x14ac:dyDescent="0.2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  <c r="BC532" s="139"/>
      <c r="BD532" s="139"/>
      <c r="BE532" s="139"/>
      <c r="BF532" s="139"/>
      <c r="BG532" s="139"/>
    </row>
    <row r="533" spans="1:59" ht="14.25" x14ac:dyDescent="0.2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39"/>
      <c r="BC533" s="139"/>
      <c r="BD533" s="139"/>
      <c r="BE533" s="139"/>
      <c r="BF533" s="139"/>
      <c r="BG533" s="139"/>
    </row>
    <row r="534" spans="1:59" ht="14.25" x14ac:dyDescent="0.2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39"/>
      <c r="BC534" s="139"/>
      <c r="BD534" s="139"/>
      <c r="BE534" s="139"/>
      <c r="BF534" s="139"/>
      <c r="BG534" s="139"/>
    </row>
    <row r="535" spans="1:59" ht="14.25" x14ac:dyDescent="0.2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39"/>
      <c r="BC535" s="139"/>
      <c r="BD535" s="139"/>
      <c r="BE535" s="139"/>
      <c r="BF535" s="139"/>
      <c r="BG535" s="139"/>
    </row>
    <row r="536" spans="1:59" ht="14.25" x14ac:dyDescent="0.2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</row>
    <row r="537" spans="1:59" ht="14.25" x14ac:dyDescent="0.2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39"/>
      <c r="BC537" s="139"/>
      <c r="BD537" s="139"/>
      <c r="BE537" s="139"/>
      <c r="BF537" s="139"/>
      <c r="BG537" s="139"/>
    </row>
    <row r="538" spans="1:59" ht="14.25" x14ac:dyDescent="0.2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39"/>
      <c r="BC538" s="139"/>
      <c r="BD538" s="139"/>
      <c r="BE538" s="139"/>
      <c r="BF538" s="139"/>
      <c r="BG538" s="139"/>
    </row>
    <row r="539" spans="1:59" ht="14.25" x14ac:dyDescent="0.2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39"/>
      <c r="BC539" s="139"/>
      <c r="BD539" s="139"/>
      <c r="BE539" s="139"/>
      <c r="BF539" s="139"/>
      <c r="BG539" s="139"/>
    </row>
    <row r="540" spans="1:59" ht="14.25" x14ac:dyDescent="0.2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39"/>
      <c r="BC540" s="139"/>
      <c r="BD540" s="139"/>
      <c r="BE540" s="139"/>
      <c r="BF540" s="139"/>
      <c r="BG540" s="139"/>
    </row>
    <row r="541" spans="1:59" ht="14.25" x14ac:dyDescent="0.2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39"/>
      <c r="BC541" s="139"/>
      <c r="BD541" s="139"/>
      <c r="BE541" s="139"/>
      <c r="BF541" s="139"/>
      <c r="BG541" s="139"/>
    </row>
    <row r="542" spans="1:59" ht="14.25" x14ac:dyDescent="0.2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39"/>
      <c r="BC542" s="139"/>
      <c r="BD542" s="139"/>
      <c r="BE542" s="139"/>
      <c r="BF542" s="139"/>
      <c r="BG542" s="139"/>
    </row>
    <row r="543" spans="1:59" ht="14.25" x14ac:dyDescent="0.2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39"/>
      <c r="BC543" s="139"/>
      <c r="BD543" s="139"/>
      <c r="BE543" s="139"/>
      <c r="BF543" s="139"/>
      <c r="BG543" s="139"/>
    </row>
    <row r="544" spans="1:59" ht="14.25" x14ac:dyDescent="0.2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39"/>
      <c r="BC544" s="139"/>
      <c r="BD544" s="139"/>
      <c r="BE544" s="139"/>
      <c r="BF544" s="139"/>
      <c r="BG544" s="139"/>
    </row>
    <row r="545" spans="1:59" ht="14.25" x14ac:dyDescent="0.2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39"/>
      <c r="BC545" s="139"/>
      <c r="BD545" s="139"/>
      <c r="BE545" s="139"/>
      <c r="BF545" s="139"/>
      <c r="BG545" s="139"/>
    </row>
    <row r="546" spans="1:59" ht="14.25" x14ac:dyDescent="0.2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39"/>
      <c r="BC546" s="139"/>
      <c r="BD546" s="139"/>
      <c r="BE546" s="139"/>
      <c r="BF546" s="139"/>
      <c r="BG546" s="139"/>
    </row>
    <row r="547" spans="1:59" ht="14.25" x14ac:dyDescent="0.2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39"/>
      <c r="BC547" s="139"/>
      <c r="BD547" s="139"/>
      <c r="BE547" s="139"/>
      <c r="BF547" s="139"/>
      <c r="BG547" s="139"/>
    </row>
    <row r="548" spans="1:59" ht="14.25" x14ac:dyDescent="0.2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39"/>
      <c r="BC548" s="139"/>
      <c r="BD548" s="139"/>
      <c r="BE548" s="139"/>
      <c r="BF548" s="139"/>
      <c r="BG548" s="139"/>
    </row>
    <row r="549" spans="1:59" ht="14.25" x14ac:dyDescent="0.2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39"/>
      <c r="BC549" s="139"/>
      <c r="BD549" s="139"/>
      <c r="BE549" s="139"/>
      <c r="BF549" s="139"/>
      <c r="BG549" s="139"/>
    </row>
    <row r="550" spans="1:59" ht="14.25" x14ac:dyDescent="0.2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39"/>
      <c r="BC550" s="139"/>
      <c r="BD550" s="139"/>
      <c r="BE550" s="139"/>
      <c r="BF550" s="139"/>
      <c r="BG550" s="139"/>
    </row>
    <row r="551" spans="1:59" ht="14.25" x14ac:dyDescent="0.2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39"/>
      <c r="BC551" s="139"/>
      <c r="BD551" s="139"/>
      <c r="BE551" s="139"/>
      <c r="BF551" s="139"/>
      <c r="BG551" s="139"/>
    </row>
    <row r="552" spans="1:59" ht="14.25" x14ac:dyDescent="0.2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39"/>
      <c r="BC552" s="139"/>
      <c r="BD552" s="139"/>
      <c r="BE552" s="139"/>
      <c r="BF552" s="139"/>
      <c r="BG552" s="139"/>
    </row>
    <row r="553" spans="1:59" ht="14.25" x14ac:dyDescent="0.2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39"/>
      <c r="BC553" s="139"/>
      <c r="BD553" s="139"/>
      <c r="BE553" s="139"/>
      <c r="BF553" s="139"/>
      <c r="BG553" s="139"/>
    </row>
    <row r="554" spans="1:59" ht="14.25" x14ac:dyDescent="0.2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39"/>
      <c r="BC554" s="139"/>
      <c r="BD554" s="139"/>
      <c r="BE554" s="139"/>
      <c r="BF554" s="139"/>
      <c r="BG554" s="139"/>
    </row>
    <row r="555" spans="1:59" ht="14.25" x14ac:dyDescent="0.2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39"/>
      <c r="BC555" s="139"/>
      <c r="BD555" s="139"/>
      <c r="BE555" s="139"/>
      <c r="BF555" s="139"/>
      <c r="BG555" s="139"/>
    </row>
    <row r="556" spans="1:59" ht="14.25" x14ac:dyDescent="0.2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39"/>
      <c r="BC556" s="139"/>
      <c r="BD556" s="139"/>
      <c r="BE556" s="139"/>
      <c r="BF556" s="139"/>
      <c r="BG556" s="139"/>
    </row>
    <row r="557" spans="1:59" ht="14.25" x14ac:dyDescent="0.2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39"/>
      <c r="BC557" s="139"/>
      <c r="BD557" s="139"/>
      <c r="BE557" s="139"/>
      <c r="BF557" s="139"/>
      <c r="BG557" s="139"/>
    </row>
    <row r="558" spans="1:59" ht="14.25" x14ac:dyDescent="0.2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39"/>
      <c r="BC558" s="139"/>
      <c r="BD558" s="139"/>
      <c r="BE558" s="139"/>
      <c r="BF558" s="139"/>
      <c r="BG558" s="139"/>
    </row>
    <row r="559" spans="1:59" ht="14.25" x14ac:dyDescent="0.2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39"/>
      <c r="BC559" s="139"/>
      <c r="BD559" s="139"/>
      <c r="BE559" s="139"/>
      <c r="BF559" s="139"/>
      <c r="BG559" s="139"/>
    </row>
    <row r="560" spans="1:59" ht="14.25" x14ac:dyDescent="0.2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39"/>
      <c r="BC560" s="139"/>
      <c r="BD560" s="139"/>
      <c r="BE560" s="139"/>
      <c r="BF560" s="139"/>
      <c r="BG560" s="139"/>
    </row>
    <row r="561" spans="1:59" ht="14.25" x14ac:dyDescent="0.2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39"/>
      <c r="BC561" s="139"/>
      <c r="BD561" s="139"/>
      <c r="BE561" s="139"/>
      <c r="BF561" s="139"/>
      <c r="BG561" s="139"/>
    </row>
    <row r="562" spans="1:59" ht="14.25" x14ac:dyDescent="0.2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39"/>
      <c r="BC562" s="139"/>
      <c r="BD562" s="139"/>
      <c r="BE562" s="139"/>
      <c r="BF562" s="139"/>
      <c r="BG562" s="139"/>
    </row>
    <row r="563" spans="1:59" ht="14.25" x14ac:dyDescent="0.2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39"/>
      <c r="BC563" s="139"/>
      <c r="BD563" s="139"/>
      <c r="BE563" s="139"/>
      <c r="BF563" s="139"/>
      <c r="BG563" s="139"/>
    </row>
    <row r="564" spans="1:59" ht="14.25" x14ac:dyDescent="0.2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39"/>
      <c r="BC564" s="139"/>
      <c r="BD564" s="139"/>
      <c r="BE564" s="139"/>
      <c r="BF564" s="139"/>
      <c r="BG564" s="139"/>
    </row>
    <row r="565" spans="1:59" ht="14.25" x14ac:dyDescent="0.2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/>
      <c r="BB565" s="139"/>
      <c r="BC565" s="139"/>
      <c r="BD565" s="139"/>
      <c r="BE565" s="139"/>
      <c r="BF565" s="139"/>
      <c r="BG565" s="139"/>
    </row>
    <row r="566" spans="1:59" ht="14.25" x14ac:dyDescent="0.2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39"/>
      <c r="BC566" s="139"/>
      <c r="BD566" s="139"/>
      <c r="BE566" s="139"/>
      <c r="BF566" s="139"/>
      <c r="BG566" s="139"/>
    </row>
    <row r="567" spans="1:59" ht="14.25" x14ac:dyDescent="0.2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39"/>
      <c r="BC567" s="139"/>
      <c r="BD567" s="139"/>
      <c r="BE567" s="139"/>
      <c r="BF567" s="139"/>
      <c r="BG567" s="139"/>
    </row>
    <row r="568" spans="1:59" ht="14.25" x14ac:dyDescent="0.2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39"/>
      <c r="BC568" s="139"/>
      <c r="BD568" s="139"/>
      <c r="BE568" s="139"/>
      <c r="BF568" s="139"/>
      <c r="BG568" s="139"/>
    </row>
    <row r="569" spans="1:59" ht="14.25" x14ac:dyDescent="0.2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39"/>
      <c r="BC569" s="139"/>
      <c r="BD569" s="139"/>
      <c r="BE569" s="139"/>
      <c r="BF569" s="139"/>
      <c r="BG569" s="139"/>
    </row>
    <row r="570" spans="1:59" ht="14.25" x14ac:dyDescent="0.2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39"/>
      <c r="BC570" s="139"/>
      <c r="BD570" s="139"/>
      <c r="BE570" s="139"/>
      <c r="BF570" s="139"/>
      <c r="BG570" s="139"/>
    </row>
    <row r="571" spans="1:59" ht="14.25" x14ac:dyDescent="0.2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39"/>
      <c r="BC571" s="139"/>
      <c r="BD571" s="139"/>
      <c r="BE571" s="139"/>
      <c r="BF571" s="139"/>
      <c r="BG571" s="139"/>
    </row>
    <row r="572" spans="1:59" ht="14.25" x14ac:dyDescent="0.2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39"/>
      <c r="BC572" s="139"/>
      <c r="BD572" s="139"/>
      <c r="BE572" s="139"/>
      <c r="BF572" s="139"/>
      <c r="BG572" s="139"/>
    </row>
    <row r="573" spans="1:59" ht="14.25" x14ac:dyDescent="0.2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39"/>
      <c r="BC573" s="139"/>
      <c r="BD573" s="139"/>
      <c r="BE573" s="139"/>
      <c r="BF573" s="139"/>
      <c r="BG573" s="139"/>
    </row>
    <row r="574" spans="1:59" ht="14.25" x14ac:dyDescent="0.2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39"/>
      <c r="BC574" s="139"/>
      <c r="BD574" s="139"/>
      <c r="BE574" s="139"/>
      <c r="BF574" s="139"/>
      <c r="BG574" s="139"/>
    </row>
    <row r="575" spans="1:59" ht="14.25" x14ac:dyDescent="0.2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39"/>
      <c r="BC575" s="139"/>
      <c r="BD575" s="139"/>
      <c r="BE575" s="139"/>
      <c r="BF575" s="139"/>
      <c r="BG575" s="139"/>
    </row>
    <row r="576" spans="1:59" ht="14.25" x14ac:dyDescent="0.2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39"/>
      <c r="BC576" s="139"/>
      <c r="BD576" s="139"/>
      <c r="BE576" s="139"/>
      <c r="BF576" s="139"/>
      <c r="BG576" s="139"/>
    </row>
    <row r="577" spans="1:59" ht="14.25" x14ac:dyDescent="0.2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39"/>
      <c r="BC577" s="139"/>
      <c r="BD577" s="139"/>
      <c r="BE577" s="139"/>
      <c r="BF577" s="139"/>
      <c r="BG577" s="139"/>
    </row>
    <row r="578" spans="1:59" ht="14.25" x14ac:dyDescent="0.2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  <c r="BC578" s="139"/>
      <c r="BD578" s="139"/>
      <c r="BE578" s="139"/>
      <c r="BF578" s="139"/>
      <c r="BG578" s="139"/>
    </row>
    <row r="579" spans="1:59" ht="14.25" x14ac:dyDescent="0.2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39"/>
      <c r="BC579" s="139"/>
      <c r="BD579" s="139"/>
      <c r="BE579" s="139"/>
      <c r="BF579" s="139"/>
      <c r="BG579" s="139"/>
    </row>
    <row r="580" spans="1:59" ht="14.25" x14ac:dyDescent="0.2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39"/>
      <c r="BC580" s="139"/>
      <c r="BD580" s="139"/>
      <c r="BE580" s="139"/>
      <c r="BF580" s="139"/>
      <c r="BG580" s="139"/>
    </row>
    <row r="581" spans="1:59" ht="14.25" x14ac:dyDescent="0.2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39"/>
      <c r="BC581" s="139"/>
      <c r="BD581" s="139"/>
      <c r="BE581" s="139"/>
      <c r="BF581" s="139"/>
      <c r="BG581" s="139"/>
    </row>
    <row r="582" spans="1:59" ht="14.25" x14ac:dyDescent="0.2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39"/>
      <c r="BC582" s="139"/>
      <c r="BD582" s="139"/>
      <c r="BE582" s="139"/>
      <c r="BF582" s="139"/>
      <c r="BG582" s="139"/>
    </row>
    <row r="583" spans="1:59" ht="14.25" x14ac:dyDescent="0.2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  <c r="BC583" s="139"/>
      <c r="BD583" s="139"/>
      <c r="BE583" s="139"/>
      <c r="BF583" s="139"/>
      <c r="BG583" s="139"/>
    </row>
    <row r="584" spans="1:59" ht="14.25" x14ac:dyDescent="0.2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39"/>
      <c r="BC584" s="139"/>
      <c r="BD584" s="139"/>
      <c r="BE584" s="139"/>
      <c r="BF584" s="139"/>
      <c r="BG584" s="139"/>
    </row>
    <row r="585" spans="1:59" ht="14.25" x14ac:dyDescent="0.2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39"/>
      <c r="BC585" s="139"/>
      <c r="BD585" s="139"/>
      <c r="BE585" s="139"/>
      <c r="BF585" s="139"/>
      <c r="BG585" s="139"/>
    </row>
    <row r="586" spans="1:59" ht="14.25" x14ac:dyDescent="0.2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39"/>
      <c r="BC586" s="139"/>
      <c r="BD586" s="139"/>
      <c r="BE586" s="139"/>
      <c r="BF586" s="139"/>
      <c r="BG586" s="139"/>
    </row>
    <row r="587" spans="1:59" ht="14.25" x14ac:dyDescent="0.2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39"/>
      <c r="BC587" s="139"/>
      <c r="BD587" s="139"/>
      <c r="BE587" s="139"/>
      <c r="BF587" s="139"/>
      <c r="BG587" s="139"/>
    </row>
    <row r="588" spans="1:59" ht="14.25" x14ac:dyDescent="0.2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39"/>
      <c r="BC588" s="139"/>
      <c r="BD588" s="139"/>
      <c r="BE588" s="139"/>
      <c r="BF588" s="139"/>
      <c r="BG588" s="139"/>
    </row>
    <row r="589" spans="1:59" ht="14.25" x14ac:dyDescent="0.2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39"/>
      <c r="BC589" s="139"/>
      <c r="BD589" s="139"/>
      <c r="BE589" s="139"/>
      <c r="BF589" s="139"/>
      <c r="BG589" s="139"/>
    </row>
    <row r="590" spans="1:59" ht="14.25" x14ac:dyDescent="0.2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39"/>
      <c r="BC590" s="139"/>
      <c r="BD590" s="139"/>
      <c r="BE590" s="139"/>
      <c r="BF590" s="139"/>
      <c r="BG590" s="139"/>
    </row>
    <row r="591" spans="1:59" ht="14.25" x14ac:dyDescent="0.2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  <c r="BC591" s="139"/>
      <c r="BD591" s="139"/>
      <c r="BE591" s="139"/>
      <c r="BF591" s="139"/>
      <c r="BG591" s="139"/>
    </row>
    <row r="592" spans="1:59" ht="14.25" x14ac:dyDescent="0.2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39"/>
      <c r="BC592" s="139"/>
      <c r="BD592" s="139"/>
      <c r="BE592" s="139"/>
      <c r="BF592" s="139"/>
      <c r="BG592" s="139"/>
    </row>
    <row r="593" spans="1:59" ht="14.25" x14ac:dyDescent="0.2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  <c r="BC593" s="139"/>
      <c r="BD593" s="139"/>
      <c r="BE593" s="139"/>
      <c r="BF593" s="139"/>
      <c r="BG593" s="139"/>
    </row>
    <row r="594" spans="1:59" ht="14.25" x14ac:dyDescent="0.2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39"/>
      <c r="BC594" s="139"/>
      <c r="BD594" s="139"/>
      <c r="BE594" s="139"/>
      <c r="BF594" s="139"/>
      <c r="BG594" s="139"/>
    </row>
    <row r="595" spans="1:59" ht="14.25" x14ac:dyDescent="0.2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39"/>
      <c r="BC595" s="139"/>
      <c r="BD595" s="139"/>
      <c r="BE595" s="139"/>
      <c r="BF595" s="139"/>
      <c r="BG595" s="139"/>
    </row>
    <row r="596" spans="1:59" ht="14.25" x14ac:dyDescent="0.2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39"/>
      <c r="BC596" s="139"/>
      <c r="BD596" s="139"/>
      <c r="BE596" s="139"/>
      <c r="BF596" s="139"/>
      <c r="BG596" s="139"/>
    </row>
    <row r="597" spans="1:59" ht="14.25" x14ac:dyDescent="0.2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39"/>
      <c r="BC597" s="139"/>
      <c r="BD597" s="139"/>
      <c r="BE597" s="139"/>
      <c r="BF597" s="139"/>
      <c r="BG597" s="139"/>
    </row>
    <row r="598" spans="1:59" ht="14.25" x14ac:dyDescent="0.2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39"/>
      <c r="BC598" s="139"/>
      <c r="BD598" s="139"/>
      <c r="BE598" s="139"/>
      <c r="BF598" s="139"/>
      <c r="BG598" s="139"/>
    </row>
    <row r="599" spans="1:59" ht="14.25" x14ac:dyDescent="0.2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39"/>
      <c r="BC599" s="139"/>
      <c r="BD599" s="139"/>
      <c r="BE599" s="139"/>
      <c r="BF599" s="139"/>
      <c r="BG599" s="139"/>
    </row>
    <row r="600" spans="1:59" ht="14.25" x14ac:dyDescent="0.2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39"/>
      <c r="BC600" s="139"/>
      <c r="BD600" s="139"/>
      <c r="BE600" s="139"/>
      <c r="BF600" s="139"/>
      <c r="BG600" s="139"/>
    </row>
    <row r="601" spans="1:59" ht="14.25" x14ac:dyDescent="0.2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39"/>
      <c r="BC601" s="139"/>
      <c r="BD601" s="139"/>
      <c r="BE601" s="139"/>
      <c r="BF601" s="139"/>
      <c r="BG601" s="139"/>
    </row>
    <row r="602" spans="1:59" ht="14.25" x14ac:dyDescent="0.2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39"/>
      <c r="BC602" s="139"/>
      <c r="BD602" s="139"/>
      <c r="BE602" s="139"/>
      <c r="BF602" s="139"/>
      <c r="BG602" s="139"/>
    </row>
    <row r="603" spans="1:59" ht="14.25" x14ac:dyDescent="0.2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39"/>
      <c r="BC603" s="139"/>
      <c r="BD603" s="139"/>
      <c r="BE603" s="139"/>
      <c r="BF603" s="139"/>
      <c r="BG603" s="139"/>
    </row>
    <row r="604" spans="1:59" ht="14.25" x14ac:dyDescent="0.2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39"/>
      <c r="BC604" s="139"/>
      <c r="BD604" s="139"/>
      <c r="BE604" s="139"/>
      <c r="BF604" s="139"/>
      <c r="BG604" s="139"/>
    </row>
    <row r="605" spans="1:59" ht="14.25" x14ac:dyDescent="0.2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39"/>
      <c r="BC605" s="139"/>
      <c r="BD605" s="139"/>
      <c r="BE605" s="139"/>
      <c r="BF605" s="139"/>
      <c r="BG605" s="139"/>
    </row>
    <row r="606" spans="1:59" ht="14.25" x14ac:dyDescent="0.2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  <c r="AZ606" s="139"/>
      <c r="BA606" s="139"/>
      <c r="BB606" s="139"/>
      <c r="BC606" s="139"/>
      <c r="BD606" s="139"/>
      <c r="BE606" s="139"/>
      <c r="BF606" s="139"/>
      <c r="BG606" s="139"/>
    </row>
    <row r="607" spans="1:59" ht="14.25" x14ac:dyDescent="0.2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39"/>
      <c r="BC607" s="139"/>
      <c r="BD607" s="139"/>
      <c r="BE607" s="139"/>
      <c r="BF607" s="139"/>
      <c r="BG607" s="139"/>
    </row>
    <row r="608" spans="1:59" ht="14.25" x14ac:dyDescent="0.2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39"/>
      <c r="BC608" s="139"/>
      <c r="BD608" s="139"/>
      <c r="BE608" s="139"/>
      <c r="BF608" s="139"/>
      <c r="BG608" s="139"/>
    </row>
    <row r="609" spans="1:59" ht="14.25" x14ac:dyDescent="0.2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39"/>
      <c r="BC609" s="139"/>
      <c r="BD609" s="139"/>
      <c r="BE609" s="139"/>
      <c r="BF609" s="139"/>
      <c r="BG609" s="139"/>
    </row>
    <row r="610" spans="1:59" ht="14.25" x14ac:dyDescent="0.2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39"/>
      <c r="BC610" s="139"/>
      <c r="BD610" s="139"/>
      <c r="BE610" s="139"/>
      <c r="BF610" s="139"/>
      <c r="BG610" s="139"/>
    </row>
    <row r="611" spans="1:59" ht="14.25" x14ac:dyDescent="0.2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  <c r="BC611" s="139"/>
      <c r="BD611" s="139"/>
      <c r="BE611" s="139"/>
      <c r="BF611" s="139"/>
      <c r="BG611" s="139"/>
    </row>
    <row r="612" spans="1:59" ht="14.25" x14ac:dyDescent="0.2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39"/>
      <c r="BC612" s="139"/>
      <c r="BD612" s="139"/>
      <c r="BE612" s="139"/>
      <c r="BF612" s="139"/>
      <c r="BG612" s="139"/>
    </row>
    <row r="613" spans="1:59" ht="14.25" x14ac:dyDescent="0.2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39"/>
      <c r="BC613" s="139"/>
      <c r="BD613" s="139"/>
      <c r="BE613" s="139"/>
      <c r="BF613" s="139"/>
      <c r="BG613" s="139"/>
    </row>
    <row r="614" spans="1:59" ht="14.25" x14ac:dyDescent="0.2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39"/>
      <c r="BC614" s="139"/>
      <c r="BD614" s="139"/>
      <c r="BE614" s="139"/>
      <c r="BF614" s="139"/>
      <c r="BG614" s="139"/>
    </row>
    <row r="615" spans="1:59" ht="14.25" x14ac:dyDescent="0.2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39"/>
      <c r="BC615" s="139"/>
      <c r="BD615" s="139"/>
      <c r="BE615" s="139"/>
      <c r="BF615" s="139"/>
      <c r="BG615" s="139"/>
    </row>
    <row r="616" spans="1:59" ht="14.25" x14ac:dyDescent="0.2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39"/>
      <c r="BC616" s="139"/>
      <c r="BD616" s="139"/>
      <c r="BE616" s="139"/>
      <c r="BF616" s="139"/>
      <c r="BG616" s="139"/>
    </row>
    <row r="617" spans="1:59" ht="14.25" x14ac:dyDescent="0.2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39"/>
      <c r="BC617" s="139"/>
      <c r="BD617" s="139"/>
      <c r="BE617" s="139"/>
      <c r="BF617" s="139"/>
      <c r="BG617" s="139"/>
    </row>
    <row r="618" spans="1:59" ht="14.25" x14ac:dyDescent="0.2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39"/>
      <c r="BC618" s="139"/>
      <c r="BD618" s="139"/>
      <c r="BE618" s="139"/>
      <c r="BF618" s="139"/>
      <c r="BG618" s="139"/>
    </row>
    <row r="619" spans="1:59" ht="14.25" x14ac:dyDescent="0.2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39"/>
      <c r="BC619" s="139"/>
      <c r="BD619" s="139"/>
      <c r="BE619" s="139"/>
      <c r="BF619" s="139"/>
      <c r="BG619" s="139"/>
    </row>
    <row r="620" spans="1:59" ht="14.25" x14ac:dyDescent="0.2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  <c r="BC620" s="139"/>
      <c r="BD620" s="139"/>
      <c r="BE620" s="139"/>
      <c r="BF620" s="139"/>
      <c r="BG620" s="139"/>
    </row>
    <row r="621" spans="1:59" ht="14.25" x14ac:dyDescent="0.2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39"/>
      <c r="BC621" s="139"/>
      <c r="BD621" s="139"/>
      <c r="BE621" s="139"/>
      <c r="BF621" s="139"/>
      <c r="BG621" s="139"/>
    </row>
    <row r="622" spans="1:59" ht="14.25" x14ac:dyDescent="0.2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39"/>
      <c r="BC622" s="139"/>
      <c r="BD622" s="139"/>
      <c r="BE622" s="139"/>
      <c r="BF622" s="139"/>
      <c r="BG622" s="139"/>
    </row>
    <row r="623" spans="1:59" ht="14.25" x14ac:dyDescent="0.2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39"/>
      <c r="BC623" s="139"/>
      <c r="BD623" s="139"/>
      <c r="BE623" s="139"/>
      <c r="BF623" s="139"/>
      <c r="BG623" s="139"/>
    </row>
    <row r="624" spans="1:59" ht="14.25" x14ac:dyDescent="0.2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39"/>
      <c r="BC624" s="139"/>
      <c r="BD624" s="139"/>
      <c r="BE624" s="139"/>
      <c r="BF624" s="139"/>
      <c r="BG624" s="139"/>
    </row>
    <row r="625" spans="1:59" ht="14.25" x14ac:dyDescent="0.2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39"/>
      <c r="BC625" s="139"/>
      <c r="BD625" s="139"/>
      <c r="BE625" s="139"/>
      <c r="BF625" s="139"/>
      <c r="BG625" s="139"/>
    </row>
    <row r="626" spans="1:59" ht="14.25" x14ac:dyDescent="0.2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39"/>
      <c r="BC626" s="139"/>
      <c r="BD626" s="139"/>
      <c r="BE626" s="139"/>
      <c r="BF626" s="139"/>
      <c r="BG626" s="139"/>
    </row>
    <row r="627" spans="1:59" ht="14.25" x14ac:dyDescent="0.2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39"/>
      <c r="BC627" s="139"/>
      <c r="BD627" s="139"/>
      <c r="BE627" s="139"/>
      <c r="BF627" s="139"/>
      <c r="BG627" s="139"/>
    </row>
    <row r="628" spans="1:59" ht="14.25" x14ac:dyDescent="0.2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39"/>
      <c r="BC628" s="139"/>
      <c r="BD628" s="139"/>
      <c r="BE628" s="139"/>
      <c r="BF628" s="139"/>
      <c r="BG628" s="139"/>
    </row>
    <row r="629" spans="1:59" ht="14.25" x14ac:dyDescent="0.2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39"/>
      <c r="BC629" s="139"/>
      <c r="BD629" s="139"/>
      <c r="BE629" s="139"/>
      <c r="BF629" s="139"/>
      <c r="BG629" s="139"/>
    </row>
    <row r="630" spans="1:59" ht="14.25" x14ac:dyDescent="0.2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39"/>
      <c r="BC630" s="139"/>
      <c r="BD630" s="139"/>
      <c r="BE630" s="139"/>
      <c r="BF630" s="139"/>
      <c r="BG630" s="139"/>
    </row>
    <row r="631" spans="1:59" ht="14.25" x14ac:dyDescent="0.2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39"/>
      <c r="BC631" s="139"/>
      <c r="BD631" s="139"/>
      <c r="BE631" s="139"/>
      <c r="BF631" s="139"/>
      <c r="BG631" s="139"/>
    </row>
    <row r="632" spans="1:59" ht="14.25" x14ac:dyDescent="0.2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39"/>
      <c r="BC632" s="139"/>
      <c r="BD632" s="139"/>
      <c r="BE632" s="139"/>
      <c r="BF632" s="139"/>
      <c r="BG632" s="139"/>
    </row>
    <row r="633" spans="1:59" ht="14.25" x14ac:dyDescent="0.2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39"/>
      <c r="BC633" s="139"/>
      <c r="BD633" s="139"/>
      <c r="BE633" s="139"/>
      <c r="BF633" s="139"/>
      <c r="BG633" s="139"/>
    </row>
    <row r="634" spans="1:59" ht="14.25" x14ac:dyDescent="0.2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39"/>
      <c r="BC634" s="139"/>
      <c r="BD634" s="139"/>
      <c r="BE634" s="139"/>
      <c r="BF634" s="139"/>
      <c r="BG634" s="139"/>
    </row>
    <row r="635" spans="1:59" ht="14.25" x14ac:dyDescent="0.2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39"/>
      <c r="BC635" s="139"/>
      <c r="BD635" s="139"/>
      <c r="BE635" s="139"/>
      <c r="BF635" s="139"/>
      <c r="BG635" s="139"/>
    </row>
    <row r="636" spans="1:59" ht="14.25" x14ac:dyDescent="0.2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39"/>
      <c r="BA636" s="139"/>
      <c r="BB636" s="139"/>
      <c r="BC636" s="139"/>
      <c r="BD636" s="139"/>
      <c r="BE636" s="139"/>
      <c r="BF636" s="139"/>
      <c r="BG636" s="139"/>
    </row>
    <row r="637" spans="1:59" ht="14.25" x14ac:dyDescent="0.2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  <c r="AZ637" s="139"/>
      <c r="BA637" s="139"/>
      <c r="BB637" s="139"/>
      <c r="BC637" s="139"/>
      <c r="BD637" s="139"/>
      <c r="BE637" s="139"/>
      <c r="BF637" s="139"/>
      <c r="BG637" s="139"/>
    </row>
    <row r="638" spans="1:59" ht="14.25" x14ac:dyDescent="0.2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39"/>
      <c r="BC638" s="139"/>
      <c r="BD638" s="139"/>
      <c r="BE638" s="139"/>
      <c r="BF638" s="139"/>
      <c r="BG638" s="139"/>
    </row>
    <row r="639" spans="1:59" ht="14.25" x14ac:dyDescent="0.2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39"/>
      <c r="BC639" s="139"/>
      <c r="BD639" s="139"/>
      <c r="BE639" s="139"/>
      <c r="BF639" s="139"/>
      <c r="BG639" s="139"/>
    </row>
    <row r="640" spans="1:59" ht="14.25" x14ac:dyDescent="0.2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  <c r="AZ640" s="139"/>
      <c r="BA640" s="139"/>
      <c r="BB640" s="139"/>
      <c r="BC640" s="139"/>
      <c r="BD640" s="139"/>
      <c r="BE640" s="139"/>
      <c r="BF640" s="139"/>
      <c r="BG640" s="139"/>
    </row>
    <row r="641" spans="1:59" ht="14.25" x14ac:dyDescent="0.2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39"/>
      <c r="BC641" s="139"/>
      <c r="BD641" s="139"/>
      <c r="BE641" s="139"/>
      <c r="BF641" s="139"/>
      <c r="BG641" s="139"/>
    </row>
    <row r="642" spans="1:59" ht="14.25" x14ac:dyDescent="0.2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  <c r="AZ642" s="139"/>
      <c r="BA642" s="139"/>
      <c r="BB642" s="139"/>
      <c r="BC642" s="139"/>
      <c r="BD642" s="139"/>
      <c r="BE642" s="139"/>
      <c r="BF642" s="139"/>
      <c r="BG642" s="139"/>
    </row>
    <row r="643" spans="1:59" ht="14.25" x14ac:dyDescent="0.2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39"/>
      <c r="BC643" s="139"/>
      <c r="BD643" s="139"/>
      <c r="BE643" s="139"/>
      <c r="BF643" s="139"/>
      <c r="BG643" s="139"/>
    </row>
    <row r="644" spans="1:59" ht="14.25" x14ac:dyDescent="0.2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  <c r="AZ644" s="139"/>
      <c r="BA644" s="139"/>
      <c r="BB644" s="139"/>
      <c r="BC644" s="139"/>
      <c r="BD644" s="139"/>
      <c r="BE644" s="139"/>
      <c r="BF644" s="139"/>
      <c r="BG644" s="139"/>
    </row>
    <row r="645" spans="1:59" ht="14.25" x14ac:dyDescent="0.2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39"/>
      <c r="BC645" s="139"/>
      <c r="BD645" s="139"/>
      <c r="BE645" s="139"/>
      <c r="BF645" s="139"/>
      <c r="BG645" s="139"/>
    </row>
    <row r="646" spans="1:59" ht="14.25" x14ac:dyDescent="0.2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39"/>
      <c r="BC646" s="139"/>
      <c r="BD646" s="139"/>
      <c r="BE646" s="139"/>
      <c r="BF646" s="139"/>
      <c r="BG646" s="139"/>
    </row>
    <row r="647" spans="1:59" ht="14.25" x14ac:dyDescent="0.2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39"/>
      <c r="BC647" s="139"/>
      <c r="BD647" s="139"/>
      <c r="BE647" s="139"/>
      <c r="BF647" s="139"/>
      <c r="BG647" s="139"/>
    </row>
    <row r="648" spans="1:59" ht="14.25" x14ac:dyDescent="0.2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  <c r="AZ648" s="139"/>
      <c r="BA648" s="139"/>
      <c r="BB648" s="139"/>
      <c r="BC648" s="139"/>
      <c r="BD648" s="139"/>
      <c r="BE648" s="139"/>
      <c r="BF648" s="139"/>
      <c r="BG648" s="139"/>
    </row>
    <row r="649" spans="1:59" ht="14.25" x14ac:dyDescent="0.2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139"/>
      <c r="BC649" s="139"/>
      <c r="BD649" s="139"/>
      <c r="BE649" s="139"/>
      <c r="BF649" s="139"/>
      <c r="BG649" s="139"/>
    </row>
    <row r="650" spans="1:59" ht="14.25" x14ac:dyDescent="0.2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39"/>
      <c r="BC650" s="139"/>
      <c r="BD650" s="139"/>
      <c r="BE650" s="139"/>
      <c r="BF650" s="139"/>
      <c r="BG650" s="139"/>
    </row>
    <row r="651" spans="1:59" ht="14.25" x14ac:dyDescent="0.2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39"/>
      <c r="BC651" s="139"/>
      <c r="BD651" s="139"/>
      <c r="BE651" s="139"/>
      <c r="BF651" s="139"/>
      <c r="BG651" s="139"/>
    </row>
    <row r="652" spans="1:59" ht="14.25" x14ac:dyDescent="0.2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  <c r="AZ652" s="139"/>
      <c r="BA652" s="139"/>
      <c r="BB652" s="139"/>
      <c r="BC652" s="139"/>
      <c r="BD652" s="139"/>
      <c r="BE652" s="139"/>
      <c r="BF652" s="139"/>
      <c r="BG652" s="139"/>
    </row>
    <row r="653" spans="1:59" ht="14.25" x14ac:dyDescent="0.2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39"/>
      <c r="BC653" s="139"/>
      <c r="BD653" s="139"/>
      <c r="BE653" s="139"/>
      <c r="BF653" s="139"/>
      <c r="BG653" s="139"/>
    </row>
    <row r="654" spans="1:59" ht="14.25" x14ac:dyDescent="0.2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39"/>
      <c r="BC654" s="139"/>
      <c r="BD654" s="139"/>
      <c r="BE654" s="139"/>
      <c r="BF654" s="139"/>
      <c r="BG654" s="139"/>
    </row>
    <row r="655" spans="1:59" ht="14.25" x14ac:dyDescent="0.2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39"/>
      <c r="BC655" s="139"/>
      <c r="BD655" s="139"/>
      <c r="BE655" s="139"/>
      <c r="BF655" s="139"/>
      <c r="BG655" s="139"/>
    </row>
    <row r="656" spans="1:59" ht="14.25" x14ac:dyDescent="0.2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39"/>
      <c r="BC656" s="139"/>
      <c r="BD656" s="139"/>
      <c r="BE656" s="139"/>
      <c r="BF656" s="139"/>
      <c r="BG656" s="139"/>
    </row>
    <row r="657" spans="1:59" ht="14.25" x14ac:dyDescent="0.2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/>
      <c r="BA657" s="139"/>
      <c r="BB657" s="139"/>
      <c r="BC657" s="139"/>
      <c r="BD657" s="139"/>
      <c r="BE657" s="139"/>
      <c r="BF657" s="139"/>
      <c r="BG657" s="139"/>
    </row>
    <row r="658" spans="1:59" ht="14.25" x14ac:dyDescent="0.2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39"/>
      <c r="BC658" s="139"/>
      <c r="BD658" s="139"/>
      <c r="BE658" s="139"/>
      <c r="BF658" s="139"/>
      <c r="BG658" s="139"/>
    </row>
    <row r="659" spans="1:59" ht="14.25" x14ac:dyDescent="0.2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39"/>
      <c r="BC659" s="139"/>
      <c r="BD659" s="139"/>
      <c r="BE659" s="139"/>
      <c r="BF659" s="139"/>
      <c r="BG659" s="139"/>
    </row>
    <row r="660" spans="1:59" ht="14.25" x14ac:dyDescent="0.2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39"/>
      <c r="BC660" s="139"/>
      <c r="BD660" s="139"/>
      <c r="BE660" s="139"/>
      <c r="BF660" s="139"/>
      <c r="BG660" s="139"/>
    </row>
    <row r="661" spans="1:59" ht="14.25" x14ac:dyDescent="0.2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39"/>
      <c r="BC661" s="139"/>
      <c r="BD661" s="139"/>
      <c r="BE661" s="139"/>
      <c r="BF661" s="139"/>
      <c r="BG661" s="139"/>
    </row>
    <row r="662" spans="1:59" ht="14.25" x14ac:dyDescent="0.2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39"/>
      <c r="BC662" s="139"/>
      <c r="BD662" s="139"/>
      <c r="BE662" s="139"/>
      <c r="BF662" s="139"/>
      <c r="BG662" s="139"/>
    </row>
    <row r="663" spans="1:59" ht="14.25" x14ac:dyDescent="0.2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39"/>
      <c r="BC663" s="139"/>
      <c r="BD663" s="139"/>
      <c r="BE663" s="139"/>
      <c r="BF663" s="139"/>
      <c r="BG663" s="139"/>
    </row>
    <row r="664" spans="1:59" ht="14.25" x14ac:dyDescent="0.2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39"/>
      <c r="BC664" s="139"/>
      <c r="BD664" s="139"/>
      <c r="BE664" s="139"/>
      <c r="BF664" s="139"/>
      <c r="BG664" s="139"/>
    </row>
    <row r="665" spans="1:59" ht="14.25" x14ac:dyDescent="0.2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39"/>
      <c r="BC665" s="139"/>
      <c r="BD665" s="139"/>
      <c r="BE665" s="139"/>
      <c r="BF665" s="139"/>
      <c r="BG665" s="139"/>
    </row>
    <row r="666" spans="1:59" ht="14.25" x14ac:dyDescent="0.2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39"/>
      <c r="BC666" s="139"/>
      <c r="BD666" s="139"/>
      <c r="BE666" s="139"/>
      <c r="BF666" s="139"/>
      <c r="BG666" s="139"/>
    </row>
    <row r="667" spans="1:59" ht="14.25" x14ac:dyDescent="0.2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39"/>
      <c r="BC667" s="139"/>
      <c r="BD667" s="139"/>
      <c r="BE667" s="139"/>
      <c r="BF667" s="139"/>
      <c r="BG667" s="139"/>
    </row>
    <row r="668" spans="1:59" ht="14.25" x14ac:dyDescent="0.2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39"/>
      <c r="BC668" s="139"/>
      <c r="BD668" s="139"/>
      <c r="BE668" s="139"/>
      <c r="BF668" s="139"/>
      <c r="BG668" s="139"/>
    </row>
    <row r="669" spans="1:59" ht="14.25" x14ac:dyDescent="0.2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39"/>
      <c r="BC669" s="139"/>
      <c r="BD669" s="139"/>
      <c r="BE669" s="139"/>
      <c r="BF669" s="139"/>
      <c r="BG669" s="139"/>
    </row>
    <row r="670" spans="1:59" ht="14.25" x14ac:dyDescent="0.2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39"/>
      <c r="BC670" s="139"/>
      <c r="BD670" s="139"/>
      <c r="BE670" s="139"/>
      <c r="BF670" s="139"/>
      <c r="BG670" s="139"/>
    </row>
    <row r="671" spans="1:59" ht="14.25" x14ac:dyDescent="0.2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39"/>
      <c r="BC671" s="139"/>
      <c r="BD671" s="139"/>
      <c r="BE671" s="139"/>
      <c r="BF671" s="139"/>
      <c r="BG671" s="139"/>
    </row>
    <row r="672" spans="1:59" ht="14.25" x14ac:dyDescent="0.2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39"/>
      <c r="BC672" s="139"/>
      <c r="BD672" s="139"/>
      <c r="BE672" s="139"/>
      <c r="BF672" s="139"/>
      <c r="BG672" s="139"/>
    </row>
    <row r="673" spans="1:59" ht="14.25" x14ac:dyDescent="0.2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39"/>
      <c r="BC673" s="139"/>
      <c r="BD673" s="139"/>
      <c r="BE673" s="139"/>
      <c r="BF673" s="139"/>
      <c r="BG673" s="139"/>
    </row>
    <row r="674" spans="1:59" ht="14.25" x14ac:dyDescent="0.2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  <c r="AZ674" s="139"/>
      <c r="BA674" s="139"/>
      <c r="BB674" s="139"/>
      <c r="BC674" s="139"/>
      <c r="BD674" s="139"/>
      <c r="BE674" s="139"/>
      <c r="BF674" s="139"/>
      <c r="BG674" s="139"/>
    </row>
    <row r="675" spans="1:59" ht="14.25" x14ac:dyDescent="0.2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  <c r="AZ675" s="139"/>
      <c r="BA675" s="139"/>
      <c r="BB675" s="139"/>
      <c r="BC675" s="139"/>
      <c r="BD675" s="139"/>
      <c r="BE675" s="139"/>
      <c r="BF675" s="139"/>
      <c r="BG675" s="139"/>
    </row>
    <row r="676" spans="1:59" ht="14.25" x14ac:dyDescent="0.2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  <c r="AZ676" s="139"/>
      <c r="BA676" s="139"/>
      <c r="BB676" s="139"/>
      <c r="BC676" s="139"/>
      <c r="BD676" s="139"/>
      <c r="BE676" s="139"/>
      <c r="BF676" s="139"/>
      <c r="BG676" s="139"/>
    </row>
    <row r="677" spans="1:59" ht="14.25" x14ac:dyDescent="0.2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39"/>
      <c r="BC677" s="139"/>
      <c r="BD677" s="139"/>
      <c r="BE677" s="139"/>
      <c r="BF677" s="139"/>
      <c r="BG677" s="139"/>
    </row>
    <row r="678" spans="1:59" ht="14.25" x14ac:dyDescent="0.2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39"/>
      <c r="BC678" s="139"/>
      <c r="BD678" s="139"/>
      <c r="BE678" s="139"/>
      <c r="BF678" s="139"/>
      <c r="BG678" s="139"/>
    </row>
    <row r="679" spans="1:59" ht="14.25" x14ac:dyDescent="0.2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39"/>
      <c r="BC679" s="139"/>
      <c r="BD679" s="139"/>
      <c r="BE679" s="139"/>
      <c r="BF679" s="139"/>
      <c r="BG679" s="139"/>
    </row>
    <row r="680" spans="1:59" ht="14.25" x14ac:dyDescent="0.2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/>
      <c r="BA680" s="139"/>
      <c r="BB680" s="139"/>
      <c r="BC680" s="139"/>
      <c r="BD680" s="139"/>
      <c r="BE680" s="139"/>
      <c r="BF680" s="139"/>
      <c r="BG680" s="139"/>
    </row>
    <row r="681" spans="1:59" ht="14.25" x14ac:dyDescent="0.2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  <c r="AZ681" s="139"/>
      <c r="BA681" s="139"/>
      <c r="BB681" s="139"/>
      <c r="BC681" s="139"/>
      <c r="BD681" s="139"/>
      <c r="BE681" s="139"/>
      <c r="BF681" s="139"/>
      <c r="BG681" s="139"/>
    </row>
    <row r="682" spans="1:59" ht="14.25" x14ac:dyDescent="0.2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39"/>
      <c r="BC682" s="139"/>
      <c r="BD682" s="139"/>
      <c r="BE682" s="139"/>
      <c r="BF682" s="139"/>
      <c r="BG682" s="139"/>
    </row>
    <row r="683" spans="1:59" ht="14.25" x14ac:dyDescent="0.2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  <c r="AZ683" s="139"/>
      <c r="BA683" s="139"/>
      <c r="BB683" s="139"/>
      <c r="BC683" s="139"/>
      <c r="BD683" s="139"/>
      <c r="BE683" s="139"/>
      <c r="BF683" s="139"/>
      <c r="BG683" s="139"/>
    </row>
    <row r="684" spans="1:59" ht="14.25" x14ac:dyDescent="0.2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  <c r="AZ684" s="139"/>
      <c r="BA684" s="139"/>
      <c r="BB684" s="139"/>
      <c r="BC684" s="139"/>
      <c r="BD684" s="139"/>
      <c r="BE684" s="139"/>
      <c r="BF684" s="139"/>
      <c r="BG684" s="139"/>
    </row>
    <row r="685" spans="1:59" ht="14.25" x14ac:dyDescent="0.2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  <c r="AZ685" s="139"/>
      <c r="BA685" s="139"/>
      <c r="BB685" s="139"/>
      <c r="BC685" s="139"/>
      <c r="BD685" s="139"/>
      <c r="BE685" s="139"/>
      <c r="BF685" s="139"/>
      <c r="BG685" s="139"/>
    </row>
    <row r="686" spans="1:59" ht="14.25" x14ac:dyDescent="0.2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W686" s="139"/>
      <c r="AX686" s="139"/>
      <c r="AY686" s="139"/>
      <c r="AZ686" s="139"/>
      <c r="BA686" s="139"/>
      <c r="BB686" s="139"/>
      <c r="BC686" s="139"/>
      <c r="BD686" s="139"/>
      <c r="BE686" s="139"/>
      <c r="BF686" s="139"/>
      <c r="BG686" s="139"/>
    </row>
    <row r="687" spans="1:59" ht="14.25" x14ac:dyDescent="0.2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  <c r="AZ687" s="139"/>
      <c r="BA687" s="139"/>
      <c r="BB687" s="139"/>
      <c r="BC687" s="139"/>
      <c r="BD687" s="139"/>
      <c r="BE687" s="139"/>
      <c r="BF687" s="139"/>
      <c r="BG687" s="139"/>
    </row>
    <row r="688" spans="1:59" ht="14.25" x14ac:dyDescent="0.2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W688" s="139"/>
      <c r="AX688" s="139"/>
      <c r="AY688" s="139"/>
      <c r="AZ688" s="139"/>
      <c r="BA688" s="139"/>
      <c r="BB688" s="139"/>
      <c r="BC688" s="139"/>
      <c r="BD688" s="139"/>
      <c r="BE688" s="139"/>
      <c r="BF688" s="139"/>
      <c r="BG688" s="139"/>
    </row>
    <row r="689" spans="1:59" ht="14.25" x14ac:dyDescent="0.2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  <c r="AZ689" s="139"/>
      <c r="BA689" s="139"/>
      <c r="BB689" s="139"/>
      <c r="BC689" s="139"/>
      <c r="BD689" s="139"/>
      <c r="BE689" s="139"/>
      <c r="BF689" s="139"/>
      <c r="BG689" s="139"/>
    </row>
    <row r="690" spans="1:59" ht="14.25" x14ac:dyDescent="0.2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  <c r="AZ690" s="139"/>
      <c r="BA690" s="139"/>
      <c r="BB690" s="139"/>
      <c r="BC690" s="139"/>
      <c r="BD690" s="139"/>
      <c r="BE690" s="139"/>
      <c r="BF690" s="139"/>
      <c r="BG690" s="139"/>
    </row>
    <row r="691" spans="1:59" ht="14.25" x14ac:dyDescent="0.2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39"/>
      <c r="BC691" s="139"/>
      <c r="BD691" s="139"/>
      <c r="BE691" s="139"/>
      <c r="BF691" s="139"/>
      <c r="BG691" s="139"/>
    </row>
    <row r="692" spans="1:59" ht="14.25" x14ac:dyDescent="0.2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39"/>
      <c r="BC692" s="139"/>
      <c r="BD692" s="139"/>
      <c r="BE692" s="139"/>
      <c r="BF692" s="139"/>
      <c r="BG692" s="139"/>
    </row>
    <row r="693" spans="1:59" ht="14.25" x14ac:dyDescent="0.2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  <c r="AZ693" s="139"/>
      <c r="BA693" s="139"/>
      <c r="BB693" s="139"/>
      <c r="BC693" s="139"/>
      <c r="BD693" s="139"/>
      <c r="BE693" s="139"/>
      <c r="BF693" s="139"/>
      <c r="BG693" s="139"/>
    </row>
    <row r="694" spans="1:59" ht="14.25" x14ac:dyDescent="0.2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39"/>
      <c r="BC694" s="139"/>
      <c r="BD694" s="139"/>
      <c r="BE694" s="139"/>
      <c r="BF694" s="139"/>
      <c r="BG694" s="139"/>
    </row>
    <row r="695" spans="1:59" ht="14.25" x14ac:dyDescent="0.2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39"/>
      <c r="BC695" s="139"/>
      <c r="BD695" s="139"/>
      <c r="BE695" s="139"/>
      <c r="BF695" s="139"/>
      <c r="BG695" s="139"/>
    </row>
    <row r="696" spans="1:59" ht="14.25" x14ac:dyDescent="0.2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39"/>
      <c r="BC696" s="139"/>
      <c r="BD696" s="139"/>
      <c r="BE696" s="139"/>
      <c r="BF696" s="139"/>
      <c r="BG696" s="139"/>
    </row>
    <row r="697" spans="1:59" ht="14.25" x14ac:dyDescent="0.2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39"/>
      <c r="BC697" s="139"/>
      <c r="BD697" s="139"/>
      <c r="BE697" s="139"/>
      <c r="BF697" s="139"/>
      <c r="BG697" s="139"/>
    </row>
    <row r="698" spans="1:59" ht="14.25" x14ac:dyDescent="0.2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39"/>
      <c r="AJ698" s="139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39"/>
      <c r="BC698" s="139"/>
      <c r="BD698" s="139"/>
      <c r="BE698" s="139"/>
      <c r="BF698" s="139"/>
      <c r="BG698" s="139"/>
    </row>
    <row r="699" spans="1:59" ht="14.25" x14ac:dyDescent="0.2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  <c r="AZ699" s="139"/>
      <c r="BA699" s="139"/>
      <c r="BB699" s="139"/>
      <c r="BC699" s="139"/>
      <c r="BD699" s="139"/>
      <c r="BE699" s="139"/>
      <c r="BF699" s="139"/>
      <c r="BG699" s="139"/>
    </row>
    <row r="700" spans="1:59" ht="14.25" x14ac:dyDescent="0.2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39"/>
      <c r="AJ700" s="139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  <c r="AZ700" s="139"/>
      <c r="BA700" s="139"/>
      <c r="BB700" s="139"/>
      <c r="BC700" s="139"/>
      <c r="BD700" s="139"/>
      <c r="BE700" s="139"/>
      <c r="BF700" s="139"/>
      <c r="BG700" s="139"/>
    </row>
    <row r="701" spans="1:59" ht="14.25" x14ac:dyDescent="0.2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39"/>
      <c r="AJ701" s="139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  <c r="AZ701" s="139"/>
      <c r="BA701" s="139"/>
      <c r="BB701" s="139"/>
      <c r="BC701" s="139"/>
      <c r="BD701" s="139"/>
      <c r="BE701" s="139"/>
      <c r="BF701" s="139"/>
      <c r="BG701" s="139"/>
    </row>
    <row r="702" spans="1:59" ht="14.25" x14ac:dyDescent="0.2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  <c r="AZ702" s="139"/>
      <c r="BA702" s="139"/>
      <c r="BB702" s="139"/>
      <c r="BC702" s="139"/>
      <c r="BD702" s="139"/>
      <c r="BE702" s="139"/>
      <c r="BF702" s="139"/>
      <c r="BG702" s="139"/>
    </row>
    <row r="703" spans="1:59" ht="14.25" x14ac:dyDescent="0.2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  <c r="AZ703" s="139"/>
      <c r="BA703" s="139"/>
      <c r="BB703" s="139"/>
      <c r="BC703" s="139"/>
      <c r="BD703" s="139"/>
      <c r="BE703" s="139"/>
      <c r="BF703" s="139"/>
      <c r="BG703" s="139"/>
    </row>
    <row r="704" spans="1:59" ht="14.25" x14ac:dyDescent="0.2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  <c r="AZ704" s="139"/>
      <c r="BA704" s="139"/>
      <c r="BB704" s="139"/>
      <c r="BC704" s="139"/>
      <c r="BD704" s="139"/>
      <c r="BE704" s="139"/>
      <c r="BF704" s="139"/>
      <c r="BG704" s="139"/>
    </row>
    <row r="705" spans="1:59" ht="14.25" x14ac:dyDescent="0.2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  <c r="AZ705" s="139"/>
      <c r="BA705" s="139"/>
      <c r="BB705" s="139"/>
      <c r="BC705" s="139"/>
      <c r="BD705" s="139"/>
      <c r="BE705" s="139"/>
      <c r="BF705" s="139"/>
      <c r="BG705" s="139"/>
    </row>
    <row r="706" spans="1:59" ht="14.25" x14ac:dyDescent="0.2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  <c r="AZ706" s="139"/>
      <c r="BA706" s="139"/>
      <c r="BB706" s="139"/>
      <c r="BC706" s="139"/>
      <c r="BD706" s="139"/>
      <c r="BE706" s="139"/>
      <c r="BF706" s="139"/>
      <c r="BG706" s="139"/>
    </row>
    <row r="707" spans="1:59" ht="14.25" x14ac:dyDescent="0.2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  <c r="AZ707" s="139"/>
      <c r="BA707" s="139"/>
      <c r="BB707" s="139"/>
      <c r="BC707" s="139"/>
      <c r="BD707" s="139"/>
      <c r="BE707" s="139"/>
      <c r="BF707" s="139"/>
      <c r="BG707" s="139"/>
    </row>
    <row r="708" spans="1:59" ht="14.25" x14ac:dyDescent="0.2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/>
      <c r="BA708" s="139"/>
      <c r="BB708" s="139"/>
      <c r="BC708" s="139"/>
      <c r="BD708" s="139"/>
      <c r="BE708" s="139"/>
      <c r="BF708" s="139"/>
      <c r="BG708" s="139"/>
    </row>
    <row r="709" spans="1:59" ht="14.25" x14ac:dyDescent="0.2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/>
      <c r="BA709" s="139"/>
      <c r="BB709" s="139"/>
      <c r="BC709" s="139"/>
      <c r="BD709" s="139"/>
      <c r="BE709" s="139"/>
      <c r="BF709" s="139"/>
      <c r="BG709" s="139"/>
    </row>
    <row r="710" spans="1:59" ht="14.25" x14ac:dyDescent="0.2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39"/>
      <c r="BC710" s="139"/>
      <c r="BD710" s="139"/>
      <c r="BE710" s="139"/>
      <c r="BF710" s="139"/>
      <c r="BG710" s="139"/>
    </row>
    <row r="711" spans="1:59" ht="14.25" x14ac:dyDescent="0.2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39"/>
      <c r="BC711" s="139"/>
      <c r="BD711" s="139"/>
      <c r="BE711" s="139"/>
      <c r="BF711" s="139"/>
      <c r="BG711" s="139"/>
    </row>
    <row r="712" spans="1:59" ht="14.25" x14ac:dyDescent="0.2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  <c r="AZ712" s="139"/>
      <c r="BA712" s="139"/>
      <c r="BB712" s="139"/>
      <c r="BC712" s="139"/>
      <c r="BD712" s="139"/>
      <c r="BE712" s="139"/>
      <c r="BF712" s="139"/>
      <c r="BG712" s="139"/>
    </row>
    <row r="713" spans="1:59" ht="14.25" x14ac:dyDescent="0.2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39"/>
      <c r="BC713" s="139"/>
      <c r="BD713" s="139"/>
      <c r="BE713" s="139"/>
      <c r="BF713" s="139"/>
      <c r="BG713" s="139"/>
    </row>
    <row r="714" spans="1:59" ht="14.25" x14ac:dyDescent="0.2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39"/>
      <c r="BC714" s="139"/>
      <c r="BD714" s="139"/>
      <c r="BE714" s="139"/>
      <c r="BF714" s="139"/>
      <c r="BG714" s="139"/>
    </row>
    <row r="715" spans="1:59" ht="14.25" x14ac:dyDescent="0.2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39"/>
      <c r="BC715" s="139"/>
      <c r="BD715" s="139"/>
      <c r="BE715" s="139"/>
      <c r="BF715" s="139"/>
      <c r="BG715" s="139"/>
    </row>
    <row r="716" spans="1:59" ht="14.25" x14ac:dyDescent="0.2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/>
      <c r="BA716" s="139"/>
      <c r="BB716" s="139"/>
      <c r="BC716" s="139"/>
      <c r="BD716" s="139"/>
      <c r="BE716" s="139"/>
      <c r="BF716" s="139"/>
      <c r="BG716" s="139"/>
    </row>
    <row r="717" spans="1:59" ht="14.25" x14ac:dyDescent="0.2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/>
      <c r="BA717" s="139"/>
      <c r="BB717" s="139"/>
      <c r="BC717" s="139"/>
      <c r="BD717" s="139"/>
      <c r="BE717" s="139"/>
      <c r="BF717" s="139"/>
      <c r="BG717" s="139"/>
    </row>
    <row r="718" spans="1:59" ht="14.25" x14ac:dyDescent="0.2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  <c r="AZ718" s="139"/>
      <c r="BA718" s="139"/>
      <c r="BB718" s="139"/>
      <c r="BC718" s="139"/>
      <c r="BD718" s="139"/>
      <c r="BE718" s="139"/>
      <c r="BF718" s="139"/>
      <c r="BG718" s="139"/>
    </row>
    <row r="719" spans="1:59" ht="14.25" x14ac:dyDescent="0.2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  <c r="AZ719" s="139"/>
      <c r="BA719" s="139"/>
      <c r="BB719" s="139"/>
      <c r="BC719" s="139"/>
      <c r="BD719" s="139"/>
      <c r="BE719" s="139"/>
      <c r="BF719" s="139"/>
      <c r="BG719" s="139"/>
    </row>
    <row r="720" spans="1:59" ht="14.25" x14ac:dyDescent="0.2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39"/>
      <c r="BC720" s="139"/>
      <c r="BD720" s="139"/>
      <c r="BE720" s="139"/>
      <c r="BF720" s="139"/>
      <c r="BG720" s="139"/>
    </row>
    <row r="721" spans="1:59" ht="14.25" x14ac:dyDescent="0.2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  <c r="AZ721" s="139"/>
      <c r="BA721" s="139"/>
      <c r="BB721" s="139"/>
      <c r="BC721" s="139"/>
      <c r="BD721" s="139"/>
      <c r="BE721" s="139"/>
      <c r="BF721" s="139"/>
      <c r="BG721" s="139"/>
    </row>
    <row r="722" spans="1:59" ht="14.25" x14ac:dyDescent="0.2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  <c r="AZ722" s="139"/>
      <c r="BA722" s="139"/>
      <c r="BB722" s="139"/>
      <c r="BC722" s="139"/>
      <c r="BD722" s="139"/>
      <c r="BE722" s="139"/>
      <c r="BF722" s="139"/>
      <c r="BG722" s="139"/>
    </row>
    <row r="723" spans="1:59" ht="14.25" x14ac:dyDescent="0.2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39"/>
      <c r="BC723" s="139"/>
      <c r="BD723" s="139"/>
      <c r="BE723" s="139"/>
      <c r="BF723" s="139"/>
      <c r="BG723" s="139"/>
    </row>
    <row r="724" spans="1:59" ht="14.25" x14ac:dyDescent="0.2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39"/>
      <c r="AY724" s="139"/>
      <c r="AZ724" s="139"/>
      <c r="BA724" s="139"/>
      <c r="BB724" s="139"/>
      <c r="BC724" s="139"/>
      <c r="BD724" s="139"/>
      <c r="BE724" s="139"/>
      <c r="BF724" s="139"/>
      <c r="BG724" s="139"/>
    </row>
    <row r="725" spans="1:59" ht="14.25" x14ac:dyDescent="0.2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39"/>
      <c r="BC725" s="139"/>
      <c r="BD725" s="139"/>
      <c r="BE725" s="139"/>
      <c r="BF725" s="139"/>
      <c r="BG725" s="139"/>
    </row>
    <row r="726" spans="1:59" ht="14.25" x14ac:dyDescent="0.2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  <c r="AZ726" s="139"/>
      <c r="BA726" s="139"/>
      <c r="BB726" s="139"/>
      <c r="BC726" s="139"/>
      <c r="BD726" s="139"/>
      <c r="BE726" s="139"/>
      <c r="BF726" s="139"/>
      <c r="BG726" s="139"/>
    </row>
    <row r="727" spans="1:59" ht="14.25" x14ac:dyDescent="0.2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39"/>
      <c r="BC727" s="139"/>
      <c r="BD727" s="139"/>
      <c r="BE727" s="139"/>
      <c r="BF727" s="139"/>
      <c r="BG727" s="139"/>
    </row>
    <row r="728" spans="1:59" ht="14.25" x14ac:dyDescent="0.2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  <c r="AZ728" s="139"/>
      <c r="BA728" s="139"/>
      <c r="BB728" s="139"/>
      <c r="BC728" s="139"/>
      <c r="BD728" s="139"/>
      <c r="BE728" s="139"/>
      <c r="BF728" s="139"/>
      <c r="BG728" s="139"/>
    </row>
    <row r="729" spans="1:59" ht="14.25" x14ac:dyDescent="0.2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  <c r="AZ729" s="139"/>
      <c r="BA729" s="139"/>
      <c r="BB729" s="139"/>
      <c r="BC729" s="139"/>
      <c r="BD729" s="139"/>
      <c r="BE729" s="139"/>
      <c r="BF729" s="139"/>
      <c r="BG729" s="139"/>
    </row>
    <row r="730" spans="1:59" ht="14.25" x14ac:dyDescent="0.2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  <c r="AZ730" s="139"/>
      <c r="BA730" s="139"/>
      <c r="BB730" s="139"/>
      <c r="BC730" s="139"/>
      <c r="BD730" s="139"/>
      <c r="BE730" s="139"/>
      <c r="BF730" s="139"/>
      <c r="BG730" s="139"/>
    </row>
    <row r="731" spans="1:59" ht="14.25" x14ac:dyDescent="0.2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/>
      <c r="AZ731" s="139"/>
      <c r="BA731" s="139"/>
      <c r="BB731" s="139"/>
      <c r="BC731" s="139"/>
      <c r="BD731" s="139"/>
      <c r="BE731" s="139"/>
      <c r="BF731" s="139"/>
      <c r="BG731" s="139"/>
    </row>
    <row r="732" spans="1:59" ht="14.25" x14ac:dyDescent="0.2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39"/>
      <c r="BC732" s="139"/>
      <c r="BD732" s="139"/>
      <c r="BE732" s="139"/>
      <c r="BF732" s="139"/>
      <c r="BG732" s="139"/>
    </row>
    <row r="733" spans="1:59" ht="14.25" x14ac:dyDescent="0.2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39"/>
      <c r="BC733" s="139"/>
      <c r="BD733" s="139"/>
      <c r="BE733" s="139"/>
      <c r="BF733" s="139"/>
      <c r="BG733" s="139"/>
    </row>
    <row r="734" spans="1:59" ht="14.25" x14ac:dyDescent="0.2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  <c r="AZ734" s="139"/>
      <c r="BA734" s="139"/>
      <c r="BB734" s="139"/>
      <c r="BC734" s="139"/>
      <c r="BD734" s="139"/>
      <c r="BE734" s="139"/>
      <c r="BF734" s="139"/>
      <c r="BG734" s="139"/>
    </row>
    <row r="735" spans="1:59" ht="14.25" x14ac:dyDescent="0.2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39"/>
      <c r="BC735" s="139"/>
      <c r="BD735" s="139"/>
      <c r="BE735" s="139"/>
      <c r="BF735" s="139"/>
      <c r="BG735" s="139"/>
    </row>
    <row r="736" spans="1:59" ht="14.25" x14ac:dyDescent="0.2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39"/>
      <c r="BC736" s="139"/>
      <c r="BD736" s="139"/>
      <c r="BE736" s="139"/>
      <c r="BF736" s="139"/>
      <c r="BG736" s="139"/>
    </row>
    <row r="737" spans="1:59" ht="14.25" x14ac:dyDescent="0.2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39"/>
      <c r="BC737" s="139"/>
      <c r="BD737" s="139"/>
      <c r="BE737" s="139"/>
      <c r="BF737" s="139"/>
      <c r="BG737" s="139"/>
    </row>
    <row r="738" spans="1:59" ht="14.25" x14ac:dyDescent="0.2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39"/>
      <c r="BA738" s="139"/>
      <c r="BB738" s="139"/>
      <c r="BC738" s="139"/>
      <c r="BD738" s="139"/>
      <c r="BE738" s="139"/>
      <c r="BF738" s="139"/>
      <c r="BG738" s="139"/>
    </row>
    <row r="739" spans="1:59" ht="14.25" x14ac:dyDescent="0.2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39"/>
      <c r="BC739" s="139"/>
      <c r="BD739" s="139"/>
      <c r="BE739" s="139"/>
      <c r="BF739" s="139"/>
      <c r="BG739" s="139"/>
    </row>
    <row r="740" spans="1:59" ht="14.25" x14ac:dyDescent="0.2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39"/>
      <c r="BC740" s="139"/>
      <c r="BD740" s="139"/>
      <c r="BE740" s="139"/>
      <c r="BF740" s="139"/>
      <c r="BG740" s="139"/>
    </row>
    <row r="741" spans="1:59" ht="14.25" x14ac:dyDescent="0.2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39"/>
      <c r="BC741" s="139"/>
      <c r="BD741" s="139"/>
      <c r="BE741" s="139"/>
      <c r="BF741" s="139"/>
      <c r="BG741" s="139"/>
    </row>
    <row r="742" spans="1:59" ht="14.25" x14ac:dyDescent="0.2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39"/>
      <c r="BC742" s="139"/>
      <c r="BD742" s="139"/>
      <c r="BE742" s="139"/>
      <c r="BF742" s="139"/>
      <c r="BG742" s="139"/>
    </row>
    <row r="743" spans="1:59" ht="14.25" x14ac:dyDescent="0.2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39"/>
      <c r="BA743" s="139"/>
      <c r="BB743" s="139"/>
      <c r="BC743" s="139"/>
      <c r="BD743" s="139"/>
      <c r="BE743" s="139"/>
      <c r="BF743" s="139"/>
      <c r="BG743" s="139"/>
    </row>
    <row r="744" spans="1:59" ht="14.25" x14ac:dyDescent="0.2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  <c r="AZ744" s="139"/>
      <c r="BA744" s="139"/>
      <c r="BB744" s="139"/>
      <c r="BC744" s="139"/>
      <c r="BD744" s="139"/>
      <c r="BE744" s="139"/>
      <c r="BF744" s="139"/>
      <c r="BG744" s="139"/>
    </row>
    <row r="745" spans="1:59" ht="14.25" x14ac:dyDescent="0.2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39"/>
      <c r="BA745" s="139"/>
      <c r="BB745" s="139"/>
      <c r="BC745" s="139"/>
      <c r="BD745" s="139"/>
      <c r="BE745" s="139"/>
      <c r="BF745" s="139"/>
      <c r="BG745" s="139"/>
    </row>
    <row r="746" spans="1:59" ht="14.25" x14ac:dyDescent="0.2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  <c r="AZ746" s="139"/>
      <c r="BA746" s="139"/>
      <c r="BB746" s="139"/>
      <c r="BC746" s="139"/>
      <c r="BD746" s="139"/>
      <c r="BE746" s="139"/>
      <c r="BF746" s="139"/>
      <c r="BG746" s="139"/>
    </row>
    <row r="747" spans="1:59" ht="14.25" x14ac:dyDescent="0.2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  <c r="AZ747" s="139"/>
      <c r="BA747" s="139"/>
      <c r="BB747" s="139"/>
      <c r="BC747" s="139"/>
      <c r="BD747" s="139"/>
      <c r="BE747" s="139"/>
      <c r="BF747" s="139"/>
      <c r="BG747" s="139"/>
    </row>
    <row r="748" spans="1:59" ht="14.25" x14ac:dyDescent="0.2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  <c r="AZ748" s="139"/>
      <c r="BA748" s="139"/>
      <c r="BB748" s="139"/>
      <c r="BC748" s="139"/>
      <c r="BD748" s="139"/>
      <c r="BE748" s="139"/>
      <c r="BF748" s="139"/>
      <c r="BG748" s="139"/>
    </row>
    <row r="749" spans="1:59" ht="14.25" x14ac:dyDescent="0.2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39"/>
      <c r="BC749" s="139"/>
      <c r="BD749" s="139"/>
      <c r="BE749" s="139"/>
      <c r="BF749" s="139"/>
      <c r="BG749" s="139"/>
    </row>
    <row r="750" spans="1:59" ht="14.25" x14ac:dyDescent="0.2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39"/>
      <c r="BA750" s="139"/>
      <c r="BB750" s="139"/>
      <c r="BC750" s="139"/>
      <c r="BD750" s="139"/>
      <c r="BE750" s="139"/>
      <c r="BF750" s="139"/>
      <c r="BG750" s="139"/>
    </row>
    <row r="751" spans="1:59" ht="14.25" x14ac:dyDescent="0.2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39"/>
      <c r="BC751" s="139"/>
      <c r="BD751" s="139"/>
      <c r="BE751" s="139"/>
      <c r="BF751" s="139"/>
      <c r="BG751" s="139"/>
    </row>
    <row r="752" spans="1:59" ht="14.25" x14ac:dyDescent="0.2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  <c r="AZ752" s="139"/>
      <c r="BA752" s="139"/>
      <c r="BB752" s="139"/>
      <c r="BC752" s="139"/>
      <c r="BD752" s="139"/>
      <c r="BE752" s="139"/>
      <c r="BF752" s="139"/>
      <c r="BG752" s="139"/>
    </row>
    <row r="753" spans="1:59" ht="14.25" x14ac:dyDescent="0.2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39"/>
      <c r="BC753" s="139"/>
      <c r="BD753" s="139"/>
      <c r="BE753" s="139"/>
      <c r="BF753" s="139"/>
      <c r="BG753" s="139"/>
    </row>
    <row r="754" spans="1:59" ht="14.25" x14ac:dyDescent="0.2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39"/>
      <c r="BC754" s="139"/>
      <c r="BD754" s="139"/>
      <c r="BE754" s="139"/>
      <c r="BF754" s="139"/>
      <c r="BG754" s="139"/>
    </row>
    <row r="755" spans="1:59" ht="14.25" x14ac:dyDescent="0.2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39"/>
      <c r="BC755" s="139"/>
      <c r="BD755" s="139"/>
      <c r="BE755" s="139"/>
      <c r="BF755" s="139"/>
      <c r="BG755" s="139"/>
    </row>
    <row r="756" spans="1:59" ht="14.25" x14ac:dyDescent="0.2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/>
      <c r="AX756" s="139"/>
      <c r="AY756" s="139"/>
      <c r="AZ756" s="139"/>
      <c r="BA756" s="139"/>
      <c r="BB756" s="139"/>
      <c r="BC756" s="139"/>
      <c r="BD756" s="139"/>
      <c r="BE756" s="139"/>
      <c r="BF756" s="139"/>
      <c r="BG756" s="139"/>
    </row>
    <row r="757" spans="1:59" ht="14.25" x14ac:dyDescent="0.2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39"/>
      <c r="BC757" s="139"/>
      <c r="BD757" s="139"/>
      <c r="BE757" s="139"/>
      <c r="BF757" s="139"/>
      <c r="BG757" s="139"/>
    </row>
    <row r="758" spans="1:59" ht="14.25" x14ac:dyDescent="0.2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  <c r="AZ758" s="139"/>
      <c r="BA758" s="139"/>
      <c r="BB758" s="139"/>
      <c r="BC758" s="139"/>
      <c r="BD758" s="139"/>
      <c r="BE758" s="139"/>
      <c r="BF758" s="139"/>
      <c r="BG758" s="139"/>
    </row>
    <row r="759" spans="1:59" ht="14.25" x14ac:dyDescent="0.2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  <c r="AZ759" s="139"/>
      <c r="BA759" s="139"/>
      <c r="BB759" s="139"/>
      <c r="BC759" s="139"/>
      <c r="BD759" s="139"/>
      <c r="BE759" s="139"/>
      <c r="BF759" s="139"/>
      <c r="BG759" s="139"/>
    </row>
    <row r="760" spans="1:59" ht="14.25" x14ac:dyDescent="0.2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39"/>
      <c r="BC760" s="139"/>
      <c r="BD760" s="139"/>
      <c r="BE760" s="139"/>
      <c r="BF760" s="139"/>
      <c r="BG760" s="139"/>
    </row>
    <row r="761" spans="1:59" ht="14.25" x14ac:dyDescent="0.2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/>
      <c r="AX761" s="139"/>
      <c r="AY761" s="139"/>
      <c r="AZ761" s="139"/>
      <c r="BA761" s="139"/>
      <c r="BB761" s="139"/>
      <c r="BC761" s="139"/>
      <c r="BD761" s="139"/>
      <c r="BE761" s="139"/>
      <c r="BF761" s="139"/>
      <c r="BG761" s="139"/>
    </row>
    <row r="762" spans="1:59" ht="14.25" x14ac:dyDescent="0.2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  <c r="AZ762" s="139"/>
      <c r="BA762" s="139"/>
      <c r="BB762" s="139"/>
      <c r="BC762" s="139"/>
      <c r="BD762" s="139"/>
      <c r="BE762" s="139"/>
      <c r="BF762" s="139"/>
      <c r="BG762" s="139"/>
    </row>
    <row r="763" spans="1:59" ht="14.25" x14ac:dyDescent="0.2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  <c r="AZ763" s="139"/>
      <c r="BA763" s="139"/>
      <c r="BB763" s="139"/>
      <c r="BC763" s="139"/>
      <c r="BD763" s="139"/>
      <c r="BE763" s="139"/>
      <c r="BF763" s="139"/>
      <c r="BG763" s="139"/>
    </row>
    <row r="764" spans="1:59" ht="14.25" x14ac:dyDescent="0.2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  <c r="AZ764" s="139"/>
      <c r="BA764" s="139"/>
      <c r="BB764" s="139"/>
      <c r="BC764" s="139"/>
      <c r="BD764" s="139"/>
      <c r="BE764" s="139"/>
      <c r="BF764" s="139"/>
      <c r="BG764" s="139"/>
    </row>
    <row r="765" spans="1:59" ht="14.25" x14ac:dyDescent="0.2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39"/>
      <c r="BC765" s="139"/>
      <c r="BD765" s="139"/>
      <c r="BE765" s="139"/>
      <c r="BF765" s="139"/>
      <c r="BG765" s="139"/>
    </row>
    <row r="766" spans="1:59" ht="14.25" x14ac:dyDescent="0.2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K766" s="139"/>
      <c r="AL766" s="139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W766" s="139"/>
      <c r="AX766" s="139"/>
      <c r="AY766" s="139"/>
      <c r="AZ766" s="139"/>
      <c r="BA766" s="139"/>
      <c r="BB766" s="139"/>
      <c r="BC766" s="139"/>
      <c r="BD766" s="139"/>
      <c r="BE766" s="139"/>
      <c r="BF766" s="139"/>
      <c r="BG766" s="139"/>
    </row>
    <row r="767" spans="1:59" ht="14.25" x14ac:dyDescent="0.2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  <c r="AZ767" s="139"/>
      <c r="BA767" s="139"/>
      <c r="BB767" s="139"/>
      <c r="BC767" s="139"/>
      <c r="BD767" s="139"/>
      <c r="BE767" s="139"/>
      <c r="BF767" s="139"/>
      <c r="BG767" s="139"/>
    </row>
    <row r="768" spans="1:59" ht="14.25" x14ac:dyDescent="0.2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  <c r="AZ768" s="139"/>
      <c r="BA768" s="139"/>
      <c r="BB768" s="139"/>
      <c r="BC768" s="139"/>
      <c r="BD768" s="139"/>
      <c r="BE768" s="139"/>
      <c r="BF768" s="139"/>
      <c r="BG768" s="139"/>
    </row>
    <row r="769" spans="1:59" ht="14.25" x14ac:dyDescent="0.2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  <c r="AZ769" s="139"/>
      <c r="BA769" s="139"/>
      <c r="BB769" s="139"/>
      <c r="BC769" s="139"/>
      <c r="BD769" s="139"/>
      <c r="BE769" s="139"/>
      <c r="BF769" s="139"/>
      <c r="BG769" s="139"/>
    </row>
    <row r="770" spans="1:59" ht="14.25" x14ac:dyDescent="0.2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39"/>
      <c r="BC770" s="139"/>
      <c r="BD770" s="139"/>
      <c r="BE770" s="139"/>
      <c r="BF770" s="139"/>
      <c r="BG770" s="139"/>
    </row>
    <row r="771" spans="1:59" ht="14.25" x14ac:dyDescent="0.2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  <c r="AZ771" s="139"/>
      <c r="BA771" s="139"/>
      <c r="BB771" s="139"/>
      <c r="BC771" s="139"/>
      <c r="BD771" s="139"/>
      <c r="BE771" s="139"/>
      <c r="BF771" s="139"/>
      <c r="BG771" s="139"/>
    </row>
    <row r="772" spans="1:59" ht="14.25" x14ac:dyDescent="0.2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  <c r="AZ772" s="139"/>
      <c r="BA772" s="139"/>
      <c r="BB772" s="139"/>
      <c r="BC772" s="139"/>
      <c r="BD772" s="139"/>
      <c r="BE772" s="139"/>
      <c r="BF772" s="139"/>
      <c r="BG772" s="139"/>
    </row>
    <row r="773" spans="1:59" ht="14.25" x14ac:dyDescent="0.2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  <c r="AZ773" s="139"/>
      <c r="BA773" s="139"/>
      <c r="BB773" s="139"/>
      <c r="BC773" s="139"/>
      <c r="BD773" s="139"/>
      <c r="BE773" s="139"/>
      <c r="BF773" s="139"/>
      <c r="BG773" s="139"/>
    </row>
    <row r="774" spans="1:59" ht="14.25" x14ac:dyDescent="0.2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  <c r="AZ774" s="139"/>
      <c r="BA774" s="139"/>
      <c r="BB774" s="139"/>
      <c r="BC774" s="139"/>
      <c r="BD774" s="139"/>
      <c r="BE774" s="139"/>
      <c r="BF774" s="139"/>
      <c r="BG774" s="139"/>
    </row>
    <row r="775" spans="1:59" ht="14.25" x14ac:dyDescent="0.2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39"/>
      <c r="BC775" s="139"/>
      <c r="BD775" s="139"/>
      <c r="BE775" s="139"/>
      <c r="BF775" s="139"/>
      <c r="BG775" s="139"/>
    </row>
    <row r="776" spans="1:59" ht="14.25" x14ac:dyDescent="0.2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  <c r="AZ776" s="139"/>
      <c r="BA776" s="139"/>
      <c r="BB776" s="139"/>
      <c r="BC776" s="139"/>
      <c r="BD776" s="139"/>
      <c r="BE776" s="139"/>
      <c r="BF776" s="139"/>
      <c r="BG776" s="139"/>
    </row>
    <row r="777" spans="1:59" ht="14.25" x14ac:dyDescent="0.2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  <c r="AZ777" s="139"/>
      <c r="BA777" s="139"/>
      <c r="BB777" s="139"/>
      <c r="BC777" s="139"/>
      <c r="BD777" s="139"/>
      <c r="BE777" s="139"/>
      <c r="BF777" s="139"/>
      <c r="BG777" s="139"/>
    </row>
    <row r="778" spans="1:59" ht="14.25" x14ac:dyDescent="0.2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  <c r="AZ778" s="139"/>
      <c r="BA778" s="139"/>
      <c r="BB778" s="139"/>
      <c r="BC778" s="139"/>
      <c r="BD778" s="139"/>
      <c r="BE778" s="139"/>
      <c r="BF778" s="139"/>
      <c r="BG778" s="139"/>
    </row>
    <row r="779" spans="1:59" ht="14.25" x14ac:dyDescent="0.2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  <c r="AZ779" s="139"/>
      <c r="BA779" s="139"/>
      <c r="BB779" s="139"/>
      <c r="BC779" s="139"/>
      <c r="BD779" s="139"/>
      <c r="BE779" s="139"/>
      <c r="BF779" s="139"/>
      <c r="BG779" s="139"/>
    </row>
    <row r="780" spans="1:59" ht="14.25" x14ac:dyDescent="0.2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/>
      <c r="BA780" s="139"/>
      <c r="BB780" s="139"/>
      <c r="BC780" s="139"/>
      <c r="BD780" s="139"/>
      <c r="BE780" s="139"/>
      <c r="BF780" s="139"/>
      <c r="BG780" s="139"/>
    </row>
    <row r="781" spans="1:59" ht="14.25" x14ac:dyDescent="0.2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  <c r="AZ781" s="139"/>
      <c r="BA781" s="139"/>
      <c r="BB781" s="139"/>
      <c r="BC781" s="139"/>
      <c r="BD781" s="139"/>
      <c r="BE781" s="139"/>
      <c r="BF781" s="139"/>
      <c r="BG781" s="139"/>
    </row>
    <row r="782" spans="1:59" ht="14.25" x14ac:dyDescent="0.2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  <c r="AZ782" s="139"/>
      <c r="BA782" s="139"/>
      <c r="BB782" s="139"/>
      <c r="BC782" s="139"/>
      <c r="BD782" s="139"/>
      <c r="BE782" s="139"/>
      <c r="BF782" s="139"/>
      <c r="BG782" s="139"/>
    </row>
    <row r="783" spans="1:59" ht="14.25" x14ac:dyDescent="0.2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  <c r="AZ783" s="139"/>
      <c r="BA783" s="139"/>
      <c r="BB783" s="139"/>
      <c r="BC783" s="139"/>
      <c r="BD783" s="139"/>
      <c r="BE783" s="139"/>
      <c r="BF783" s="139"/>
      <c r="BG783" s="139"/>
    </row>
    <row r="784" spans="1:59" ht="14.25" x14ac:dyDescent="0.2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  <c r="AZ784" s="139"/>
      <c r="BA784" s="139"/>
      <c r="BB784" s="139"/>
      <c r="BC784" s="139"/>
      <c r="BD784" s="139"/>
      <c r="BE784" s="139"/>
      <c r="BF784" s="139"/>
      <c r="BG784" s="139"/>
    </row>
    <row r="785" spans="1:59" ht="14.25" x14ac:dyDescent="0.2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/>
      <c r="BA785" s="139"/>
      <c r="BB785" s="139"/>
      <c r="BC785" s="139"/>
      <c r="BD785" s="139"/>
      <c r="BE785" s="139"/>
      <c r="BF785" s="139"/>
      <c r="BG785" s="139"/>
    </row>
    <row r="786" spans="1:59" ht="14.25" x14ac:dyDescent="0.2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39"/>
      <c r="BC786" s="139"/>
      <c r="BD786" s="139"/>
      <c r="BE786" s="139"/>
      <c r="BF786" s="139"/>
      <c r="BG786" s="139"/>
    </row>
    <row r="787" spans="1:59" ht="14.25" x14ac:dyDescent="0.2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139"/>
      <c r="BC787" s="139"/>
      <c r="BD787" s="139"/>
      <c r="BE787" s="139"/>
      <c r="BF787" s="139"/>
      <c r="BG787" s="139"/>
    </row>
    <row r="788" spans="1:59" ht="14.25" x14ac:dyDescent="0.2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39"/>
      <c r="BC788" s="139"/>
      <c r="BD788" s="139"/>
      <c r="BE788" s="139"/>
      <c r="BF788" s="139"/>
      <c r="BG788" s="139"/>
    </row>
    <row r="789" spans="1:59" ht="14.25" x14ac:dyDescent="0.2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W789" s="139"/>
      <c r="AX789" s="139"/>
      <c r="AY789" s="139"/>
      <c r="AZ789" s="139"/>
      <c r="BA789" s="139"/>
      <c r="BB789" s="139"/>
      <c r="BC789" s="139"/>
      <c r="BD789" s="139"/>
      <c r="BE789" s="139"/>
      <c r="BF789" s="139"/>
      <c r="BG789" s="139"/>
    </row>
    <row r="790" spans="1:59" ht="14.25" x14ac:dyDescent="0.2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W790" s="139"/>
      <c r="AX790" s="139"/>
      <c r="AY790" s="139"/>
      <c r="AZ790" s="139"/>
      <c r="BA790" s="139"/>
      <c r="BB790" s="139"/>
      <c r="BC790" s="139"/>
      <c r="BD790" s="139"/>
      <c r="BE790" s="139"/>
      <c r="BF790" s="139"/>
      <c r="BG790" s="139"/>
    </row>
    <row r="791" spans="1:59" ht="14.25" x14ac:dyDescent="0.2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39"/>
      <c r="BC791" s="139"/>
      <c r="BD791" s="139"/>
      <c r="BE791" s="139"/>
      <c r="BF791" s="139"/>
      <c r="BG791" s="139"/>
    </row>
    <row r="792" spans="1:59" ht="14.25" x14ac:dyDescent="0.2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  <c r="AZ792" s="139"/>
      <c r="BA792" s="139"/>
      <c r="BB792" s="139"/>
      <c r="BC792" s="139"/>
      <c r="BD792" s="139"/>
      <c r="BE792" s="139"/>
      <c r="BF792" s="139"/>
      <c r="BG792" s="139"/>
    </row>
    <row r="793" spans="1:59" ht="14.25" x14ac:dyDescent="0.2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  <c r="AZ793" s="139"/>
      <c r="BA793" s="139"/>
      <c r="BB793" s="139"/>
      <c r="BC793" s="139"/>
      <c r="BD793" s="139"/>
      <c r="BE793" s="139"/>
      <c r="BF793" s="139"/>
      <c r="BG793" s="139"/>
    </row>
    <row r="794" spans="1:59" ht="14.25" x14ac:dyDescent="0.2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39"/>
      <c r="BC794" s="139"/>
      <c r="BD794" s="139"/>
      <c r="BE794" s="139"/>
      <c r="BF794" s="139"/>
      <c r="BG794" s="139"/>
    </row>
    <row r="795" spans="1:59" ht="14.25" x14ac:dyDescent="0.2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39"/>
      <c r="BC795" s="139"/>
      <c r="BD795" s="139"/>
      <c r="BE795" s="139"/>
      <c r="BF795" s="139"/>
      <c r="BG795" s="139"/>
    </row>
    <row r="796" spans="1:59" ht="14.25" x14ac:dyDescent="0.2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39"/>
      <c r="BC796" s="139"/>
      <c r="BD796" s="139"/>
      <c r="BE796" s="139"/>
      <c r="BF796" s="139"/>
      <c r="BG796" s="139"/>
    </row>
    <row r="797" spans="1:59" ht="14.25" x14ac:dyDescent="0.2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  <c r="AZ797" s="139"/>
      <c r="BA797" s="139"/>
      <c r="BB797" s="139"/>
      <c r="BC797" s="139"/>
      <c r="BD797" s="139"/>
      <c r="BE797" s="139"/>
      <c r="BF797" s="139"/>
      <c r="BG797" s="139"/>
    </row>
    <row r="798" spans="1:59" ht="14.25" x14ac:dyDescent="0.2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39"/>
      <c r="AJ798" s="139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  <c r="AZ798" s="139"/>
      <c r="BA798" s="139"/>
      <c r="BB798" s="139"/>
      <c r="BC798" s="139"/>
      <c r="BD798" s="139"/>
      <c r="BE798" s="139"/>
      <c r="BF798" s="139"/>
      <c r="BG798" s="139"/>
    </row>
    <row r="799" spans="1:59" ht="14.25" x14ac:dyDescent="0.2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  <c r="AZ799" s="139"/>
      <c r="BA799" s="139"/>
      <c r="BB799" s="139"/>
      <c r="BC799" s="139"/>
      <c r="BD799" s="139"/>
      <c r="BE799" s="139"/>
      <c r="BF799" s="139"/>
      <c r="BG799" s="139"/>
    </row>
    <row r="800" spans="1:59" ht="14.25" x14ac:dyDescent="0.2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39"/>
      <c r="AJ800" s="139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  <c r="AZ800" s="139"/>
      <c r="BA800" s="139"/>
      <c r="BB800" s="139"/>
      <c r="BC800" s="139"/>
      <c r="BD800" s="139"/>
      <c r="BE800" s="139"/>
      <c r="BF800" s="139"/>
      <c r="BG800" s="139"/>
    </row>
    <row r="801" spans="1:59" ht="14.25" x14ac:dyDescent="0.2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/>
      <c r="BA801" s="139"/>
      <c r="BB801" s="139"/>
      <c r="BC801" s="139"/>
      <c r="BD801" s="139"/>
      <c r="BE801" s="139"/>
      <c r="BF801" s="139"/>
      <c r="BG801" s="139"/>
    </row>
    <row r="802" spans="1:59" ht="14.25" x14ac:dyDescent="0.2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  <c r="AZ802" s="139"/>
      <c r="BA802" s="139"/>
      <c r="BB802" s="139"/>
      <c r="BC802" s="139"/>
      <c r="BD802" s="139"/>
      <c r="BE802" s="139"/>
      <c r="BF802" s="139"/>
      <c r="BG802" s="139"/>
    </row>
    <row r="803" spans="1:59" ht="14.25" x14ac:dyDescent="0.2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  <c r="AZ803" s="139"/>
      <c r="BA803" s="139"/>
      <c r="BB803" s="139"/>
      <c r="BC803" s="139"/>
      <c r="BD803" s="139"/>
      <c r="BE803" s="139"/>
      <c r="BF803" s="139"/>
      <c r="BG803" s="139"/>
    </row>
    <row r="804" spans="1:59" ht="14.25" x14ac:dyDescent="0.2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  <c r="AZ804" s="139"/>
      <c r="BA804" s="139"/>
      <c r="BB804" s="139"/>
      <c r="BC804" s="139"/>
      <c r="BD804" s="139"/>
      <c r="BE804" s="139"/>
      <c r="BF804" s="139"/>
      <c r="BG804" s="139"/>
    </row>
    <row r="805" spans="1:59" ht="14.25" x14ac:dyDescent="0.2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  <c r="AZ805" s="139"/>
      <c r="BA805" s="139"/>
      <c r="BB805" s="139"/>
      <c r="BC805" s="139"/>
      <c r="BD805" s="139"/>
      <c r="BE805" s="139"/>
      <c r="BF805" s="139"/>
      <c r="BG805" s="139"/>
    </row>
    <row r="806" spans="1:59" ht="14.25" x14ac:dyDescent="0.2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/>
      <c r="BA806" s="139"/>
      <c r="BB806" s="139"/>
      <c r="BC806" s="139"/>
      <c r="BD806" s="139"/>
      <c r="BE806" s="139"/>
      <c r="BF806" s="139"/>
      <c r="BG806" s="139"/>
    </row>
    <row r="807" spans="1:59" ht="14.25" x14ac:dyDescent="0.2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  <c r="AZ807" s="139"/>
      <c r="BA807" s="139"/>
      <c r="BB807" s="139"/>
      <c r="BC807" s="139"/>
      <c r="BD807" s="139"/>
      <c r="BE807" s="139"/>
      <c r="BF807" s="139"/>
      <c r="BG807" s="139"/>
    </row>
    <row r="808" spans="1:59" ht="14.25" x14ac:dyDescent="0.2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  <c r="AZ808" s="139"/>
      <c r="BA808" s="139"/>
      <c r="BB808" s="139"/>
      <c r="BC808" s="139"/>
      <c r="BD808" s="139"/>
      <c r="BE808" s="139"/>
      <c r="BF808" s="139"/>
      <c r="BG808" s="139"/>
    </row>
    <row r="809" spans="1:59" ht="14.25" x14ac:dyDescent="0.2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/>
      <c r="BA809" s="139"/>
      <c r="BB809" s="139"/>
      <c r="BC809" s="139"/>
      <c r="BD809" s="139"/>
      <c r="BE809" s="139"/>
      <c r="BF809" s="139"/>
      <c r="BG809" s="139"/>
    </row>
    <row r="810" spans="1:59" ht="14.25" x14ac:dyDescent="0.2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  <c r="AZ810" s="139"/>
      <c r="BA810" s="139"/>
      <c r="BB810" s="139"/>
      <c r="BC810" s="139"/>
      <c r="BD810" s="139"/>
      <c r="BE810" s="139"/>
      <c r="BF810" s="139"/>
      <c r="BG810" s="139"/>
    </row>
    <row r="811" spans="1:59" ht="14.25" x14ac:dyDescent="0.2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39"/>
      <c r="BC811" s="139"/>
      <c r="BD811" s="139"/>
      <c r="BE811" s="139"/>
      <c r="BF811" s="139"/>
      <c r="BG811" s="139"/>
    </row>
    <row r="812" spans="1:59" ht="14.25" x14ac:dyDescent="0.2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  <c r="AZ812" s="139"/>
      <c r="BA812" s="139"/>
      <c r="BB812" s="139"/>
      <c r="BC812" s="139"/>
      <c r="BD812" s="139"/>
      <c r="BE812" s="139"/>
      <c r="BF812" s="139"/>
      <c r="BG812" s="139"/>
    </row>
    <row r="813" spans="1:59" ht="14.25" x14ac:dyDescent="0.2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  <c r="AZ813" s="139"/>
      <c r="BA813" s="139"/>
      <c r="BB813" s="139"/>
      <c r="BC813" s="139"/>
      <c r="BD813" s="139"/>
      <c r="BE813" s="139"/>
      <c r="BF813" s="139"/>
      <c r="BG813" s="139"/>
    </row>
    <row r="814" spans="1:59" ht="14.25" x14ac:dyDescent="0.2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  <c r="BB814" s="139"/>
      <c r="BC814" s="139"/>
      <c r="BD814" s="139"/>
      <c r="BE814" s="139"/>
      <c r="BF814" s="139"/>
      <c r="BG814" s="139"/>
    </row>
    <row r="815" spans="1:59" ht="14.25" x14ac:dyDescent="0.2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  <c r="AZ815" s="139"/>
      <c r="BA815" s="139"/>
      <c r="BB815" s="139"/>
      <c r="BC815" s="139"/>
      <c r="BD815" s="139"/>
      <c r="BE815" s="139"/>
      <c r="BF815" s="139"/>
      <c r="BG815" s="139"/>
    </row>
    <row r="816" spans="1:59" ht="14.25" x14ac:dyDescent="0.2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  <c r="AZ816" s="139"/>
      <c r="BA816" s="139"/>
      <c r="BB816" s="139"/>
      <c r="BC816" s="139"/>
      <c r="BD816" s="139"/>
      <c r="BE816" s="139"/>
      <c r="BF816" s="139"/>
      <c r="BG816" s="139"/>
    </row>
    <row r="817" spans="1:59" ht="14.25" x14ac:dyDescent="0.2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  <c r="AZ817" s="139"/>
      <c r="BA817" s="139"/>
      <c r="BB817" s="139"/>
      <c r="BC817" s="139"/>
      <c r="BD817" s="139"/>
      <c r="BE817" s="139"/>
      <c r="BF817" s="139"/>
      <c r="BG817" s="139"/>
    </row>
    <row r="818" spans="1:59" ht="14.25" x14ac:dyDescent="0.2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  <c r="AZ818" s="139"/>
      <c r="BA818" s="139"/>
      <c r="BB818" s="139"/>
      <c r="BC818" s="139"/>
      <c r="BD818" s="139"/>
      <c r="BE818" s="139"/>
      <c r="BF818" s="139"/>
      <c r="BG818" s="139"/>
    </row>
    <row r="819" spans="1:59" ht="14.25" x14ac:dyDescent="0.2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  <c r="AZ819" s="139"/>
      <c r="BA819" s="139"/>
      <c r="BB819" s="139"/>
      <c r="BC819" s="139"/>
      <c r="BD819" s="139"/>
      <c r="BE819" s="139"/>
      <c r="BF819" s="139"/>
      <c r="BG819" s="139"/>
    </row>
    <row r="820" spans="1:59" ht="14.25" x14ac:dyDescent="0.2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  <c r="AZ820" s="139"/>
      <c r="BA820" s="139"/>
      <c r="BB820" s="139"/>
      <c r="BC820" s="139"/>
      <c r="BD820" s="139"/>
      <c r="BE820" s="139"/>
      <c r="BF820" s="139"/>
      <c r="BG820" s="139"/>
    </row>
    <row r="821" spans="1:59" ht="14.25" x14ac:dyDescent="0.2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  <c r="AZ821" s="139"/>
      <c r="BA821" s="139"/>
      <c r="BB821" s="139"/>
      <c r="BC821" s="139"/>
      <c r="BD821" s="139"/>
      <c r="BE821" s="139"/>
      <c r="BF821" s="139"/>
      <c r="BG821" s="139"/>
    </row>
    <row r="822" spans="1:59" ht="14.25" x14ac:dyDescent="0.2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  <c r="AZ822" s="139"/>
      <c r="BA822" s="139"/>
      <c r="BB822" s="139"/>
      <c r="BC822" s="139"/>
      <c r="BD822" s="139"/>
      <c r="BE822" s="139"/>
      <c r="BF822" s="139"/>
      <c r="BG822" s="139"/>
    </row>
    <row r="823" spans="1:59" ht="14.25" x14ac:dyDescent="0.2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  <c r="AZ823" s="139"/>
      <c r="BA823" s="139"/>
      <c r="BB823" s="139"/>
      <c r="BC823" s="139"/>
      <c r="BD823" s="139"/>
      <c r="BE823" s="139"/>
      <c r="BF823" s="139"/>
      <c r="BG823" s="139"/>
    </row>
    <row r="824" spans="1:59" ht="14.25" x14ac:dyDescent="0.2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39"/>
      <c r="BC824" s="139"/>
      <c r="BD824" s="139"/>
      <c r="BE824" s="139"/>
      <c r="BF824" s="139"/>
      <c r="BG824" s="139"/>
    </row>
    <row r="825" spans="1:59" ht="14.25" x14ac:dyDescent="0.2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39"/>
      <c r="BC825" s="139"/>
      <c r="BD825" s="139"/>
      <c r="BE825" s="139"/>
      <c r="BF825" s="139"/>
      <c r="BG825" s="139"/>
    </row>
    <row r="826" spans="1:59" ht="14.25" x14ac:dyDescent="0.2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39"/>
      <c r="BC826" s="139"/>
      <c r="BD826" s="139"/>
      <c r="BE826" s="139"/>
      <c r="BF826" s="139"/>
      <c r="BG826" s="139"/>
    </row>
    <row r="827" spans="1:59" ht="14.25" x14ac:dyDescent="0.2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  <c r="AZ827" s="139"/>
      <c r="BA827" s="139"/>
      <c r="BB827" s="139"/>
      <c r="BC827" s="139"/>
      <c r="BD827" s="139"/>
      <c r="BE827" s="139"/>
      <c r="BF827" s="139"/>
      <c r="BG827" s="139"/>
    </row>
    <row r="828" spans="1:59" ht="14.25" x14ac:dyDescent="0.2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  <c r="AZ828" s="139"/>
      <c r="BA828" s="139"/>
      <c r="BB828" s="139"/>
      <c r="BC828" s="139"/>
      <c r="BD828" s="139"/>
      <c r="BE828" s="139"/>
      <c r="BF828" s="139"/>
      <c r="BG828" s="139"/>
    </row>
    <row r="829" spans="1:59" ht="14.25" x14ac:dyDescent="0.2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  <c r="AZ829" s="139"/>
      <c r="BA829" s="139"/>
      <c r="BB829" s="139"/>
      <c r="BC829" s="139"/>
      <c r="BD829" s="139"/>
      <c r="BE829" s="139"/>
      <c r="BF829" s="139"/>
      <c r="BG829" s="139"/>
    </row>
    <row r="830" spans="1:59" ht="14.25" x14ac:dyDescent="0.2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  <c r="AZ830" s="139"/>
      <c r="BA830" s="139"/>
      <c r="BB830" s="139"/>
      <c r="BC830" s="139"/>
      <c r="BD830" s="139"/>
      <c r="BE830" s="139"/>
      <c r="BF830" s="139"/>
      <c r="BG830" s="139"/>
    </row>
    <row r="831" spans="1:59" ht="14.25" x14ac:dyDescent="0.2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  <c r="AZ831" s="139"/>
      <c r="BA831" s="139"/>
      <c r="BB831" s="139"/>
      <c r="BC831" s="139"/>
      <c r="BD831" s="139"/>
      <c r="BE831" s="139"/>
      <c r="BF831" s="139"/>
      <c r="BG831" s="139"/>
    </row>
    <row r="832" spans="1:59" ht="14.25" x14ac:dyDescent="0.2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  <c r="AZ832" s="139"/>
      <c r="BA832" s="139"/>
      <c r="BB832" s="139"/>
      <c r="BC832" s="139"/>
      <c r="BD832" s="139"/>
      <c r="BE832" s="139"/>
      <c r="BF832" s="139"/>
      <c r="BG832" s="139"/>
    </row>
    <row r="833" spans="1:59" ht="14.25" x14ac:dyDescent="0.2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139"/>
      <c r="BC833" s="139"/>
      <c r="BD833" s="139"/>
      <c r="BE833" s="139"/>
      <c r="BF833" s="139"/>
      <c r="BG833" s="139"/>
    </row>
    <row r="834" spans="1:59" ht="14.25" x14ac:dyDescent="0.2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  <c r="AZ834" s="139"/>
      <c r="BA834" s="139"/>
      <c r="BB834" s="139"/>
      <c r="BC834" s="139"/>
      <c r="BD834" s="139"/>
      <c r="BE834" s="139"/>
      <c r="BF834" s="139"/>
      <c r="BG834" s="139"/>
    </row>
    <row r="835" spans="1:59" ht="14.25" x14ac:dyDescent="0.2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39"/>
      <c r="BC835" s="139"/>
      <c r="BD835" s="139"/>
      <c r="BE835" s="139"/>
      <c r="BF835" s="139"/>
      <c r="BG835" s="139"/>
    </row>
    <row r="836" spans="1:59" ht="14.25" x14ac:dyDescent="0.2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  <c r="AZ836" s="139"/>
      <c r="BA836" s="139"/>
      <c r="BB836" s="139"/>
      <c r="BC836" s="139"/>
      <c r="BD836" s="139"/>
      <c r="BE836" s="139"/>
      <c r="BF836" s="139"/>
      <c r="BG836" s="139"/>
    </row>
    <row r="837" spans="1:59" ht="14.25" x14ac:dyDescent="0.2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  <c r="AZ837" s="139"/>
      <c r="BA837" s="139"/>
      <c r="BB837" s="139"/>
      <c r="BC837" s="139"/>
      <c r="BD837" s="139"/>
      <c r="BE837" s="139"/>
      <c r="BF837" s="139"/>
      <c r="BG837" s="139"/>
    </row>
    <row r="838" spans="1:59" ht="14.25" x14ac:dyDescent="0.2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  <c r="AZ838" s="139"/>
      <c r="BA838" s="139"/>
      <c r="BB838" s="139"/>
      <c r="BC838" s="139"/>
      <c r="BD838" s="139"/>
      <c r="BE838" s="139"/>
      <c r="BF838" s="139"/>
      <c r="BG838" s="139"/>
    </row>
    <row r="839" spans="1:59" ht="14.25" x14ac:dyDescent="0.2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  <c r="AZ839" s="139"/>
      <c r="BA839" s="139"/>
      <c r="BB839" s="139"/>
      <c r="BC839" s="139"/>
      <c r="BD839" s="139"/>
      <c r="BE839" s="139"/>
      <c r="BF839" s="139"/>
      <c r="BG839" s="139"/>
    </row>
    <row r="840" spans="1:59" ht="14.25" x14ac:dyDescent="0.2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39"/>
      <c r="BC840" s="139"/>
      <c r="BD840" s="139"/>
      <c r="BE840" s="139"/>
      <c r="BF840" s="139"/>
      <c r="BG840" s="139"/>
    </row>
    <row r="841" spans="1:59" ht="14.25" x14ac:dyDescent="0.2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  <c r="AZ841" s="139"/>
      <c r="BA841" s="139"/>
      <c r="BB841" s="139"/>
      <c r="BC841" s="139"/>
      <c r="BD841" s="139"/>
      <c r="BE841" s="139"/>
      <c r="BF841" s="139"/>
      <c r="BG841" s="139"/>
    </row>
    <row r="842" spans="1:59" ht="14.25" x14ac:dyDescent="0.2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39"/>
      <c r="BC842" s="139"/>
      <c r="BD842" s="139"/>
      <c r="BE842" s="139"/>
      <c r="BF842" s="139"/>
      <c r="BG842" s="139"/>
    </row>
    <row r="843" spans="1:59" ht="14.25" x14ac:dyDescent="0.2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  <c r="AZ843" s="139"/>
      <c r="BA843" s="139"/>
      <c r="BB843" s="139"/>
      <c r="BC843" s="139"/>
      <c r="BD843" s="139"/>
      <c r="BE843" s="139"/>
      <c r="BF843" s="139"/>
      <c r="BG843" s="139"/>
    </row>
    <row r="844" spans="1:59" ht="14.25" x14ac:dyDescent="0.2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  <c r="AZ844" s="139"/>
      <c r="BA844" s="139"/>
      <c r="BB844" s="139"/>
      <c r="BC844" s="139"/>
      <c r="BD844" s="139"/>
      <c r="BE844" s="139"/>
      <c r="BF844" s="139"/>
      <c r="BG844" s="139"/>
    </row>
    <row r="845" spans="1:59" ht="14.25" x14ac:dyDescent="0.2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  <c r="AZ845" s="139"/>
      <c r="BA845" s="139"/>
      <c r="BB845" s="139"/>
      <c r="BC845" s="139"/>
      <c r="BD845" s="139"/>
      <c r="BE845" s="139"/>
      <c r="BF845" s="139"/>
      <c r="BG845" s="139"/>
    </row>
    <row r="846" spans="1:59" ht="14.25" x14ac:dyDescent="0.2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39"/>
      <c r="BC846" s="139"/>
      <c r="BD846" s="139"/>
      <c r="BE846" s="139"/>
      <c r="BF846" s="139"/>
      <c r="BG846" s="139"/>
    </row>
    <row r="847" spans="1:59" ht="14.25" x14ac:dyDescent="0.2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/>
      <c r="AY847" s="139"/>
      <c r="AZ847" s="139"/>
      <c r="BA847" s="139"/>
      <c r="BB847" s="139"/>
      <c r="BC847" s="139"/>
      <c r="BD847" s="139"/>
      <c r="BE847" s="139"/>
      <c r="BF847" s="139"/>
      <c r="BG847" s="139"/>
    </row>
    <row r="848" spans="1:59" ht="14.25" x14ac:dyDescent="0.2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39"/>
      <c r="AJ848" s="139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/>
      <c r="AY848" s="139"/>
      <c r="AZ848" s="139"/>
      <c r="BA848" s="139"/>
      <c r="BB848" s="139"/>
      <c r="BC848" s="139"/>
      <c r="BD848" s="139"/>
      <c r="BE848" s="139"/>
      <c r="BF848" s="139"/>
      <c r="BG848" s="139"/>
    </row>
    <row r="849" spans="1:59" ht="14.25" x14ac:dyDescent="0.2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/>
      <c r="AY849" s="139"/>
      <c r="AZ849" s="139"/>
      <c r="BA849" s="139"/>
      <c r="BB849" s="139"/>
      <c r="BC849" s="139"/>
      <c r="BD849" s="139"/>
      <c r="BE849" s="139"/>
      <c r="BF849" s="139"/>
      <c r="BG849" s="139"/>
    </row>
    <row r="850" spans="1:59" ht="14.25" x14ac:dyDescent="0.2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39"/>
      <c r="AJ850" s="139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  <c r="AZ850" s="139"/>
      <c r="BA850" s="139"/>
      <c r="BB850" s="139"/>
      <c r="BC850" s="139"/>
      <c r="BD850" s="139"/>
      <c r="BE850" s="139"/>
      <c r="BF850" s="139"/>
      <c r="BG850" s="139"/>
    </row>
    <row r="851" spans="1:59" ht="14.25" x14ac:dyDescent="0.2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39"/>
      <c r="BA851" s="139"/>
      <c r="BB851" s="139"/>
      <c r="BC851" s="139"/>
      <c r="BD851" s="139"/>
      <c r="BE851" s="139"/>
      <c r="BF851" s="139"/>
      <c r="BG851" s="139"/>
    </row>
    <row r="852" spans="1:59" ht="14.25" x14ac:dyDescent="0.2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39"/>
      <c r="BA852" s="139"/>
      <c r="BB852" s="139"/>
      <c r="BC852" s="139"/>
      <c r="BD852" s="139"/>
      <c r="BE852" s="139"/>
      <c r="BF852" s="139"/>
      <c r="BG852" s="139"/>
    </row>
    <row r="853" spans="1:59" ht="14.25" x14ac:dyDescent="0.2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39"/>
      <c r="BA853" s="139"/>
      <c r="BB853" s="139"/>
      <c r="BC853" s="139"/>
      <c r="BD853" s="139"/>
      <c r="BE853" s="139"/>
      <c r="BF853" s="139"/>
      <c r="BG853" s="139"/>
    </row>
    <row r="854" spans="1:59" ht="14.25" x14ac:dyDescent="0.2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  <c r="AZ854" s="139"/>
      <c r="BA854" s="139"/>
      <c r="BB854" s="139"/>
      <c r="BC854" s="139"/>
      <c r="BD854" s="139"/>
      <c r="BE854" s="139"/>
      <c r="BF854" s="139"/>
      <c r="BG854" s="139"/>
    </row>
    <row r="855" spans="1:59" ht="14.25" x14ac:dyDescent="0.2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39"/>
      <c r="BC855" s="139"/>
      <c r="BD855" s="139"/>
      <c r="BE855" s="139"/>
      <c r="BF855" s="139"/>
      <c r="BG855" s="139"/>
    </row>
    <row r="856" spans="1:59" ht="14.25" x14ac:dyDescent="0.2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39"/>
      <c r="BC856" s="139"/>
      <c r="BD856" s="139"/>
      <c r="BE856" s="139"/>
      <c r="BF856" s="139"/>
      <c r="BG856" s="139"/>
    </row>
    <row r="857" spans="1:59" ht="14.25" x14ac:dyDescent="0.2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/>
      <c r="BA857" s="139"/>
      <c r="BB857" s="139"/>
      <c r="BC857" s="139"/>
      <c r="BD857" s="139"/>
      <c r="BE857" s="139"/>
      <c r="BF857" s="139"/>
      <c r="BG857" s="139"/>
    </row>
    <row r="858" spans="1:59" ht="14.25" x14ac:dyDescent="0.2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  <c r="AZ858" s="139"/>
      <c r="BA858" s="139"/>
      <c r="BB858" s="139"/>
      <c r="BC858" s="139"/>
      <c r="BD858" s="139"/>
      <c r="BE858" s="139"/>
      <c r="BF858" s="139"/>
      <c r="BG858" s="139"/>
    </row>
    <row r="859" spans="1:59" ht="14.25" x14ac:dyDescent="0.2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  <c r="AZ859" s="139"/>
      <c r="BA859" s="139"/>
      <c r="BB859" s="139"/>
      <c r="BC859" s="139"/>
      <c r="BD859" s="139"/>
      <c r="BE859" s="139"/>
      <c r="BF859" s="139"/>
      <c r="BG859" s="139"/>
    </row>
    <row r="860" spans="1:59" ht="14.25" x14ac:dyDescent="0.2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  <c r="AZ860" s="139"/>
      <c r="BA860" s="139"/>
      <c r="BB860" s="139"/>
      <c r="BC860" s="139"/>
      <c r="BD860" s="139"/>
      <c r="BE860" s="139"/>
      <c r="BF860" s="139"/>
      <c r="BG860" s="139"/>
    </row>
    <row r="861" spans="1:59" ht="14.25" x14ac:dyDescent="0.2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  <c r="AZ861" s="139"/>
      <c r="BA861" s="139"/>
      <c r="BB861" s="139"/>
      <c r="BC861" s="139"/>
      <c r="BD861" s="139"/>
      <c r="BE861" s="139"/>
      <c r="BF861" s="139"/>
      <c r="BG861" s="139"/>
    </row>
    <row r="862" spans="1:59" ht="14.25" x14ac:dyDescent="0.2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39"/>
      <c r="BA862" s="139"/>
      <c r="BB862" s="139"/>
      <c r="BC862" s="139"/>
      <c r="BD862" s="139"/>
      <c r="BE862" s="139"/>
      <c r="BF862" s="139"/>
      <c r="BG862" s="139"/>
    </row>
    <row r="863" spans="1:59" ht="14.25" x14ac:dyDescent="0.2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  <c r="AZ863" s="139"/>
      <c r="BA863" s="139"/>
      <c r="BB863" s="139"/>
      <c r="BC863" s="139"/>
      <c r="BD863" s="139"/>
      <c r="BE863" s="139"/>
      <c r="BF863" s="139"/>
      <c r="BG863" s="139"/>
    </row>
    <row r="864" spans="1:59" ht="14.25" x14ac:dyDescent="0.2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39"/>
      <c r="BA864" s="139"/>
      <c r="BB864" s="139"/>
      <c r="BC864" s="139"/>
      <c r="BD864" s="139"/>
      <c r="BE864" s="139"/>
      <c r="BF864" s="139"/>
      <c r="BG864" s="139"/>
    </row>
    <row r="865" spans="1:59" ht="14.25" x14ac:dyDescent="0.2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  <c r="AZ865" s="139"/>
      <c r="BA865" s="139"/>
      <c r="BB865" s="139"/>
      <c r="BC865" s="139"/>
      <c r="BD865" s="139"/>
      <c r="BE865" s="139"/>
      <c r="BF865" s="139"/>
      <c r="BG865" s="139"/>
    </row>
    <row r="866" spans="1:59" ht="14.25" x14ac:dyDescent="0.2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W866" s="139"/>
      <c r="AX866" s="139"/>
      <c r="AY866" s="139"/>
      <c r="AZ866" s="139"/>
      <c r="BA866" s="139"/>
      <c r="BB866" s="139"/>
      <c r="BC866" s="139"/>
      <c r="BD866" s="139"/>
      <c r="BE866" s="139"/>
      <c r="BF866" s="139"/>
      <c r="BG866" s="139"/>
    </row>
    <row r="867" spans="1:59" ht="14.25" x14ac:dyDescent="0.2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W867" s="139"/>
      <c r="AX867" s="139"/>
      <c r="AY867" s="139"/>
      <c r="AZ867" s="139"/>
      <c r="BA867" s="139"/>
      <c r="BB867" s="139"/>
      <c r="BC867" s="139"/>
      <c r="BD867" s="139"/>
      <c r="BE867" s="139"/>
      <c r="BF867" s="139"/>
      <c r="BG867" s="139"/>
    </row>
    <row r="868" spans="1:59" ht="14.25" x14ac:dyDescent="0.2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39"/>
      <c r="AY868" s="139"/>
      <c r="AZ868" s="139"/>
      <c r="BA868" s="139"/>
      <c r="BB868" s="139"/>
      <c r="BC868" s="139"/>
      <c r="BD868" s="139"/>
      <c r="BE868" s="139"/>
      <c r="BF868" s="139"/>
      <c r="BG868" s="139"/>
    </row>
    <row r="869" spans="1:59" ht="14.25" x14ac:dyDescent="0.2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  <c r="AZ869" s="139"/>
      <c r="BA869" s="139"/>
      <c r="BB869" s="139"/>
      <c r="BC869" s="139"/>
      <c r="BD869" s="139"/>
      <c r="BE869" s="139"/>
      <c r="BF869" s="139"/>
      <c r="BG869" s="139"/>
    </row>
    <row r="870" spans="1:59" ht="14.25" x14ac:dyDescent="0.2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39"/>
      <c r="AY870" s="139"/>
      <c r="AZ870" s="139"/>
      <c r="BA870" s="139"/>
      <c r="BB870" s="139"/>
      <c r="BC870" s="139"/>
      <c r="BD870" s="139"/>
      <c r="BE870" s="139"/>
      <c r="BF870" s="139"/>
      <c r="BG870" s="139"/>
    </row>
    <row r="871" spans="1:59" ht="14.25" x14ac:dyDescent="0.2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K871" s="139"/>
      <c r="AL871" s="139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W871" s="139"/>
      <c r="AX871" s="139"/>
      <c r="AY871" s="139"/>
      <c r="AZ871" s="139"/>
      <c r="BA871" s="139"/>
      <c r="BB871" s="139"/>
      <c r="BC871" s="139"/>
      <c r="BD871" s="139"/>
      <c r="BE871" s="139"/>
      <c r="BF871" s="139"/>
      <c r="BG871" s="139"/>
    </row>
    <row r="872" spans="1:59" ht="14.25" x14ac:dyDescent="0.2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K872" s="139"/>
      <c r="AL872" s="139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W872" s="139"/>
      <c r="AX872" s="139"/>
      <c r="AY872" s="139"/>
      <c r="AZ872" s="139"/>
      <c r="BA872" s="139"/>
      <c r="BB872" s="139"/>
      <c r="BC872" s="139"/>
      <c r="BD872" s="139"/>
      <c r="BE872" s="139"/>
      <c r="BF872" s="139"/>
      <c r="BG872" s="139"/>
    </row>
    <row r="873" spans="1:59" ht="14.25" x14ac:dyDescent="0.2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K873" s="139"/>
      <c r="AL873" s="139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W873" s="139"/>
      <c r="AX873" s="139"/>
      <c r="AY873" s="139"/>
      <c r="AZ873" s="139"/>
      <c r="BA873" s="139"/>
      <c r="BB873" s="139"/>
      <c r="BC873" s="139"/>
      <c r="BD873" s="139"/>
      <c r="BE873" s="139"/>
      <c r="BF873" s="139"/>
      <c r="BG873" s="139"/>
    </row>
    <row r="874" spans="1:59" ht="14.25" x14ac:dyDescent="0.2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  <c r="AZ874" s="139"/>
      <c r="BA874" s="139"/>
      <c r="BB874" s="139"/>
      <c r="BC874" s="139"/>
      <c r="BD874" s="139"/>
      <c r="BE874" s="139"/>
      <c r="BF874" s="139"/>
      <c r="BG874" s="139"/>
    </row>
    <row r="875" spans="1:59" ht="14.25" x14ac:dyDescent="0.2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K875" s="139"/>
      <c r="AL875" s="139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W875" s="139"/>
      <c r="AX875" s="139"/>
      <c r="AY875" s="139"/>
      <c r="AZ875" s="139"/>
      <c r="BA875" s="139"/>
      <c r="BB875" s="139"/>
      <c r="BC875" s="139"/>
      <c r="BD875" s="139"/>
      <c r="BE875" s="139"/>
      <c r="BF875" s="139"/>
      <c r="BG875" s="139"/>
    </row>
    <row r="876" spans="1:59" ht="14.25" x14ac:dyDescent="0.2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K876" s="139"/>
      <c r="AL876" s="139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W876" s="139"/>
      <c r="AX876" s="139"/>
      <c r="AY876" s="139"/>
      <c r="AZ876" s="139"/>
      <c r="BA876" s="139"/>
      <c r="BB876" s="139"/>
      <c r="BC876" s="139"/>
      <c r="BD876" s="139"/>
      <c r="BE876" s="139"/>
      <c r="BF876" s="139"/>
      <c r="BG876" s="139"/>
    </row>
    <row r="877" spans="1:59" ht="14.25" x14ac:dyDescent="0.2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K877" s="139"/>
      <c r="AL877" s="139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W877" s="139"/>
      <c r="AX877" s="139"/>
      <c r="AY877" s="139"/>
      <c r="AZ877" s="139"/>
      <c r="BA877" s="139"/>
      <c r="BB877" s="139"/>
      <c r="BC877" s="139"/>
      <c r="BD877" s="139"/>
      <c r="BE877" s="139"/>
      <c r="BF877" s="139"/>
      <c r="BG877" s="139"/>
    </row>
    <row r="878" spans="1:59" ht="14.25" x14ac:dyDescent="0.2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K878" s="139"/>
      <c r="AL878" s="139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W878" s="139"/>
      <c r="AX878" s="139"/>
      <c r="AY878" s="139"/>
      <c r="AZ878" s="139"/>
      <c r="BA878" s="139"/>
      <c r="BB878" s="139"/>
      <c r="BC878" s="139"/>
      <c r="BD878" s="139"/>
      <c r="BE878" s="139"/>
      <c r="BF878" s="139"/>
      <c r="BG878" s="139"/>
    </row>
    <row r="879" spans="1:59" ht="14.25" x14ac:dyDescent="0.2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39"/>
      <c r="BC879" s="139"/>
      <c r="BD879" s="139"/>
      <c r="BE879" s="139"/>
      <c r="BF879" s="139"/>
      <c r="BG879" s="139"/>
    </row>
    <row r="880" spans="1:59" ht="14.25" x14ac:dyDescent="0.2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  <c r="AZ880" s="139"/>
      <c r="BA880" s="139"/>
      <c r="BB880" s="139"/>
      <c r="BC880" s="139"/>
      <c r="BD880" s="139"/>
      <c r="BE880" s="139"/>
      <c r="BF880" s="139"/>
      <c r="BG880" s="139"/>
    </row>
    <row r="881" spans="1:59" ht="14.25" x14ac:dyDescent="0.2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  <c r="BB881" s="139"/>
      <c r="BC881" s="139"/>
      <c r="BD881" s="139"/>
      <c r="BE881" s="139"/>
      <c r="BF881" s="139"/>
      <c r="BG881" s="139"/>
    </row>
    <row r="882" spans="1:59" ht="14.25" x14ac:dyDescent="0.2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  <c r="AZ882" s="139"/>
      <c r="BA882" s="139"/>
      <c r="BB882" s="139"/>
      <c r="BC882" s="139"/>
      <c r="BD882" s="139"/>
      <c r="BE882" s="139"/>
      <c r="BF882" s="139"/>
      <c r="BG882" s="139"/>
    </row>
    <row r="883" spans="1:59" ht="14.25" x14ac:dyDescent="0.2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  <c r="AZ883" s="139"/>
      <c r="BA883" s="139"/>
      <c r="BB883" s="139"/>
      <c r="BC883" s="139"/>
      <c r="BD883" s="139"/>
      <c r="BE883" s="139"/>
      <c r="BF883" s="139"/>
      <c r="BG883" s="139"/>
    </row>
    <row r="884" spans="1:59" ht="14.25" x14ac:dyDescent="0.2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39"/>
      <c r="BC884" s="139"/>
      <c r="BD884" s="139"/>
      <c r="BE884" s="139"/>
      <c r="BF884" s="139"/>
      <c r="BG884" s="139"/>
    </row>
    <row r="885" spans="1:59" ht="14.25" x14ac:dyDescent="0.2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  <c r="AZ885" s="139"/>
      <c r="BA885" s="139"/>
      <c r="BB885" s="139"/>
      <c r="BC885" s="139"/>
      <c r="BD885" s="139"/>
      <c r="BE885" s="139"/>
      <c r="BF885" s="139"/>
      <c r="BG885" s="139"/>
    </row>
    <row r="886" spans="1:59" ht="14.25" x14ac:dyDescent="0.2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  <c r="AZ886" s="139"/>
      <c r="BA886" s="139"/>
      <c r="BB886" s="139"/>
      <c r="BC886" s="139"/>
      <c r="BD886" s="139"/>
      <c r="BE886" s="139"/>
      <c r="BF886" s="139"/>
      <c r="BG886" s="139"/>
    </row>
    <row r="887" spans="1:59" ht="14.25" x14ac:dyDescent="0.2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  <c r="AZ887" s="139"/>
      <c r="BA887" s="139"/>
      <c r="BB887" s="139"/>
      <c r="BC887" s="139"/>
      <c r="BD887" s="139"/>
      <c r="BE887" s="139"/>
      <c r="BF887" s="139"/>
      <c r="BG887" s="139"/>
    </row>
    <row r="888" spans="1:59" ht="14.25" x14ac:dyDescent="0.2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  <c r="AZ888" s="139"/>
      <c r="BA888" s="139"/>
      <c r="BB888" s="139"/>
      <c r="BC888" s="139"/>
      <c r="BD888" s="139"/>
      <c r="BE888" s="139"/>
      <c r="BF888" s="139"/>
      <c r="BG888" s="139"/>
    </row>
    <row r="889" spans="1:59" ht="14.25" x14ac:dyDescent="0.2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39"/>
      <c r="BC889" s="139"/>
      <c r="BD889" s="139"/>
      <c r="BE889" s="139"/>
      <c r="BF889" s="139"/>
      <c r="BG889" s="139"/>
    </row>
    <row r="890" spans="1:59" ht="14.25" x14ac:dyDescent="0.2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  <c r="AZ890" s="139"/>
      <c r="BA890" s="139"/>
      <c r="BB890" s="139"/>
      <c r="BC890" s="139"/>
      <c r="BD890" s="139"/>
      <c r="BE890" s="139"/>
      <c r="BF890" s="139"/>
      <c r="BG890" s="139"/>
    </row>
    <row r="891" spans="1:59" ht="14.25" x14ac:dyDescent="0.2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  <c r="AZ891" s="139"/>
      <c r="BA891" s="139"/>
      <c r="BB891" s="139"/>
      <c r="BC891" s="139"/>
      <c r="BD891" s="139"/>
      <c r="BE891" s="139"/>
      <c r="BF891" s="139"/>
      <c r="BG891" s="139"/>
    </row>
    <row r="892" spans="1:59" ht="14.25" x14ac:dyDescent="0.2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  <c r="AZ892" s="139"/>
      <c r="BA892" s="139"/>
      <c r="BB892" s="139"/>
      <c r="BC892" s="139"/>
      <c r="BD892" s="139"/>
      <c r="BE892" s="139"/>
      <c r="BF892" s="139"/>
      <c r="BG892" s="139"/>
    </row>
    <row r="893" spans="1:59" ht="14.25" x14ac:dyDescent="0.2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39"/>
      <c r="BC893" s="139"/>
      <c r="BD893" s="139"/>
      <c r="BE893" s="139"/>
      <c r="BF893" s="139"/>
      <c r="BG893" s="139"/>
    </row>
    <row r="894" spans="1:59" ht="14.25" x14ac:dyDescent="0.2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39"/>
      <c r="BC894" s="139"/>
      <c r="BD894" s="139"/>
      <c r="BE894" s="139"/>
      <c r="BF894" s="139"/>
      <c r="BG894" s="139"/>
    </row>
    <row r="895" spans="1:59" ht="14.25" x14ac:dyDescent="0.2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  <c r="AZ895" s="139"/>
      <c r="BA895" s="139"/>
      <c r="BB895" s="139"/>
      <c r="BC895" s="139"/>
      <c r="BD895" s="139"/>
      <c r="BE895" s="139"/>
      <c r="BF895" s="139"/>
      <c r="BG895" s="139"/>
    </row>
    <row r="896" spans="1:59" ht="14.25" x14ac:dyDescent="0.2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  <c r="AZ896" s="139"/>
      <c r="BA896" s="139"/>
      <c r="BB896" s="139"/>
      <c r="BC896" s="139"/>
      <c r="BD896" s="139"/>
      <c r="BE896" s="139"/>
      <c r="BF896" s="139"/>
      <c r="BG896" s="139"/>
    </row>
    <row r="897" spans="1:59" ht="14.25" x14ac:dyDescent="0.2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  <c r="AZ897" s="139"/>
      <c r="BA897" s="139"/>
      <c r="BB897" s="139"/>
      <c r="BC897" s="139"/>
      <c r="BD897" s="139"/>
      <c r="BE897" s="139"/>
      <c r="BF897" s="139"/>
      <c r="BG897" s="139"/>
    </row>
    <row r="898" spans="1:59" ht="14.25" x14ac:dyDescent="0.2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  <c r="AH898" s="139"/>
      <c r="AI898" s="139"/>
      <c r="AJ898" s="139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  <c r="AZ898" s="139"/>
      <c r="BA898" s="139"/>
      <c r="BB898" s="139"/>
      <c r="BC898" s="139"/>
      <c r="BD898" s="139"/>
      <c r="BE898" s="139"/>
      <c r="BF898" s="139"/>
      <c r="BG898" s="139"/>
    </row>
    <row r="899" spans="1:59" ht="14.25" x14ac:dyDescent="0.2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  <c r="AZ899" s="139"/>
      <c r="BA899" s="139"/>
      <c r="BB899" s="139"/>
      <c r="BC899" s="139"/>
      <c r="BD899" s="139"/>
      <c r="BE899" s="139"/>
      <c r="BF899" s="139"/>
      <c r="BG899" s="139"/>
    </row>
    <row r="900" spans="1:59" ht="14.25" x14ac:dyDescent="0.2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39"/>
      <c r="BC900" s="139"/>
      <c r="BD900" s="139"/>
      <c r="BE900" s="139"/>
      <c r="BF900" s="139"/>
      <c r="BG900" s="139"/>
    </row>
    <row r="901" spans="1:59" ht="14.25" x14ac:dyDescent="0.2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39"/>
      <c r="AJ901" s="139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  <c r="AZ901" s="139"/>
      <c r="BA901" s="139"/>
      <c r="BB901" s="139"/>
      <c r="BC901" s="139"/>
      <c r="BD901" s="139"/>
      <c r="BE901" s="139"/>
      <c r="BF901" s="139"/>
      <c r="BG901" s="139"/>
    </row>
    <row r="902" spans="1:59" ht="14.25" x14ac:dyDescent="0.2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  <c r="AZ902" s="139"/>
      <c r="BA902" s="139"/>
      <c r="BB902" s="139"/>
      <c r="BC902" s="139"/>
      <c r="BD902" s="139"/>
      <c r="BE902" s="139"/>
      <c r="BF902" s="139"/>
      <c r="BG902" s="139"/>
    </row>
    <row r="903" spans="1:59" ht="14.25" x14ac:dyDescent="0.2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  <c r="AZ903" s="139"/>
      <c r="BA903" s="139"/>
      <c r="BB903" s="139"/>
      <c r="BC903" s="139"/>
      <c r="BD903" s="139"/>
      <c r="BE903" s="139"/>
      <c r="BF903" s="139"/>
      <c r="BG903" s="139"/>
    </row>
    <row r="904" spans="1:59" ht="14.25" x14ac:dyDescent="0.2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  <c r="AZ904" s="139"/>
      <c r="BA904" s="139"/>
      <c r="BB904" s="139"/>
      <c r="BC904" s="139"/>
      <c r="BD904" s="139"/>
      <c r="BE904" s="139"/>
      <c r="BF904" s="139"/>
      <c r="BG904" s="139"/>
    </row>
    <row r="905" spans="1:59" ht="14.25" x14ac:dyDescent="0.2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39"/>
      <c r="BC905" s="139"/>
      <c r="BD905" s="139"/>
      <c r="BE905" s="139"/>
      <c r="BF905" s="139"/>
      <c r="BG905" s="139"/>
    </row>
    <row r="906" spans="1:59" ht="14.25" x14ac:dyDescent="0.2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  <c r="AZ906" s="139"/>
      <c r="BA906" s="139"/>
      <c r="BB906" s="139"/>
      <c r="BC906" s="139"/>
      <c r="BD906" s="139"/>
      <c r="BE906" s="139"/>
      <c r="BF906" s="139"/>
      <c r="BG906" s="139"/>
    </row>
    <row r="907" spans="1:59" ht="14.25" x14ac:dyDescent="0.2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  <c r="AZ907" s="139"/>
      <c r="BA907" s="139"/>
      <c r="BB907" s="139"/>
      <c r="BC907" s="139"/>
      <c r="BD907" s="139"/>
      <c r="BE907" s="139"/>
      <c r="BF907" s="139"/>
      <c r="BG907" s="139"/>
    </row>
    <row r="908" spans="1:59" ht="14.25" x14ac:dyDescent="0.2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  <c r="AZ908" s="139"/>
      <c r="BA908" s="139"/>
      <c r="BB908" s="139"/>
      <c r="BC908" s="139"/>
      <c r="BD908" s="139"/>
      <c r="BE908" s="139"/>
      <c r="BF908" s="139"/>
      <c r="BG908" s="139"/>
    </row>
    <row r="909" spans="1:59" ht="14.25" x14ac:dyDescent="0.2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  <c r="AZ909" s="139"/>
      <c r="BA909" s="139"/>
      <c r="BB909" s="139"/>
      <c r="BC909" s="139"/>
      <c r="BD909" s="139"/>
      <c r="BE909" s="139"/>
      <c r="BF909" s="139"/>
      <c r="BG909" s="139"/>
    </row>
    <row r="910" spans="1:59" ht="14.25" x14ac:dyDescent="0.2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39"/>
      <c r="BC910" s="139"/>
      <c r="BD910" s="139"/>
      <c r="BE910" s="139"/>
      <c r="BF910" s="139"/>
      <c r="BG910" s="139"/>
    </row>
    <row r="911" spans="1:59" ht="14.25" x14ac:dyDescent="0.2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  <c r="AZ911" s="139"/>
      <c r="BA911" s="139"/>
      <c r="BB911" s="139"/>
      <c r="BC911" s="139"/>
      <c r="BD911" s="139"/>
      <c r="BE911" s="139"/>
      <c r="BF911" s="139"/>
      <c r="BG911" s="139"/>
    </row>
    <row r="912" spans="1:59" ht="14.25" x14ac:dyDescent="0.2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  <c r="AZ912" s="139"/>
      <c r="BA912" s="139"/>
      <c r="BB912" s="139"/>
      <c r="BC912" s="139"/>
      <c r="BD912" s="139"/>
      <c r="BE912" s="139"/>
      <c r="BF912" s="139"/>
      <c r="BG912" s="139"/>
    </row>
    <row r="913" spans="1:59" ht="14.25" x14ac:dyDescent="0.2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  <c r="AZ913" s="139"/>
      <c r="BA913" s="139"/>
      <c r="BB913" s="139"/>
      <c r="BC913" s="139"/>
      <c r="BD913" s="139"/>
      <c r="BE913" s="139"/>
      <c r="BF913" s="139"/>
      <c r="BG913" s="139"/>
    </row>
    <row r="914" spans="1:59" ht="14.25" x14ac:dyDescent="0.2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  <c r="AZ914" s="139"/>
      <c r="BA914" s="139"/>
      <c r="BB914" s="139"/>
      <c r="BC914" s="139"/>
      <c r="BD914" s="139"/>
      <c r="BE914" s="139"/>
      <c r="BF914" s="139"/>
      <c r="BG914" s="139"/>
    </row>
    <row r="915" spans="1:59" ht="14.25" x14ac:dyDescent="0.2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39"/>
      <c r="BC915" s="139"/>
      <c r="BD915" s="139"/>
      <c r="BE915" s="139"/>
      <c r="BF915" s="139"/>
      <c r="BG915" s="139"/>
    </row>
    <row r="916" spans="1:59" ht="14.25" x14ac:dyDescent="0.2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  <c r="AZ916" s="139"/>
      <c r="BA916" s="139"/>
      <c r="BB916" s="139"/>
      <c r="BC916" s="139"/>
      <c r="BD916" s="139"/>
      <c r="BE916" s="139"/>
      <c r="BF916" s="139"/>
      <c r="BG916" s="139"/>
    </row>
    <row r="917" spans="1:59" ht="14.25" x14ac:dyDescent="0.2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  <c r="AZ917" s="139"/>
      <c r="BA917" s="139"/>
      <c r="BB917" s="139"/>
      <c r="BC917" s="139"/>
      <c r="BD917" s="139"/>
      <c r="BE917" s="139"/>
      <c r="BF917" s="139"/>
      <c r="BG917" s="139"/>
    </row>
    <row r="918" spans="1:59" ht="14.25" x14ac:dyDescent="0.2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  <c r="BB918" s="139"/>
      <c r="BC918" s="139"/>
      <c r="BD918" s="139"/>
      <c r="BE918" s="139"/>
      <c r="BF918" s="139"/>
      <c r="BG918" s="139"/>
    </row>
    <row r="919" spans="1:59" ht="14.25" x14ac:dyDescent="0.2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  <c r="AZ919" s="139"/>
      <c r="BA919" s="139"/>
      <c r="BB919" s="139"/>
      <c r="BC919" s="139"/>
      <c r="BD919" s="139"/>
      <c r="BE919" s="139"/>
      <c r="BF919" s="139"/>
      <c r="BG919" s="139"/>
    </row>
    <row r="920" spans="1:59" ht="14.25" x14ac:dyDescent="0.2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39"/>
      <c r="BC920" s="139"/>
      <c r="BD920" s="139"/>
      <c r="BE920" s="139"/>
      <c r="BF920" s="139"/>
      <c r="BG920" s="139"/>
    </row>
    <row r="921" spans="1:59" ht="14.25" x14ac:dyDescent="0.2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  <c r="AZ921" s="139"/>
      <c r="BA921" s="139"/>
      <c r="BB921" s="139"/>
      <c r="BC921" s="139"/>
      <c r="BD921" s="139"/>
      <c r="BE921" s="139"/>
      <c r="BF921" s="139"/>
      <c r="BG921" s="139"/>
    </row>
    <row r="922" spans="1:59" ht="14.25" x14ac:dyDescent="0.2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  <c r="AZ922" s="139"/>
      <c r="BA922" s="139"/>
      <c r="BB922" s="139"/>
      <c r="BC922" s="139"/>
      <c r="BD922" s="139"/>
      <c r="BE922" s="139"/>
      <c r="BF922" s="139"/>
      <c r="BG922" s="139"/>
    </row>
    <row r="923" spans="1:59" ht="14.25" x14ac:dyDescent="0.2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  <c r="AZ923" s="139"/>
      <c r="BA923" s="139"/>
      <c r="BB923" s="139"/>
      <c r="BC923" s="139"/>
      <c r="BD923" s="139"/>
      <c r="BE923" s="139"/>
      <c r="BF923" s="139"/>
      <c r="BG923" s="139"/>
    </row>
    <row r="924" spans="1:59" ht="14.25" x14ac:dyDescent="0.2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  <c r="BB924" s="139"/>
      <c r="BC924" s="139"/>
      <c r="BD924" s="139"/>
      <c r="BE924" s="139"/>
      <c r="BF924" s="139"/>
      <c r="BG924" s="139"/>
    </row>
    <row r="925" spans="1:59" ht="14.25" x14ac:dyDescent="0.2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39"/>
      <c r="BC925" s="139"/>
      <c r="BD925" s="139"/>
      <c r="BE925" s="139"/>
      <c r="BF925" s="139"/>
      <c r="BG925" s="139"/>
    </row>
    <row r="926" spans="1:59" ht="14.25" x14ac:dyDescent="0.2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  <c r="AZ926" s="139"/>
      <c r="BA926" s="139"/>
      <c r="BB926" s="139"/>
      <c r="BC926" s="139"/>
      <c r="BD926" s="139"/>
      <c r="BE926" s="139"/>
      <c r="BF926" s="139"/>
      <c r="BG926" s="139"/>
    </row>
    <row r="927" spans="1:59" ht="14.25" x14ac:dyDescent="0.2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  <c r="AZ927" s="139"/>
      <c r="BA927" s="139"/>
      <c r="BB927" s="139"/>
      <c r="BC927" s="139"/>
      <c r="BD927" s="139"/>
      <c r="BE927" s="139"/>
      <c r="BF927" s="139"/>
      <c r="BG927" s="139"/>
    </row>
    <row r="928" spans="1:59" ht="14.25" x14ac:dyDescent="0.2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  <c r="AZ928" s="139"/>
      <c r="BA928" s="139"/>
      <c r="BB928" s="139"/>
      <c r="BC928" s="139"/>
      <c r="BD928" s="139"/>
      <c r="BE928" s="139"/>
      <c r="BF928" s="139"/>
      <c r="BG928" s="139"/>
    </row>
    <row r="929" spans="1:59" ht="14.25" x14ac:dyDescent="0.2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39"/>
      <c r="BC929" s="139"/>
      <c r="BD929" s="139"/>
      <c r="BE929" s="139"/>
      <c r="BF929" s="139"/>
      <c r="BG929" s="139"/>
    </row>
    <row r="930" spans="1:59" ht="14.25" x14ac:dyDescent="0.2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  <c r="AZ930" s="139"/>
      <c r="BA930" s="139"/>
      <c r="BB930" s="139"/>
      <c r="BC930" s="139"/>
      <c r="BD930" s="139"/>
      <c r="BE930" s="139"/>
      <c r="BF930" s="139"/>
      <c r="BG930" s="139"/>
    </row>
    <row r="931" spans="1:59" ht="14.25" x14ac:dyDescent="0.2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  <c r="AZ931" s="139"/>
      <c r="BA931" s="139"/>
      <c r="BB931" s="139"/>
      <c r="BC931" s="139"/>
      <c r="BD931" s="139"/>
      <c r="BE931" s="139"/>
      <c r="BF931" s="139"/>
      <c r="BG931" s="139"/>
    </row>
    <row r="932" spans="1:59" ht="14.25" x14ac:dyDescent="0.2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  <c r="AZ932" s="139"/>
      <c r="BA932" s="139"/>
      <c r="BB932" s="139"/>
      <c r="BC932" s="139"/>
      <c r="BD932" s="139"/>
      <c r="BE932" s="139"/>
      <c r="BF932" s="139"/>
      <c r="BG932" s="139"/>
    </row>
    <row r="933" spans="1:59" ht="14.25" x14ac:dyDescent="0.2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  <c r="AZ933" s="139"/>
      <c r="BA933" s="139"/>
      <c r="BB933" s="139"/>
      <c r="BC933" s="139"/>
      <c r="BD933" s="139"/>
      <c r="BE933" s="139"/>
      <c r="BF933" s="139"/>
      <c r="BG933" s="139"/>
    </row>
    <row r="934" spans="1:59" ht="14.25" x14ac:dyDescent="0.2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  <c r="AZ934" s="139"/>
      <c r="BA934" s="139"/>
      <c r="BB934" s="139"/>
      <c r="BC934" s="139"/>
      <c r="BD934" s="139"/>
      <c r="BE934" s="139"/>
      <c r="BF934" s="139"/>
      <c r="BG934" s="139"/>
    </row>
    <row r="935" spans="1:59" ht="14.25" x14ac:dyDescent="0.2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  <c r="AZ935" s="139"/>
      <c r="BA935" s="139"/>
      <c r="BB935" s="139"/>
      <c r="BC935" s="139"/>
      <c r="BD935" s="139"/>
      <c r="BE935" s="139"/>
      <c r="BF935" s="139"/>
      <c r="BG935" s="139"/>
    </row>
    <row r="936" spans="1:59" ht="14.25" x14ac:dyDescent="0.2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  <c r="AZ936" s="139"/>
      <c r="BA936" s="139"/>
      <c r="BB936" s="139"/>
      <c r="BC936" s="139"/>
      <c r="BD936" s="139"/>
      <c r="BE936" s="139"/>
      <c r="BF936" s="139"/>
      <c r="BG936" s="139"/>
    </row>
    <row r="937" spans="1:59" ht="14.25" x14ac:dyDescent="0.2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  <c r="AZ937" s="139"/>
      <c r="BA937" s="139"/>
      <c r="BB937" s="139"/>
      <c r="BC937" s="139"/>
      <c r="BD937" s="139"/>
      <c r="BE937" s="139"/>
      <c r="BF937" s="139"/>
      <c r="BG937" s="139"/>
    </row>
    <row r="938" spans="1:59" ht="14.25" x14ac:dyDescent="0.2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  <c r="AZ938" s="139"/>
      <c r="BA938" s="139"/>
      <c r="BB938" s="139"/>
      <c r="BC938" s="139"/>
      <c r="BD938" s="139"/>
      <c r="BE938" s="139"/>
      <c r="BF938" s="139"/>
      <c r="BG938" s="139"/>
    </row>
    <row r="939" spans="1:59" ht="14.25" x14ac:dyDescent="0.2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  <c r="AZ939" s="139"/>
      <c r="BA939" s="139"/>
      <c r="BB939" s="139"/>
      <c r="BC939" s="139"/>
      <c r="BD939" s="139"/>
      <c r="BE939" s="139"/>
      <c r="BF939" s="139"/>
      <c r="BG939" s="139"/>
    </row>
    <row r="940" spans="1:59" ht="14.25" x14ac:dyDescent="0.2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  <c r="AZ940" s="139"/>
      <c r="BA940" s="139"/>
      <c r="BB940" s="139"/>
      <c r="BC940" s="139"/>
      <c r="BD940" s="139"/>
      <c r="BE940" s="139"/>
      <c r="BF940" s="139"/>
      <c r="BG940" s="139"/>
    </row>
    <row r="941" spans="1:59" ht="14.25" x14ac:dyDescent="0.2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  <c r="AZ941" s="139"/>
      <c r="BA941" s="139"/>
      <c r="BB941" s="139"/>
      <c r="BC941" s="139"/>
      <c r="BD941" s="139"/>
      <c r="BE941" s="139"/>
      <c r="BF941" s="139"/>
      <c r="BG941" s="139"/>
    </row>
    <row r="942" spans="1:59" ht="14.25" x14ac:dyDescent="0.2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  <c r="AZ942" s="139"/>
      <c r="BA942" s="139"/>
      <c r="BB942" s="139"/>
      <c r="BC942" s="139"/>
      <c r="BD942" s="139"/>
      <c r="BE942" s="139"/>
      <c r="BF942" s="139"/>
      <c r="BG942" s="139"/>
    </row>
    <row r="943" spans="1:59" ht="14.25" x14ac:dyDescent="0.2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  <c r="AZ943" s="139"/>
      <c r="BA943" s="139"/>
      <c r="BB943" s="139"/>
      <c r="BC943" s="139"/>
      <c r="BD943" s="139"/>
      <c r="BE943" s="139"/>
      <c r="BF943" s="139"/>
      <c r="BG943" s="139"/>
    </row>
    <row r="944" spans="1:59" ht="14.25" x14ac:dyDescent="0.2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39"/>
      <c r="BC944" s="139"/>
      <c r="BD944" s="139"/>
      <c r="BE944" s="139"/>
      <c r="BF944" s="139"/>
      <c r="BG944" s="139"/>
    </row>
    <row r="945" spans="1:59" ht="14.25" x14ac:dyDescent="0.2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  <c r="AZ945" s="139"/>
      <c r="BA945" s="139"/>
      <c r="BB945" s="139"/>
      <c r="BC945" s="139"/>
      <c r="BD945" s="139"/>
      <c r="BE945" s="139"/>
      <c r="BF945" s="139"/>
      <c r="BG945" s="139"/>
    </row>
    <row r="946" spans="1:59" ht="14.25" x14ac:dyDescent="0.2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  <c r="AZ946" s="139"/>
      <c r="BA946" s="139"/>
      <c r="BB946" s="139"/>
      <c r="BC946" s="139"/>
      <c r="BD946" s="139"/>
      <c r="BE946" s="139"/>
      <c r="BF946" s="139"/>
      <c r="BG946" s="139"/>
    </row>
    <row r="947" spans="1:59" ht="14.25" x14ac:dyDescent="0.2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  <c r="AZ947" s="139"/>
      <c r="BA947" s="139"/>
      <c r="BB947" s="139"/>
      <c r="BC947" s="139"/>
      <c r="BD947" s="139"/>
      <c r="BE947" s="139"/>
      <c r="BF947" s="139"/>
      <c r="BG947" s="139"/>
    </row>
    <row r="948" spans="1:59" ht="14.25" x14ac:dyDescent="0.2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39"/>
      <c r="AJ948" s="139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  <c r="AZ948" s="139"/>
      <c r="BA948" s="139"/>
      <c r="BB948" s="139"/>
      <c r="BC948" s="139"/>
      <c r="BD948" s="139"/>
      <c r="BE948" s="139"/>
      <c r="BF948" s="139"/>
      <c r="BG948" s="139"/>
    </row>
    <row r="949" spans="1:59" ht="14.25" x14ac:dyDescent="0.2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  <c r="AZ949" s="139"/>
      <c r="BA949" s="139"/>
      <c r="BB949" s="139"/>
      <c r="BC949" s="139"/>
      <c r="BD949" s="139"/>
      <c r="BE949" s="139"/>
      <c r="BF949" s="139"/>
      <c r="BG949" s="139"/>
    </row>
    <row r="950" spans="1:59" ht="14.25" x14ac:dyDescent="0.2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39"/>
      <c r="AJ950" s="139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  <c r="AZ950" s="139"/>
      <c r="BA950" s="139"/>
      <c r="BB950" s="139"/>
      <c r="BC950" s="139"/>
      <c r="BD950" s="139"/>
      <c r="BE950" s="139"/>
      <c r="BF950" s="139"/>
      <c r="BG950" s="139"/>
    </row>
    <row r="951" spans="1:59" ht="14.25" x14ac:dyDescent="0.2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39"/>
      <c r="AJ951" s="139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  <c r="AZ951" s="139"/>
      <c r="BA951" s="139"/>
      <c r="BB951" s="139"/>
      <c r="BC951" s="139"/>
      <c r="BD951" s="139"/>
      <c r="BE951" s="139"/>
      <c r="BF951" s="139"/>
      <c r="BG951" s="139"/>
    </row>
    <row r="952" spans="1:59" ht="14.25" x14ac:dyDescent="0.2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  <c r="BB952" s="139"/>
      <c r="BC952" s="139"/>
      <c r="BD952" s="139"/>
      <c r="BE952" s="139"/>
      <c r="BF952" s="139"/>
      <c r="BG952" s="139"/>
    </row>
    <row r="953" spans="1:59" ht="14.25" x14ac:dyDescent="0.2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  <c r="AZ953" s="139"/>
      <c r="BA953" s="139"/>
      <c r="BB953" s="139"/>
      <c r="BC953" s="139"/>
      <c r="BD953" s="139"/>
      <c r="BE953" s="139"/>
      <c r="BF953" s="139"/>
      <c r="BG953" s="139"/>
    </row>
    <row r="954" spans="1:59" ht="14.25" x14ac:dyDescent="0.2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  <c r="AZ954" s="139"/>
      <c r="BA954" s="139"/>
      <c r="BB954" s="139"/>
      <c r="BC954" s="139"/>
      <c r="BD954" s="139"/>
      <c r="BE954" s="139"/>
      <c r="BF954" s="139"/>
      <c r="BG954" s="139"/>
    </row>
    <row r="955" spans="1:59" ht="14.25" x14ac:dyDescent="0.2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  <c r="AZ955" s="139"/>
      <c r="BA955" s="139"/>
      <c r="BB955" s="139"/>
      <c r="BC955" s="139"/>
      <c r="BD955" s="139"/>
      <c r="BE955" s="139"/>
      <c r="BF955" s="139"/>
      <c r="BG955" s="139"/>
    </row>
    <row r="956" spans="1:59" ht="14.25" x14ac:dyDescent="0.2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  <c r="AZ956" s="139"/>
      <c r="BA956" s="139"/>
      <c r="BB956" s="139"/>
      <c r="BC956" s="139"/>
      <c r="BD956" s="139"/>
      <c r="BE956" s="139"/>
      <c r="BF956" s="139"/>
      <c r="BG956" s="139"/>
    </row>
    <row r="957" spans="1:59" ht="14.25" x14ac:dyDescent="0.2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  <c r="AZ957" s="139"/>
      <c r="BA957" s="139"/>
      <c r="BB957" s="139"/>
      <c r="BC957" s="139"/>
      <c r="BD957" s="139"/>
      <c r="BE957" s="139"/>
      <c r="BF957" s="139"/>
      <c r="BG957" s="139"/>
    </row>
    <row r="958" spans="1:59" ht="14.25" x14ac:dyDescent="0.2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  <c r="AZ958" s="139"/>
      <c r="BA958" s="139"/>
      <c r="BB958" s="139"/>
      <c r="BC958" s="139"/>
      <c r="BD958" s="139"/>
      <c r="BE958" s="139"/>
      <c r="BF958" s="139"/>
      <c r="BG958" s="139"/>
    </row>
    <row r="959" spans="1:59" ht="14.25" x14ac:dyDescent="0.2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  <c r="AZ959" s="139"/>
      <c r="BA959" s="139"/>
      <c r="BB959" s="139"/>
      <c r="BC959" s="139"/>
      <c r="BD959" s="139"/>
      <c r="BE959" s="139"/>
      <c r="BF959" s="139"/>
      <c r="BG959" s="139"/>
    </row>
    <row r="960" spans="1:59" ht="14.25" x14ac:dyDescent="0.2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39"/>
      <c r="BC960" s="139"/>
      <c r="BD960" s="139"/>
      <c r="BE960" s="139"/>
      <c r="BF960" s="139"/>
      <c r="BG960" s="139"/>
    </row>
    <row r="961" spans="1:59" ht="14.25" x14ac:dyDescent="0.2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  <c r="BB961" s="139"/>
      <c r="BC961" s="139"/>
      <c r="BD961" s="139"/>
      <c r="BE961" s="139"/>
      <c r="BF961" s="139"/>
      <c r="BG961" s="139"/>
    </row>
    <row r="962" spans="1:59" ht="14.25" x14ac:dyDescent="0.2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  <c r="AZ962" s="139"/>
      <c r="BA962" s="139"/>
      <c r="BB962" s="139"/>
      <c r="BC962" s="139"/>
      <c r="BD962" s="139"/>
      <c r="BE962" s="139"/>
      <c r="BF962" s="139"/>
      <c r="BG962" s="139"/>
    </row>
    <row r="963" spans="1:59" ht="14.25" x14ac:dyDescent="0.2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  <c r="AZ963" s="139"/>
      <c r="BA963" s="139"/>
      <c r="BB963" s="139"/>
      <c r="BC963" s="139"/>
      <c r="BD963" s="139"/>
      <c r="BE963" s="139"/>
      <c r="BF963" s="139"/>
      <c r="BG963" s="139"/>
    </row>
    <row r="964" spans="1:59" ht="14.25" x14ac:dyDescent="0.2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  <c r="AZ964" s="139"/>
      <c r="BA964" s="139"/>
      <c r="BB964" s="139"/>
      <c r="BC964" s="139"/>
      <c r="BD964" s="139"/>
      <c r="BE964" s="139"/>
      <c r="BF964" s="139"/>
      <c r="BG964" s="139"/>
    </row>
    <row r="965" spans="1:59" ht="14.25" x14ac:dyDescent="0.2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39"/>
      <c r="BA965" s="139"/>
      <c r="BB965" s="139"/>
      <c r="BC965" s="139"/>
      <c r="BD965" s="139"/>
      <c r="BE965" s="139"/>
      <c r="BF965" s="139"/>
      <c r="BG965" s="139"/>
    </row>
    <row r="966" spans="1:59" ht="14.25" x14ac:dyDescent="0.2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39"/>
      <c r="BA966" s="139"/>
      <c r="BB966" s="139"/>
      <c r="BC966" s="139"/>
      <c r="BD966" s="139"/>
      <c r="BE966" s="139"/>
      <c r="BF966" s="139"/>
      <c r="BG966" s="139"/>
    </row>
    <row r="967" spans="1:59" ht="14.25" x14ac:dyDescent="0.2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39"/>
      <c r="BA967" s="139"/>
      <c r="BB967" s="139"/>
      <c r="BC967" s="139"/>
      <c r="BD967" s="139"/>
      <c r="BE967" s="139"/>
      <c r="BF967" s="139"/>
      <c r="BG967" s="139"/>
    </row>
    <row r="968" spans="1:59" ht="14.25" x14ac:dyDescent="0.2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  <c r="AZ968" s="139"/>
      <c r="BA968" s="139"/>
      <c r="BB968" s="139"/>
      <c r="BC968" s="139"/>
      <c r="BD968" s="139"/>
      <c r="BE968" s="139"/>
      <c r="BF968" s="139"/>
      <c r="BG968" s="139"/>
    </row>
    <row r="969" spans="1:59" ht="14.25" x14ac:dyDescent="0.2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  <c r="AZ969" s="139"/>
      <c r="BA969" s="139"/>
      <c r="BB969" s="139"/>
      <c r="BC969" s="139"/>
      <c r="BD969" s="139"/>
      <c r="BE969" s="139"/>
      <c r="BF969" s="139"/>
      <c r="BG969" s="139"/>
    </row>
    <row r="970" spans="1:59" ht="14.25" x14ac:dyDescent="0.2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  <c r="AZ970" s="139"/>
      <c r="BA970" s="139"/>
      <c r="BB970" s="139"/>
      <c r="BC970" s="139"/>
      <c r="BD970" s="139"/>
      <c r="BE970" s="139"/>
      <c r="BF970" s="139"/>
      <c r="BG970" s="139"/>
    </row>
    <row r="971" spans="1:59" ht="14.25" x14ac:dyDescent="0.2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139"/>
      <c r="BC971" s="139"/>
      <c r="BD971" s="139"/>
      <c r="BE971" s="139"/>
      <c r="BF971" s="139"/>
      <c r="BG971" s="139"/>
    </row>
    <row r="972" spans="1:59" ht="14.25" x14ac:dyDescent="0.2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39"/>
      <c r="BA972" s="139"/>
      <c r="BB972" s="139"/>
      <c r="BC972" s="139"/>
      <c r="BD972" s="139"/>
      <c r="BE972" s="139"/>
      <c r="BF972" s="139"/>
      <c r="BG972" s="139"/>
    </row>
    <row r="973" spans="1:59" ht="14.25" x14ac:dyDescent="0.2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39"/>
      <c r="BA973" s="139"/>
      <c r="BB973" s="139"/>
      <c r="BC973" s="139"/>
      <c r="BD973" s="139"/>
      <c r="BE973" s="139"/>
      <c r="BF973" s="139"/>
      <c r="BG973" s="139"/>
    </row>
    <row r="974" spans="1:59" ht="14.25" x14ac:dyDescent="0.2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  <c r="AZ974" s="139"/>
      <c r="BA974" s="139"/>
      <c r="BB974" s="139"/>
      <c r="BC974" s="139"/>
      <c r="BD974" s="139"/>
      <c r="BE974" s="139"/>
      <c r="BF974" s="139"/>
      <c r="BG974" s="139"/>
    </row>
    <row r="975" spans="1:59" ht="14.25" x14ac:dyDescent="0.2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  <c r="AZ975" s="139"/>
      <c r="BA975" s="139"/>
      <c r="BB975" s="139"/>
      <c r="BC975" s="139"/>
      <c r="BD975" s="139"/>
      <c r="BE975" s="139"/>
      <c r="BF975" s="139"/>
      <c r="BG975" s="139"/>
    </row>
    <row r="976" spans="1:59" ht="14.25" x14ac:dyDescent="0.2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39"/>
      <c r="BA976" s="139"/>
      <c r="BB976" s="139"/>
      <c r="BC976" s="139"/>
      <c r="BD976" s="139"/>
      <c r="BE976" s="139"/>
      <c r="BF976" s="139"/>
      <c r="BG976" s="139"/>
    </row>
    <row r="977" spans="1:59" ht="14.25" x14ac:dyDescent="0.2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39"/>
      <c r="BA977" s="139"/>
      <c r="BB977" s="139"/>
      <c r="BC977" s="139"/>
      <c r="BD977" s="139"/>
      <c r="BE977" s="139"/>
      <c r="BF977" s="139"/>
      <c r="BG977" s="139"/>
    </row>
    <row r="978" spans="1:59" ht="14.25" x14ac:dyDescent="0.2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39"/>
      <c r="BA978" s="139"/>
      <c r="BB978" s="139"/>
      <c r="BC978" s="139"/>
      <c r="BD978" s="139"/>
      <c r="BE978" s="139"/>
      <c r="BF978" s="139"/>
      <c r="BG978" s="139"/>
    </row>
    <row r="979" spans="1:59" ht="14.25" x14ac:dyDescent="0.2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  <c r="AZ979" s="139"/>
      <c r="BA979" s="139"/>
      <c r="BB979" s="139"/>
      <c r="BC979" s="139"/>
      <c r="BD979" s="139"/>
      <c r="BE979" s="139"/>
      <c r="BF979" s="139"/>
      <c r="BG979" s="139"/>
    </row>
    <row r="980" spans="1:59" ht="14.25" x14ac:dyDescent="0.2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  <c r="AZ980" s="139"/>
      <c r="BA980" s="139"/>
      <c r="BB980" s="139"/>
      <c r="BC980" s="139"/>
      <c r="BD980" s="139"/>
      <c r="BE980" s="139"/>
      <c r="BF980" s="139"/>
      <c r="BG980" s="139"/>
    </row>
    <row r="981" spans="1:59" ht="14.25" x14ac:dyDescent="0.2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  <c r="AZ981" s="139"/>
      <c r="BA981" s="139"/>
      <c r="BB981" s="139"/>
      <c r="BC981" s="139"/>
      <c r="BD981" s="139"/>
      <c r="BE981" s="139"/>
      <c r="BF981" s="139"/>
      <c r="BG981" s="139"/>
    </row>
    <row r="982" spans="1:59" ht="14.25" x14ac:dyDescent="0.2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  <c r="BB982" s="139"/>
      <c r="BC982" s="139"/>
      <c r="BD982" s="139"/>
      <c r="BE982" s="139"/>
      <c r="BF982" s="139"/>
      <c r="BG982" s="139"/>
    </row>
    <row r="983" spans="1:59" ht="14.25" x14ac:dyDescent="0.2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39"/>
      <c r="BC983" s="139"/>
      <c r="BD983" s="139"/>
      <c r="BE983" s="139"/>
      <c r="BF983" s="139"/>
      <c r="BG983" s="139"/>
    </row>
    <row r="984" spans="1:59" ht="14.25" x14ac:dyDescent="0.2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  <c r="AZ984" s="139"/>
      <c r="BA984" s="139"/>
      <c r="BB984" s="139"/>
      <c r="BC984" s="139"/>
      <c r="BD984" s="139"/>
      <c r="BE984" s="139"/>
      <c r="BF984" s="139"/>
      <c r="BG984" s="139"/>
    </row>
    <row r="985" spans="1:59" ht="14.25" x14ac:dyDescent="0.2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  <c r="AZ985" s="139"/>
      <c r="BA985" s="139"/>
      <c r="BB985" s="139"/>
      <c r="BC985" s="139"/>
      <c r="BD985" s="139"/>
      <c r="BE985" s="139"/>
      <c r="BF985" s="139"/>
      <c r="BG985" s="139"/>
    </row>
    <row r="986" spans="1:59" ht="14.25" x14ac:dyDescent="0.2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  <c r="AZ986" s="139"/>
      <c r="BA986" s="139"/>
      <c r="BB986" s="139"/>
      <c r="BC986" s="139"/>
      <c r="BD986" s="139"/>
      <c r="BE986" s="139"/>
      <c r="BF986" s="139"/>
      <c r="BG986" s="139"/>
    </row>
    <row r="987" spans="1:59" ht="14.25" x14ac:dyDescent="0.2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  <c r="AZ987" s="139"/>
      <c r="BA987" s="139"/>
      <c r="BB987" s="139"/>
      <c r="BC987" s="139"/>
      <c r="BD987" s="139"/>
      <c r="BE987" s="139"/>
      <c r="BF987" s="139"/>
      <c r="BG987" s="139"/>
    </row>
    <row r="988" spans="1:59" ht="14.25" x14ac:dyDescent="0.2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39"/>
      <c r="BC988" s="139"/>
      <c r="BD988" s="139"/>
      <c r="BE988" s="139"/>
      <c r="BF988" s="139"/>
      <c r="BG988" s="139"/>
    </row>
    <row r="989" spans="1:59" ht="14.25" x14ac:dyDescent="0.2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  <c r="AZ989" s="139"/>
      <c r="BA989" s="139"/>
      <c r="BB989" s="139"/>
      <c r="BC989" s="139"/>
      <c r="BD989" s="139"/>
      <c r="BE989" s="139"/>
      <c r="BF989" s="139"/>
      <c r="BG989" s="139"/>
    </row>
    <row r="990" spans="1:59" ht="14.25" x14ac:dyDescent="0.2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39"/>
      <c r="BC990" s="139"/>
      <c r="BD990" s="139"/>
      <c r="BE990" s="139"/>
      <c r="BF990" s="139"/>
      <c r="BG990" s="139"/>
    </row>
    <row r="991" spans="1:59" ht="14.25" x14ac:dyDescent="0.2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  <c r="AZ991" s="139"/>
      <c r="BA991" s="139"/>
      <c r="BB991" s="139"/>
      <c r="BC991" s="139"/>
      <c r="BD991" s="139"/>
      <c r="BE991" s="139"/>
      <c r="BF991" s="139"/>
      <c r="BG991" s="139"/>
    </row>
    <row r="992" spans="1:59" ht="14.25" x14ac:dyDescent="0.2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  <c r="AZ992" s="139"/>
      <c r="BA992" s="139"/>
      <c r="BB992" s="139"/>
      <c r="BC992" s="139"/>
      <c r="BD992" s="139"/>
      <c r="BE992" s="139"/>
      <c r="BF992" s="139"/>
      <c r="BG992" s="139"/>
    </row>
    <row r="993" spans="1:59" ht="14.25" x14ac:dyDescent="0.2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39"/>
      <c r="BC993" s="139"/>
      <c r="BD993" s="139"/>
      <c r="BE993" s="139"/>
      <c r="BF993" s="139"/>
      <c r="BG993" s="139"/>
    </row>
    <row r="994" spans="1:59" ht="14.25" x14ac:dyDescent="0.2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  <c r="AZ994" s="139"/>
      <c r="BA994" s="139"/>
      <c r="BB994" s="139"/>
      <c r="BC994" s="139"/>
      <c r="BD994" s="139"/>
      <c r="BE994" s="139"/>
      <c r="BF994" s="139"/>
      <c r="BG994" s="139"/>
    </row>
    <row r="995" spans="1:59" ht="14.25" x14ac:dyDescent="0.2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39"/>
      <c r="BC995" s="139"/>
      <c r="BD995" s="139"/>
      <c r="BE995" s="139"/>
      <c r="BF995" s="139"/>
      <c r="BG995" s="139"/>
    </row>
    <row r="996" spans="1:59" ht="14.25" x14ac:dyDescent="0.2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  <c r="AZ996" s="139"/>
      <c r="BA996" s="139"/>
      <c r="BB996" s="139"/>
      <c r="BC996" s="139"/>
      <c r="BD996" s="139"/>
      <c r="BE996" s="139"/>
      <c r="BF996" s="139"/>
      <c r="BG996" s="139"/>
    </row>
    <row r="997" spans="1:59" ht="14.25" x14ac:dyDescent="0.2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  <c r="AZ997" s="139"/>
      <c r="BA997" s="139"/>
      <c r="BB997" s="139"/>
      <c r="BC997" s="139"/>
      <c r="BD997" s="139"/>
      <c r="BE997" s="139"/>
      <c r="BF997" s="139"/>
      <c r="BG997" s="139"/>
    </row>
    <row r="998" spans="1:59" ht="14.25" x14ac:dyDescent="0.2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  <c r="AA998" s="139"/>
      <c r="AB998" s="139"/>
      <c r="AC998" s="139"/>
      <c r="AD998" s="139"/>
      <c r="AE998" s="139"/>
      <c r="AF998" s="139"/>
      <c r="AG998" s="139"/>
      <c r="AH998" s="139"/>
      <c r="AI998" s="139"/>
      <c r="AJ998" s="139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39"/>
      <c r="BC998" s="139"/>
      <c r="BD998" s="139"/>
      <c r="BE998" s="139"/>
      <c r="BF998" s="139"/>
      <c r="BG998" s="139"/>
    </row>
    <row r="999" spans="1:59" ht="14.25" x14ac:dyDescent="0.2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  <c r="AZ999" s="139"/>
      <c r="BA999" s="139"/>
      <c r="BB999" s="139"/>
      <c r="BC999" s="139"/>
      <c r="BD999" s="139"/>
      <c r="BE999" s="139"/>
      <c r="BF999" s="139"/>
      <c r="BG999" s="139"/>
    </row>
    <row r="1000" spans="1:59" ht="14.25" x14ac:dyDescent="0.2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  <c r="AA1000" s="139"/>
      <c r="AB1000" s="139"/>
      <c r="AC1000" s="139"/>
      <c r="AD1000" s="139"/>
      <c r="AE1000" s="139"/>
      <c r="AF1000" s="139"/>
      <c r="AG1000" s="139"/>
      <c r="AH1000" s="139"/>
      <c r="AI1000" s="139"/>
      <c r="AJ1000" s="139"/>
      <c r="AK1000" s="139"/>
      <c r="AL1000" s="139"/>
      <c r="AM1000" s="139"/>
      <c r="AN1000" s="139"/>
      <c r="AO1000" s="139"/>
      <c r="AP1000" s="139"/>
      <c r="AQ1000" s="139"/>
      <c r="AR1000" s="139"/>
      <c r="AS1000" s="139"/>
      <c r="AT1000" s="139"/>
      <c r="AU1000" s="139"/>
      <c r="AV1000" s="139"/>
      <c r="AW1000" s="139"/>
      <c r="AX1000" s="139"/>
      <c r="AY1000" s="139"/>
      <c r="AZ1000" s="139"/>
      <c r="BA1000" s="139"/>
      <c r="BB1000" s="139"/>
      <c r="BC1000" s="139"/>
      <c r="BD1000" s="139"/>
      <c r="BE1000" s="139"/>
      <c r="BF1000" s="139"/>
      <c r="BG1000" s="139"/>
    </row>
    <row r="1001" spans="1:59" ht="14.25" x14ac:dyDescent="0.2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39"/>
      <c r="X1001" s="139"/>
      <c r="Y1001" s="139"/>
      <c r="Z1001" s="139"/>
      <c r="AA1001" s="139"/>
      <c r="AB1001" s="139"/>
      <c r="AC1001" s="139"/>
      <c r="AD1001" s="139"/>
      <c r="AE1001" s="139"/>
      <c r="AF1001" s="139"/>
      <c r="AG1001" s="139"/>
      <c r="AH1001" s="139"/>
      <c r="AI1001" s="139"/>
      <c r="AJ1001" s="139"/>
      <c r="AK1001" s="139"/>
      <c r="AL1001" s="139"/>
      <c r="AM1001" s="139"/>
      <c r="AN1001" s="139"/>
      <c r="AO1001" s="139"/>
      <c r="AP1001" s="139"/>
      <c r="AQ1001" s="139"/>
      <c r="AR1001" s="139"/>
      <c r="AS1001" s="139"/>
      <c r="AT1001" s="139"/>
      <c r="AU1001" s="139"/>
      <c r="AV1001" s="139"/>
      <c r="AW1001" s="139"/>
      <c r="AX1001" s="139"/>
      <c r="AY1001" s="139"/>
      <c r="AZ1001" s="139"/>
      <c r="BA1001" s="139"/>
      <c r="BB1001" s="139"/>
      <c r="BC1001" s="139"/>
      <c r="BD1001" s="139"/>
      <c r="BE1001" s="139"/>
      <c r="BF1001" s="139"/>
      <c r="BG1001" s="139"/>
    </row>
    <row r="1002" spans="1:59" ht="14.25" x14ac:dyDescent="0.2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39"/>
      <c r="X1002" s="139"/>
      <c r="Y1002" s="139"/>
      <c r="Z1002" s="139"/>
      <c r="AA1002" s="139"/>
      <c r="AB1002" s="139"/>
      <c r="AC1002" s="139"/>
      <c r="AD1002" s="139"/>
      <c r="AE1002" s="139"/>
      <c r="AF1002" s="139"/>
      <c r="AG1002" s="139"/>
      <c r="AH1002" s="139"/>
      <c r="AI1002" s="139"/>
      <c r="AJ1002" s="139"/>
      <c r="AK1002" s="139"/>
      <c r="AL1002" s="139"/>
      <c r="AM1002" s="139"/>
      <c r="AN1002" s="139"/>
      <c r="AO1002" s="139"/>
      <c r="AP1002" s="139"/>
      <c r="AQ1002" s="139"/>
      <c r="AR1002" s="139"/>
      <c r="AS1002" s="139"/>
      <c r="AT1002" s="139"/>
      <c r="AU1002" s="139"/>
      <c r="AV1002" s="139"/>
      <c r="AW1002" s="139"/>
      <c r="AX1002" s="139"/>
      <c r="AY1002" s="139"/>
      <c r="AZ1002" s="139"/>
      <c r="BA1002" s="139"/>
      <c r="BB1002" s="139"/>
      <c r="BC1002" s="139"/>
      <c r="BD1002" s="139"/>
      <c r="BE1002" s="139"/>
      <c r="BF1002" s="139"/>
      <c r="BG1002" s="139"/>
    </row>
    <row r="1003" spans="1:59" ht="14.25" x14ac:dyDescent="0.2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39"/>
      <c r="X1003" s="139"/>
      <c r="Y1003" s="139"/>
      <c r="Z1003" s="139"/>
      <c r="AA1003" s="139"/>
      <c r="AB1003" s="139"/>
      <c r="AC1003" s="139"/>
      <c r="AD1003" s="139"/>
      <c r="AE1003" s="139"/>
      <c r="AF1003" s="139"/>
      <c r="AG1003" s="139"/>
      <c r="AH1003" s="139"/>
      <c r="AI1003" s="139"/>
      <c r="AJ1003" s="139"/>
      <c r="AK1003" s="139"/>
      <c r="AL1003" s="139"/>
      <c r="AM1003" s="139"/>
      <c r="AN1003" s="139"/>
      <c r="AO1003" s="139"/>
      <c r="AP1003" s="139"/>
      <c r="AQ1003" s="139"/>
      <c r="AR1003" s="139"/>
      <c r="AS1003" s="139"/>
      <c r="AT1003" s="139"/>
      <c r="AU1003" s="139"/>
      <c r="AV1003" s="139"/>
      <c r="AW1003" s="139"/>
      <c r="AX1003" s="139"/>
      <c r="AY1003" s="139"/>
      <c r="AZ1003" s="139"/>
      <c r="BA1003" s="139"/>
      <c r="BB1003" s="139"/>
      <c r="BC1003" s="139"/>
      <c r="BD1003" s="139"/>
      <c r="BE1003" s="139"/>
      <c r="BF1003" s="139"/>
      <c r="BG1003" s="139"/>
    </row>
    <row r="1004" spans="1:59" ht="14.25" x14ac:dyDescent="0.2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39"/>
      <c r="X1004" s="139"/>
      <c r="Y1004" s="139"/>
      <c r="Z1004" s="139"/>
      <c r="AA1004" s="139"/>
      <c r="AB1004" s="139"/>
      <c r="AC1004" s="139"/>
      <c r="AD1004" s="139"/>
      <c r="AE1004" s="139"/>
      <c r="AF1004" s="139"/>
      <c r="AG1004" s="139"/>
      <c r="AH1004" s="139"/>
      <c r="AI1004" s="139"/>
      <c r="AJ1004" s="139"/>
      <c r="AK1004" s="139"/>
      <c r="AL1004" s="139"/>
      <c r="AM1004" s="139"/>
      <c r="AN1004" s="139"/>
      <c r="AO1004" s="139"/>
      <c r="AP1004" s="139"/>
      <c r="AQ1004" s="139"/>
      <c r="AR1004" s="139"/>
      <c r="AS1004" s="139"/>
      <c r="AT1004" s="139"/>
      <c r="AU1004" s="139"/>
      <c r="AV1004" s="139"/>
      <c r="AW1004" s="139"/>
      <c r="AX1004" s="139"/>
      <c r="AY1004" s="139"/>
      <c r="AZ1004" s="139"/>
      <c r="BA1004" s="139"/>
      <c r="BB1004" s="139"/>
      <c r="BC1004" s="139"/>
      <c r="BD1004" s="139"/>
      <c r="BE1004" s="139"/>
      <c r="BF1004" s="139"/>
      <c r="BG1004" s="139"/>
    </row>
    <row r="1005" spans="1:59" ht="14.25" x14ac:dyDescent="0.2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139"/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39"/>
      <c r="X1005" s="139"/>
      <c r="Y1005" s="139"/>
      <c r="Z1005" s="139"/>
      <c r="AA1005" s="139"/>
      <c r="AB1005" s="139"/>
      <c r="AC1005" s="139"/>
      <c r="AD1005" s="139"/>
      <c r="AE1005" s="139"/>
      <c r="AF1005" s="139"/>
      <c r="AG1005" s="139"/>
      <c r="AH1005" s="139"/>
      <c r="AI1005" s="139"/>
      <c r="AJ1005" s="139"/>
      <c r="AK1005" s="139"/>
      <c r="AL1005" s="139"/>
      <c r="AM1005" s="139"/>
      <c r="AN1005" s="139"/>
      <c r="AO1005" s="139"/>
      <c r="AP1005" s="139"/>
      <c r="AQ1005" s="139"/>
      <c r="AR1005" s="139"/>
      <c r="AS1005" s="139"/>
      <c r="AT1005" s="139"/>
      <c r="AU1005" s="139"/>
      <c r="AV1005" s="139"/>
      <c r="AW1005" s="139"/>
      <c r="AX1005" s="139"/>
      <c r="AY1005" s="139"/>
      <c r="AZ1005" s="139"/>
      <c r="BA1005" s="139"/>
      <c r="BB1005" s="139"/>
      <c r="BC1005" s="139"/>
      <c r="BD1005" s="139"/>
      <c r="BE1005" s="139"/>
      <c r="BF1005" s="139"/>
      <c r="BG1005" s="139"/>
    </row>
    <row r="1006" spans="1:59" ht="14.25" x14ac:dyDescent="0.2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139"/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39"/>
      <c r="X1006" s="139"/>
      <c r="Y1006" s="139"/>
      <c r="Z1006" s="139"/>
      <c r="AA1006" s="139"/>
      <c r="AB1006" s="139"/>
      <c r="AC1006" s="139"/>
      <c r="AD1006" s="139"/>
      <c r="AE1006" s="139"/>
      <c r="AF1006" s="139"/>
      <c r="AG1006" s="139"/>
      <c r="AH1006" s="139"/>
      <c r="AI1006" s="139"/>
      <c r="AJ1006" s="139"/>
      <c r="AK1006" s="139"/>
      <c r="AL1006" s="139"/>
      <c r="AM1006" s="139"/>
      <c r="AN1006" s="139"/>
      <c r="AO1006" s="139"/>
      <c r="AP1006" s="139"/>
      <c r="AQ1006" s="139"/>
      <c r="AR1006" s="139"/>
      <c r="AS1006" s="139"/>
      <c r="AT1006" s="139"/>
      <c r="AU1006" s="139"/>
      <c r="AV1006" s="139"/>
      <c r="AW1006" s="139"/>
      <c r="AX1006" s="139"/>
      <c r="AY1006" s="139"/>
      <c r="AZ1006" s="139"/>
      <c r="BA1006" s="139"/>
      <c r="BB1006" s="139"/>
      <c r="BC1006" s="139"/>
      <c r="BD1006" s="139"/>
      <c r="BE1006" s="139"/>
      <c r="BF1006" s="139"/>
      <c r="BG1006" s="139"/>
    </row>
    <row r="1007" spans="1:59" ht="14.25" x14ac:dyDescent="0.2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139"/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39"/>
      <c r="X1007" s="139"/>
      <c r="Y1007" s="139"/>
      <c r="Z1007" s="139"/>
      <c r="AA1007" s="139"/>
      <c r="AB1007" s="139"/>
      <c r="AC1007" s="139"/>
      <c r="AD1007" s="139"/>
      <c r="AE1007" s="139"/>
      <c r="AF1007" s="139"/>
      <c r="AG1007" s="139"/>
      <c r="AH1007" s="139"/>
      <c r="AI1007" s="139"/>
      <c r="AJ1007" s="139"/>
      <c r="AK1007" s="139"/>
      <c r="AL1007" s="139"/>
      <c r="AM1007" s="139"/>
      <c r="AN1007" s="139"/>
      <c r="AO1007" s="139"/>
      <c r="AP1007" s="139"/>
      <c r="AQ1007" s="139"/>
      <c r="AR1007" s="139"/>
      <c r="AS1007" s="139"/>
      <c r="AT1007" s="139"/>
      <c r="AU1007" s="139"/>
      <c r="AV1007" s="139"/>
      <c r="AW1007" s="139"/>
      <c r="AX1007" s="139"/>
      <c r="AY1007" s="139"/>
      <c r="AZ1007" s="139"/>
      <c r="BA1007" s="139"/>
      <c r="BB1007" s="139"/>
      <c r="BC1007" s="139"/>
      <c r="BD1007" s="139"/>
      <c r="BE1007" s="139"/>
      <c r="BF1007" s="139"/>
      <c r="BG1007" s="139"/>
    </row>
    <row r="1008" spans="1:59" ht="14.25" x14ac:dyDescent="0.2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139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39"/>
      <c r="X1008" s="139"/>
      <c r="Y1008" s="139"/>
      <c r="Z1008" s="139"/>
      <c r="AA1008" s="139"/>
      <c r="AB1008" s="139"/>
      <c r="AC1008" s="139"/>
      <c r="AD1008" s="139"/>
      <c r="AE1008" s="139"/>
      <c r="AF1008" s="139"/>
      <c r="AG1008" s="139"/>
      <c r="AH1008" s="139"/>
      <c r="AI1008" s="139"/>
      <c r="AJ1008" s="139"/>
      <c r="AK1008" s="139"/>
      <c r="AL1008" s="139"/>
      <c r="AM1008" s="139"/>
      <c r="AN1008" s="139"/>
      <c r="AO1008" s="139"/>
      <c r="AP1008" s="139"/>
      <c r="AQ1008" s="139"/>
      <c r="AR1008" s="139"/>
      <c r="AS1008" s="139"/>
      <c r="AT1008" s="139"/>
      <c r="AU1008" s="139"/>
      <c r="AV1008" s="139"/>
      <c r="AW1008" s="139"/>
      <c r="AX1008" s="139"/>
      <c r="AY1008" s="139"/>
      <c r="AZ1008" s="139"/>
      <c r="BA1008" s="139"/>
      <c r="BB1008" s="139"/>
      <c r="BC1008" s="139"/>
      <c r="BD1008" s="139"/>
      <c r="BE1008" s="139"/>
      <c r="BF1008" s="139"/>
      <c r="BG1008" s="139"/>
    </row>
    <row r="1009" spans="1:59" ht="14.25" x14ac:dyDescent="0.2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139"/>
      <c r="L1009" s="139"/>
      <c r="M1009" s="139"/>
      <c r="N1009" s="139"/>
      <c r="O1009" s="139"/>
      <c r="P1009" s="139"/>
      <c r="Q1009" s="139"/>
      <c r="R1009" s="139"/>
      <c r="S1009" s="139"/>
      <c r="T1009" s="139"/>
      <c r="U1009" s="139"/>
      <c r="V1009" s="139"/>
      <c r="W1009" s="139"/>
      <c r="X1009" s="139"/>
      <c r="Y1009" s="139"/>
      <c r="Z1009" s="139"/>
      <c r="AA1009" s="139"/>
      <c r="AB1009" s="139"/>
      <c r="AC1009" s="139"/>
      <c r="AD1009" s="139"/>
      <c r="AE1009" s="139"/>
      <c r="AF1009" s="139"/>
      <c r="AG1009" s="139"/>
      <c r="AH1009" s="139"/>
      <c r="AI1009" s="139"/>
      <c r="AJ1009" s="139"/>
      <c r="AK1009" s="139"/>
      <c r="AL1009" s="139"/>
      <c r="AM1009" s="139"/>
      <c r="AN1009" s="139"/>
      <c r="AO1009" s="139"/>
      <c r="AP1009" s="139"/>
      <c r="AQ1009" s="139"/>
      <c r="AR1009" s="139"/>
      <c r="AS1009" s="139"/>
      <c r="AT1009" s="139"/>
      <c r="AU1009" s="139"/>
      <c r="AV1009" s="139"/>
      <c r="AW1009" s="139"/>
      <c r="AX1009" s="139"/>
      <c r="AY1009" s="139"/>
      <c r="AZ1009" s="139"/>
      <c r="BA1009" s="139"/>
      <c r="BB1009" s="139"/>
      <c r="BC1009" s="139"/>
      <c r="BD1009" s="139"/>
      <c r="BE1009" s="139"/>
      <c r="BF1009" s="139"/>
      <c r="BG1009" s="139"/>
    </row>
    <row r="1010" spans="1:59" ht="14.25" x14ac:dyDescent="0.2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139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39"/>
      <c r="X1010" s="139"/>
      <c r="Y1010" s="139"/>
      <c r="Z1010" s="139"/>
      <c r="AA1010" s="139"/>
      <c r="AB1010" s="139"/>
      <c r="AC1010" s="139"/>
      <c r="AD1010" s="139"/>
      <c r="AE1010" s="139"/>
      <c r="AF1010" s="139"/>
      <c r="AG1010" s="139"/>
      <c r="AH1010" s="139"/>
      <c r="AI1010" s="139"/>
      <c r="AJ1010" s="139"/>
      <c r="AK1010" s="139"/>
      <c r="AL1010" s="139"/>
      <c r="AM1010" s="139"/>
      <c r="AN1010" s="139"/>
      <c r="AO1010" s="139"/>
      <c r="AP1010" s="139"/>
      <c r="AQ1010" s="139"/>
      <c r="AR1010" s="139"/>
      <c r="AS1010" s="139"/>
      <c r="AT1010" s="139"/>
      <c r="AU1010" s="139"/>
      <c r="AV1010" s="139"/>
      <c r="AW1010" s="139"/>
      <c r="AX1010" s="139"/>
      <c r="AY1010" s="139"/>
      <c r="AZ1010" s="139"/>
      <c r="BA1010" s="139"/>
      <c r="BB1010" s="139"/>
      <c r="BC1010" s="139"/>
      <c r="BD1010" s="139"/>
      <c r="BE1010" s="139"/>
      <c r="BF1010" s="139"/>
      <c r="BG1010" s="139"/>
    </row>
    <row r="1011" spans="1:59" ht="14.25" x14ac:dyDescent="0.2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139"/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39"/>
      <c r="X1011" s="139"/>
      <c r="Y1011" s="139"/>
      <c r="Z1011" s="139"/>
      <c r="AA1011" s="139"/>
      <c r="AB1011" s="139"/>
      <c r="AC1011" s="139"/>
      <c r="AD1011" s="139"/>
      <c r="AE1011" s="139"/>
      <c r="AF1011" s="139"/>
      <c r="AG1011" s="139"/>
      <c r="AH1011" s="139"/>
      <c r="AI1011" s="139"/>
      <c r="AJ1011" s="139"/>
      <c r="AK1011" s="139"/>
      <c r="AL1011" s="139"/>
      <c r="AM1011" s="139"/>
      <c r="AN1011" s="139"/>
      <c r="AO1011" s="139"/>
      <c r="AP1011" s="139"/>
      <c r="AQ1011" s="139"/>
      <c r="AR1011" s="139"/>
      <c r="AS1011" s="139"/>
      <c r="AT1011" s="139"/>
      <c r="AU1011" s="139"/>
      <c r="AV1011" s="139"/>
      <c r="AW1011" s="139"/>
      <c r="AX1011" s="139"/>
      <c r="AY1011" s="139"/>
      <c r="AZ1011" s="139"/>
      <c r="BA1011" s="139"/>
      <c r="BB1011" s="139"/>
      <c r="BC1011" s="139"/>
      <c r="BD1011" s="139"/>
      <c r="BE1011" s="139"/>
      <c r="BF1011" s="139"/>
      <c r="BG1011" s="139"/>
    </row>
    <row r="1012" spans="1:59" ht="14.25" x14ac:dyDescent="0.2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139"/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39"/>
      <c r="X1012" s="139"/>
      <c r="Y1012" s="139"/>
      <c r="Z1012" s="139"/>
      <c r="AA1012" s="139"/>
      <c r="AB1012" s="139"/>
      <c r="AC1012" s="139"/>
      <c r="AD1012" s="139"/>
      <c r="AE1012" s="139"/>
      <c r="AF1012" s="139"/>
      <c r="AG1012" s="139"/>
      <c r="AH1012" s="139"/>
      <c r="AI1012" s="139"/>
      <c r="AJ1012" s="139"/>
      <c r="AK1012" s="139"/>
      <c r="AL1012" s="139"/>
      <c r="AM1012" s="139"/>
      <c r="AN1012" s="139"/>
      <c r="AO1012" s="139"/>
      <c r="AP1012" s="139"/>
      <c r="AQ1012" s="139"/>
      <c r="AR1012" s="139"/>
      <c r="AS1012" s="139"/>
      <c r="AT1012" s="139"/>
      <c r="AU1012" s="139"/>
      <c r="AV1012" s="139"/>
      <c r="AW1012" s="139"/>
      <c r="AX1012" s="139"/>
      <c r="AY1012" s="139"/>
      <c r="AZ1012" s="139"/>
      <c r="BA1012" s="139"/>
      <c r="BB1012" s="139"/>
      <c r="BC1012" s="139"/>
      <c r="BD1012" s="139"/>
      <c r="BE1012" s="139"/>
      <c r="BF1012" s="139"/>
      <c r="BG1012" s="139"/>
    </row>
    <row r="1013" spans="1:59" ht="14.25" x14ac:dyDescent="0.2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139"/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39"/>
      <c r="X1013" s="139"/>
      <c r="Y1013" s="139"/>
      <c r="Z1013" s="139"/>
      <c r="AA1013" s="139"/>
      <c r="AB1013" s="139"/>
      <c r="AC1013" s="139"/>
      <c r="AD1013" s="139"/>
      <c r="AE1013" s="139"/>
      <c r="AF1013" s="139"/>
      <c r="AG1013" s="139"/>
      <c r="AH1013" s="139"/>
      <c r="AI1013" s="139"/>
      <c r="AJ1013" s="139"/>
      <c r="AK1013" s="139"/>
      <c r="AL1013" s="139"/>
      <c r="AM1013" s="139"/>
      <c r="AN1013" s="139"/>
      <c r="AO1013" s="139"/>
      <c r="AP1013" s="139"/>
      <c r="AQ1013" s="139"/>
      <c r="AR1013" s="139"/>
      <c r="AS1013" s="139"/>
      <c r="AT1013" s="139"/>
      <c r="AU1013" s="139"/>
      <c r="AV1013" s="139"/>
      <c r="AW1013" s="139"/>
      <c r="AX1013" s="139"/>
      <c r="AY1013" s="139"/>
      <c r="AZ1013" s="139"/>
      <c r="BA1013" s="139"/>
      <c r="BB1013" s="139"/>
      <c r="BC1013" s="139"/>
      <c r="BD1013" s="139"/>
      <c r="BE1013" s="139"/>
      <c r="BF1013" s="139"/>
      <c r="BG1013" s="139"/>
    </row>
    <row r="1014" spans="1:59" ht="14.25" x14ac:dyDescent="0.2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139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39"/>
      <c r="X1014" s="139"/>
      <c r="Y1014" s="139"/>
      <c r="Z1014" s="139"/>
      <c r="AA1014" s="139"/>
      <c r="AB1014" s="139"/>
      <c r="AC1014" s="139"/>
      <c r="AD1014" s="139"/>
      <c r="AE1014" s="139"/>
      <c r="AF1014" s="139"/>
      <c r="AG1014" s="139"/>
      <c r="AH1014" s="139"/>
      <c r="AI1014" s="139"/>
      <c r="AJ1014" s="139"/>
      <c r="AK1014" s="139"/>
      <c r="AL1014" s="139"/>
      <c r="AM1014" s="139"/>
      <c r="AN1014" s="139"/>
      <c r="AO1014" s="139"/>
      <c r="AP1014" s="139"/>
      <c r="AQ1014" s="139"/>
      <c r="AR1014" s="139"/>
      <c r="AS1014" s="139"/>
      <c r="AT1014" s="139"/>
      <c r="AU1014" s="139"/>
      <c r="AV1014" s="139"/>
      <c r="AW1014" s="139"/>
      <c r="AX1014" s="139"/>
      <c r="AY1014" s="139"/>
      <c r="AZ1014" s="139"/>
      <c r="BA1014" s="139"/>
      <c r="BB1014" s="139"/>
      <c r="BC1014" s="139"/>
      <c r="BD1014" s="139"/>
      <c r="BE1014" s="139"/>
      <c r="BF1014" s="139"/>
      <c r="BG1014" s="139"/>
    </row>
    <row r="1015" spans="1:59" ht="14.25" x14ac:dyDescent="0.2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139"/>
      <c r="L1015" s="139"/>
      <c r="M1015" s="139"/>
      <c r="N1015" s="139"/>
      <c r="O1015" s="139"/>
      <c r="P1015" s="139"/>
      <c r="Q1015" s="139"/>
      <c r="R1015" s="139"/>
      <c r="S1015" s="139"/>
      <c r="T1015" s="139"/>
      <c r="U1015" s="139"/>
      <c r="V1015" s="139"/>
      <c r="W1015" s="139"/>
      <c r="X1015" s="139"/>
      <c r="Y1015" s="139"/>
      <c r="Z1015" s="139"/>
      <c r="AA1015" s="139"/>
      <c r="AB1015" s="139"/>
      <c r="AC1015" s="139"/>
      <c r="AD1015" s="139"/>
      <c r="AE1015" s="139"/>
      <c r="AF1015" s="139"/>
      <c r="AG1015" s="139"/>
      <c r="AH1015" s="139"/>
      <c r="AI1015" s="139"/>
      <c r="AJ1015" s="139"/>
      <c r="AK1015" s="139"/>
      <c r="AL1015" s="139"/>
      <c r="AM1015" s="139"/>
      <c r="AN1015" s="139"/>
      <c r="AO1015" s="139"/>
      <c r="AP1015" s="139"/>
      <c r="AQ1015" s="139"/>
      <c r="AR1015" s="139"/>
      <c r="AS1015" s="139"/>
      <c r="AT1015" s="139"/>
      <c r="AU1015" s="139"/>
      <c r="AV1015" s="139"/>
      <c r="AW1015" s="139"/>
      <c r="AX1015" s="139"/>
      <c r="AY1015" s="139"/>
      <c r="AZ1015" s="139"/>
      <c r="BA1015" s="139"/>
      <c r="BB1015" s="139"/>
      <c r="BC1015" s="139"/>
      <c r="BD1015" s="139"/>
      <c r="BE1015" s="139"/>
      <c r="BF1015" s="139"/>
      <c r="BG1015" s="139"/>
    </row>
    <row r="1016" spans="1:59" ht="14.25" x14ac:dyDescent="0.2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139"/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39"/>
      <c r="X1016" s="139"/>
      <c r="Y1016" s="139"/>
      <c r="Z1016" s="139"/>
      <c r="AA1016" s="139"/>
      <c r="AB1016" s="139"/>
      <c r="AC1016" s="139"/>
      <c r="AD1016" s="139"/>
      <c r="AE1016" s="139"/>
      <c r="AF1016" s="139"/>
      <c r="AG1016" s="139"/>
      <c r="AH1016" s="139"/>
      <c r="AI1016" s="139"/>
      <c r="AJ1016" s="139"/>
      <c r="AK1016" s="139"/>
      <c r="AL1016" s="139"/>
      <c r="AM1016" s="139"/>
      <c r="AN1016" s="139"/>
      <c r="AO1016" s="139"/>
      <c r="AP1016" s="139"/>
      <c r="AQ1016" s="139"/>
      <c r="AR1016" s="139"/>
      <c r="AS1016" s="139"/>
      <c r="AT1016" s="139"/>
      <c r="AU1016" s="139"/>
      <c r="AV1016" s="139"/>
      <c r="AW1016" s="139"/>
      <c r="AX1016" s="139"/>
      <c r="AY1016" s="139"/>
      <c r="AZ1016" s="139"/>
      <c r="BA1016" s="139"/>
      <c r="BB1016" s="139"/>
      <c r="BC1016" s="139"/>
      <c r="BD1016" s="139"/>
      <c r="BE1016" s="139"/>
      <c r="BF1016" s="139"/>
      <c r="BG1016" s="139"/>
    </row>
    <row r="1017" spans="1:59" ht="14.25" x14ac:dyDescent="0.2">
      <c r="A1017" s="139"/>
      <c r="B1017" s="139"/>
      <c r="C1017" s="139"/>
      <c r="D1017" s="139"/>
      <c r="E1017" s="139"/>
      <c r="F1017" s="139"/>
      <c r="G1017" s="139"/>
      <c r="H1017" s="139"/>
      <c r="I1017" s="139"/>
      <c r="J1017" s="139"/>
      <c r="K1017" s="139"/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39"/>
      <c r="X1017" s="139"/>
      <c r="Y1017" s="139"/>
      <c r="Z1017" s="139"/>
      <c r="AA1017" s="139"/>
      <c r="AB1017" s="139"/>
      <c r="AC1017" s="139"/>
      <c r="AD1017" s="139"/>
      <c r="AE1017" s="139"/>
      <c r="AF1017" s="139"/>
      <c r="AG1017" s="139"/>
      <c r="AH1017" s="139"/>
      <c r="AI1017" s="139"/>
      <c r="AJ1017" s="139"/>
      <c r="AK1017" s="139"/>
      <c r="AL1017" s="139"/>
      <c r="AM1017" s="139"/>
      <c r="AN1017" s="139"/>
      <c r="AO1017" s="139"/>
      <c r="AP1017" s="139"/>
      <c r="AQ1017" s="139"/>
      <c r="AR1017" s="139"/>
      <c r="AS1017" s="139"/>
      <c r="AT1017" s="139"/>
      <c r="AU1017" s="139"/>
      <c r="AV1017" s="139"/>
      <c r="AW1017" s="139"/>
      <c r="AX1017" s="139"/>
      <c r="AY1017" s="139"/>
      <c r="AZ1017" s="139"/>
      <c r="BA1017" s="139"/>
      <c r="BB1017" s="139"/>
      <c r="BC1017" s="139"/>
      <c r="BD1017" s="139"/>
      <c r="BE1017" s="139"/>
      <c r="BF1017" s="139"/>
      <c r="BG1017" s="139"/>
    </row>
    <row r="1018" spans="1:59" ht="14.25" x14ac:dyDescent="0.2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139"/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39"/>
      <c r="X1018" s="139"/>
      <c r="Y1018" s="139"/>
      <c r="Z1018" s="139"/>
      <c r="AA1018" s="139"/>
      <c r="AB1018" s="139"/>
      <c r="AC1018" s="139"/>
      <c r="AD1018" s="139"/>
      <c r="AE1018" s="139"/>
      <c r="AF1018" s="139"/>
      <c r="AG1018" s="139"/>
      <c r="AH1018" s="139"/>
      <c r="AI1018" s="139"/>
      <c r="AJ1018" s="139"/>
      <c r="AK1018" s="139"/>
      <c r="AL1018" s="139"/>
      <c r="AM1018" s="139"/>
      <c r="AN1018" s="139"/>
      <c r="AO1018" s="139"/>
      <c r="AP1018" s="139"/>
      <c r="AQ1018" s="139"/>
      <c r="AR1018" s="139"/>
      <c r="AS1018" s="139"/>
      <c r="AT1018" s="139"/>
      <c r="AU1018" s="139"/>
      <c r="AV1018" s="139"/>
      <c r="AW1018" s="139"/>
      <c r="AX1018" s="139"/>
      <c r="AY1018" s="139"/>
      <c r="AZ1018" s="139"/>
      <c r="BA1018" s="139"/>
      <c r="BB1018" s="139"/>
      <c r="BC1018" s="139"/>
      <c r="BD1018" s="139"/>
      <c r="BE1018" s="139"/>
      <c r="BF1018" s="139"/>
      <c r="BG1018" s="139"/>
    </row>
    <row r="1019" spans="1:59" ht="14.25" x14ac:dyDescent="0.2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139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39"/>
      <c r="X1019" s="139"/>
      <c r="Y1019" s="139"/>
      <c r="Z1019" s="139"/>
      <c r="AA1019" s="139"/>
      <c r="AB1019" s="139"/>
      <c r="AC1019" s="139"/>
      <c r="AD1019" s="139"/>
      <c r="AE1019" s="139"/>
      <c r="AF1019" s="139"/>
      <c r="AG1019" s="139"/>
      <c r="AH1019" s="139"/>
      <c r="AI1019" s="139"/>
      <c r="AJ1019" s="139"/>
      <c r="AK1019" s="139"/>
      <c r="AL1019" s="139"/>
      <c r="AM1019" s="139"/>
      <c r="AN1019" s="139"/>
      <c r="AO1019" s="139"/>
      <c r="AP1019" s="139"/>
      <c r="AQ1019" s="139"/>
      <c r="AR1019" s="139"/>
      <c r="AS1019" s="139"/>
      <c r="AT1019" s="139"/>
      <c r="AU1019" s="139"/>
      <c r="AV1019" s="139"/>
      <c r="AW1019" s="139"/>
      <c r="AX1019" s="139"/>
      <c r="AY1019" s="139"/>
      <c r="AZ1019" s="139"/>
      <c r="BA1019" s="139"/>
      <c r="BB1019" s="139"/>
      <c r="BC1019" s="139"/>
      <c r="BD1019" s="139"/>
      <c r="BE1019" s="139"/>
      <c r="BF1019" s="139"/>
      <c r="BG1019" s="139"/>
    </row>
    <row r="1020" spans="1:59" ht="14.25" x14ac:dyDescent="0.2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139"/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39"/>
      <c r="X1020" s="139"/>
      <c r="Y1020" s="139"/>
      <c r="Z1020" s="139"/>
      <c r="AA1020" s="139"/>
      <c r="AB1020" s="139"/>
      <c r="AC1020" s="139"/>
      <c r="AD1020" s="139"/>
      <c r="AE1020" s="139"/>
      <c r="AF1020" s="139"/>
      <c r="AG1020" s="139"/>
      <c r="AH1020" s="139"/>
      <c r="AI1020" s="139"/>
      <c r="AJ1020" s="139"/>
      <c r="AK1020" s="139"/>
      <c r="AL1020" s="139"/>
      <c r="AM1020" s="139"/>
      <c r="AN1020" s="139"/>
      <c r="AO1020" s="139"/>
      <c r="AP1020" s="139"/>
      <c r="AQ1020" s="139"/>
      <c r="AR1020" s="139"/>
      <c r="AS1020" s="139"/>
      <c r="AT1020" s="139"/>
      <c r="AU1020" s="139"/>
      <c r="AV1020" s="139"/>
      <c r="AW1020" s="139"/>
      <c r="AX1020" s="139"/>
      <c r="AY1020" s="139"/>
      <c r="AZ1020" s="139"/>
      <c r="BA1020" s="139"/>
      <c r="BB1020" s="139"/>
      <c r="BC1020" s="139"/>
      <c r="BD1020" s="139"/>
      <c r="BE1020" s="139"/>
      <c r="BF1020" s="139"/>
      <c r="BG1020" s="139"/>
    </row>
    <row r="1021" spans="1:59" ht="14.25" x14ac:dyDescent="0.2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139"/>
      <c r="L1021" s="139"/>
      <c r="M1021" s="139"/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39"/>
      <c r="X1021" s="139"/>
      <c r="Y1021" s="139"/>
      <c r="Z1021" s="139"/>
      <c r="AA1021" s="139"/>
      <c r="AB1021" s="139"/>
      <c r="AC1021" s="139"/>
      <c r="AD1021" s="139"/>
      <c r="AE1021" s="139"/>
      <c r="AF1021" s="139"/>
      <c r="AG1021" s="139"/>
      <c r="AH1021" s="139"/>
      <c r="AI1021" s="139"/>
      <c r="AJ1021" s="139"/>
      <c r="AK1021" s="139"/>
      <c r="AL1021" s="139"/>
      <c r="AM1021" s="139"/>
      <c r="AN1021" s="139"/>
      <c r="AO1021" s="139"/>
      <c r="AP1021" s="139"/>
      <c r="AQ1021" s="139"/>
      <c r="AR1021" s="139"/>
      <c r="AS1021" s="139"/>
      <c r="AT1021" s="139"/>
      <c r="AU1021" s="139"/>
      <c r="AV1021" s="139"/>
      <c r="AW1021" s="139"/>
      <c r="AX1021" s="139"/>
      <c r="AY1021" s="139"/>
      <c r="AZ1021" s="139"/>
      <c r="BA1021" s="139"/>
      <c r="BB1021" s="139"/>
      <c r="BC1021" s="139"/>
      <c r="BD1021" s="139"/>
      <c r="BE1021" s="139"/>
      <c r="BF1021" s="139"/>
      <c r="BG1021" s="139"/>
    </row>
    <row r="1022" spans="1:59" ht="14.25" x14ac:dyDescent="0.2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139"/>
      <c r="L1022" s="139"/>
      <c r="M1022" s="139"/>
      <c r="N1022" s="139"/>
      <c r="O1022" s="139"/>
      <c r="P1022" s="139"/>
      <c r="Q1022" s="139"/>
      <c r="R1022" s="139"/>
      <c r="S1022" s="139"/>
      <c r="T1022" s="139"/>
      <c r="U1022" s="139"/>
      <c r="V1022" s="139"/>
      <c r="W1022" s="139"/>
      <c r="X1022" s="139"/>
      <c r="Y1022" s="139"/>
      <c r="Z1022" s="139"/>
      <c r="AA1022" s="139"/>
      <c r="AB1022" s="139"/>
      <c r="AC1022" s="139"/>
      <c r="AD1022" s="139"/>
      <c r="AE1022" s="139"/>
      <c r="AF1022" s="139"/>
      <c r="AG1022" s="139"/>
      <c r="AH1022" s="139"/>
      <c r="AI1022" s="139"/>
      <c r="AJ1022" s="139"/>
      <c r="AK1022" s="139"/>
      <c r="AL1022" s="139"/>
      <c r="AM1022" s="139"/>
      <c r="AN1022" s="139"/>
      <c r="AO1022" s="139"/>
      <c r="AP1022" s="139"/>
      <c r="AQ1022" s="139"/>
      <c r="AR1022" s="139"/>
      <c r="AS1022" s="139"/>
      <c r="AT1022" s="139"/>
      <c r="AU1022" s="139"/>
      <c r="AV1022" s="139"/>
      <c r="AW1022" s="139"/>
      <c r="AX1022" s="139"/>
      <c r="AY1022" s="139"/>
      <c r="AZ1022" s="139"/>
      <c r="BA1022" s="139"/>
      <c r="BB1022" s="139"/>
      <c r="BC1022" s="139"/>
      <c r="BD1022" s="139"/>
      <c r="BE1022" s="139"/>
      <c r="BF1022" s="139"/>
      <c r="BG1022" s="139"/>
    </row>
    <row r="1023" spans="1:59" ht="14.25" x14ac:dyDescent="0.2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139"/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39"/>
      <c r="X1023" s="139"/>
      <c r="Y1023" s="139"/>
      <c r="Z1023" s="139"/>
      <c r="AA1023" s="139"/>
      <c r="AB1023" s="139"/>
      <c r="AC1023" s="139"/>
      <c r="AD1023" s="139"/>
      <c r="AE1023" s="139"/>
      <c r="AF1023" s="139"/>
      <c r="AG1023" s="139"/>
      <c r="AH1023" s="139"/>
      <c r="AI1023" s="139"/>
      <c r="AJ1023" s="139"/>
      <c r="AK1023" s="139"/>
      <c r="AL1023" s="139"/>
      <c r="AM1023" s="139"/>
      <c r="AN1023" s="139"/>
      <c r="AO1023" s="139"/>
      <c r="AP1023" s="139"/>
      <c r="AQ1023" s="139"/>
      <c r="AR1023" s="139"/>
      <c r="AS1023" s="139"/>
      <c r="AT1023" s="139"/>
      <c r="AU1023" s="139"/>
      <c r="AV1023" s="139"/>
      <c r="AW1023" s="139"/>
      <c r="AX1023" s="139"/>
      <c r="AY1023" s="139"/>
      <c r="AZ1023" s="139"/>
      <c r="BA1023" s="139"/>
      <c r="BB1023" s="139"/>
      <c r="BC1023" s="139"/>
      <c r="BD1023" s="139"/>
      <c r="BE1023" s="139"/>
      <c r="BF1023" s="139"/>
      <c r="BG1023" s="139"/>
    </row>
    <row r="1024" spans="1:59" ht="14.25" x14ac:dyDescent="0.2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139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39"/>
      <c r="X1024" s="139"/>
      <c r="Y1024" s="139"/>
      <c r="Z1024" s="139"/>
      <c r="AA1024" s="139"/>
      <c r="AB1024" s="139"/>
      <c r="AC1024" s="139"/>
      <c r="AD1024" s="139"/>
      <c r="AE1024" s="139"/>
      <c r="AF1024" s="139"/>
      <c r="AG1024" s="139"/>
      <c r="AH1024" s="139"/>
      <c r="AI1024" s="139"/>
      <c r="AJ1024" s="139"/>
      <c r="AK1024" s="139"/>
      <c r="AL1024" s="139"/>
      <c r="AM1024" s="139"/>
      <c r="AN1024" s="139"/>
      <c r="AO1024" s="139"/>
      <c r="AP1024" s="139"/>
      <c r="AQ1024" s="139"/>
      <c r="AR1024" s="139"/>
      <c r="AS1024" s="139"/>
      <c r="AT1024" s="139"/>
      <c r="AU1024" s="139"/>
      <c r="AV1024" s="139"/>
      <c r="AW1024" s="139"/>
      <c r="AX1024" s="139"/>
      <c r="AY1024" s="139"/>
      <c r="AZ1024" s="139"/>
      <c r="BA1024" s="139"/>
      <c r="BB1024" s="139"/>
      <c r="BC1024" s="139"/>
      <c r="BD1024" s="139"/>
      <c r="BE1024" s="139"/>
      <c r="BF1024" s="139"/>
      <c r="BG1024" s="139"/>
    </row>
    <row r="1025" spans="1:59" ht="14.25" x14ac:dyDescent="0.2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139"/>
      <c r="L1025" s="139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39"/>
      <c r="W1025" s="139"/>
      <c r="X1025" s="139"/>
      <c r="Y1025" s="139"/>
      <c r="Z1025" s="139"/>
      <c r="AA1025" s="139"/>
      <c r="AB1025" s="139"/>
      <c r="AC1025" s="139"/>
      <c r="AD1025" s="139"/>
      <c r="AE1025" s="139"/>
      <c r="AF1025" s="139"/>
      <c r="AG1025" s="139"/>
      <c r="AH1025" s="139"/>
      <c r="AI1025" s="139"/>
      <c r="AJ1025" s="139"/>
      <c r="AK1025" s="139"/>
      <c r="AL1025" s="139"/>
      <c r="AM1025" s="139"/>
      <c r="AN1025" s="139"/>
      <c r="AO1025" s="139"/>
      <c r="AP1025" s="139"/>
      <c r="AQ1025" s="139"/>
      <c r="AR1025" s="139"/>
      <c r="AS1025" s="139"/>
      <c r="AT1025" s="139"/>
      <c r="AU1025" s="139"/>
      <c r="AV1025" s="139"/>
      <c r="AW1025" s="139"/>
      <c r="AX1025" s="139"/>
      <c r="AY1025" s="139"/>
      <c r="AZ1025" s="139"/>
      <c r="BA1025" s="139"/>
      <c r="BB1025" s="139"/>
      <c r="BC1025" s="139"/>
      <c r="BD1025" s="139"/>
      <c r="BE1025" s="139"/>
      <c r="BF1025" s="139"/>
      <c r="BG1025" s="139"/>
    </row>
    <row r="1026" spans="1:59" ht="14.25" x14ac:dyDescent="0.2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139"/>
      <c r="L1026" s="139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39"/>
      <c r="W1026" s="139"/>
      <c r="X1026" s="139"/>
      <c r="Y1026" s="139"/>
      <c r="Z1026" s="139"/>
      <c r="AA1026" s="139"/>
      <c r="AB1026" s="139"/>
      <c r="AC1026" s="139"/>
      <c r="AD1026" s="139"/>
      <c r="AE1026" s="139"/>
      <c r="AF1026" s="139"/>
      <c r="AG1026" s="139"/>
      <c r="AH1026" s="139"/>
      <c r="AI1026" s="139"/>
      <c r="AJ1026" s="139"/>
      <c r="AK1026" s="139"/>
      <c r="AL1026" s="139"/>
      <c r="AM1026" s="139"/>
      <c r="AN1026" s="139"/>
      <c r="AO1026" s="139"/>
      <c r="AP1026" s="139"/>
      <c r="AQ1026" s="139"/>
      <c r="AR1026" s="139"/>
      <c r="AS1026" s="139"/>
      <c r="AT1026" s="139"/>
      <c r="AU1026" s="139"/>
      <c r="AV1026" s="139"/>
      <c r="AW1026" s="139"/>
      <c r="AX1026" s="139"/>
      <c r="AY1026" s="139"/>
      <c r="AZ1026" s="139"/>
      <c r="BA1026" s="139"/>
      <c r="BB1026" s="139"/>
      <c r="BC1026" s="139"/>
      <c r="BD1026" s="139"/>
      <c r="BE1026" s="139"/>
      <c r="BF1026" s="139"/>
      <c r="BG1026" s="139"/>
    </row>
    <row r="1027" spans="1:59" ht="14.25" x14ac:dyDescent="0.2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139"/>
      <c r="L1027" s="139"/>
      <c r="M1027" s="139"/>
      <c r="N1027" s="139"/>
      <c r="O1027" s="139"/>
      <c r="P1027" s="139"/>
      <c r="Q1027" s="139"/>
      <c r="R1027" s="139"/>
      <c r="S1027" s="139"/>
      <c r="T1027" s="139"/>
      <c r="U1027" s="139"/>
      <c r="V1027" s="139"/>
      <c r="W1027" s="139"/>
      <c r="X1027" s="139"/>
      <c r="Y1027" s="139"/>
      <c r="Z1027" s="139"/>
      <c r="AA1027" s="139"/>
      <c r="AB1027" s="139"/>
      <c r="AC1027" s="139"/>
      <c r="AD1027" s="139"/>
      <c r="AE1027" s="139"/>
      <c r="AF1027" s="139"/>
      <c r="AG1027" s="139"/>
      <c r="AH1027" s="139"/>
      <c r="AI1027" s="139"/>
      <c r="AJ1027" s="139"/>
      <c r="AK1027" s="139"/>
      <c r="AL1027" s="139"/>
      <c r="AM1027" s="139"/>
      <c r="AN1027" s="139"/>
      <c r="AO1027" s="139"/>
      <c r="AP1027" s="139"/>
      <c r="AQ1027" s="139"/>
      <c r="AR1027" s="139"/>
      <c r="AS1027" s="139"/>
      <c r="AT1027" s="139"/>
      <c r="AU1027" s="139"/>
      <c r="AV1027" s="139"/>
      <c r="AW1027" s="139"/>
      <c r="AX1027" s="139"/>
      <c r="AY1027" s="139"/>
      <c r="AZ1027" s="139"/>
      <c r="BA1027" s="139"/>
      <c r="BB1027" s="139"/>
      <c r="BC1027" s="139"/>
      <c r="BD1027" s="139"/>
      <c r="BE1027" s="139"/>
      <c r="BF1027" s="139"/>
      <c r="BG1027" s="139"/>
    </row>
    <row r="1028" spans="1:59" ht="14.25" x14ac:dyDescent="0.2">
      <c r="A1028" s="139"/>
      <c r="B1028" s="139"/>
      <c r="C1028" s="139"/>
      <c r="D1028" s="139"/>
      <c r="E1028" s="139"/>
      <c r="F1028" s="139"/>
      <c r="G1028" s="139"/>
      <c r="H1028" s="139"/>
      <c r="I1028" s="139"/>
      <c r="J1028" s="139"/>
      <c r="K1028" s="139"/>
      <c r="L1028" s="139"/>
      <c r="M1028" s="139"/>
      <c r="N1028" s="139"/>
      <c r="O1028" s="139"/>
      <c r="P1028" s="139"/>
      <c r="Q1028" s="139"/>
      <c r="R1028" s="139"/>
      <c r="S1028" s="139"/>
      <c r="T1028" s="139"/>
      <c r="U1028" s="139"/>
      <c r="V1028" s="139"/>
      <c r="W1028" s="139"/>
      <c r="X1028" s="139"/>
      <c r="Y1028" s="139"/>
      <c r="Z1028" s="139"/>
      <c r="AA1028" s="139"/>
      <c r="AB1028" s="139"/>
      <c r="AC1028" s="139"/>
      <c r="AD1028" s="139"/>
      <c r="AE1028" s="139"/>
      <c r="AF1028" s="139"/>
      <c r="AG1028" s="139"/>
      <c r="AH1028" s="139"/>
      <c r="AI1028" s="139"/>
      <c r="AJ1028" s="139"/>
      <c r="AK1028" s="139"/>
      <c r="AL1028" s="139"/>
      <c r="AM1028" s="139"/>
      <c r="AN1028" s="139"/>
      <c r="AO1028" s="139"/>
      <c r="AP1028" s="139"/>
      <c r="AQ1028" s="139"/>
      <c r="AR1028" s="139"/>
      <c r="AS1028" s="139"/>
      <c r="AT1028" s="139"/>
      <c r="AU1028" s="139"/>
      <c r="AV1028" s="139"/>
      <c r="AW1028" s="139"/>
      <c r="AX1028" s="139"/>
      <c r="AY1028" s="139"/>
      <c r="AZ1028" s="139"/>
      <c r="BA1028" s="139"/>
      <c r="BB1028" s="139"/>
      <c r="BC1028" s="139"/>
      <c r="BD1028" s="139"/>
      <c r="BE1028" s="139"/>
      <c r="BF1028" s="139"/>
      <c r="BG1028" s="139"/>
    </row>
    <row r="1029" spans="1:59" ht="14.25" x14ac:dyDescent="0.2">
      <c r="A1029" s="139"/>
      <c r="B1029" s="139"/>
      <c r="C1029" s="139"/>
      <c r="D1029" s="139"/>
      <c r="E1029" s="139"/>
      <c r="F1029" s="139"/>
      <c r="G1029" s="139"/>
      <c r="H1029" s="139"/>
      <c r="I1029" s="139"/>
      <c r="J1029" s="139"/>
      <c r="K1029" s="139"/>
      <c r="L1029" s="139"/>
      <c r="M1029" s="139"/>
      <c r="N1029" s="139"/>
      <c r="O1029" s="139"/>
      <c r="P1029" s="139"/>
      <c r="Q1029" s="139"/>
      <c r="R1029" s="139"/>
      <c r="S1029" s="139"/>
      <c r="T1029" s="139"/>
      <c r="U1029" s="139"/>
      <c r="V1029" s="139"/>
      <c r="W1029" s="139"/>
      <c r="X1029" s="139"/>
      <c r="Y1029" s="139"/>
      <c r="Z1029" s="139"/>
      <c r="AA1029" s="139"/>
      <c r="AB1029" s="139"/>
      <c r="AC1029" s="139"/>
      <c r="AD1029" s="139"/>
      <c r="AE1029" s="139"/>
      <c r="AF1029" s="139"/>
      <c r="AG1029" s="139"/>
      <c r="AH1029" s="139"/>
      <c r="AI1029" s="139"/>
      <c r="AJ1029" s="139"/>
      <c r="AK1029" s="139"/>
      <c r="AL1029" s="139"/>
      <c r="AM1029" s="139"/>
      <c r="AN1029" s="139"/>
      <c r="AO1029" s="139"/>
      <c r="AP1029" s="139"/>
      <c r="AQ1029" s="139"/>
      <c r="AR1029" s="139"/>
      <c r="AS1029" s="139"/>
      <c r="AT1029" s="139"/>
      <c r="AU1029" s="139"/>
      <c r="AV1029" s="139"/>
      <c r="AW1029" s="139"/>
      <c r="AX1029" s="139"/>
      <c r="AY1029" s="139"/>
      <c r="AZ1029" s="139"/>
      <c r="BA1029" s="139"/>
      <c r="BB1029" s="139"/>
      <c r="BC1029" s="139"/>
      <c r="BD1029" s="139"/>
      <c r="BE1029" s="139"/>
      <c r="BF1029" s="139"/>
      <c r="BG1029" s="139"/>
    </row>
    <row r="1030" spans="1:59" ht="14.25" x14ac:dyDescent="0.2">
      <c r="A1030" s="139"/>
      <c r="B1030" s="139"/>
      <c r="C1030" s="139"/>
      <c r="D1030" s="139"/>
      <c r="E1030" s="139"/>
      <c r="F1030" s="139"/>
      <c r="G1030" s="139"/>
      <c r="H1030" s="139"/>
      <c r="I1030" s="139"/>
      <c r="J1030" s="139"/>
      <c r="K1030" s="139"/>
      <c r="L1030" s="139"/>
      <c r="M1030" s="139"/>
      <c r="N1030" s="139"/>
      <c r="O1030" s="139"/>
      <c r="P1030" s="139"/>
      <c r="Q1030" s="139"/>
      <c r="R1030" s="139"/>
      <c r="S1030" s="139"/>
      <c r="T1030" s="139"/>
      <c r="U1030" s="139"/>
      <c r="V1030" s="139"/>
      <c r="W1030" s="139"/>
      <c r="X1030" s="139"/>
      <c r="Y1030" s="139"/>
      <c r="Z1030" s="139"/>
      <c r="AA1030" s="139"/>
      <c r="AB1030" s="139"/>
      <c r="AC1030" s="139"/>
      <c r="AD1030" s="139"/>
      <c r="AE1030" s="139"/>
      <c r="AF1030" s="139"/>
      <c r="AG1030" s="139"/>
      <c r="AH1030" s="139"/>
      <c r="AI1030" s="139"/>
      <c r="AJ1030" s="139"/>
      <c r="AK1030" s="139"/>
      <c r="AL1030" s="139"/>
      <c r="AM1030" s="139"/>
      <c r="AN1030" s="139"/>
      <c r="AO1030" s="139"/>
      <c r="AP1030" s="139"/>
      <c r="AQ1030" s="139"/>
      <c r="AR1030" s="139"/>
      <c r="AS1030" s="139"/>
      <c r="AT1030" s="139"/>
      <c r="AU1030" s="139"/>
      <c r="AV1030" s="139"/>
      <c r="AW1030" s="139"/>
      <c r="AX1030" s="139"/>
      <c r="AY1030" s="139"/>
      <c r="AZ1030" s="139"/>
      <c r="BA1030" s="139"/>
      <c r="BB1030" s="139"/>
      <c r="BC1030" s="139"/>
      <c r="BD1030" s="139"/>
      <c r="BE1030" s="139"/>
      <c r="BF1030" s="139"/>
      <c r="BG1030" s="139"/>
    </row>
    <row r="1031" spans="1:59" ht="14.25" x14ac:dyDescent="0.2">
      <c r="A1031" s="139"/>
      <c r="B1031" s="139"/>
      <c r="C1031" s="139"/>
      <c r="D1031" s="139"/>
      <c r="E1031" s="139"/>
      <c r="F1031" s="139"/>
      <c r="G1031" s="139"/>
      <c r="H1031" s="139"/>
      <c r="I1031" s="139"/>
      <c r="J1031" s="139"/>
      <c r="K1031" s="139"/>
      <c r="L1031" s="139"/>
      <c r="M1031" s="139"/>
      <c r="N1031" s="139"/>
      <c r="O1031" s="139"/>
      <c r="P1031" s="139"/>
      <c r="Q1031" s="139"/>
      <c r="R1031" s="139"/>
      <c r="S1031" s="139"/>
      <c r="T1031" s="139"/>
      <c r="U1031" s="139"/>
      <c r="V1031" s="139"/>
      <c r="W1031" s="139"/>
      <c r="X1031" s="139"/>
      <c r="Y1031" s="139"/>
      <c r="Z1031" s="139"/>
      <c r="AA1031" s="139"/>
      <c r="AB1031" s="139"/>
      <c r="AC1031" s="139"/>
      <c r="AD1031" s="139"/>
      <c r="AE1031" s="139"/>
      <c r="AF1031" s="139"/>
      <c r="AG1031" s="139"/>
      <c r="AH1031" s="139"/>
      <c r="AI1031" s="139"/>
      <c r="AJ1031" s="139"/>
      <c r="AK1031" s="139"/>
      <c r="AL1031" s="139"/>
      <c r="AM1031" s="139"/>
      <c r="AN1031" s="139"/>
      <c r="AO1031" s="139"/>
      <c r="AP1031" s="139"/>
      <c r="AQ1031" s="139"/>
      <c r="AR1031" s="139"/>
      <c r="AS1031" s="139"/>
      <c r="AT1031" s="139"/>
      <c r="AU1031" s="139"/>
      <c r="AV1031" s="139"/>
      <c r="AW1031" s="139"/>
      <c r="AX1031" s="139"/>
      <c r="AY1031" s="139"/>
      <c r="AZ1031" s="139"/>
      <c r="BA1031" s="139"/>
      <c r="BB1031" s="139"/>
      <c r="BC1031" s="139"/>
      <c r="BD1031" s="139"/>
      <c r="BE1031" s="139"/>
      <c r="BF1031" s="139"/>
      <c r="BG1031" s="139"/>
    </row>
    <row r="1032" spans="1:59" ht="14.25" x14ac:dyDescent="0.2">
      <c r="A1032" s="139"/>
      <c r="B1032" s="139"/>
      <c r="C1032" s="139"/>
      <c r="D1032" s="139"/>
      <c r="E1032" s="139"/>
      <c r="F1032" s="139"/>
      <c r="G1032" s="139"/>
      <c r="H1032" s="139"/>
      <c r="I1032" s="139"/>
      <c r="J1032" s="139"/>
      <c r="K1032" s="139"/>
      <c r="L1032" s="139"/>
      <c r="M1032" s="139"/>
      <c r="N1032" s="139"/>
      <c r="O1032" s="139"/>
      <c r="P1032" s="139"/>
      <c r="Q1032" s="139"/>
      <c r="R1032" s="139"/>
      <c r="S1032" s="139"/>
      <c r="T1032" s="139"/>
      <c r="U1032" s="139"/>
      <c r="V1032" s="139"/>
      <c r="W1032" s="139"/>
      <c r="X1032" s="139"/>
      <c r="Y1032" s="139"/>
      <c r="Z1032" s="139"/>
      <c r="AA1032" s="139"/>
      <c r="AB1032" s="139"/>
      <c r="AC1032" s="139"/>
      <c r="AD1032" s="139"/>
      <c r="AE1032" s="139"/>
      <c r="AF1032" s="139"/>
      <c r="AG1032" s="139"/>
      <c r="AH1032" s="139"/>
      <c r="AI1032" s="139"/>
      <c r="AJ1032" s="139"/>
      <c r="AK1032" s="139"/>
      <c r="AL1032" s="139"/>
      <c r="AM1032" s="139"/>
      <c r="AN1032" s="139"/>
      <c r="AO1032" s="139"/>
      <c r="AP1032" s="139"/>
      <c r="AQ1032" s="139"/>
      <c r="AR1032" s="139"/>
      <c r="AS1032" s="139"/>
      <c r="AT1032" s="139"/>
      <c r="AU1032" s="139"/>
      <c r="AV1032" s="139"/>
      <c r="AW1032" s="139"/>
      <c r="AX1032" s="139"/>
      <c r="AY1032" s="139"/>
      <c r="AZ1032" s="139"/>
      <c r="BA1032" s="139"/>
      <c r="BB1032" s="139"/>
      <c r="BC1032" s="139"/>
      <c r="BD1032" s="139"/>
      <c r="BE1032" s="139"/>
      <c r="BF1032" s="139"/>
      <c r="BG1032" s="139"/>
    </row>
    <row r="1033" spans="1:59" ht="14.25" x14ac:dyDescent="0.2">
      <c r="A1033" s="139"/>
      <c r="B1033" s="139"/>
      <c r="C1033" s="139"/>
      <c r="D1033" s="139"/>
      <c r="E1033" s="139"/>
      <c r="F1033" s="139"/>
      <c r="G1033" s="139"/>
      <c r="H1033" s="139"/>
      <c r="I1033" s="139"/>
      <c r="J1033" s="139"/>
      <c r="K1033" s="139"/>
      <c r="L1033" s="139"/>
      <c r="M1033" s="139"/>
      <c r="N1033" s="139"/>
      <c r="O1033" s="139"/>
      <c r="P1033" s="139"/>
      <c r="Q1033" s="139"/>
      <c r="R1033" s="139"/>
      <c r="S1033" s="139"/>
      <c r="T1033" s="139"/>
      <c r="U1033" s="139"/>
      <c r="V1033" s="139"/>
      <c r="W1033" s="139"/>
      <c r="X1033" s="139"/>
      <c r="Y1033" s="139"/>
      <c r="Z1033" s="139"/>
      <c r="AA1033" s="139"/>
      <c r="AB1033" s="139"/>
      <c r="AC1033" s="139"/>
      <c r="AD1033" s="139"/>
      <c r="AE1033" s="139"/>
      <c r="AF1033" s="139"/>
      <c r="AG1033" s="139"/>
      <c r="AH1033" s="139"/>
      <c r="AI1033" s="139"/>
      <c r="AJ1033" s="139"/>
      <c r="AK1033" s="139"/>
      <c r="AL1033" s="139"/>
      <c r="AM1033" s="139"/>
      <c r="AN1033" s="139"/>
      <c r="AO1033" s="139"/>
      <c r="AP1033" s="139"/>
      <c r="AQ1033" s="139"/>
      <c r="AR1033" s="139"/>
      <c r="AS1033" s="139"/>
      <c r="AT1033" s="139"/>
      <c r="AU1033" s="139"/>
      <c r="AV1033" s="139"/>
      <c r="AW1033" s="139"/>
      <c r="AX1033" s="139"/>
      <c r="AY1033" s="139"/>
      <c r="AZ1033" s="139"/>
      <c r="BA1033" s="139"/>
      <c r="BB1033" s="139"/>
      <c r="BC1033" s="139"/>
      <c r="BD1033" s="139"/>
      <c r="BE1033" s="139"/>
      <c r="BF1033" s="139"/>
      <c r="BG1033" s="139"/>
    </row>
    <row r="1034" spans="1:59" ht="14.25" x14ac:dyDescent="0.2">
      <c r="A1034" s="139"/>
      <c r="B1034" s="139"/>
      <c r="C1034" s="139"/>
      <c r="D1034" s="139"/>
      <c r="E1034" s="139"/>
      <c r="F1034" s="139"/>
      <c r="G1034" s="139"/>
      <c r="H1034" s="139"/>
      <c r="I1034" s="139"/>
      <c r="J1034" s="139"/>
      <c r="K1034" s="139"/>
      <c r="L1034" s="139"/>
      <c r="M1034" s="139"/>
      <c r="N1034" s="139"/>
      <c r="O1034" s="139"/>
      <c r="P1034" s="139"/>
      <c r="Q1034" s="139"/>
      <c r="R1034" s="139"/>
      <c r="S1034" s="139"/>
      <c r="T1034" s="139"/>
      <c r="U1034" s="139"/>
      <c r="V1034" s="139"/>
      <c r="W1034" s="139"/>
      <c r="X1034" s="139"/>
      <c r="Y1034" s="139"/>
      <c r="Z1034" s="139"/>
      <c r="AA1034" s="139"/>
      <c r="AB1034" s="139"/>
      <c r="AC1034" s="139"/>
      <c r="AD1034" s="139"/>
      <c r="AE1034" s="139"/>
      <c r="AF1034" s="139"/>
      <c r="AG1034" s="139"/>
      <c r="AH1034" s="139"/>
      <c r="AI1034" s="139"/>
      <c r="AJ1034" s="139"/>
      <c r="AK1034" s="139"/>
      <c r="AL1034" s="139"/>
      <c r="AM1034" s="139"/>
      <c r="AN1034" s="139"/>
      <c r="AO1034" s="139"/>
      <c r="AP1034" s="139"/>
      <c r="AQ1034" s="139"/>
      <c r="AR1034" s="139"/>
      <c r="AS1034" s="139"/>
      <c r="AT1034" s="139"/>
      <c r="AU1034" s="139"/>
      <c r="AV1034" s="139"/>
      <c r="AW1034" s="139"/>
      <c r="AX1034" s="139"/>
      <c r="AY1034" s="139"/>
      <c r="AZ1034" s="139"/>
      <c r="BA1034" s="139"/>
      <c r="BB1034" s="139"/>
      <c r="BC1034" s="139"/>
      <c r="BD1034" s="139"/>
      <c r="BE1034" s="139"/>
      <c r="BF1034" s="139"/>
      <c r="BG1034" s="139"/>
    </row>
    <row r="1035" spans="1:59" ht="14.25" x14ac:dyDescent="0.2">
      <c r="A1035" s="139"/>
      <c r="B1035" s="139"/>
      <c r="C1035" s="139"/>
      <c r="D1035" s="139"/>
      <c r="E1035" s="139"/>
      <c r="F1035" s="139"/>
      <c r="G1035" s="139"/>
      <c r="H1035" s="139"/>
      <c r="I1035" s="139"/>
      <c r="J1035" s="139"/>
      <c r="K1035" s="139"/>
      <c r="L1035" s="139"/>
      <c r="M1035" s="139"/>
      <c r="N1035" s="139"/>
      <c r="O1035" s="139"/>
      <c r="P1035" s="139"/>
      <c r="Q1035" s="139"/>
      <c r="R1035" s="139"/>
      <c r="S1035" s="139"/>
      <c r="T1035" s="139"/>
      <c r="U1035" s="139"/>
      <c r="V1035" s="139"/>
      <c r="W1035" s="139"/>
      <c r="X1035" s="139"/>
      <c r="Y1035" s="139"/>
      <c r="Z1035" s="139"/>
      <c r="AA1035" s="139"/>
      <c r="AB1035" s="139"/>
      <c r="AC1035" s="139"/>
      <c r="AD1035" s="139"/>
      <c r="AE1035" s="139"/>
      <c r="AF1035" s="139"/>
      <c r="AG1035" s="139"/>
      <c r="AH1035" s="139"/>
      <c r="AI1035" s="139"/>
      <c r="AJ1035" s="139"/>
      <c r="AK1035" s="139"/>
      <c r="AL1035" s="139"/>
      <c r="AM1035" s="139"/>
      <c r="AN1035" s="139"/>
      <c r="AO1035" s="139"/>
      <c r="AP1035" s="139"/>
      <c r="AQ1035" s="139"/>
      <c r="AR1035" s="139"/>
      <c r="AS1035" s="139"/>
      <c r="AT1035" s="139"/>
      <c r="AU1035" s="139"/>
      <c r="AV1035" s="139"/>
      <c r="AW1035" s="139"/>
      <c r="AX1035" s="139"/>
      <c r="AY1035" s="139"/>
      <c r="AZ1035" s="139"/>
      <c r="BA1035" s="139"/>
      <c r="BB1035" s="139"/>
      <c r="BC1035" s="139"/>
      <c r="BD1035" s="139"/>
      <c r="BE1035" s="139"/>
      <c r="BF1035" s="139"/>
      <c r="BG1035" s="139"/>
    </row>
    <row r="1036" spans="1:59" ht="14.25" x14ac:dyDescent="0.2">
      <c r="A1036" s="139"/>
      <c r="B1036" s="139"/>
      <c r="C1036" s="139"/>
      <c r="D1036" s="139"/>
      <c r="E1036" s="139"/>
      <c r="F1036" s="139"/>
      <c r="G1036" s="139"/>
      <c r="H1036" s="139"/>
      <c r="I1036" s="139"/>
      <c r="J1036" s="139"/>
      <c r="K1036" s="139"/>
      <c r="L1036" s="139"/>
      <c r="M1036" s="139"/>
      <c r="N1036" s="139"/>
      <c r="O1036" s="139"/>
      <c r="P1036" s="139"/>
      <c r="Q1036" s="139"/>
      <c r="R1036" s="139"/>
      <c r="S1036" s="139"/>
      <c r="T1036" s="139"/>
      <c r="U1036" s="139"/>
      <c r="V1036" s="139"/>
      <c r="W1036" s="139"/>
      <c r="X1036" s="139"/>
      <c r="Y1036" s="139"/>
      <c r="Z1036" s="139"/>
      <c r="AA1036" s="139"/>
      <c r="AB1036" s="139"/>
      <c r="AC1036" s="139"/>
      <c r="AD1036" s="139"/>
      <c r="AE1036" s="139"/>
      <c r="AF1036" s="139"/>
      <c r="AG1036" s="139"/>
      <c r="AH1036" s="139"/>
      <c r="AI1036" s="139"/>
      <c r="AJ1036" s="139"/>
      <c r="AK1036" s="139"/>
      <c r="AL1036" s="139"/>
      <c r="AM1036" s="139"/>
      <c r="AN1036" s="139"/>
      <c r="AO1036" s="139"/>
      <c r="AP1036" s="139"/>
      <c r="AQ1036" s="139"/>
      <c r="AR1036" s="139"/>
      <c r="AS1036" s="139"/>
      <c r="AT1036" s="139"/>
      <c r="AU1036" s="139"/>
      <c r="AV1036" s="139"/>
      <c r="AW1036" s="139"/>
      <c r="AX1036" s="139"/>
      <c r="AY1036" s="139"/>
      <c r="AZ1036" s="139"/>
      <c r="BA1036" s="139"/>
      <c r="BB1036" s="139"/>
      <c r="BC1036" s="139"/>
      <c r="BD1036" s="139"/>
      <c r="BE1036" s="139"/>
      <c r="BF1036" s="139"/>
      <c r="BG1036" s="139"/>
    </row>
    <row r="1037" spans="1:59" ht="14.25" x14ac:dyDescent="0.2">
      <c r="A1037" s="139"/>
      <c r="B1037" s="139"/>
      <c r="C1037" s="139"/>
      <c r="D1037" s="139"/>
      <c r="E1037" s="139"/>
      <c r="F1037" s="139"/>
      <c r="G1037" s="139"/>
      <c r="H1037" s="139"/>
      <c r="I1037" s="139"/>
      <c r="J1037" s="139"/>
      <c r="K1037" s="139"/>
      <c r="L1037" s="139"/>
      <c r="M1037" s="139"/>
      <c r="N1037" s="139"/>
      <c r="O1037" s="139"/>
      <c r="P1037" s="139"/>
      <c r="Q1037" s="139"/>
      <c r="R1037" s="139"/>
      <c r="S1037" s="139"/>
      <c r="T1037" s="139"/>
      <c r="U1037" s="139"/>
      <c r="V1037" s="139"/>
      <c r="W1037" s="139"/>
      <c r="X1037" s="139"/>
      <c r="Y1037" s="139"/>
      <c r="Z1037" s="139"/>
      <c r="AA1037" s="139"/>
      <c r="AB1037" s="139"/>
      <c r="AC1037" s="139"/>
      <c r="AD1037" s="139"/>
      <c r="AE1037" s="139"/>
      <c r="AF1037" s="139"/>
      <c r="AG1037" s="139"/>
      <c r="AH1037" s="139"/>
      <c r="AI1037" s="139"/>
      <c r="AJ1037" s="139"/>
      <c r="AK1037" s="139"/>
      <c r="AL1037" s="139"/>
      <c r="AM1037" s="139"/>
      <c r="AN1037" s="139"/>
      <c r="AO1037" s="139"/>
      <c r="AP1037" s="139"/>
      <c r="AQ1037" s="139"/>
      <c r="AR1037" s="139"/>
      <c r="AS1037" s="139"/>
      <c r="AT1037" s="139"/>
      <c r="AU1037" s="139"/>
      <c r="AV1037" s="139"/>
      <c r="AW1037" s="139"/>
      <c r="AX1037" s="139"/>
      <c r="AY1037" s="139"/>
      <c r="AZ1037" s="139"/>
      <c r="BA1037" s="139"/>
      <c r="BB1037" s="139"/>
      <c r="BC1037" s="139"/>
      <c r="BD1037" s="139"/>
      <c r="BE1037" s="139"/>
      <c r="BF1037" s="139"/>
      <c r="BG1037" s="139"/>
    </row>
    <row r="1038" spans="1:59" ht="14.25" x14ac:dyDescent="0.2">
      <c r="A1038" s="139"/>
      <c r="B1038" s="139"/>
      <c r="C1038" s="139"/>
      <c r="D1038" s="139"/>
      <c r="E1038" s="139"/>
      <c r="F1038" s="139"/>
      <c r="G1038" s="139"/>
      <c r="H1038" s="139"/>
      <c r="I1038" s="139"/>
      <c r="J1038" s="139"/>
      <c r="K1038" s="139"/>
      <c r="L1038" s="139"/>
      <c r="M1038" s="139"/>
      <c r="N1038" s="139"/>
      <c r="O1038" s="139"/>
      <c r="P1038" s="139"/>
      <c r="Q1038" s="139"/>
      <c r="R1038" s="139"/>
      <c r="S1038" s="139"/>
      <c r="T1038" s="139"/>
      <c r="U1038" s="139"/>
      <c r="V1038" s="139"/>
      <c r="W1038" s="139"/>
      <c r="X1038" s="139"/>
      <c r="Y1038" s="139"/>
      <c r="Z1038" s="139"/>
      <c r="AA1038" s="139"/>
      <c r="AB1038" s="139"/>
      <c r="AC1038" s="139"/>
      <c r="AD1038" s="139"/>
      <c r="AE1038" s="139"/>
      <c r="AF1038" s="139"/>
      <c r="AG1038" s="139"/>
      <c r="AH1038" s="139"/>
      <c r="AI1038" s="139"/>
      <c r="AJ1038" s="139"/>
      <c r="AK1038" s="139"/>
      <c r="AL1038" s="139"/>
      <c r="AM1038" s="139"/>
      <c r="AN1038" s="139"/>
      <c r="AO1038" s="139"/>
      <c r="AP1038" s="139"/>
      <c r="AQ1038" s="139"/>
      <c r="AR1038" s="139"/>
      <c r="AS1038" s="139"/>
      <c r="AT1038" s="139"/>
      <c r="AU1038" s="139"/>
      <c r="AV1038" s="139"/>
      <c r="AW1038" s="139"/>
      <c r="AX1038" s="139"/>
      <c r="AY1038" s="139"/>
      <c r="AZ1038" s="139"/>
      <c r="BA1038" s="139"/>
      <c r="BB1038" s="139"/>
      <c r="BC1038" s="139"/>
      <c r="BD1038" s="139"/>
      <c r="BE1038" s="139"/>
      <c r="BF1038" s="139"/>
      <c r="BG1038" s="139"/>
    </row>
    <row r="1039" spans="1:59" ht="14.25" x14ac:dyDescent="0.2">
      <c r="A1039" s="139"/>
      <c r="B1039" s="139"/>
      <c r="C1039" s="139"/>
      <c r="D1039" s="139"/>
      <c r="E1039" s="139"/>
      <c r="F1039" s="139"/>
      <c r="G1039" s="139"/>
      <c r="H1039" s="139"/>
      <c r="I1039" s="139"/>
      <c r="J1039" s="139"/>
      <c r="K1039" s="139"/>
      <c r="L1039" s="139"/>
      <c r="M1039" s="139"/>
      <c r="N1039" s="139"/>
      <c r="O1039" s="139"/>
      <c r="P1039" s="139"/>
      <c r="Q1039" s="139"/>
      <c r="R1039" s="139"/>
      <c r="S1039" s="139"/>
      <c r="T1039" s="139"/>
      <c r="U1039" s="139"/>
      <c r="V1039" s="139"/>
      <c r="W1039" s="139"/>
      <c r="X1039" s="139"/>
      <c r="Y1039" s="139"/>
      <c r="Z1039" s="139"/>
      <c r="AA1039" s="139"/>
      <c r="AB1039" s="139"/>
      <c r="AC1039" s="139"/>
      <c r="AD1039" s="139"/>
      <c r="AE1039" s="139"/>
      <c r="AF1039" s="139"/>
      <c r="AG1039" s="139"/>
      <c r="AH1039" s="139"/>
      <c r="AI1039" s="139"/>
      <c r="AJ1039" s="139"/>
      <c r="AK1039" s="139"/>
      <c r="AL1039" s="139"/>
      <c r="AM1039" s="139"/>
      <c r="AN1039" s="139"/>
      <c r="AO1039" s="139"/>
      <c r="AP1039" s="139"/>
      <c r="AQ1039" s="139"/>
      <c r="AR1039" s="139"/>
      <c r="AS1039" s="139"/>
      <c r="AT1039" s="139"/>
      <c r="AU1039" s="139"/>
      <c r="AV1039" s="139"/>
      <c r="AW1039" s="139"/>
      <c r="AX1039" s="139"/>
      <c r="AY1039" s="139"/>
      <c r="AZ1039" s="139"/>
      <c r="BA1039" s="139"/>
      <c r="BB1039" s="139"/>
      <c r="BC1039" s="139"/>
      <c r="BD1039" s="139"/>
      <c r="BE1039" s="139"/>
      <c r="BF1039" s="139"/>
      <c r="BG1039" s="139"/>
    </row>
    <row r="1040" spans="1:59" ht="14.25" x14ac:dyDescent="0.2">
      <c r="A1040" s="139"/>
      <c r="B1040" s="139"/>
      <c r="C1040" s="139"/>
      <c r="D1040" s="139"/>
      <c r="E1040" s="139"/>
      <c r="F1040" s="139"/>
      <c r="G1040" s="139"/>
      <c r="H1040" s="139"/>
      <c r="I1040" s="139"/>
      <c r="J1040" s="139"/>
      <c r="K1040" s="139"/>
      <c r="L1040" s="139"/>
      <c r="M1040" s="139"/>
      <c r="N1040" s="139"/>
      <c r="O1040" s="139"/>
      <c r="P1040" s="139"/>
      <c r="Q1040" s="139"/>
      <c r="R1040" s="139"/>
      <c r="S1040" s="139"/>
      <c r="T1040" s="139"/>
      <c r="U1040" s="139"/>
      <c r="V1040" s="139"/>
      <c r="W1040" s="139"/>
      <c r="X1040" s="139"/>
      <c r="Y1040" s="139"/>
      <c r="Z1040" s="139"/>
      <c r="AA1040" s="139"/>
      <c r="AB1040" s="139"/>
      <c r="AC1040" s="139"/>
      <c r="AD1040" s="139"/>
      <c r="AE1040" s="139"/>
      <c r="AF1040" s="139"/>
      <c r="AG1040" s="139"/>
      <c r="AH1040" s="139"/>
      <c r="AI1040" s="139"/>
      <c r="AJ1040" s="139"/>
      <c r="AK1040" s="139"/>
      <c r="AL1040" s="139"/>
      <c r="AM1040" s="139"/>
      <c r="AN1040" s="139"/>
      <c r="AO1040" s="139"/>
      <c r="AP1040" s="139"/>
      <c r="AQ1040" s="139"/>
      <c r="AR1040" s="139"/>
      <c r="AS1040" s="139"/>
      <c r="AT1040" s="139"/>
      <c r="AU1040" s="139"/>
      <c r="AV1040" s="139"/>
      <c r="AW1040" s="139"/>
      <c r="AX1040" s="139"/>
      <c r="AY1040" s="139"/>
      <c r="AZ1040" s="139"/>
      <c r="BA1040" s="139"/>
      <c r="BB1040" s="139"/>
      <c r="BC1040" s="139"/>
      <c r="BD1040" s="139"/>
      <c r="BE1040" s="139"/>
      <c r="BF1040" s="139"/>
      <c r="BG1040" s="139"/>
    </row>
    <row r="1041" spans="1:59" ht="14.25" x14ac:dyDescent="0.2">
      <c r="A1041" s="139"/>
      <c r="B1041" s="139"/>
      <c r="C1041" s="139"/>
      <c r="D1041" s="139"/>
      <c r="E1041" s="139"/>
      <c r="F1041" s="139"/>
      <c r="G1041" s="139"/>
      <c r="H1041" s="139"/>
      <c r="I1041" s="139"/>
      <c r="J1041" s="139"/>
      <c r="K1041" s="139"/>
      <c r="L1041" s="139"/>
      <c r="M1041" s="139"/>
      <c r="N1041" s="139"/>
      <c r="O1041" s="139"/>
      <c r="P1041" s="139"/>
      <c r="Q1041" s="139"/>
      <c r="R1041" s="139"/>
      <c r="S1041" s="139"/>
      <c r="T1041" s="139"/>
      <c r="U1041" s="139"/>
      <c r="V1041" s="139"/>
      <c r="W1041" s="139"/>
      <c r="X1041" s="139"/>
      <c r="Y1041" s="139"/>
      <c r="Z1041" s="139"/>
      <c r="AA1041" s="139"/>
      <c r="AB1041" s="139"/>
      <c r="AC1041" s="139"/>
      <c r="AD1041" s="139"/>
      <c r="AE1041" s="139"/>
      <c r="AF1041" s="139"/>
      <c r="AG1041" s="139"/>
      <c r="AH1041" s="139"/>
      <c r="AI1041" s="139"/>
      <c r="AJ1041" s="139"/>
      <c r="AK1041" s="139"/>
      <c r="AL1041" s="139"/>
      <c r="AM1041" s="139"/>
      <c r="AN1041" s="139"/>
      <c r="AO1041" s="139"/>
      <c r="AP1041" s="139"/>
      <c r="AQ1041" s="139"/>
      <c r="AR1041" s="139"/>
      <c r="AS1041" s="139"/>
      <c r="AT1041" s="139"/>
      <c r="AU1041" s="139"/>
      <c r="AV1041" s="139"/>
      <c r="AW1041" s="139"/>
      <c r="AX1041" s="139"/>
      <c r="AY1041" s="139"/>
      <c r="AZ1041" s="139"/>
      <c r="BA1041" s="139"/>
      <c r="BB1041" s="139"/>
      <c r="BC1041" s="139"/>
      <c r="BD1041" s="139"/>
      <c r="BE1041" s="139"/>
      <c r="BF1041" s="139"/>
      <c r="BG1041" s="139"/>
    </row>
    <row r="1042" spans="1:59" ht="14.25" x14ac:dyDescent="0.2">
      <c r="A1042" s="139"/>
      <c r="B1042" s="139"/>
      <c r="C1042" s="139"/>
      <c r="D1042" s="139"/>
      <c r="E1042" s="139"/>
      <c r="F1042" s="139"/>
      <c r="G1042" s="139"/>
      <c r="H1042" s="139"/>
      <c r="I1042" s="139"/>
      <c r="J1042" s="139"/>
      <c r="K1042" s="139"/>
      <c r="L1042" s="139"/>
      <c r="M1042" s="139"/>
      <c r="N1042" s="139"/>
      <c r="O1042" s="139"/>
      <c r="P1042" s="139"/>
      <c r="Q1042" s="139"/>
      <c r="R1042" s="139"/>
      <c r="S1042" s="139"/>
      <c r="T1042" s="139"/>
      <c r="U1042" s="139"/>
      <c r="V1042" s="139"/>
      <c r="W1042" s="139"/>
      <c r="X1042" s="139"/>
      <c r="Y1042" s="139"/>
      <c r="Z1042" s="139"/>
      <c r="AA1042" s="139"/>
      <c r="AB1042" s="139"/>
      <c r="AC1042" s="139"/>
      <c r="AD1042" s="139"/>
      <c r="AE1042" s="139"/>
      <c r="AF1042" s="139"/>
      <c r="AG1042" s="139"/>
      <c r="AH1042" s="139"/>
      <c r="AI1042" s="139"/>
      <c r="AJ1042" s="139"/>
      <c r="AK1042" s="139"/>
      <c r="AL1042" s="139"/>
      <c r="AM1042" s="139"/>
      <c r="AN1042" s="139"/>
      <c r="AO1042" s="139"/>
      <c r="AP1042" s="139"/>
      <c r="AQ1042" s="139"/>
      <c r="AR1042" s="139"/>
      <c r="AS1042" s="139"/>
      <c r="AT1042" s="139"/>
      <c r="AU1042" s="139"/>
      <c r="AV1042" s="139"/>
      <c r="AW1042" s="139"/>
      <c r="AX1042" s="139"/>
      <c r="AY1042" s="139"/>
      <c r="AZ1042" s="139"/>
      <c r="BA1042" s="139"/>
      <c r="BB1042" s="139"/>
      <c r="BC1042" s="139"/>
      <c r="BD1042" s="139"/>
      <c r="BE1042" s="139"/>
      <c r="BF1042" s="139"/>
      <c r="BG1042" s="139"/>
    </row>
    <row r="1043" spans="1:59" ht="14.25" x14ac:dyDescent="0.2">
      <c r="A1043" s="139"/>
      <c r="B1043" s="139"/>
      <c r="C1043" s="139"/>
      <c r="D1043" s="139"/>
      <c r="E1043" s="139"/>
      <c r="F1043" s="139"/>
      <c r="G1043" s="139"/>
      <c r="H1043" s="139"/>
      <c r="I1043" s="139"/>
      <c r="J1043" s="139"/>
      <c r="K1043" s="139"/>
      <c r="L1043" s="139"/>
      <c r="M1043" s="139"/>
      <c r="N1043" s="139"/>
      <c r="O1043" s="139"/>
      <c r="P1043" s="139"/>
      <c r="Q1043" s="139"/>
      <c r="R1043" s="139"/>
      <c r="S1043" s="139"/>
      <c r="T1043" s="139"/>
      <c r="U1043" s="139"/>
      <c r="V1043" s="139"/>
      <c r="W1043" s="139"/>
      <c r="X1043" s="139"/>
      <c r="Y1043" s="139"/>
      <c r="Z1043" s="139"/>
      <c r="AA1043" s="139"/>
      <c r="AB1043" s="139"/>
      <c r="AC1043" s="139"/>
      <c r="AD1043" s="139"/>
      <c r="AE1043" s="139"/>
      <c r="AF1043" s="139"/>
      <c r="AG1043" s="139"/>
      <c r="AH1043" s="139"/>
      <c r="AI1043" s="139"/>
      <c r="AJ1043" s="139"/>
      <c r="AK1043" s="139"/>
      <c r="AL1043" s="139"/>
      <c r="AM1043" s="139"/>
      <c r="AN1043" s="139"/>
      <c r="AO1043" s="139"/>
      <c r="AP1043" s="139"/>
      <c r="AQ1043" s="139"/>
      <c r="AR1043" s="139"/>
      <c r="AS1043" s="139"/>
      <c r="AT1043" s="139"/>
      <c r="AU1043" s="139"/>
      <c r="AV1043" s="139"/>
      <c r="AW1043" s="139"/>
      <c r="AX1043" s="139"/>
      <c r="AY1043" s="139"/>
      <c r="AZ1043" s="139"/>
      <c r="BA1043" s="139"/>
      <c r="BB1043" s="139"/>
      <c r="BC1043" s="139"/>
      <c r="BD1043" s="139"/>
      <c r="BE1043" s="139"/>
      <c r="BF1043" s="139"/>
      <c r="BG1043" s="139"/>
    </row>
    <row r="1044" spans="1:59" ht="14.25" x14ac:dyDescent="0.2">
      <c r="A1044" s="139"/>
      <c r="B1044" s="139"/>
      <c r="C1044" s="139"/>
      <c r="D1044" s="139"/>
      <c r="E1044" s="139"/>
      <c r="F1044" s="139"/>
      <c r="G1044" s="139"/>
      <c r="H1044" s="139"/>
      <c r="I1044" s="139"/>
      <c r="J1044" s="139"/>
      <c r="K1044" s="139"/>
      <c r="L1044" s="139"/>
      <c r="M1044" s="139"/>
      <c r="N1044" s="139"/>
      <c r="O1044" s="139"/>
      <c r="P1044" s="139"/>
      <c r="Q1044" s="139"/>
      <c r="R1044" s="139"/>
      <c r="S1044" s="139"/>
      <c r="T1044" s="139"/>
      <c r="U1044" s="139"/>
      <c r="V1044" s="139"/>
      <c r="W1044" s="139"/>
      <c r="X1044" s="139"/>
      <c r="Y1044" s="139"/>
      <c r="Z1044" s="139"/>
      <c r="AA1044" s="139"/>
      <c r="AB1044" s="139"/>
      <c r="AC1044" s="139"/>
      <c r="AD1044" s="139"/>
      <c r="AE1044" s="139"/>
      <c r="AF1044" s="139"/>
      <c r="AG1044" s="139"/>
      <c r="AH1044" s="139"/>
      <c r="AI1044" s="139"/>
      <c r="AJ1044" s="139"/>
      <c r="AK1044" s="139"/>
      <c r="AL1044" s="139"/>
      <c r="AM1044" s="139"/>
      <c r="AN1044" s="139"/>
      <c r="AO1044" s="139"/>
      <c r="AP1044" s="139"/>
      <c r="AQ1044" s="139"/>
      <c r="AR1044" s="139"/>
      <c r="AS1044" s="139"/>
      <c r="AT1044" s="139"/>
      <c r="AU1044" s="139"/>
      <c r="AV1044" s="139"/>
      <c r="AW1044" s="139"/>
      <c r="AX1044" s="139"/>
      <c r="AY1044" s="139"/>
      <c r="AZ1044" s="139"/>
      <c r="BA1044" s="139"/>
      <c r="BB1044" s="139"/>
      <c r="BC1044" s="139"/>
      <c r="BD1044" s="139"/>
      <c r="BE1044" s="139"/>
      <c r="BF1044" s="139"/>
      <c r="BG1044" s="139"/>
    </row>
    <row r="1045" spans="1:59" ht="14.25" x14ac:dyDescent="0.2">
      <c r="A1045" s="139"/>
      <c r="B1045" s="139"/>
      <c r="C1045" s="139"/>
      <c r="D1045" s="139"/>
      <c r="E1045" s="139"/>
      <c r="F1045" s="139"/>
      <c r="G1045" s="139"/>
      <c r="H1045" s="139"/>
      <c r="I1045" s="139"/>
      <c r="J1045" s="139"/>
      <c r="K1045" s="139"/>
      <c r="L1045" s="139"/>
      <c r="M1045" s="139"/>
      <c r="N1045" s="139"/>
      <c r="O1045" s="139"/>
      <c r="P1045" s="139"/>
      <c r="Q1045" s="139"/>
      <c r="R1045" s="139"/>
      <c r="S1045" s="139"/>
      <c r="T1045" s="139"/>
      <c r="U1045" s="139"/>
      <c r="V1045" s="139"/>
      <c r="W1045" s="139"/>
      <c r="X1045" s="139"/>
      <c r="Y1045" s="139"/>
      <c r="Z1045" s="139"/>
      <c r="AA1045" s="139"/>
      <c r="AB1045" s="139"/>
      <c r="AC1045" s="139"/>
      <c r="AD1045" s="139"/>
      <c r="AE1045" s="139"/>
      <c r="AF1045" s="139"/>
      <c r="AG1045" s="139"/>
      <c r="AH1045" s="139"/>
      <c r="AI1045" s="139"/>
      <c r="AJ1045" s="139"/>
      <c r="AK1045" s="139"/>
      <c r="AL1045" s="139"/>
      <c r="AM1045" s="139"/>
      <c r="AN1045" s="139"/>
      <c r="AO1045" s="139"/>
      <c r="AP1045" s="139"/>
      <c r="AQ1045" s="139"/>
      <c r="AR1045" s="139"/>
      <c r="AS1045" s="139"/>
      <c r="AT1045" s="139"/>
      <c r="AU1045" s="139"/>
      <c r="AV1045" s="139"/>
      <c r="AW1045" s="139"/>
      <c r="AX1045" s="139"/>
      <c r="AY1045" s="139"/>
      <c r="AZ1045" s="139"/>
      <c r="BA1045" s="139"/>
      <c r="BB1045" s="139"/>
      <c r="BC1045" s="139"/>
      <c r="BD1045" s="139"/>
      <c r="BE1045" s="139"/>
      <c r="BF1045" s="139"/>
      <c r="BG1045" s="139"/>
    </row>
    <row r="1046" spans="1:59" ht="14.25" x14ac:dyDescent="0.2">
      <c r="A1046" s="139"/>
      <c r="B1046" s="139"/>
      <c r="C1046" s="139"/>
      <c r="D1046" s="139"/>
      <c r="E1046" s="139"/>
      <c r="F1046" s="139"/>
      <c r="G1046" s="139"/>
      <c r="H1046" s="139"/>
      <c r="I1046" s="139"/>
      <c r="J1046" s="139"/>
      <c r="K1046" s="139"/>
      <c r="L1046" s="139"/>
      <c r="M1046" s="139"/>
      <c r="N1046" s="139"/>
      <c r="O1046" s="139"/>
      <c r="P1046" s="139"/>
      <c r="Q1046" s="139"/>
      <c r="R1046" s="139"/>
      <c r="S1046" s="139"/>
      <c r="T1046" s="139"/>
      <c r="U1046" s="139"/>
      <c r="V1046" s="139"/>
      <c r="W1046" s="139"/>
      <c r="X1046" s="139"/>
      <c r="Y1046" s="139"/>
      <c r="Z1046" s="139"/>
      <c r="AA1046" s="139"/>
      <c r="AB1046" s="139"/>
      <c r="AC1046" s="139"/>
      <c r="AD1046" s="139"/>
      <c r="AE1046" s="139"/>
      <c r="AF1046" s="139"/>
      <c r="AG1046" s="139"/>
      <c r="AH1046" s="139"/>
      <c r="AI1046" s="139"/>
      <c r="AJ1046" s="139"/>
      <c r="AK1046" s="139"/>
      <c r="AL1046" s="139"/>
      <c r="AM1046" s="139"/>
      <c r="AN1046" s="139"/>
      <c r="AO1046" s="139"/>
      <c r="AP1046" s="139"/>
      <c r="AQ1046" s="139"/>
      <c r="AR1046" s="139"/>
      <c r="AS1046" s="139"/>
      <c r="AT1046" s="139"/>
      <c r="AU1046" s="139"/>
      <c r="AV1046" s="139"/>
      <c r="AW1046" s="139"/>
      <c r="AX1046" s="139"/>
      <c r="AY1046" s="139"/>
      <c r="AZ1046" s="139"/>
      <c r="BA1046" s="139"/>
      <c r="BB1046" s="139"/>
      <c r="BC1046" s="139"/>
      <c r="BD1046" s="139"/>
      <c r="BE1046" s="139"/>
      <c r="BF1046" s="139"/>
      <c r="BG1046" s="139"/>
    </row>
    <row r="1047" spans="1:59" ht="14.25" x14ac:dyDescent="0.2">
      <c r="A1047" s="139"/>
      <c r="B1047" s="139"/>
      <c r="C1047" s="139"/>
      <c r="D1047" s="139"/>
      <c r="E1047" s="139"/>
      <c r="F1047" s="139"/>
      <c r="G1047" s="139"/>
      <c r="H1047" s="139"/>
      <c r="I1047" s="139"/>
      <c r="J1047" s="139"/>
      <c r="K1047" s="139"/>
      <c r="L1047" s="139"/>
      <c r="M1047" s="139"/>
      <c r="N1047" s="139"/>
      <c r="O1047" s="139"/>
      <c r="P1047" s="139"/>
      <c r="Q1047" s="139"/>
      <c r="R1047" s="139"/>
      <c r="S1047" s="139"/>
      <c r="T1047" s="139"/>
      <c r="U1047" s="139"/>
      <c r="V1047" s="139"/>
      <c r="W1047" s="139"/>
      <c r="X1047" s="139"/>
      <c r="Y1047" s="139"/>
      <c r="Z1047" s="139"/>
      <c r="AA1047" s="139"/>
      <c r="AB1047" s="139"/>
      <c r="AC1047" s="139"/>
      <c r="AD1047" s="139"/>
      <c r="AE1047" s="139"/>
      <c r="AF1047" s="139"/>
      <c r="AG1047" s="139"/>
      <c r="AH1047" s="139"/>
      <c r="AI1047" s="139"/>
      <c r="AJ1047" s="139"/>
      <c r="AK1047" s="139"/>
      <c r="AL1047" s="139"/>
      <c r="AM1047" s="139"/>
      <c r="AN1047" s="139"/>
      <c r="AO1047" s="139"/>
      <c r="AP1047" s="139"/>
      <c r="AQ1047" s="139"/>
      <c r="AR1047" s="139"/>
      <c r="AS1047" s="139"/>
      <c r="AT1047" s="139"/>
      <c r="AU1047" s="139"/>
      <c r="AV1047" s="139"/>
      <c r="AW1047" s="139"/>
      <c r="AX1047" s="139"/>
      <c r="AY1047" s="139"/>
      <c r="AZ1047" s="139"/>
      <c r="BA1047" s="139"/>
      <c r="BB1047" s="139"/>
      <c r="BC1047" s="139"/>
      <c r="BD1047" s="139"/>
      <c r="BE1047" s="139"/>
      <c r="BF1047" s="139"/>
      <c r="BG1047" s="139"/>
    </row>
    <row r="1048" spans="1:59" ht="14.25" x14ac:dyDescent="0.2">
      <c r="A1048" s="139"/>
      <c r="B1048" s="139"/>
      <c r="C1048" s="139"/>
      <c r="D1048" s="139"/>
      <c r="E1048" s="139"/>
      <c r="F1048" s="139"/>
      <c r="G1048" s="139"/>
      <c r="H1048" s="139"/>
      <c r="I1048" s="139"/>
      <c r="J1048" s="139"/>
      <c r="K1048" s="139"/>
      <c r="L1048" s="139"/>
      <c r="M1048" s="139"/>
      <c r="N1048" s="139"/>
      <c r="O1048" s="139"/>
      <c r="P1048" s="139"/>
      <c r="Q1048" s="139"/>
      <c r="R1048" s="139"/>
      <c r="S1048" s="139"/>
      <c r="T1048" s="139"/>
      <c r="U1048" s="139"/>
      <c r="V1048" s="139"/>
      <c r="W1048" s="139"/>
      <c r="X1048" s="139"/>
      <c r="Y1048" s="139"/>
      <c r="Z1048" s="139"/>
      <c r="AA1048" s="139"/>
      <c r="AB1048" s="139"/>
      <c r="AC1048" s="139"/>
      <c r="AD1048" s="139"/>
      <c r="AE1048" s="139"/>
      <c r="AF1048" s="139"/>
      <c r="AG1048" s="139"/>
      <c r="AH1048" s="139"/>
      <c r="AI1048" s="139"/>
      <c r="AJ1048" s="139"/>
      <c r="AK1048" s="139"/>
      <c r="AL1048" s="139"/>
      <c r="AM1048" s="139"/>
      <c r="AN1048" s="139"/>
      <c r="AO1048" s="139"/>
      <c r="AP1048" s="139"/>
      <c r="AQ1048" s="139"/>
      <c r="AR1048" s="139"/>
      <c r="AS1048" s="139"/>
      <c r="AT1048" s="139"/>
      <c r="AU1048" s="139"/>
      <c r="AV1048" s="139"/>
      <c r="AW1048" s="139"/>
      <c r="AX1048" s="139"/>
      <c r="AY1048" s="139"/>
      <c r="AZ1048" s="139"/>
      <c r="BA1048" s="139"/>
      <c r="BB1048" s="139"/>
      <c r="BC1048" s="139"/>
      <c r="BD1048" s="139"/>
      <c r="BE1048" s="139"/>
      <c r="BF1048" s="139"/>
      <c r="BG1048" s="139"/>
    </row>
    <row r="1049" spans="1:59" ht="14.25" x14ac:dyDescent="0.2">
      <c r="A1049" s="139"/>
      <c r="B1049" s="139"/>
      <c r="C1049" s="139"/>
      <c r="D1049" s="139"/>
      <c r="E1049" s="139"/>
      <c r="F1049" s="139"/>
      <c r="G1049" s="139"/>
      <c r="H1049" s="139"/>
      <c r="I1049" s="139"/>
      <c r="J1049" s="139"/>
      <c r="K1049" s="139"/>
      <c r="L1049" s="139"/>
      <c r="M1049" s="139"/>
      <c r="N1049" s="139"/>
      <c r="O1049" s="139"/>
      <c r="P1049" s="139"/>
      <c r="Q1049" s="139"/>
      <c r="R1049" s="139"/>
      <c r="S1049" s="139"/>
      <c r="T1049" s="139"/>
      <c r="U1049" s="139"/>
      <c r="V1049" s="139"/>
      <c r="W1049" s="139"/>
      <c r="X1049" s="139"/>
      <c r="Y1049" s="139"/>
      <c r="Z1049" s="139"/>
      <c r="AA1049" s="139"/>
      <c r="AB1049" s="139"/>
      <c r="AC1049" s="139"/>
      <c r="AD1049" s="139"/>
      <c r="AE1049" s="139"/>
      <c r="AF1049" s="139"/>
      <c r="AG1049" s="139"/>
      <c r="AH1049" s="139"/>
      <c r="AI1049" s="139"/>
      <c r="AJ1049" s="139"/>
      <c r="AK1049" s="139"/>
      <c r="AL1049" s="139"/>
      <c r="AM1049" s="139"/>
      <c r="AN1049" s="139"/>
      <c r="AO1049" s="139"/>
      <c r="AP1049" s="139"/>
      <c r="AQ1049" s="139"/>
      <c r="AR1049" s="139"/>
      <c r="AS1049" s="139"/>
      <c r="AT1049" s="139"/>
      <c r="AU1049" s="139"/>
      <c r="AV1049" s="139"/>
      <c r="AW1049" s="139"/>
      <c r="AX1049" s="139"/>
      <c r="AY1049" s="139"/>
      <c r="AZ1049" s="139"/>
      <c r="BA1049" s="139"/>
      <c r="BB1049" s="139"/>
      <c r="BC1049" s="139"/>
      <c r="BD1049" s="139"/>
      <c r="BE1049" s="139"/>
      <c r="BF1049" s="139"/>
      <c r="BG1049" s="139"/>
    </row>
    <row r="1050" spans="1:59" ht="14.25" x14ac:dyDescent="0.2">
      <c r="A1050" s="139"/>
      <c r="B1050" s="139"/>
      <c r="C1050" s="139"/>
      <c r="D1050" s="139"/>
      <c r="E1050" s="139"/>
      <c r="F1050" s="139"/>
      <c r="G1050" s="139"/>
      <c r="H1050" s="139"/>
      <c r="I1050" s="139"/>
      <c r="J1050" s="139"/>
      <c r="K1050" s="139"/>
      <c r="L1050" s="139"/>
      <c r="M1050" s="139"/>
      <c r="N1050" s="139"/>
      <c r="O1050" s="139"/>
      <c r="P1050" s="139"/>
      <c r="Q1050" s="139"/>
      <c r="R1050" s="139"/>
      <c r="S1050" s="139"/>
      <c r="T1050" s="139"/>
      <c r="U1050" s="139"/>
      <c r="V1050" s="139"/>
      <c r="W1050" s="139"/>
      <c r="X1050" s="139"/>
      <c r="Y1050" s="139"/>
      <c r="Z1050" s="139"/>
      <c r="AA1050" s="139"/>
      <c r="AB1050" s="139"/>
      <c r="AC1050" s="139"/>
      <c r="AD1050" s="139"/>
      <c r="AE1050" s="139"/>
      <c r="AF1050" s="139"/>
      <c r="AG1050" s="139"/>
      <c r="AH1050" s="139"/>
      <c r="AI1050" s="139"/>
      <c r="AJ1050" s="139"/>
      <c r="AK1050" s="139"/>
      <c r="AL1050" s="139"/>
      <c r="AM1050" s="139"/>
      <c r="AN1050" s="139"/>
      <c r="AO1050" s="139"/>
      <c r="AP1050" s="139"/>
      <c r="AQ1050" s="139"/>
      <c r="AR1050" s="139"/>
      <c r="AS1050" s="139"/>
      <c r="AT1050" s="139"/>
      <c r="AU1050" s="139"/>
      <c r="AV1050" s="139"/>
      <c r="AW1050" s="139"/>
      <c r="AX1050" s="139"/>
      <c r="AY1050" s="139"/>
      <c r="AZ1050" s="139"/>
      <c r="BA1050" s="139"/>
      <c r="BB1050" s="139"/>
      <c r="BC1050" s="139"/>
      <c r="BD1050" s="139"/>
      <c r="BE1050" s="139"/>
      <c r="BF1050" s="139"/>
      <c r="BG1050" s="139"/>
    </row>
    <row r="1051" spans="1:59" ht="14.25" x14ac:dyDescent="0.2">
      <c r="A1051" s="139"/>
      <c r="B1051" s="139"/>
      <c r="C1051" s="139"/>
      <c r="D1051" s="139"/>
      <c r="E1051" s="139"/>
      <c r="F1051" s="139"/>
      <c r="G1051" s="139"/>
      <c r="H1051" s="139"/>
      <c r="I1051" s="139"/>
      <c r="J1051" s="139"/>
      <c r="K1051" s="139"/>
      <c r="L1051" s="139"/>
      <c r="M1051" s="139"/>
      <c r="N1051" s="139"/>
      <c r="O1051" s="139"/>
      <c r="P1051" s="139"/>
      <c r="Q1051" s="139"/>
      <c r="R1051" s="139"/>
      <c r="S1051" s="139"/>
      <c r="T1051" s="139"/>
      <c r="U1051" s="139"/>
      <c r="V1051" s="139"/>
      <c r="W1051" s="139"/>
      <c r="X1051" s="139"/>
      <c r="Y1051" s="139"/>
      <c r="Z1051" s="139"/>
      <c r="AA1051" s="139"/>
      <c r="AB1051" s="139"/>
      <c r="AC1051" s="139"/>
      <c r="AD1051" s="139"/>
      <c r="AE1051" s="139"/>
      <c r="AF1051" s="139"/>
      <c r="AG1051" s="139"/>
      <c r="AH1051" s="139"/>
      <c r="AI1051" s="139"/>
      <c r="AJ1051" s="139"/>
      <c r="AK1051" s="139"/>
      <c r="AL1051" s="139"/>
      <c r="AM1051" s="139"/>
      <c r="AN1051" s="139"/>
      <c r="AO1051" s="139"/>
      <c r="AP1051" s="139"/>
      <c r="AQ1051" s="139"/>
      <c r="AR1051" s="139"/>
      <c r="AS1051" s="139"/>
      <c r="AT1051" s="139"/>
      <c r="AU1051" s="139"/>
      <c r="AV1051" s="139"/>
      <c r="AW1051" s="139"/>
      <c r="AX1051" s="139"/>
      <c r="AY1051" s="139"/>
      <c r="AZ1051" s="139"/>
      <c r="BA1051" s="139"/>
      <c r="BB1051" s="139"/>
      <c r="BC1051" s="139"/>
      <c r="BD1051" s="139"/>
      <c r="BE1051" s="139"/>
      <c r="BF1051" s="139"/>
      <c r="BG1051" s="139"/>
    </row>
    <row r="1052" spans="1:59" ht="14.25" x14ac:dyDescent="0.2">
      <c r="A1052" s="139"/>
      <c r="B1052" s="139"/>
      <c r="C1052" s="139"/>
      <c r="D1052" s="139"/>
      <c r="E1052" s="139"/>
      <c r="F1052" s="139"/>
      <c r="G1052" s="139"/>
      <c r="H1052" s="139"/>
      <c r="I1052" s="139"/>
      <c r="J1052" s="139"/>
      <c r="K1052" s="139"/>
      <c r="L1052" s="139"/>
      <c r="M1052" s="139"/>
      <c r="N1052" s="139"/>
      <c r="O1052" s="139"/>
      <c r="P1052" s="139"/>
      <c r="Q1052" s="139"/>
      <c r="R1052" s="139"/>
      <c r="S1052" s="139"/>
      <c r="T1052" s="139"/>
      <c r="U1052" s="139"/>
      <c r="V1052" s="139"/>
      <c r="W1052" s="139"/>
      <c r="X1052" s="139"/>
      <c r="Y1052" s="139"/>
      <c r="Z1052" s="139"/>
      <c r="AA1052" s="139"/>
      <c r="AB1052" s="139"/>
      <c r="AC1052" s="139"/>
      <c r="AD1052" s="139"/>
      <c r="AE1052" s="139"/>
      <c r="AF1052" s="139"/>
      <c r="AG1052" s="139"/>
      <c r="AH1052" s="139"/>
      <c r="AI1052" s="139"/>
      <c r="AJ1052" s="139"/>
      <c r="AK1052" s="139"/>
      <c r="AL1052" s="139"/>
      <c r="AM1052" s="139"/>
      <c r="AN1052" s="139"/>
      <c r="AO1052" s="139"/>
      <c r="AP1052" s="139"/>
      <c r="AQ1052" s="139"/>
      <c r="AR1052" s="139"/>
      <c r="AS1052" s="139"/>
      <c r="AT1052" s="139"/>
      <c r="AU1052" s="139"/>
      <c r="AV1052" s="139"/>
      <c r="AW1052" s="139"/>
      <c r="AX1052" s="139"/>
      <c r="AY1052" s="139"/>
      <c r="AZ1052" s="139"/>
      <c r="BA1052" s="139"/>
      <c r="BB1052" s="139"/>
      <c r="BC1052" s="139"/>
      <c r="BD1052" s="139"/>
      <c r="BE1052" s="139"/>
      <c r="BF1052" s="139"/>
      <c r="BG1052" s="139"/>
    </row>
    <row r="1053" spans="1:59" ht="14.25" x14ac:dyDescent="0.2">
      <c r="A1053" s="139"/>
      <c r="B1053" s="139"/>
      <c r="C1053" s="139"/>
      <c r="D1053" s="139"/>
      <c r="E1053" s="139"/>
      <c r="F1053" s="139"/>
      <c r="G1053" s="139"/>
      <c r="H1053" s="139"/>
      <c r="I1053" s="139"/>
      <c r="J1053" s="139"/>
      <c r="K1053" s="139"/>
      <c r="L1053" s="139"/>
      <c r="M1053" s="139"/>
      <c r="N1053" s="139"/>
      <c r="O1053" s="139"/>
      <c r="P1053" s="139"/>
      <c r="Q1053" s="139"/>
      <c r="R1053" s="139"/>
      <c r="S1053" s="139"/>
      <c r="T1053" s="139"/>
      <c r="U1053" s="139"/>
      <c r="V1053" s="139"/>
      <c r="W1053" s="139"/>
      <c r="X1053" s="139"/>
      <c r="Y1053" s="139"/>
      <c r="Z1053" s="139"/>
      <c r="AA1053" s="139"/>
      <c r="AB1053" s="139"/>
      <c r="AC1053" s="139"/>
      <c r="AD1053" s="139"/>
      <c r="AE1053" s="139"/>
      <c r="AF1053" s="139"/>
      <c r="AG1053" s="139"/>
      <c r="AH1053" s="139"/>
      <c r="AI1053" s="139"/>
      <c r="AJ1053" s="139"/>
      <c r="AK1053" s="139"/>
      <c r="AL1053" s="139"/>
      <c r="AM1053" s="139"/>
      <c r="AN1053" s="139"/>
      <c r="AO1053" s="139"/>
      <c r="AP1053" s="139"/>
      <c r="AQ1053" s="139"/>
      <c r="AR1053" s="139"/>
      <c r="AS1053" s="139"/>
      <c r="AT1053" s="139"/>
      <c r="AU1053" s="139"/>
      <c r="AV1053" s="139"/>
      <c r="AW1053" s="139"/>
      <c r="AX1053" s="139"/>
      <c r="AY1053" s="139"/>
      <c r="AZ1053" s="139"/>
      <c r="BA1053" s="139"/>
      <c r="BB1053" s="139"/>
      <c r="BC1053" s="139"/>
      <c r="BD1053" s="139"/>
      <c r="BE1053" s="139"/>
      <c r="BF1053" s="139"/>
      <c r="BG1053" s="139"/>
    </row>
    <row r="1054" spans="1:59" ht="14.25" x14ac:dyDescent="0.2">
      <c r="A1054" s="139"/>
      <c r="B1054" s="139"/>
      <c r="C1054" s="139"/>
      <c r="D1054" s="139"/>
      <c r="E1054" s="139"/>
      <c r="F1054" s="139"/>
      <c r="G1054" s="139"/>
      <c r="H1054" s="139"/>
      <c r="I1054" s="139"/>
      <c r="J1054" s="139"/>
      <c r="K1054" s="139"/>
      <c r="L1054" s="139"/>
      <c r="M1054" s="139"/>
      <c r="N1054" s="139"/>
      <c r="O1054" s="139"/>
      <c r="P1054" s="139"/>
      <c r="Q1054" s="139"/>
      <c r="R1054" s="139"/>
      <c r="S1054" s="139"/>
      <c r="T1054" s="139"/>
      <c r="U1054" s="139"/>
      <c r="V1054" s="139"/>
      <c r="W1054" s="139"/>
      <c r="X1054" s="139"/>
      <c r="Y1054" s="139"/>
      <c r="Z1054" s="139"/>
      <c r="AA1054" s="139"/>
      <c r="AB1054" s="139"/>
      <c r="AC1054" s="139"/>
      <c r="AD1054" s="139"/>
      <c r="AE1054" s="139"/>
      <c r="AF1054" s="139"/>
      <c r="AG1054" s="139"/>
      <c r="AH1054" s="139"/>
      <c r="AI1054" s="139"/>
      <c r="AJ1054" s="139"/>
      <c r="AK1054" s="139"/>
      <c r="AL1054" s="139"/>
      <c r="AM1054" s="139"/>
      <c r="AN1054" s="139"/>
      <c r="AO1054" s="139"/>
      <c r="AP1054" s="139"/>
      <c r="AQ1054" s="139"/>
      <c r="AR1054" s="139"/>
      <c r="AS1054" s="139"/>
      <c r="AT1054" s="139"/>
      <c r="AU1054" s="139"/>
      <c r="AV1054" s="139"/>
      <c r="AW1054" s="139"/>
      <c r="AX1054" s="139"/>
      <c r="AY1054" s="139"/>
      <c r="AZ1054" s="139"/>
      <c r="BA1054" s="139"/>
      <c r="BB1054" s="139"/>
      <c r="BC1054" s="139"/>
      <c r="BD1054" s="139"/>
      <c r="BE1054" s="139"/>
      <c r="BF1054" s="139"/>
      <c r="BG1054" s="139"/>
    </row>
    <row r="1055" spans="1:59" ht="14.25" x14ac:dyDescent="0.2">
      <c r="A1055" s="139"/>
      <c r="B1055" s="139"/>
      <c r="C1055" s="139"/>
      <c r="D1055" s="139"/>
      <c r="E1055" s="139"/>
      <c r="F1055" s="139"/>
      <c r="G1055" s="139"/>
      <c r="H1055" s="139"/>
      <c r="I1055" s="139"/>
      <c r="J1055" s="139"/>
      <c r="K1055" s="139"/>
      <c r="L1055" s="139"/>
      <c r="M1055" s="139"/>
      <c r="N1055" s="139"/>
      <c r="O1055" s="139"/>
      <c r="P1055" s="139"/>
      <c r="Q1055" s="139"/>
      <c r="R1055" s="139"/>
      <c r="S1055" s="139"/>
      <c r="T1055" s="139"/>
      <c r="U1055" s="139"/>
      <c r="V1055" s="139"/>
      <c r="W1055" s="139"/>
      <c r="X1055" s="139"/>
      <c r="Y1055" s="139"/>
      <c r="Z1055" s="139"/>
      <c r="AA1055" s="139"/>
      <c r="AB1055" s="139"/>
      <c r="AC1055" s="139"/>
      <c r="AD1055" s="139"/>
      <c r="AE1055" s="139"/>
      <c r="AF1055" s="139"/>
      <c r="AG1055" s="139"/>
      <c r="AH1055" s="139"/>
      <c r="AI1055" s="139"/>
      <c r="AJ1055" s="139"/>
      <c r="AK1055" s="139"/>
      <c r="AL1055" s="139"/>
      <c r="AM1055" s="139"/>
      <c r="AN1055" s="139"/>
      <c r="AO1055" s="139"/>
      <c r="AP1055" s="139"/>
      <c r="AQ1055" s="139"/>
      <c r="AR1055" s="139"/>
      <c r="AS1055" s="139"/>
      <c r="AT1055" s="139"/>
      <c r="AU1055" s="139"/>
      <c r="AV1055" s="139"/>
      <c r="AW1055" s="139"/>
      <c r="AX1055" s="139"/>
      <c r="AY1055" s="139"/>
      <c r="AZ1055" s="139"/>
      <c r="BA1055" s="139"/>
      <c r="BB1055" s="139"/>
      <c r="BC1055" s="139"/>
      <c r="BD1055" s="139"/>
      <c r="BE1055" s="139"/>
      <c r="BF1055" s="139"/>
      <c r="BG1055" s="139"/>
    </row>
    <row r="1056" spans="1:59" ht="14.25" x14ac:dyDescent="0.2">
      <c r="A1056" s="139"/>
      <c r="B1056" s="139"/>
      <c r="C1056" s="139"/>
      <c r="D1056" s="139"/>
      <c r="E1056" s="139"/>
      <c r="F1056" s="139"/>
      <c r="G1056" s="139"/>
      <c r="H1056" s="139"/>
      <c r="I1056" s="139"/>
      <c r="J1056" s="139"/>
      <c r="K1056" s="139"/>
      <c r="L1056" s="139"/>
      <c r="M1056" s="139"/>
      <c r="N1056" s="139"/>
      <c r="O1056" s="139"/>
      <c r="P1056" s="139"/>
      <c r="Q1056" s="139"/>
      <c r="R1056" s="139"/>
      <c r="S1056" s="139"/>
      <c r="T1056" s="139"/>
      <c r="U1056" s="139"/>
      <c r="V1056" s="139"/>
      <c r="W1056" s="139"/>
      <c r="X1056" s="139"/>
      <c r="Y1056" s="139"/>
      <c r="Z1056" s="139"/>
      <c r="AA1056" s="139"/>
      <c r="AB1056" s="139"/>
      <c r="AC1056" s="139"/>
      <c r="AD1056" s="139"/>
      <c r="AE1056" s="139"/>
      <c r="AF1056" s="139"/>
      <c r="AG1056" s="139"/>
      <c r="AH1056" s="139"/>
      <c r="AI1056" s="139"/>
      <c r="AJ1056" s="139"/>
      <c r="AK1056" s="139"/>
      <c r="AL1056" s="139"/>
      <c r="AM1056" s="139"/>
      <c r="AN1056" s="139"/>
      <c r="AO1056" s="139"/>
      <c r="AP1056" s="139"/>
      <c r="AQ1056" s="139"/>
      <c r="AR1056" s="139"/>
      <c r="AS1056" s="139"/>
      <c r="AT1056" s="139"/>
      <c r="AU1056" s="139"/>
      <c r="AV1056" s="139"/>
      <c r="AW1056" s="139"/>
      <c r="AX1056" s="139"/>
      <c r="AY1056" s="139"/>
      <c r="AZ1056" s="139"/>
      <c r="BA1056" s="139"/>
      <c r="BB1056" s="139"/>
      <c r="BC1056" s="139"/>
      <c r="BD1056" s="139"/>
      <c r="BE1056" s="139"/>
      <c r="BF1056" s="139"/>
      <c r="BG1056" s="139"/>
    </row>
    <row r="1057" spans="1:59" ht="14.25" x14ac:dyDescent="0.2">
      <c r="A1057" s="139"/>
      <c r="B1057" s="139"/>
      <c r="C1057" s="139"/>
      <c r="D1057" s="139"/>
      <c r="E1057" s="139"/>
      <c r="F1057" s="139"/>
      <c r="G1057" s="139"/>
      <c r="H1057" s="139"/>
      <c r="I1057" s="139"/>
      <c r="J1057" s="139"/>
      <c r="K1057" s="139"/>
      <c r="L1057" s="139"/>
      <c r="M1057" s="139"/>
      <c r="N1057" s="139"/>
      <c r="O1057" s="139"/>
      <c r="P1057" s="139"/>
      <c r="Q1057" s="139"/>
      <c r="R1057" s="139"/>
      <c r="S1057" s="139"/>
      <c r="T1057" s="139"/>
      <c r="U1057" s="139"/>
      <c r="V1057" s="139"/>
      <c r="W1057" s="139"/>
      <c r="X1057" s="139"/>
      <c r="Y1057" s="139"/>
      <c r="Z1057" s="139"/>
      <c r="AA1057" s="139"/>
      <c r="AB1057" s="139"/>
      <c r="AC1057" s="139"/>
      <c r="AD1057" s="139"/>
      <c r="AE1057" s="139"/>
      <c r="AF1057" s="139"/>
      <c r="AG1057" s="139"/>
      <c r="AH1057" s="139"/>
      <c r="AI1057" s="139"/>
      <c r="AJ1057" s="139"/>
      <c r="AK1057" s="139"/>
      <c r="AL1057" s="139"/>
      <c r="AM1057" s="139"/>
      <c r="AN1057" s="139"/>
      <c r="AO1057" s="139"/>
      <c r="AP1057" s="139"/>
      <c r="AQ1057" s="139"/>
      <c r="AR1057" s="139"/>
      <c r="AS1057" s="139"/>
      <c r="AT1057" s="139"/>
      <c r="AU1057" s="139"/>
      <c r="AV1057" s="139"/>
      <c r="AW1057" s="139"/>
      <c r="AX1057" s="139"/>
      <c r="AY1057" s="139"/>
      <c r="AZ1057" s="139"/>
      <c r="BA1057" s="139"/>
      <c r="BB1057" s="139"/>
      <c r="BC1057" s="139"/>
      <c r="BD1057" s="139"/>
      <c r="BE1057" s="139"/>
      <c r="BF1057" s="139"/>
      <c r="BG1057" s="139"/>
    </row>
    <row r="1058" spans="1:59" ht="14.25" x14ac:dyDescent="0.2">
      <c r="A1058" s="139"/>
      <c r="B1058" s="139"/>
      <c r="C1058" s="139"/>
      <c r="D1058" s="139"/>
      <c r="E1058" s="139"/>
      <c r="F1058" s="139"/>
      <c r="G1058" s="139"/>
      <c r="H1058" s="139"/>
      <c r="I1058" s="139"/>
      <c r="J1058" s="139"/>
      <c r="K1058" s="139"/>
      <c r="L1058" s="139"/>
      <c r="M1058" s="139"/>
      <c r="N1058" s="139"/>
      <c r="O1058" s="139"/>
      <c r="P1058" s="139"/>
      <c r="Q1058" s="139"/>
      <c r="R1058" s="139"/>
      <c r="S1058" s="139"/>
      <c r="T1058" s="139"/>
      <c r="U1058" s="139"/>
      <c r="V1058" s="139"/>
      <c r="W1058" s="139"/>
      <c r="X1058" s="139"/>
      <c r="Y1058" s="139"/>
      <c r="Z1058" s="139"/>
      <c r="AA1058" s="139"/>
      <c r="AB1058" s="139"/>
      <c r="AC1058" s="139"/>
      <c r="AD1058" s="139"/>
      <c r="AE1058" s="139"/>
      <c r="AF1058" s="139"/>
      <c r="AG1058" s="139"/>
      <c r="AH1058" s="139"/>
      <c r="AI1058" s="139"/>
      <c r="AJ1058" s="139"/>
      <c r="AK1058" s="139"/>
      <c r="AL1058" s="139"/>
      <c r="AM1058" s="139"/>
      <c r="AN1058" s="139"/>
      <c r="AO1058" s="139"/>
      <c r="AP1058" s="139"/>
      <c r="AQ1058" s="139"/>
      <c r="AR1058" s="139"/>
      <c r="AS1058" s="139"/>
      <c r="AT1058" s="139"/>
      <c r="AU1058" s="139"/>
      <c r="AV1058" s="139"/>
      <c r="AW1058" s="139"/>
      <c r="AX1058" s="139"/>
      <c r="AY1058" s="139"/>
      <c r="AZ1058" s="139"/>
      <c r="BA1058" s="139"/>
      <c r="BB1058" s="139"/>
      <c r="BC1058" s="139"/>
      <c r="BD1058" s="139"/>
      <c r="BE1058" s="139"/>
      <c r="BF1058" s="139"/>
      <c r="BG1058" s="139"/>
    </row>
    <row r="1059" spans="1:59" ht="14.25" x14ac:dyDescent="0.2">
      <c r="A1059" s="139"/>
      <c r="B1059" s="139"/>
      <c r="C1059" s="139"/>
      <c r="D1059" s="139"/>
      <c r="E1059" s="139"/>
      <c r="F1059" s="139"/>
      <c r="G1059" s="139"/>
      <c r="H1059" s="139"/>
      <c r="I1059" s="139"/>
      <c r="J1059" s="139"/>
      <c r="K1059" s="139"/>
      <c r="L1059" s="139"/>
      <c r="M1059" s="139"/>
      <c r="N1059" s="139"/>
      <c r="O1059" s="139"/>
      <c r="P1059" s="139"/>
      <c r="Q1059" s="139"/>
      <c r="R1059" s="139"/>
      <c r="S1059" s="139"/>
      <c r="T1059" s="139"/>
      <c r="U1059" s="139"/>
      <c r="V1059" s="139"/>
      <c r="W1059" s="139"/>
      <c r="X1059" s="139"/>
      <c r="Y1059" s="139"/>
      <c r="Z1059" s="139"/>
      <c r="AA1059" s="139"/>
      <c r="AB1059" s="139"/>
      <c r="AC1059" s="139"/>
      <c r="AD1059" s="139"/>
      <c r="AE1059" s="139"/>
      <c r="AF1059" s="139"/>
      <c r="AG1059" s="139"/>
      <c r="AH1059" s="139"/>
      <c r="AI1059" s="139"/>
      <c r="AJ1059" s="139"/>
      <c r="AK1059" s="139"/>
      <c r="AL1059" s="139"/>
      <c r="AM1059" s="139"/>
      <c r="AN1059" s="139"/>
      <c r="AO1059" s="139"/>
      <c r="AP1059" s="139"/>
      <c r="AQ1059" s="139"/>
      <c r="AR1059" s="139"/>
      <c r="AS1059" s="139"/>
      <c r="AT1059" s="139"/>
      <c r="AU1059" s="139"/>
      <c r="AV1059" s="139"/>
      <c r="AW1059" s="139"/>
      <c r="AX1059" s="139"/>
      <c r="AY1059" s="139"/>
      <c r="AZ1059" s="139"/>
      <c r="BA1059" s="139"/>
      <c r="BB1059" s="139"/>
      <c r="BC1059" s="139"/>
      <c r="BD1059" s="139"/>
      <c r="BE1059" s="139"/>
      <c r="BF1059" s="139"/>
      <c r="BG1059" s="139"/>
    </row>
    <row r="1060" spans="1:59" ht="14.25" x14ac:dyDescent="0.2">
      <c r="A1060" s="139"/>
      <c r="B1060" s="139"/>
      <c r="C1060" s="139"/>
      <c r="D1060" s="139"/>
      <c r="E1060" s="139"/>
      <c r="F1060" s="139"/>
      <c r="G1060" s="139"/>
      <c r="H1060" s="139"/>
      <c r="I1060" s="139"/>
      <c r="J1060" s="139"/>
      <c r="K1060" s="139"/>
      <c r="L1060" s="139"/>
      <c r="M1060" s="139"/>
      <c r="N1060" s="139"/>
      <c r="O1060" s="139"/>
      <c r="P1060" s="139"/>
      <c r="Q1060" s="139"/>
      <c r="R1060" s="139"/>
      <c r="S1060" s="139"/>
      <c r="T1060" s="139"/>
      <c r="U1060" s="139"/>
      <c r="V1060" s="139"/>
      <c r="W1060" s="139"/>
      <c r="X1060" s="139"/>
      <c r="Y1060" s="139"/>
      <c r="Z1060" s="139"/>
      <c r="AA1060" s="139"/>
      <c r="AB1060" s="139"/>
      <c r="AC1060" s="139"/>
      <c r="AD1060" s="139"/>
      <c r="AE1060" s="139"/>
      <c r="AF1060" s="139"/>
      <c r="AG1060" s="139"/>
      <c r="AH1060" s="139"/>
      <c r="AI1060" s="139"/>
      <c r="AJ1060" s="139"/>
      <c r="AK1060" s="139"/>
      <c r="AL1060" s="139"/>
      <c r="AM1060" s="139"/>
      <c r="AN1060" s="139"/>
      <c r="AO1060" s="139"/>
      <c r="AP1060" s="139"/>
      <c r="AQ1060" s="139"/>
      <c r="AR1060" s="139"/>
      <c r="AS1060" s="139"/>
      <c r="AT1060" s="139"/>
      <c r="AU1060" s="139"/>
      <c r="AV1060" s="139"/>
      <c r="AW1060" s="139"/>
      <c r="AX1060" s="139"/>
      <c r="AY1060" s="139"/>
      <c r="AZ1060" s="139"/>
      <c r="BA1060" s="139"/>
      <c r="BB1060" s="139"/>
      <c r="BC1060" s="139"/>
      <c r="BD1060" s="139"/>
      <c r="BE1060" s="139"/>
      <c r="BF1060" s="139"/>
      <c r="BG1060" s="139"/>
    </row>
    <row r="1061" spans="1:59" ht="14.25" x14ac:dyDescent="0.2">
      <c r="A1061" s="139"/>
      <c r="B1061" s="139"/>
      <c r="C1061" s="139"/>
      <c r="D1061" s="139"/>
      <c r="E1061" s="139"/>
      <c r="F1061" s="139"/>
      <c r="G1061" s="139"/>
      <c r="H1061" s="139"/>
      <c r="I1061" s="139"/>
      <c r="J1061" s="139"/>
      <c r="K1061" s="139"/>
      <c r="L1061" s="139"/>
      <c r="M1061" s="139"/>
      <c r="N1061" s="139"/>
      <c r="O1061" s="139"/>
      <c r="P1061" s="139"/>
      <c r="Q1061" s="139"/>
      <c r="R1061" s="139"/>
      <c r="S1061" s="139"/>
      <c r="T1061" s="139"/>
      <c r="U1061" s="139"/>
      <c r="V1061" s="139"/>
      <c r="W1061" s="139"/>
      <c r="X1061" s="139"/>
      <c r="Y1061" s="139"/>
      <c r="Z1061" s="139"/>
      <c r="AA1061" s="139"/>
      <c r="AB1061" s="139"/>
      <c r="AC1061" s="139"/>
      <c r="AD1061" s="139"/>
      <c r="AE1061" s="139"/>
      <c r="AF1061" s="139"/>
      <c r="AG1061" s="139"/>
      <c r="AH1061" s="139"/>
      <c r="AI1061" s="139"/>
      <c r="AJ1061" s="139"/>
      <c r="AK1061" s="139"/>
      <c r="AL1061" s="139"/>
      <c r="AM1061" s="139"/>
      <c r="AN1061" s="139"/>
      <c r="AO1061" s="139"/>
      <c r="AP1061" s="139"/>
      <c r="AQ1061" s="139"/>
      <c r="AR1061" s="139"/>
      <c r="AS1061" s="139"/>
      <c r="AT1061" s="139"/>
      <c r="AU1061" s="139"/>
      <c r="AV1061" s="139"/>
      <c r="AW1061" s="139"/>
      <c r="AX1061" s="139"/>
      <c r="AY1061" s="139"/>
      <c r="AZ1061" s="139"/>
      <c r="BA1061" s="139"/>
      <c r="BB1061" s="139"/>
      <c r="BC1061" s="139"/>
      <c r="BD1061" s="139"/>
      <c r="BE1061" s="139"/>
      <c r="BF1061" s="139"/>
      <c r="BG1061" s="139"/>
    </row>
    <row r="1062" spans="1:59" ht="14.25" x14ac:dyDescent="0.2">
      <c r="A1062" s="139"/>
      <c r="B1062" s="139"/>
      <c r="C1062" s="139"/>
      <c r="D1062" s="139"/>
      <c r="E1062" s="139"/>
      <c r="F1062" s="139"/>
      <c r="G1062" s="139"/>
      <c r="H1062" s="139"/>
      <c r="I1062" s="139"/>
      <c r="J1062" s="139"/>
      <c r="K1062" s="139"/>
      <c r="L1062" s="139"/>
      <c r="M1062" s="139"/>
      <c r="N1062" s="139"/>
      <c r="O1062" s="139"/>
      <c r="P1062" s="139"/>
      <c r="Q1062" s="139"/>
      <c r="R1062" s="139"/>
      <c r="S1062" s="139"/>
      <c r="T1062" s="139"/>
      <c r="U1062" s="139"/>
      <c r="V1062" s="139"/>
      <c r="W1062" s="139"/>
      <c r="X1062" s="139"/>
      <c r="Y1062" s="139"/>
      <c r="Z1062" s="139"/>
      <c r="AA1062" s="139"/>
      <c r="AB1062" s="139"/>
      <c r="AC1062" s="139"/>
      <c r="AD1062" s="139"/>
      <c r="AE1062" s="139"/>
      <c r="AF1062" s="139"/>
      <c r="AG1062" s="139"/>
      <c r="AH1062" s="139"/>
      <c r="AI1062" s="139"/>
      <c r="AJ1062" s="139"/>
      <c r="AK1062" s="139"/>
      <c r="AL1062" s="139"/>
      <c r="AM1062" s="139"/>
      <c r="AN1062" s="139"/>
      <c r="AO1062" s="139"/>
      <c r="AP1062" s="139"/>
      <c r="AQ1062" s="139"/>
      <c r="AR1062" s="139"/>
      <c r="AS1062" s="139"/>
      <c r="AT1062" s="139"/>
      <c r="AU1062" s="139"/>
      <c r="AV1062" s="139"/>
      <c r="AW1062" s="139"/>
      <c r="AX1062" s="139"/>
      <c r="AY1062" s="139"/>
      <c r="AZ1062" s="139"/>
      <c r="BA1062" s="139"/>
      <c r="BB1062" s="139"/>
      <c r="BC1062" s="139"/>
      <c r="BD1062" s="139"/>
      <c r="BE1062" s="139"/>
      <c r="BF1062" s="139"/>
      <c r="BG1062" s="139"/>
    </row>
    <row r="1063" spans="1:59" ht="14.25" x14ac:dyDescent="0.2">
      <c r="A1063" s="139"/>
      <c r="B1063" s="139"/>
      <c r="C1063" s="139"/>
      <c r="D1063" s="139"/>
      <c r="E1063" s="139"/>
      <c r="F1063" s="139"/>
      <c r="G1063" s="139"/>
      <c r="H1063" s="139"/>
      <c r="I1063" s="139"/>
      <c r="J1063" s="139"/>
      <c r="K1063" s="139"/>
      <c r="L1063" s="139"/>
      <c r="M1063" s="139"/>
      <c r="N1063" s="139"/>
      <c r="O1063" s="139"/>
      <c r="P1063" s="139"/>
      <c r="Q1063" s="139"/>
      <c r="R1063" s="139"/>
      <c r="S1063" s="139"/>
      <c r="T1063" s="139"/>
      <c r="U1063" s="139"/>
      <c r="V1063" s="139"/>
      <c r="W1063" s="139"/>
      <c r="X1063" s="139"/>
      <c r="Y1063" s="139"/>
      <c r="Z1063" s="139"/>
      <c r="AA1063" s="139"/>
      <c r="AB1063" s="139"/>
      <c r="AC1063" s="139"/>
      <c r="AD1063" s="139"/>
      <c r="AE1063" s="139"/>
      <c r="AF1063" s="139"/>
      <c r="AG1063" s="139"/>
      <c r="AH1063" s="139"/>
      <c r="AI1063" s="139"/>
      <c r="AJ1063" s="139"/>
      <c r="AK1063" s="139"/>
      <c r="AL1063" s="139"/>
      <c r="AM1063" s="139"/>
      <c r="AN1063" s="139"/>
      <c r="AO1063" s="139"/>
      <c r="AP1063" s="139"/>
      <c r="AQ1063" s="139"/>
      <c r="AR1063" s="139"/>
      <c r="AS1063" s="139"/>
      <c r="AT1063" s="139"/>
      <c r="AU1063" s="139"/>
      <c r="AV1063" s="139"/>
      <c r="AW1063" s="139"/>
      <c r="AX1063" s="139"/>
      <c r="AY1063" s="139"/>
      <c r="AZ1063" s="139"/>
      <c r="BA1063" s="139"/>
      <c r="BB1063" s="139"/>
      <c r="BC1063" s="139"/>
      <c r="BD1063" s="139"/>
      <c r="BE1063" s="139"/>
      <c r="BF1063" s="139"/>
      <c r="BG1063" s="139"/>
    </row>
    <row r="1064" spans="1:59" ht="14.25" x14ac:dyDescent="0.2">
      <c r="A1064" s="139"/>
      <c r="B1064" s="139"/>
      <c r="C1064" s="139"/>
      <c r="D1064" s="139"/>
      <c r="E1064" s="139"/>
      <c r="F1064" s="139"/>
      <c r="G1064" s="139"/>
      <c r="H1064" s="139"/>
      <c r="I1064" s="139"/>
      <c r="J1064" s="139"/>
      <c r="K1064" s="139"/>
      <c r="L1064" s="139"/>
      <c r="M1064" s="139"/>
      <c r="N1064" s="139"/>
      <c r="O1064" s="139"/>
      <c r="P1064" s="139"/>
      <c r="Q1064" s="139"/>
      <c r="R1064" s="139"/>
      <c r="S1064" s="139"/>
      <c r="T1064" s="139"/>
      <c r="U1064" s="139"/>
      <c r="V1064" s="139"/>
      <c r="W1064" s="139"/>
      <c r="X1064" s="139"/>
      <c r="Y1064" s="139"/>
      <c r="Z1064" s="139"/>
      <c r="AA1064" s="139"/>
      <c r="AB1064" s="139"/>
      <c r="AC1064" s="139"/>
      <c r="AD1064" s="139"/>
      <c r="AE1064" s="139"/>
      <c r="AF1064" s="139"/>
      <c r="AG1064" s="139"/>
      <c r="AH1064" s="139"/>
      <c r="AI1064" s="139"/>
      <c r="AJ1064" s="139"/>
      <c r="AK1064" s="139"/>
      <c r="AL1064" s="139"/>
      <c r="AM1064" s="139"/>
      <c r="AN1064" s="139"/>
      <c r="AO1064" s="139"/>
      <c r="AP1064" s="139"/>
      <c r="AQ1064" s="139"/>
      <c r="AR1064" s="139"/>
      <c r="AS1064" s="139"/>
      <c r="AT1064" s="139"/>
      <c r="AU1064" s="139"/>
      <c r="AV1064" s="139"/>
      <c r="AW1064" s="139"/>
      <c r="AX1064" s="139"/>
      <c r="AY1064" s="139"/>
      <c r="AZ1064" s="139"/>
      <c r="BA1064" s="139"/>
      <c r="BB1064" s="139"/>
      <c r="BC1064" s="139"/>
      <c r="BD1064" s="139"/>
      <c r="BE1064" s="139"/>
      <c r="BF1064" s="139"/>
      <c r="BG1064" s="139"/>
    </row>
    <row r="1065" spans="1:59" ht="14.25" x14ac:dyDescent="0.2">
      <c r="A1065" s="139"/>
      <c r="B1065" s="139"/>
      <c r="C1065" s="139"/>
      <c r="D1065" s="139"/>
      <c r="E1065" s="139"/>
      <c r="F1065" s="139"/>
      <c r="G1065" s="139"/>
      <c r="H1065" s="139"/>
      <c r="I1065" s="139"/>
      <c r="J1065" s="139"/>
      <c r="K1065" s="139"/>
      <c r="L1065" s="139"/>
      <c r="M1065" s="139"/>
      <c r="N1065" s="139"/>
      <c r="O1065" s="139"/>
      <c r="P1065" s="139"/>
      <c r="Q1065" s="139"/>
      <c r="R1065" s="139"/>
      <c r="S1065" s="139"/>
      <c r="T1065" s="139"/>
      <c r="U1065" s="139"/>
      <c r="V1065" s="139"/>
      <c r="W1065" s="139"/>
      <c r="X1065" s="139"/>
      <c r="Y1065" s="139"/>
      <c r="Z1065" s="139"/>
      <c r="AA1065" s="139"/>
      <c r="AB1065" s="139"/>
      <c r="AC1065" s="139"/>
      <c r="AD1065" s="139"/>
      <c r="AE1065" s="139"/>
      <c r="AF1065" s="139"/>
      <c r="AG1065" s="139"/>
      <c r="AH1065" s="139"/>
      <c r="AI1065" s="139"/>
      <c r="AJ1065" s="139"/>
      <c r="AK1065" s="139"/>
      <c r="AL1065" s="139"/>
      <c r="AM1065" s="139"/>
      <c r="AN1065" s="139"/>
      <c r="AO1065" s="139"/>
      <c r="AP1065" s="139"/>
      <c r="AQ1065" s="139"/>
      <c r="AR1065" s="139"/>
      <c r="AS1065" s="139"/>
      <c r="AT1065" s="139"/>
      <c r="AU1065" s="139"/>
      <c r="AV1065" s="139"/>
      <c r="AW1065" s="139"/>
      <c r="AX1065" s="139"/>
      <c r="AY1065" s="139"/>
      <c r="AZ1065" s="139"/>
      <c r="BA1065" s="139"/>
      <c r="BB1065" s="139"/>
      <c r="BC1065" s="139"/>
      <c r="BD1065" s="139"/>
      <c r="BE1065" s="139"/>
      <c r="BF1065" s="139"/>
      <c r="BG1065" s="139"/>
    </row>
    <row r="1066" spans="1:59" ht="14.25" x14ac:dyDescent="0.2">
      <c r="A1066" s="139"/>
      <c r="B1066" s="139"/>
      <c r="C1066" s="139"/>
      <c r="D1066" s="139"/>
      <c r="E1066" s="139"/>
      <c r="F1066" s="139"/>
      <c r="G1066" s="139"/>
      <c r="H1066" s="139"/>
      <c r="I1066" s="139"/>
      <c r="J1066" s="139"/>
      <c r="K1066" s="139"/>
      <c r="L1066" s="139"/>
      <c r="M1066" s="139"/>
      <c r="N1066" s="139"/>
      <c r="O1066" s="139"/>
      <c r="P1066" s="139"/>
      <c r="Q1066" s="139"/>
      <c r="R1066" s="139"/>
      <c r="S1066" s="139"/>
      <c r="T1066" s="139"/>
      <c r="U1066" s="139"/>
      <c r="V1066" s="139"/>
      <c r="W1066" s="139"/>
      <c r="X1066" s="139"/>
      <c r="Y1066" s="139"/>
      <c r="Z1066" s="139"/>
      <c r="AA1066" s="139"/>
      <c r="AB1066" s="139"/>
      <c r="AC1066" s="139"/>
      <c r="AD1066" s="139"/>
      <c r="AE1066" s="139"/>
      <c r="AF1066" s="139"/>
      <c r="AG1066" s="139"/>
      <c r="AH1066" s="139"/>
      <c r="AI1066" s="139"/>
      <c r="AJ1066" s="139"/>
      <c r="AK1066" s="139"/>
      <c r="AL1066" s="139"/>
      <c r="AM1066" s="139"/>
      <c r="AN1066" s="139"/>
      <c r="AO1066" s="139"/>
      <c r="AP1066" s="139"/>
      <c r="AQ1066" s="139"/>
      <c r="AR1066" s="139"/>
      <c r="AS1066" s="139"/>
      <c r="AT1066" s="139"/>
      <c r="AU1066" s="139"/>
      <c r="AV1066" s="139"/>
      <c r="AW1066" s="139"/>
      <c r="AX1066" s="139"/>
      <c r="AY1066" s="139"/>
      <c r="AZ1066" s="139"/>
      <c r="BA1066" s="139"/>
      <c r="BB1066" s="139"/>
      <c r="BC1066" s="139"/>
      <c r="BD1066" s="139"/>
      <c r="BE1066" s="139"/>
      <c r="BF1066" s="139"/>
      <c r="BG1066" s="139"/>
    </row>
    <row r="1067" spans="1:59" ht="14.25" x14ac:dyDescent="0.2">
      <c r="A1067" s="139"/>
      <c r="B1067" s="139"/>
      <c r="C1067" s="139"/>
      <c r="D1067" s="139"/>
      <c r="E1067" s="139"/>
      <c r="F1067" s="139"/>
      <c r="G1067" s="139"/>
      <c r="H1067" s="139"/>
      <c r="I1067" s="139"/>
      <c r="J1067" s="139"/>
      <c r="K1067" s="139"/>
      <c r="L1067" s="139"/>
      <c r="M1067" s="139"/>
      <c r="N1067" s="139"/>
      <c r="O1067" s="139"/>
      <c r="P1067" s="139"/>
      <c r="Q1067" s="139"/>
      <c r="R1067" s="139"/>
      <c r="S1067" s="139"/>
      <c r="T1067" s="139"/>
      <c r="U1067" s="139"/>
      <c r="V1067" s="139"/>
      <c r="W1067" s="139"/>
      <c r="X1067" s="139"/>
      <c r="Y1067" s="139"/>
      <c r="Z1067" s="139"/>
      <c r="AA1067" s="139"/>
      <c r="AB1067" s="139"/>
      <c r="AC1067" s="139"/>
      <c r="AD1067" s="139"/>
      <c r="AE1067" s="139"/>
      <c r="AF1067" s="139"/>
      <c r="AG1067" s="139"/>
      <c r="AH1067" s="139"/>
      <c r="AI1067" s="139"/>
      <c r="AJ1067" s="139"/>
      <c r="AK1067" s="139"/>
      <c r="AL1067" s="139"/>
      <c r="AM1067" s="139"/>
      <c r="AN1067" s="139"/>
      <c r="AO1067" s="139"/>
      <c r="AP1067" s="139"/>
      <c r="AQ1067" s="139"/>
      <c r="AR1067" s="139"/>
      <c r="AS1067" s="139"/>
      <c r="AT1067" s="139"/>
      <c r="AU1067" s="139"/>
      <c r="AV1067" s="139"/>
      <c r="AW1067" s="139"/>
      <c r="AX1067" s="139"/>
      <c r="AY1067" s="139"/>
      <c r="AZ1067" s="139"/>
      <c r="BA1067" s="139"/>
      <c r="BB1067" s="139"/>
      <c r="BC1067" s="139"/>
      <c r="BD1067" s="139"/>
      <c r="BE1067" s="139"/>
      <c r="BF1067" s="139"/>
      <c r="BG1067" s="139"/>
    </row>
    <row r="1068" spans="1:59" ht="14.25" x14ac:dyDescent="0.2">
      <c r="A1068" s="139"/>
      <c r="B1068" s="139"/>
      <c r="C1068" s="139"/>
      <c r="D1068" s="139"/>
      <c r="E1068" s="139"/>
      <c r="F1068" s="139"/>
      <c r="G1068" s="139"/>
      <c r="H1068" s="139"/>
      <c r="I1068" s="139"/>
      <c r="J1068" s="139"/>
      <c r="K1068" s="139"/>
      <c r="L1068" s="139"/>
      <c r="M1068" s="139"/>
      <c r="N1068" s="139"/>
      <c r="O1068" s="139"/>
      <c r="P1068" s="139"/>
      <c r="Q1068" s="139"/>
      <c r="R1068" s="139"/>
      <c r="S1068" s="139"/>
      <c r="T1068" s="139"/>
      <c r="U1068" s="139"/>
      <c r="V1068" s="139"/>
      <c r="W1068" s="139"/>
      <c r="X1068" s="139"/>
      <c r="Y1068" s="139"/>
      <c r="Z1068" s="139"/>
      <c r="AA1068" s="139"/>
      <c r="AB1068" s="139"/>
      <c r="AC1068" s="139"/>
      <c r="AD1068" s="139"/>
      <c r="AE1068" s="139"/>
      <c r="AF1068" s="139"/>
      <c r="AG1068" s="139"/>
      <c r="AH1068" s="139"/>
      <c r="AI1068" s="139"/>
      <c r="AJ1068" s="139"/>
      <c r="AK1068" s="139"/>
      <c r="AL1068" s="139"/>
      <c r="AM1068" s="139"/>
      <c r="AN1068" s="139"/>
      <c r="AO1068" s="139"/>
      <c r="AP1068" s="139"/>
      <c r="AQ1068" s="139"/>
      <c r="AR1068" s="139"/>
      <c r="AS1068" s="139"/>
      <c r="AT1068" s="139"/>
      <c r="AU1068" s="139"/>
      <c r="AV1068" s="139"/>
      <c r="AW1068" s="139"/>
      <c r="AX1068" s="139"/>
      <c r="AY1068" s="139"/>
      <c r="AZ1068" s="139"/>
      <c r="BA1068" s="139"/>
      <c r="BB1068" s="139"/>
      <c r="BC1068" s="139"/>
      <c r="BD1068" s="139"/>
      <c r="BE1068" s="139"/>
      <c r="BF1068" s="139"/>
      <c r="BG1068" s="139"/>
    </row>
    <row r="1069" spans="1:59" ht="14.25" x14ac:dyDescent="0.2">
      <c r="A1069" s="139"/>
      <c r="B1069" s="139"/>
      <c r="C1069" s="139"/>
      <c r="D1069" s="139"/>
      <c r="E1069" s="139"/>
      <c r="F1069" s="139"/>
      <c r="G1069" s="139"/>
      <c r="H1069" s="139"/>
      <c r="I1069" s="139"/>
      <c r="J1069" s="139"/>
      <c r="K1069" s="139"/>
      <c r="L1069" s="139"/>
      <c r="M1069" s="139"/>
      <c r="N1069" s="139"/>
      <c r="O1069" s="139"/>
      <c r="P1069" s="139"/>
      <c r="Q1069" s="139"/>
      <c r="R1069" s="139"/>
      <c r="S1069" s="139"/>
      <c r="T1069" s="139"/>
      <c r="U1069" s="139"/>
      <c r="V1069" s="139"/>
      <c r="W1069" s="139"/>
      <c r="X1069" s="139"/>
      <c r="Y1069" s="139"/>
      <c r="Z1069" s="139"/>
      <c r="AA1069" s="139"/>
      <c r="AB1069" s="139"/>
      <c r="AC1069" s="139"/>
      <c r="AD1069" s="139"/>
      <c r="AE1069" s="139"/>
      <c r="AF1069" s="139"/>
      <c r="AG1069" s="139"/>
      <c r="AH1069" s="139"/>
      <c r="AI1069" s="139"/>
      <c r="AJ1069" s="139"/>
      <c r="AK1069" s="139"/>
      <c r="AL1069" s="139"/>
      <c r="AM1069" s="139"/>
      <c r="AN1069" s="139"/>
      <c r="AO1069" s="139"/>
      <c r="AP1069" s="139"/>
      <c r="AQ1069" s="139"/>
      <c r="AR1069" s="139"/>
      <c r="AS1069" s="139"/>
      <c r="AT1069" s="139"/>
      <c r="AU1069" s="139"/>
      <c r="AV1069" s="139"/>
      <c r="AW1069" s="139"/>
      <c r="AX1069" s="139"/>
      <c r="AY1069" s="139"/>
      <c r="AZ1069" s="139"/>
      <c r="BA1069" s="139"/>
      <c r="BB1069" s="139"/>
      <c r="BC1069" s="139"/>
      <c r="BD1069" s="139"/>
      <c r="BE1069" s="139"/>
      <c r="BF1069" s="139"/>
      <c r="BG1069" s="139"/>
    </row>
    <row r="1070" spans="1:59" ht="14.25" x14ac:dyDescent="0.2">
      <c r="A1070" s="139"/>
      <c r="B1070" s="139"/>
      <c r="C1070" s="139"/>
      <c r="D1070" s="139"/>
      <c r="E1070" s="139"/>
      <c r="F1070" s="139"/>
      <c r="G1070" s="139"/>
      <c r="H1070" s="139"/>
      <c r="I1070" s="139"/>
      <c r="J1070" s="139"/>
      <c r="K1070" s="139"/>
      <c r="L1070" s="139"/>
      <c r="M1070" s="139"/>
      <c r="N1070" s="139"/>
      <c r="O1070" s="139"/>
      <c r="P1070" s="139"/>
      <c r="Q1070" s="139"/>
      <c r="R1070" s="139"/>
      <c r="S1070" s="139"/>
      <c r="T1070" s="139"/>
      <c r="U1070" s="139"/>
      <c r="V1070" s="139"/>
      <c r="W1070" s="139"/>
      <c r="X1070" s="139"/>
      <c r="Y1070" s="139"/>
      <c r="Z1070" s="139"/>
      <c r="AA1070" s="139"/>
      <c r="AB1070" s="139"/>
      <c r="AC1070" s="139"/>
      <c r="AD1070" s="139"/>
      <c r="AE1070" s="139"/>
      <c r="AF1070" s="139"/>
      <c r="AG1070" s="139"/>
      <c r="AH1070" s="139"/>
      <c r="AI1070" s="139"/>
      <c r="AJ1070" s="139"/>
      <c r="AK1070" s="139"/>
      <c r="AL1070" s="139"/>
      <c r="AM1070" s="139"/>
      <c r="AN1070" s="139"/>
      <c r="AO1070" s="139"/>
      <c r="AP1070" s="139"/>
      <c r="AQ1070" s="139"/>
      <c r="AR1070" s="139"/>
      <c r="AS1070" s="139"/>
      <c r="AT1070" s="139"/>
      <c r="AU1070" s="139"/>
      <c r="AV1070" s="139"/>
      <c r="AW1070" s="139"/>
      <c r="AX1070" s="139"/>
      <c r="AY1070" s="139"/>
      <c r="AZ1070" s="139"/>
      <c r="BA1070" s="139"/>
      <c r="BB1070" s="139"/>
      <c r="BC1070" s="139"/>
      <c r="BD1070" s="139"/>
      <c r="BE1070" s="139"/>
      <c r="BF1070" s="139"/>
      <c r="BG1070" s="139"/>
    </row>
    <row r="1071" spans="1:59" ht="14.25" x14ac:dyDescent="0.2">
      <c r="A1071" s="139"/>
      <c r="B1071" s="139"/>
      <c r="C1071" s="139"/>
      <c r="D1071" s="139"/>
      <c r="E1071" s="139"/>
      <c r="F1071" s="139"/>
      <c r="G1071" s="139"/>
      <c r="H1071" s="139"/>
      <c r="I1071" s="139"/>
      <c r="J1071" s="139"/>
      <c r="K1071" s="139"/>
      <c r="L1071" s="139"/>
      <c r="M1071" s="139"/>
      <c r="N1071" s="139"/>
      <c r="O1071" s="139"/>
      <c r="P1071" s="139"/>
      <c r="Q1071" s="139"/>
      <c r="R1071" s="139"/>
      <c r="S1071" s="139"/>
      <c r="T1071" s="139"/>
      <c r="U1071" s="139"/>
      <c r="V1071" s="139"/>
      <c r="W1071" s="139"/>
      <c r="X1071" s="139"/>
      <c r="Y1071" s="139"/>
      <c r="Z1071" s="139"/>
      <c r="AA1071" s="139"/>
      <c r="AB1071" s="139"/>
      <c r="AC1071" s="139"/>
      <c r="AD1071" s="139"/>
      <c r="AE1071" s="139"/>
      <c r="AF1071" s="139"/>
      <c r="AG1071" s="139"/>
      <c r="AH1071" s="139"/>
      <c r="AI1071" s="139"/>
      <c r="AJ1071" s="139"/>
      <c r="AK1071" s="139"/>
      <c r="AL1071" s="139"/>
      <c r="AM1071" s="139"/>
      <c r="AN1071" s="139"/>
      <c r="AO1071" s="139"/>
      <c r="AP1071" s="139"/>
      <c r="AQ1071" s="139"/>
      <c r="AR1071" s="139"/>
      <c r="AS1071" s="139"/>
      <c r="AT1071" s="139"/>
      <c r="AU1071" s="139"/>
      <c r="AV1071" s="139"/>
      <c r="AW1071" s="139"/>
      <c r="AX1071" s="139"/>
      <c r="AY1071" s="139"/>
      <c r="AZ1071" s="139"/>
      <c r="BA1071" s="139"/>
      <c r="BB1071" s="139"/>
      <c r="BC1071" s="139"/>
      <c r="BD1071" s="139"/>
      <c r="BE1071" s="139"/>
      <c r="BF1071" s="139"/>
      <c r="BG1071" s="139"/>
    </row>
    <row r="1072" spans="1:59" ht="14.25" x14ac:dyDescent="0.2">
      <c r="A1072" s="139"/>
      <c r="B1072" s="139"/>
      <c r="C1072" s="139"/>
      <c r="D1072" s="139"/>
      <c r="E1072" s="139"/>
      <c r="F1072" s="139"/>
      <c r="G1072" s="139"/>
      <c r="H1072" s="139"/>
      <c r="I1072" s="139"/>
      <c r="J1072" s="139"/>
      <c r="K1072" s="139"/>
      <c r="L1072" s="139"/>
      <c r="M1072" s="139"/>
      <c r="N1072" s="139"/>
      <c r="O1072" s="139"/>
      <c r="P1072" s="139"/>
      <c r="Q1072" s="139"/>
      <c r="R1072" s="139"/>
      <c r="S1072" s="139"/>
      <c r="T1072" s="139"/>
      <c r="U1072" s="139"/>
      <c r="V1072" s="139"/>
      <c r="W1072" s="139"/>
      <c r="X1072" s="139"/>
      <c r="Y1072" s="139"/>
      <c r="Z1072" s="139"/>
      <c r="AA1072" s="139"/>
      <c r="AB1072" s="139"/>
      <c r="AC1072" s="139"/>
      <c r="AD1072" s="139"/>
      <c r="AE1072" s="139"/>
      <c r="AF1072" s="139"/>
      <c r="AG1072" s="139"/>
      <c r="AH1072" s="139"/>
      <c r="AI1072" s="139"/>
      <c r="AJ1072" s="139"/>
      <c r="AK1072" s="139"/>
      <c r="AL1072" s="139"/>
      <c r="AM1072" s="139"/>
      <c r="AN1072" s="139"/>
      <c r="AO1072" s="139"/>
      <c r="AP1072" s="139"/>
      <c r="AQ1072" s="139"/>
      <c r="AR1072" s="139"/>
      <c r="AS1072" s="139"/>
      <c r="AT1072" s="139"/>
      <c r="AU1072" s="139"/>
      <c r="AV1072" s="139"/>
      <c r="AW1072" s="139"/>
      <c r="AX1072" s="139"/>
      <c r="AY1072" s="139"/>
      <c r="AZ1072" s="139"/>
      <c r="BA1072" s="139"/>
      <c r="BB1072" s="139"/>
      <c r="BC1072" s="139"/>
      <c r="BD1072" s="139"/>
      <c r="BE1072" s="139"/>
      <c r="BF1072" s="139"/>
      <c r="BG1072" s="139"/>
    </row>
    <row r="1073" spans="1:59" ht="14.25" x14ac:dyDescent="0.2">
      <c r="A1073" s="139"/>
      <c r="B1073" s="139"/>
      <c r="C1073" s="139"/>
      <c r="D1073" s="139"/>
      <c r="E1073" s="139"/>
      <c r="F1073" s="139"/>
      <c r="G1073" s="139"/>
      <c r="H1073" s="139"/>
      <c r="I1073" s="139"/>
      <c r="J1073" s="139"/>
      <c r="K1073" s="139"/>
      <c r="L1073" s="139"/>
      <c r="M1073" s="139"/>
      <c r="N1073" s="139"/>
      <c r="O1073" s="139"/>
      <c r="P1073" s="139"/>
      <c r="Q1073" s="139"/>
      <c r="R1073" s="139"/>
      <c r="S1073" s="139"/>
      <c r="T1073" s="139"/>
      <c r="U1073" s="139"/>
      <c r="V1073" s="139"/>
      <c r="W1073" s="139"/>
      <c r="X1073" s="139"/>
      <c r="Y1073" s="139"/>
      <c r="Z1073" s="139"/>
      <c r="AA1073" s="139"/>
      <c r="AB1073" s="139"/>
      <c r="AC1073" s="139"/>
      <c r="AD1073" s="139"/>
      <c r="AE1073" s="139"/>
      <c r="AF1073" s="139"/>
      <c r="AG1073" s="139"/>
      <c r="AH1073" s="139"/>
      <c r="AI1073" s="139"/>
      <c r="AJ1073" s="139"/>
      <c r="AK1073" s="139"/>
      <c r="AL1073" s="139"/>
      <c r="AM1073" s="139"/>
      <c r="AN1073" s="139"/>
      <c r="AO1073" s="139"/>
      <c r="AP1073" s="139"/>
      <c r="AQ1073" s="139"/>
      <c r="AR1073" s="139"/>
      <c r="AS1073" s="139"/>
      <c r="AT1073" s="139"/>
      <c r="AU1073" s="139"/>
      <c r="AV1073" s="139"/>
      <c r="AW1073" s="139"/>
      <c r="AX1073" s="139"/>
      <c r="AY1073" s="139"/>
      <c r="AZ1073" s="139"/>
      <c r="BA1073" s="139"/>
      <c r="BB1073" s="139"/>
      <c r="BC1073" s="139"/>
      <c r="BD1073" s="139"/>
      <c r="BE1073" s="139"/>
      <c r="BF1073" s="139"/>
      <c r="BG1073" s="139"/>
    </row>
    <row r="1074" spans="1:59" ht="14.25" x14ac:dyDescent="0.2">
      <c r="A1074" s="139"/>
      <c r="B1074" s="139"/>
      <c r="C1074" s="139"/>
      <c r="D1074" s="139"/>
      <c r="E1074" s="139"/>
      <c r="F1074" s="139"/>
      <c r="G1074" s="139"/>
      <c r="H1074" s="139"/>
      <c r="I1074" s="139"/>
      <c r="J1074" s="139"/>
      <c r="K1074" s="139"/>
      <c r="L1074" s="139"/>
      <c r="M1074" s="139"/>
      <c r="N1074" s="139"/>
      <c r="O1074" s="139"/>
      <c r="P1074" s="139"/>
      <c r="Q1074" s="139"/>
      <c r="R1074" s="139"/>
      <c r="S1074" s="139"/>
      <c r="T1074" s="139"/>
      <c r="U1074" s="139"/>
      <c r="V1074" s="139"/>
      <c r="W1074" s="139"/>
      <c r="X1074" s="139"/>
      <c r="Y1074" s="139"/>
      <c r="Z1074" s="139"/>
      <c r="AA1074" s="139"/>
      <c r="AB1074" s="139"/>
      <c r="AC1074" s="139"/>
      <c r="AD1074" s="139"/>
      <c r="AE1074" s="139"/>
      <c r="AF1074" s="139"/>
      <c r="AG1074" s="139"/>
      <c r="AH1074" s="139"/>
      <c r="AI1074" s="139"/>
      <c r="AJ1074" s="139"/>
      <c r="AK1074" s="139"/>
      <c r="AL1074" s="139"/>
      <c r="AM1074" s="139"/>
      <c r="AN1074" s="139"/>
      <c r="AO1074" s="139"/>
      <c r="AP1074" s="139"/>
      <c r="AQ1074" s="139"/>
      <c r="AR1074" s="139"/>
      <c r="AS1074" s="139"/>
      <c r="AT1074" s="139"/>
      <c r="AU1074" s="139"/>
      <c r="AV1074" s="139"/>
      <c r="AW1074" s="139"/>
      <c r="AX1074" s="139"/>
      <c r="AY1074" s="139"/>
      <c r="AZ1074" s="139"/>
      <c r="BA1074" s="139"/>
      <c r="BB1074" s="139"/>
      <c r="BC1074" s="139"/>
      <c r="BD1074" s="139"/>
      <c r="BE1074" s="139"/>
      <c r="BF1074" s="139"/>
      <c r="BG1074" s="139"/>
    </row>
    <row r="1075" spans="1:59" ht="14.25" x14ac:dyDescent="0.2">
      <c r="A1075" s="139"/>
      <c r="B1075" s="139"/>
      <c r="C1075" s="139"/>
      <c r="D1075" s="139"/>
      <c r="E1075" s="139"/>
      <c r="F1075" s="139"/>
      <c r="G1075" s="139"/>
      <c r="H1075" s="139"/>
      <c r="I1075" s="139"/>
      <c r="J1075" s="139"/>
      <c r="K1075" s="139"/>
      <c r="L1075" s="139"/>
      <c r="M1075" s="139"/>
      <c r="N1075" s="139"/>
      <c r="O1075" s="139"/>
      <c r="P1075" s="139"/>
      <c r="Q1075" s="139"/>
      <c r="R1075" s="139"/>
      <c r="S1075" s="139"/>
      <c r="T1075" s="139"/>
      <c r="U1075" s="139"/>
      <c r="V1075" s="139"/>
      <c r="W1075" s="139"/>
      <c r="X1075" s="139"/>
      <c r="Y1075" s="139"/>
      <c r="Z1075" s="139"/>
      <c r="AA1075" s="139"/>
      <c r="AB1075" s="139"/>
      <c r="AC1075" s="139"/>
      <c r="AD1075" s="139"/>
      <c r="AE1075" s="139"/>
      <c r="AF1075" s="139"/>
      <c r="AG1075" s="139"/>
      <c r="AH1075" s="139"/>
      <c r="AI1075" s="139"/>
      <c r="AJ1075" s="139"/>
      <c r="AK1075" s="139"/>
      <c r="AL1075" s="139"/>
      <c r="AM1075" s="139"/>
      <c r="AN1075" s="139"/>
      <c r="AO1075" s="139"/>
      <c r="AP1075" s="139"/>
      <c r="AQ1075" s="139"/>
      <c r="AR1075" s="139"/>
      <c r="AS1075" s="139"/>
      <c r="AT1075" s="139"/>
      <c r="AU1075" s="139"/>
      <c r="AV1075" s="139"/>
      <c r="AW1075" s="139"/>
      <c r="AX1075" s="139"/>
      <c r="AY1075" s="139"/>
      <c r="AZ1075" s="139"/>
      <c r="BA1075" s="139"/>
      <c r="BB1075" s="139"/>
      <c r="BC1075" s="139"/>
      <c r="BD1075" s="139"/>
      <c r="BE1075" s="139"/>
      <c r="BF1075" s="139"/>
      <c r="BG1075" s="139"/>
    </row>
    <row r="1076" spans="1:59" ht="14.25" x14ac:dyDescent="0.2">
      <c r="A1076" s="139"/>
      <c r="B1076" s="139"/>
      <c r="C1076" s="139"/>
      <c r="D1076" s="139"/>
      <c r="E1076" s="139"/>
      <c r="F1076" s="139"/>
      <c r="G1076" s="139"/>
      <c r="H1076" s="139"/>
      <c r="I1076" s="139"/>
      <c r="J1076" s="139"/>
      <c r="K1076" s="139"/>
      <c r="L1076" s="139"/>
      <c r="M1076" s="139"/>
      <c r="N1076" s="139"/>
      <c r="O1076" s="139"/>
      <c r="P1076" s="139"/>
      <c r="Q1076" s="139"/>
      <c r="R1076" s="139"/>
      <c r="S1076" s="139"/>
      <c r="T1076" s="139"/>
      <c r="U1076" s="139"/>
      <c r="V1076" s="139"/>
      <c r="W1076" s="139"/>
      <c r="X1076" s="139"/>
      <c r="Y1076" s="139"/>
      <c r="Z1076" s="139"/>
      <c r="AA1076" s="139"/>
      <c r="AB1076" s="139"/>
      <c r="AC1076" s="139"/>
      <c r="AD1076" s="139"/>
      <c r="AE1076" s="139"/>
      <c r="AF1076" s="139"/>
      <c r="AG1076" s="139"/>
      <c r="AH1076" s="139"/>
      <c r="AI1076" s="139"/>
      <c r="AJ1076" s="139"/>
      <c r="AK1076" s="139"/>
      <c r="AL1076" s="139"/>
      <c r="AM1076" s="139"/>
      <c r="AN1076" s="139"/>
      <c r="AO1076" s="139"/>
      <c r="AP1076" s="139"/>
      <c r="AQ1076" s="139"/>
      <c r="AR1076" s="139"/>
      <c r="AS1076" s="139"/>
      <c r="AT1076" s="139"/>
      <c r="AU1076" s="139"/>
      <c r="AV1076" s="139"/>
      <c r="AW1076" s="139"/>
      <c r="AX1076" s="139"/>
      <c r="AY1076" s="139"/>
      <c r="AZ1076" s="139"/>
      <c r="BA1076" s="139"/>
      <c r="BB1076" s="139"/>
      <c r="BC1076" s="139"/>
      <c r="BD1076" s="139"/>
      <c r="BE1076" s="139"/>
      <c r="BF1076" s="139"/>
      <c r="BG1076" s="139"/>
    </row>
    <row r="1077" spans="1:59" ht="14.25" x14ac:dyDescent="0.2">
      <c r="A1077" s="139"/>
      <c r="B1077" s="139"/>
      <c r="C1077" s="139"/>
      <c r="D1077" s="139"/>
      <c r="E1077" s="139"/>
      <c r="F1077" s="139"/>
      <c r="G1077" s="139"/>
      <c r="H1077" s="139"/>
      <c r="I1077" s="139"/>
      <c r="J1077" s="139"/>
      <c r="K1077" s="139"/>
      <c r="L1077" s="139"/>
      <c r="M1077" s="139"/>
      <c r="N1077" s="139"/>
      <c r="O1077" s="139"/>
      <c r="P1077" s="139"/>
      <c r="Q1077" s="139"/>
      <c r="R1077" s="139"/>
      <c r="S1077" s="139"/>
      <c r="T1077" s="139"/>
      <c r="U1077" s="139"/>
      <c r="V1077" s="139"/>
      <c r="W1077" s="139"/>
      <c r="X1077" s="139"/>
      <c r="Y1077" s="139"/>
      <c r="Z1077" s="139"/>
      <c r="AA1077" s="139"/>
      <c r="AB1077" s="139"/>
      <c r="AC1077" s="139"/>
      <c r="AD1077" s="139"/>
      <c r="AE1077" s="139"/>
      <c r="AF1077" s="139"/>
      <c r="AG1077" s="139"/>
      <c r="AH1077" s="139"/>
      <c r="AI1077" s="139"/>
      <c r="AJ1077" s="139"/>
      <c r="AK1077" s="139"/>
      <c r="AL1077" s="139"/>
      <c r="AM1077" s="139"/>
      <c r="AN1077" s="139"/>
      <c r="AO1077" s="139"/>
      <c r="AP1077" s="139"/>
      <c r="AQ1077" s="139"/>
      <c r="AR1077" s="139"/>
      <c r="AS1077" s="139"/>
      <c r="AT1077" s="139"/>
      <c r="AU1077" s="139"/>
      <c r="AV1077" s="139"/>
      <c r="AW1077" s="139"/>
      <c r="AX1077" s="139"/>
      <c r="AY1077" s="139"/>
      <c r="AZ1077" s="139"/>
      <c r="BA1077" s="139"/>
      <c r="BB1077" s="139"/>
      <c r="BC1077" s="139"/>
      <c r="BD1077" s="139"/>
      <c r="BE1077" s="139"/>
      <c r="BF1077" s="139"/>
      <c r="BG1077" s="139"/>
    </row>
    <row r="1078" spans="1:59" ht="14.25" x14ac:dyDescent="0.2">
      <c r="A1078" s="139"/>
      <c r="B1078" s="139"/>
      <c r="C1078" s="139"/>
      <c r="D1078" s="139"/>
      <c r="E1078" s="139"/>
      <c r="F1078" s="139"/>
      <c r="G1078" s="139"/>
      <c r="H1078" s="139"/>
      <c r="I1078" s="139"/>
      <c r="J1078" s="139"/>
      <c r="K1078" s="139"/>
      <c r="L1078" s="139"/>
      <c r="M1078" s="139"/>
      <c r="N1078" s="139"/>
      <c r="O1078" s="139"/>
      <c r="P1078" s="139"/>
      <c r="Q1078" s="139"/>
      <c r="R1078" s="139"/>
      <c r="S1078" s="139"/>
      <c r="T1078" s="139"/>
      <c r="U1078" s="139"/>
      <c r="V1078" s="139"/>
      <c r="W1078" s="139"/>
      <c r="X1078" s="139"/>
      <c r="Y1078" s="139"/>
      <c r="Z1078" s="139"/>
      <c r="AA1078" s="139"/>
      <c r="AB1078" s="139"/>
      <c r="AC1078" s="139"/>
      <c r="AD1078" s="139"/>
      <c r="AE1078" s="139"/>
      <c r="AF1078" s="139"/>
      <c r="AG1078" s="139"/>
      <c r="AH1078" s="139"/>
      <c r="AI1078" s="139"/>
      <c r="AJ1078" s="139"/>
      <c r="AK1078" s="139"/>
      <c r="AL1078" s="139"/>
      <c r="AM1078" s="139"/>
      <c r="AN1078" s="139"/>
      <c r="AO1078" s="139"/>
      <c r="AP1078" s="139"/>
      <c r="AQ1078" s="139"/>
      <c r="AR1078" s="139"/>
      <c r="AS1078" s="139"/>
      <c r="AT1078" s="139"/>
      <c r="AU1078" s="139"/>
      <c r="AV1078" s="139"/>
      <c r="AW1078" s="139"/>
      <c r="AX1078" s="139"/>
      <c r="AY1078" s="139"/>
      <c r="AZ1078" s="139"/>
      <c r="BA1078" s="139"/>
      <c r="BB1078" s="139"/>
      <c r="BC1078" s="139"/>
      <c r="BD1078" s="139"/>
      <c r="BE1078" s="139"/>
      <c r="BF1078" s="139"/>
      <c r="BG1078" s="139"/>
    </row>
    <row r="1079" spans="1:59" ht="14.25" x14ac:dyDescent="0.2">
      <c r="A1079" s="139"/>
      <c r="B1079" s="139"/>
      <c r="C1079" s="139"/>
      <c r="D1079" s="139"/>
      <c r="E1079" s="139"/>
      <c r="F1079" s="139"/>
      <c r="G1079" s="139"/>
      <c r="H1079" s="139"/>
      <c r="I1079" s="139"/>
      <c r="J1079" s="139"/>
      <c r="K1079" s="139"/>
      <c r="L1079" s="139"/>
      <c r="M1079" s="139"/>
      <c r="N1079" s="139"/>
      <c r="O1079" s="139"/>
      <c r="P1079" s="139"/>
      <c r="Q1079" s="139"/>
      <c r="R1079" s="139"/>
      <c r="S1079" s="139"/>
      <c r="T1079" s="139"/>
      <c r="U1079" s="139"/>
      <c r="V1079" s="139"/>
      <c r="W1079" s="139"/>
      <c r="X1079" s="139"/>
      <c r="Y1079" s="139"/>
      <c r="Z1079" s="139"/>
      <c r="AA1079" s="139"/>
      <c r="AB1079" s="139"/>
      <c r="AC1079" s="139"/>
      <c r="AD1079" s="139"/>
      <c r="AE1079" s="139"/>
      <c r="AF1079" s="139"/>
      <c r="AG1079" s="139"/>
      <c r="AH1079" s="139"/>
      <c r="AI1079" s="139"/>
      <c r="AJ1079" s="139"/>
      <c r="AK1079" s="139"/>
      <c r="AL1079" s="139"/>
      <c r="AM1079" s="139"/>
      <c r="AN1079" s="139"/>
      <c r="AO1079" s="139"/>
      <c r="AP1079" s="139"/>
      <c r="AQ1079" s="139"/>
      <c r="AR1079" s="139"/>
      <c r="AS1079" s="139"/>
      <c r="AT1079" s="139"/>
      <c r="AU1079" s="139"/>
      <c r="AV1079" s="139"/>
      <c r="AW1079" s="139"/>
      <c r="AX1079" s="139"/>
      <c r="AY1079" s="139"/>
      <c r="AZ1079" s="139"/>
      <c r="BA1079" s="139"/>
      <c r="BB1079" s="139"/>
      <c r="BC1079" s="139"/>
      <c r="BD1079" s="139"/>
      <c r="BE1079" s="139"/>
      <c r="BF1079" s="139"/>
      <c r="BG1079" s="139"/>
    </row>
    <row r="1080" spans="1:59" ht="14.25" x14ac:dyDescent="0.2">
      <c r="A1080" s="139"/>
      <c r="B1080" s="139"/>
      <c r="C1080" s="139"/>
      <c r="D1080" s="139"/>
      <c r="E1080" s="139"/>
      <c r="F1080" s="139"/>
      <c r="G1080" s="139"/>
      <c r="H1080" s="139"/>
      <c r="I1080" s="139"/>
      <c r="J1080" s="139"/>
      <c r="K1080" s="139"/>
      <c r="L1080" s="139"/>
      <c r="M1080" s="139"/>
      <c r="N1080" s="139"/>
      <c r="O1080" s="139"/>
      <c r="P1080" s="139"/>
      <c r="Q1080" s="139"/>
      <c r="R1080" s="139"/>
      <c r="S1080" s="139"/>
      <c r="T1080" s="139"/>
      <c r="U1080" s="139"/>
      <c r="V1080" s="139"/>
      <c r="W1080" s="139"/>
      <c r="X1080" s="139"/>
      <c r="Y1080" s="139"/>
      <c r="Z1080" s="139"/>
      <c r="AA1080" s="139"/>
      <c r="AB1080" s="139"/>
      <c r="AC1080" s="139"/>
      <c r="AD1080" s="139"/>
      <c r="AE1080" s="139"/>
      <c r="AF1080" s="139"/>
      <c r="AG1080" s="139"/>
      <c r="AH1080" s="139"/>
      <c r="AI1080" s="139"/>
      <c r="AJ1080" s="139"/>
      <c r="AK1080" s="139"/>
      <c r="AL1080" s="139"/>
      <c r="AM1080" s="139"/>
      <c r="AN1080" s="139"/>
      <c r="AO1080" s="139"/>
      <c r="AP1080" s="139"/>
      <c r="AQ1080" s="139"/>
      <c r="AR1080" s="139"/>
      <c r="AS1080" s="139"/>
      <c r="AT1080" s="139"/>
      <c r="AU1080" s="139"/>
      <c r="AV1080" s="139"/>
      <c r="AW1080" s="139"/>
      <c r="AX1080" s="139"/>
      <c r="AY1080" s="139"/>
      <c r="AZ1080" s="139"/>
      <c r="BA1080" s="139"/>
      <c r="BB1080" s="139"/>
      <c r="BC1080" s="139"/>
      <c r="BD1080" s="139"/>
      <c r="BE1080" s="139"/>
      <c r="BF1080" s="139"/>
      <c r="BG1080" s="139"/>
    </row>
    <row r="1081" spans="1:59" ht="14.25" x14ac:dyDescent="0.2">
      <c r="A1081" s="139"/>
      <c r="B1081" s="139"/>
      <c r="C1081" s="139"/>
      <c r="D1081" s="139"/>
      <c r="E1081" s="139"/>
      <c r="F1081" s="139"/>
      <c r="G1081" s="139"/>
      <c r="H1081" s="139"/>
      <c r="I1081" s="139"/>
      <c r="J1081" s="139"/>
      <c r="K1081" s="139"/>
      <c r="L1081" s="139"/>
      <c r="M1081" s="139"/>
      <c r="N1081" s="139"/>
      <c r="O1081" s="139"/>
      <c r="P1081" s="139"/>
      <c r="Q1081" s="139"/>
      <c r="R1081" s="139"/>
      <c r="S1081" s="139"/>
      <c r="T1081" s="139"/>
      <c r="U1081" s="139"/>
      <c r="V1081" s="139"/>
      <c r="W1081" s="139"/>
      <c r="X1081" s="139"/>
      <c r="Y1081" s="139"/>
      <c r="Z1081" s="139"/>
      <c r="AA1081" s="139"/>
      <c r="AB1081" s="139"/>
      <c r="AC1081" s="139"/>
      <c r="AD1081" s="139"/>
      <c r="AE1081" s="139"/>
      <c r="AF1081" s="139"/>
      <c r="AG1081" s="139"/>
      <c r="AH1081" s="139"/>
      <c r="AI1081" s="139"/>
      <c r="AJ1081" s="139"/>
      <c r="AK1081" s="139"/>
      <c r="AL1081" s="139"/>
      <c r="AM1081" s="139"/>
      <c r="AN1081" s="139"/>
      <c r="AO1081" s="139"/>
      <c r="AP1081" s="139"/>
      <c r="AQ1081" s="139"/>
      <c r="AR1081" s="139"/>
      <c r="AS1081" s="139"/>
      <c r="AT1081" s="139"/>
      <c r="AU1081" s="139"/>
      <c r="AV1081" s="139"/>
      <c r="AW1081" s="139"/>
      <c r="AX1081" s="139"/>
      <c r="AY1081" s="139"/>
      <c r="AZ1081" s="139"/>
      <c r="BA1081" s="139"/>
      <c r="BB1081" s="139"/>
      <c r="BC1081" s="139"/>
      <c r="BD1081" s="139"/>
      <c r="BE1081" s="139"/>
      <c r="BF1081" s="139"/>
      <c r="BG1081" s="139"/>
    </row>
    <row r="1082" spans="1:59" ht="14.25" x14ac:dyDescent="0.2">
      <c r="A1082" s="139"/>
      <c r="B1082" s="139"/>
      <c r="C1082" s="139"/>
      <c r="D1082" s="139"/>
      <c r="E1082" s="139"/>
      <c r="F1082" s="139"/>
      <c r="G1082" s="139"/>
      <c r="H1082" s="139"/>
      <c r="I1082" s="139"/>
      <c r="J1082" s="139"/>
      <c r="K1082" s="139"/>
      <c r="L1082" s="139"/>
      <c r="M1082" s="139"/>
      <c r="N1082" s="139"/>
      <c r="O1082" s="139"/>
      <c r="P1082" s="139"/>
      <c r="Q1082" s="139"/>
      <c r="R1082" s="139"/>
      <c r="S1082" s="139"/>
      <c r="T1082" s="139"/>
      <c r="U1082" s="139"/>
      <c r="V1082" s="139"/>
      <c r="W1082" s="139"/>
      <c r="X1082" s="139"/>
      <c r="Y1082" s="139"/>
      <c r="Z1082" s="139"/>
      <c r="AA1082" s="139"/>
      <c r="AB1082" s="139"/>
      <c r="AC1082" s="139"/>
      <c r="AD1082" s="139"/>
      <c r="AE1082" s="139"/>
      <c r="AF1082" s="139"/>
      <c r="AG1082" s="139"/>
      <c r="AH1082" s="139"/>
      <c r="AI1082" s="139"/>
      <c r="AJ1082" s="139"/>
      <c r="AK1082" s="139"/>
      <c r="AL1082" s="139"/>
      <c r="AM1082" s="139"/>
      <c r="AN1082" s="139"/>
      <c r="AO1082" s="139"/>
      <c r="AP1082" s="139"/>
      <c r="AQ1082" s="139"/>
      <c r="AR1082" s="139"/>
      <c r="AS1082" s="139"/>
      <c r="AT1082" s="139"/>
      <c r="AU1082" s="139"/>
      <c r="AV1082" s="139"/>
      <c r="AW1082" s="139"/>
      <c r="AX1082" s="139"/>
      <c r="AY1082" s="139"/>
      <c r="AZ1082" s="139"/>
      <c r="BA1082" s="139"/>
      <c r="BB1082" s="139"/>
      <c r="BC1082" s="139"/>
      <c r="BD1082" s="139"/>
      <c r="BE1082" s="139"/>
      <c r="BF1082" s="139"/>
      <c r="BG1082" s="139"/>
    </row>
    <row r="1083" spans="1:59" ht="14.25" x14ac:dyDescent="0.2">
      <c r="A1083" s="139"/>
      <c r="B1083" s="139"/>
      <c r="C1083" s="139"/>
      <c r="D1083" s="139"/>
      <c r="E1083" s="139"/>
      <c r="F1083" s="139"/>
      <c r="G1083" s="139"/>
      <c r="H1083" s="139"/>
      <c r="I1083" s="139"/>
      <c r="J1083" s="139"/>
      <c r="K1083" s="139"/>
      <c r="L1083" s="139"/>
      <c r="M1083" s="139"/>
      <c r="N1083" s="139"/>
      <c r="O1083" s="139"/>
      <c r="P1083" s="139"/>
      <c r="Q1083" s="139"/>
      <c r="R1083" s="139"/>
      <c r="S1083" s="139"/>
      <c r="T1083" s="139"/>
      <c r="U1083" s="139"/>
      <c r="V1083" s="139"/>
      <c r="W1083" s="139"/>
      <c r="X1083" s="139"/>
      <c r="Y1083" s="139"/>
      <c r="Z1083" s="139"/>
      <c r="AA1083" s="139"/>
      <c r="AB1083" s="139"/>
      <c r="AC1083" s="139"/>
      <c r="AD1083" s="139"/>
      <c r="AE1083" s="139"/>
      <c r="AF1083" s="139"/>
      <c r="AG1083" s="139"/>
      <c r="AH1083" s="139"/>
      <c r="AI1083" s="139"/>
      <c r="AJ1083" s="139"/>
      <c r="AK1083" s="139"/>
      <c r="AL1083" s="139"/>
      <c r="AM1083" s="139"/>
      <c r="AN1083" s="139"/>
      <c r="AO1083" s="139"/>
      <c r="AP1083" s="139"/>
      <c r="AQ1083" s="139"/>
      <c r="AR1083" s="139"/>
      <c r="AS1083" s="139"/>
      <c r="AT1083" s="139"/>
      <c r="AU1083" s="139"/>
      <c r="AV1083" s="139"/>
      <c r="AW1083" s="139"/>
      <c r="AX1083" s="139"/>
      <c r="AY1083" s="139"/>
      <c r="AZ1083" s="139"/>
      <c r="BA1083" s="139"/>
      <c r="BB1083" s="139"/>
      <c r="BC1083" s="139"/>
      <c r="BD1083" s="139"/>
      <c r="BE1083" s="139"/>
      <c r="BF1083" s="139"/>
      <c r="BG1083" s="139"/>
    </row>
    <row r="1084" spans="1:59" ht="14.25" x14ac:dyDescent="0.2">
      <c r="A1084" s="139"/>
      <c r="B1084" s="139"/>
      <c r="C1084" s="139"/>
      <c r="D1084" s="139"/>
      <c r="E1084" s="139"/>
      <c r="F1084" s="139"/>
      <c r="G1084" s="139"/>
      <c r="H1084" s="139"/>
      <c r="I1084" s="139"/>
      <c r="J1084" s="139"/>
      <c r="K1084" s="139"/>
      <c r="L1084" s="139"/>
      <c r="M1084" s="139"/>
      <c r="N1084" s="139"/>
      <c r="O1084" s="139"/>
      <c r="P1084" s="139"/>
      <c r="Q1084" s="139"/>
      <c r="R1084" s="139"/>
      <c r="S1084" s="139"/>
      <c r="T1084" s="139"/>
      <c r="U1084" s="139"/>
      <c r="V1084" s="139"/>
      <c r="W1084" s="139"/>
      <c r="X1084" s="139"/>
      <c r="Y1084" s="139"/>
      <c r="Z1084" s="139"/>
      <c r="AA1084" s="139"/>
      <c r="AB1084" s="139"/>
      <c r="AC1084" s="139"/>
      <c r="AD1084" s="139"/>
      <c r="AE1084" s="139"/>
      <c r="AF1084" s="139"/>
      <c r="AG1084" s="139"/>
      <c r="AH1084" s="139"/>
      <c r="AI1084" s="139"/>
      <c r="AJ1084" s="139"/>
      <c r="AK1084" s="139"/>
      <c r="AL1084" s="139"/>
      <c r="AM1084" s="139"/>
      <c r="AN1084" s="139"/>
      <c r="AO1084" s="139"/>
      <c r="AP1084" s="139"/>
      <c r="AQ1084" s="139"/>
      <c r="AR1084" s="139"/>
      <c r="AS1084" s="139"/>
      <c r="AT1084" s="139"/>
      <c r="AU1084" s="139"/>
      <c r="AV1084" s="139"/>
      <c r="AW1084" s="139"/>
      <c r="AX1084" s="139"/>
      <c r="AY1084" s="139"/>
      <c r="AZ1084" s="139"/>
      <c r="BA1084" s="139"/>
      <c r="BB1084" s="139"/>
      <c r="BC1084" s="139"/>
      <c r="BD1084" s="139"/>
      <c r="BE1084" s="139"/>
      <c r="BF1084" s="139"/>
      <c r="BG1084" s="139"/>
    </row>
    <row r="1085" spans="1:59" ht="14.25" x14ac:dyDescent="0.2">
      <c r="A1085" s="139"/>
      <c r="B1085" s="139"/>
      <c r="C1085" s="139"/>
      <c r="D1085" s="139"/>
      <c r="E1085" s="139"/>
      <c r="F1085" s="139"/>
      <c r="G1085" s="139"/>
      <c r="H1085" s="139"/>
      <c r="I1085" s="139"/>
      <c r="J1085" s="139"/>
      <c r="K1085" s="139"/>
      <c r="L1085" s="139"/>
      <c r="M1085" s="139"/>
      <c r="N1085" s="139"/>
      <c r="O1085" s="139"/>
      <c r="P1085" s="139"/>
      <c r="Q1085" s="139"/>
      <c r="R1085" s="139"/>
      <c r="S1085" s="139"/>
      <c r="T1085" s="139"/>
      <c r="U1085" s="139"/>
      <c r="V1085" s="139"/>
      <c r="W1085" s="139"/>
      <c r="X1085" s="139"/>
      <c r="Y1085" s="139"/>
      <c r="Z1085" s="139"/>
      <c r="AA1085" s="139"/>
      <c r="AB1085" s="139"/>
      <c r="AC1085" s="139"/>
      <c r="AD1085" s="139"/>
      <c r="AE1085" s="139"/>
      <c r="AF1085" s="139"/>
      <c r="AG1085" s="139"/>
      <c r="AH1085" s="139"/>
      <c r="AI1085" s="139"/>
      <c r="AJ1085" s="139"/>
      <c r="AK1085" s="139"/>
      <c r="AL1085" s="139"/>
      <c r="AM1085" s="139"/>
      <c r="AN1085" s="139"/>
      <c r="AO1085" s="139"/>
      <c r="AP1085" s="139"/>
      <c r="AQ1085" s="139"/>
      <c r="AR1085" s="139"/>
      <c r="AS1085" s="139"/>
      <c r="AT1085" s="139"/>
      <c r="AU1085" s="139"/>
      <c r="AV1085" s="139"/>
      <c r="AW1085" s="139"/>
      <c r="AX1085" s="139"/>
      <c r="AY1085" s="139"/>
      <c r="AZ1085" s="139"/>
      <c r="BA1085" s="139"/>
      <c r="BB1085" s="139"/>
      <c r="BC1085" s="139"/>
      <c r="BD1085" s="139"/>
      <c r="BE1085" s="139"/>
      <c r="BF1085" s="139"/>
      <c r="BG1085" s="139"/>
    </row>
    <row r="1086" spans="1:59" ht="14.25" x14ac:dyDescent="0.2">
      <c r="A1086" s="139"/>
      <c r="B1086" s="139"/>
      <c r="C1086" s="139"/>
      <c r="D1086" s="139"/>
      <c r="E1086" s="139"/>
      <c r="F1086" s="139"/>
      <c r="G1086" s="139"/>
      <c r="H1086" s="139"/>
      <c r="I1086" s="139"/>
      <c r="J1086" s="139"/>
      <c r="K1086" s="139"/>
      <c r="L1086" s="139"/>
      <c r="M1086" s="139"/>
      <c r="N1086" s="139"/>
      <c r="O1086" s="139"/>
      <c r="P1086" s="139"/>
      <c r="Q1086" s="139"/>
      <c r="R1086" s="139"/>
      <c r="S1086" s="139"/>
      <c r="T1086" s="139"/>
      <c r="U1086" s="139"/>
      <c r="V1086" s="139"/>
      <c r="W1086" s="139"/>
      <c r="X1086" s="139"/>
      <c r="Y1086" s="139"/>
      <c r="Z1086" s="139"/>
      <c r="AA1086" s="139"/>
      <c r="AB1086" s="139"/>
      <c r="AC1086" s="139"/>
      <c r="AD1086" s="139"/>
      <c r="AE1086" s="139"/>
      <c r="AF1086" s="139"/>
      <c r="AG1086" s="139"/>
      <c r="AH1086" s="139"/>
      <c r="AI1086" s="139"/>
      <c r="AJ1086" s="139"/>
      <c r="AK1086" s="139"/>
      <c r="AL1086" s="139"/>
      <c r="AM1086" s="139"/>
      <c r="AN1086" s="139"/>
      <c r="AO1086" s="139"/>
      <c r="AP1086" s="139"/>
      <c r="AQ1086" s="139"/>
      <c r="AR1086" s="139"/>
      <c r="AS1086" s="139"/>
      <c r="AT1086" s="139"/>
      <c r="AU1086" s="139"/>
      <c r="AV1086" s="139"/>
      <c r="AW1086" s="139"/>
      <c r="AX1086" s="139"/>
      <c r="AY1086" s="139"/>
      <c r="AZ1086" s="139"/>
      <c r="BA1086" s="139"/>
      <c r="BB1086" s="139"/>
      <c r="BC1086" s="139"/>
      <c r="BD1086" s="139"/>
      <c r="BE1086" s="139"/>
      <c r="BF1086" s="139"/>
      <c r="BG1086" s="139"/>
    </row>
    <row r="1087" spans="1:59" ht="14.25" x14ac:dyDescent="0.2">
      <c r="A1087" s="139"/>
      <c r="B1087" s="139"/>
      <c r="C1087" s="139"/>
      <c r="D1087" s="139"/>
      <c r="E1087" s="139"/>
      <c r="F1087" s="139"/>
      <c r="G1087" s="139"/>
      <c r="H1087" s="139"/>
      <c r="I1087" s="139"/>
      <c r="J1087" s="139"/>
      <c r="K1087" s="139"/>
      <c r="L1087" s="139"/>
      <c r="M1087" s="139"/>
      <c r="N1087" s="139"/>
      <c r="O1087" s="139"/>
      <c r="P1087" s="139"/>
      <c r="Q1087" s="139"/>
      <c r="R1087" s="139"/>
      <c r="S1087" s="139"/>
      <c r="T1087" s="139"/>
      <c r="U1087" s="139"/>
      <c r="V1087" s="139"/>
      <c r="W1087" s="139"/>
      <c r="X1087" s="139"/>
      <c r="Y1087" s="139"/>
      <c r="Z1087" s="139"/>
      <c r="AA1087" s="139"/>
      <c r="AB1087" s="139"/>
      <c r="AC1087" s="139"/>
      <c r="AD1087" s="139"/>
      <c r="AE1087" s="139"/>
      <c r="AF1087" s="139"/>
      <c r="AG1087" s="139"/>
      <c r="AH1087" s="139"/>
      <c r="AI1087" s="139"/>
      <c r="AJ1087" s="139"/>
      <c r="AK1087" s="139"/>
      <c r="AL1087" s="139"/>
      <c r="AM1087" s="139"/>
      <c r="AN1087" s="139"/>
      <c r="AO1087" s="139"/>
      <c r="AP1087" s="139"/>
      <c r="AQ1087" s="139"/>
      <c r="AR1087" s="139"/>
      <c r="AS1087" s="139"/>
      <c r="AT1087" s="139"/>
      <c r="AU1087" s="139"/>
      <c r="AV1087" s="139"/>
      <c r="AW1087" s="139"/>
      <c r="AX1087" s="139"/>
      <c r="AY1087" s="139"/>
      <c r="AZ1087" s="139"/>
      <c r="BA1087" s="139"/>
      <c r="BB1087" s="139"/>
      <c r="BC1087" s="139"/>
      <c r="BD1087" s="139"/>
      <c r="BE1087" s="139"/>
      <c r="BF1087" s="139"/>
      <c r="BG1087" s="139"/>
    </row>
    <row r="1088" spans="1:59" ht="14.25" x14ac:dyDescent="0.2">
      <c r="A1088" s="139"/>
      <c r="B1088" s="139"/>
      <c r="C1088" s="139"/>
      <c r="D1088" s="139"/>
      <c r="E1088" s="139"/>
      <c r="F1088" s="139"/>
      <c r="G1088" s="139"/>
      <c r="H1088" s="139"/>
      <c r="I1088" s="139"/>
      <c r="J1088" s="139"/>
      <c r="K1088" s="139"/>
      <c r="L1088" s="139"/>
      <c r="M1088" s="139"/>
      <c r="N1088" s="139"/>
      <c r="O1088" s="139"/>
      <c r="P1088" s="139"/>
      <c r="Q1088" s="139"/>
      <c r="R1088" s="139"/>
      <c r="S1088" s="139"/>
      <c r="T1088" s="139"/>
      <c r="U1088" s="139"/>
      <c r="V1088" s="139"/>
      <c r="W1088" s="139"/>
      <c r="X1088" s="139"/>
      <c r="Y1088" s="139"/>
      <c r="Z1088" s="139"/>
      <c r="AA1088" s="139"/>
      <c r="AB1088" s="139"/>
      <c r="AC1088" s="139"/>
      <c r="AD1088" s="139"/>
      <c r="AE1088" s="139"/>
      <c r="AF1088" s="139"/>
      <c r="AG1088" s="139"/>
      <c r="AH1088" s="139"/>
      <c r="AI1088" s="139"/>
      <c r="AJ1088" s="139"/>
      <c r="AK1088" s="139"/>
      <c r="AL1088" s="139"/>
      <c r="AM1088" s="139"/>
      <c r="AN1088" s="139"/>
      <c r="AO1088" s="139"/>
      <c r="AP1088" s="139"/>
      <c r="AQ1088" s="139"/>
      <c r="AR1088" s="139"/>
      <c r="AS1088" s="139"/>
      <c r="AT1088" s="139"/>
      <c r="AU1088" s="139"/>
      <c r="AV1088" s="139"/>
      <c r="AW1088" s="139"/>
      <c r="AX1088" s="139"/>
      <c r="AY1088" s="139"/>
      <c r="AZ1088" s="139"/>
      <c r="BA1088" s="139"/>
      <c r="BB1088" s="139"/>
      <c r="BC1088" s="139"/>
      <c r="BD1088" s="139"/>
      <c r="BE1088" s="139"/>
      <c r="BF1088" s="139"/>
      <c r="BG1088" s="139"/>
    </row>
    <row r="1089" spans="1:59" ht="14.25" x14ac:dyDescent="0.2">
      <c r="A1089" s="139"/>
      <c r="B1089" s="139"/>
      <c r="C1089" s="139"/>
      <c r="D1089" s="139"/>
      <c r="E1089" s="139"/>
      <c r="F1089" s="139"/>
      <c r="G1089" s="139"/>
      <c r="H1089" s="139"/>
      <c r="I1089" s="139"/>
      <c r="J1089" s="139"/>
      <c r="K1089" s="139"/>
      <c r="L1089" s="139"/>
      <c r="M1089" s="139"/>
      <c r="N1089" s="139"/>
      <c r="O1089" s="139"/>
      <c r="P1089" s="139"/>
      <c r="Q1089" s="139"/>
      <c r="R1089" s="139"/>
      <c r="S1089" s="139"/>
      <c r="T1089" s="139"/>
      <c r="U1089" s="139"/>
      <c r="V1089" s="139"/>
      <c r="W1089" s="139"/>
      <c r="X1089" s="139"/>
      <c r="Y1089" s="139"/>
      <c r="Z1089" s="139"/>
      <c r="AA1089" s="139"/>
      <c r="AB1089" s="139"/>
      <c r="AC1089" s="139"/>
      <c r="AD1089" s="139"/>
      <c r="AE1089" s="139"/>
      <c r="AF1089" s="139"/>
      <c r="AG1089" s="139"/>
      <c r="AH1089" s="139"/>
      <c r="AI1089" s="139"/>
      <c r="AJ1089" s="139"/>
      <c r="AK1089" s="139"/>
      <c r="AL1089" s="139"/>
      <c r="AM1089" s="139"/>
      <c r="AN1089" s="139"/>
      <c r="AO1089" s="139"/>
      <c r="AP1089" s="139"/>
      <c r="AQ1089" s="139"/>
      <c r="AR1089" s="139"/>
      <c r="AS1089" s="139"/>
      <c r="AT1089" s="139"/>
      <c r="AU1089" s="139"/>
      <c r="AV1089" s="139"/>
      <c r="AW1089" s="139"/>
      <c r="AX1089" s="139"/>
      <c r="AY1089" s="139"/>
      <c r="AZ1089" s="139"/>
      <c r="BA1089" s="139"/>
      <c r="BB1089" s="139"/>
      <c r="BC1089" s="139"/>
      <c r="BD1089" s="139"/>
      <c r="BE1089" s="139"/>
      <c r="BF1089" s="139"/>
      <c r="BG1089" s="139"/>
    </row>
    <row r="1090" spans="1:59" ht="14.25" x14ac:dyDescent="0.2">
      <c r="A1090" s="139"/>
      <c r="B1090" s="139"/>
      <c r="C1090" s="139"/>
      <c r="D1090" s="139"/>
      <c r="E1090" s="139"/>
      <c r="F1090" s="139"/>
      <c r="G1090" s="139"/>
      <c r="H1090" s="139"/>
      <c r="I1090" s="139"/>
      <c r="J1090" s="139"/>
      <c r="K1090" s="139"/>
      <c r="L1090" s="139"/>
      <c r="M1090" s="139"/>
      <c r="N1090" s="139"/>
      <c r="O1090" s="139"/>
      <c r="P1090" s="139"/>
      <c r="Q1090" s="139"/>
      <c r="R1090" s="139"/>
      <c r="S1090" s="139"/>
      <c r="T1090" s="139"/>
      <c r="U1090" s="139"/>
      <c r="V1090" s="139"/>
      <c r="W1090" s="139"/>
      <c r="X1090" s="139"/>
      <c r="Y1090" s="139"/>
      <c r="Z1090" s="139"/>
      <c r="AA1090" s="139"/>
      <c r="AB1090" s="139"/>
      <c r="AC1090" s="139"/>
      <c r="AD1090" s="139"/>
      <c r="AE1090" s="139"/>
      <c r="AF1090" s="139"/>
      <c r="AG1090" s="139"/>
      <c r="AH1090" s="139"/>
      <c r="AI1090" s="139"/>
      <c r="AJ1090" s="139"/>
      <c r="AK1090" s="139"/>
      <c r="AL1090" s="139"/>
      <c r="AM1090" s="139"/>
      <c r="AN1090" s="139"/>
      <c r="AO1090" s="139"/>
      <c r="AP1090" s="139"/>
      <c r="AQ1090" s="139"/>
      <c r="AR1090" s="139"/>
      <c r="AS1090" s="139"/>
      <c r="AT1090" s="139"/>
      <c r="AU1090" s="139"/>
      <c r="AV1090" s="139"/>
      <c r="AW1090" s="139"/>
      <c r="AX1090" s="139"/>
      <c r="AY1090" s="139"/>
      <c r="AZ1090" s="139"/>
      <c r="BA1090" s="139"/>
      <c r="BB1090" s="139"/>
      <c r="BC1090" s="139"/>
      <c r="BD1090" s="139"/>
      <c r="BE1090" s="139"/>
      <c r="BF1090" s="139"/>
      <c r="BG1090" s="139"/>
    </row>
    <row r="1091" spans="1:59" ht="14.25" x14ac:dyDescent="0.2">
      <c r="A1091" s="139"/>
      <c r="B1091" s="139"/>
      <c r="C1091" s="139"/>
      <c r="D1091" s="139"/>
      <c r="E1091" s="139"/>
      <c r="F1091" s="139"/>
      <c r="G1091" s="139"/>
      <c r="H1091" s="139"/>
      <c r="I1091" s="139"/>
      <c r="J1091" s="139"/>
      <c r="K1091" s="139"/>
      <c r="L1091" s="139"/>
      <c r="M1091" s="139"/>
      <c r="N1091" s="139"/>
      <c r="O1091" s="139"/>
      <c r="P1091" s="139"/>
      <c r="Q1091" s="139"/>
      <c r="R1091" s="139"/>
      <c r="S1091" s="139"/>
      <c r="T1091" s="139"/>
      <c r="U1091" s="139"/>
      <c r="V1091" s="139"/>
      <c r="W1091" s="139"/>
      <c r="X1091" s="139"/>
      <c r="Y1091" s="139"/>
      <c r="Z1091" s="139"/>
      <c r="AA1091" s="139"/>
      <c r="AB1091" s="139"/>
      <c r="AC1091" s="139"/>
      <c r="AD1091" s="139"/>
      <c r="AE1091" s="139"/>
      <c r="AF1091" s="139"/>
      <c r="AG1091" s="139"/>
      <c r="AH1091" s="139"/>
      <c r="AI1091" s="139"/>
      <c r="AJ1091" s="139"/>
      <c r="AK1091" s="139"/>
      <c r="AL1091" s="139"/>
      <c r="AM1091" s="139"/>
      <c r="AN1091" s="139"/>
      <c r="AO1091" s="139"/>
      <c r="AP1091" s="139"/>
      <c r="AQ1091" s="139"/>
      <c r="AR1091" s="139"/>
      <c r="AS1091" s="139"/>
      <c r="AT1091" s="139"/>
      <c r="AU1091" s="139"/>
      <c r="AV1091" s="139"/>
      <c r="AW1091" s="139"/>
      <c r="AX1091" s="139"/>
      <c r="AY1091" s="139"/>
      <c r="AZ1091" s="139"/>
      <c r="BA1091" s="139"/>
      <c r="BB1091" s="139"/>
      <c r="BC1091" s="139"/>
      <c r="BD1091" s="139"/>
      <c r="BE1091" s="139"/>
      <c r="BF1091" s="139"/>
      <c r="BG1091" s="139"/>
    </row>
    <row r="1092" spans="1:59" ht="14.25" x14ac:dyDescent="0.2">
      <c r="A1092" s="139"/>
      <c r="B1092" s="139"/>
      <c r="C1092" s="139"/>
      <c r="D1092" s="139"/>
      <c r="E1092" s="139"/>
      <c r="F1092" s="139"/>
      <c r="G1092" s="139"/>
      <c r="H1092" s="139"/>
      <c r="I1092" s="139"/>
      <c r="J1092" s="139"/>
      <c r="K1092" s="139"/>
      <c r="L1092" s="139"/>
      <c r="M1092" s="139"/>
      <c r="N1092" s="139"/>
      <c r="O1092" s="139"/>
      <c r="P1092" s="139"/>
      <c r="Q1092" s="139"/>
      <c r="R1092" s="139"/>
      <c r="S1092" s="139"/>
      <c r="T1092" s="139"/>
      <c r="U1092" s="139"/>
      <c r="V1092" s="139"/>
      <c r="W1092" s="139"/>
      <c r="X1092" s="139"/>
      <c r="Y1092" s="139"/>
      <c r="Z1092" s="139"/>
      <c r="AA1092" s="139"/>
      <c r="AB1092" s="139"/>
      <c r="AC1092" s="139"/>
      <c r="AD1092" s="139"/>
      <c r="AE1092" s="139"/>
      <c r="AF1092" s="139"/>
      <c r="AG1092" s="139"/>
      <c r="AH1092" s="139"/>
      <c r="AI1092" s="139"/>
      <c r="AJ1092" s="139"/>
      <c r="AK1092" s="139"/>
      <c r="AL1092" s="139"/>
      <c r="AM1092" s="139"/>
      <c r="AN1092" s="139"/>
      <c r="AO1092" s="139"/>
      <c r="AP1092" s="139"/>
      <c r="AQ1092" s="139"/>
      <c r="AR1092" s="139"/>
      <c r="AS1092" s="139"/>
      <c r="AT1092" s="139"/>
      <c r="AU1092" s="139"/>
      <c r="AV1092" s="139"/>
      <c r="AW1092" s="139"/>
      <c r="AX1092" s="139"/>
      <c r="AY1092" s="139"/>
      <c r="AZ1092" s="139"/>
      <c r="BA1092" s="139"/>
      <c r="BB1092" s="139"/>
      <c r="BC1092" s="139"/>
      <c r="BD1092" s="139"/>
      <c r="BE1092" s="139"/>
      <c r="BF1092" s="139"/>
      <c r="BG1092" s="139"/>
    </row>
    <row r="1093" spans="1:59" ht="14.25" x14ac:dyDescent="0.2">
      <c r="A1093" s="139"/>
      <c r="B1093" s="139"/>
      <c r="C1093" s="139"/>
      <c r="D1093" s="139"/>
      <c r="E1093" s="139"/>
      <c r="F1093" s="139"/>
      <c r="G1093" s="139"/>
      <c r="H1093" s="139"/>
      <c r="I1093" s="139"/>
      <c r="J1093" s="139"/>
      <c r="K1093" s="139"/>
      <c r="L1093" s="139"/>
      <c r="M1093" s="139"/>
      <c r="N1093" s="139"/>
      <c r="O1093" s="139"/>
      <c r="P1093" s="139"/>
      <c r="Q1093" s="139"/>
      <c r="R1093" s="139"/>
      <c r="S1093" s="139"/>
      <c r="T1093" s="139"/>
      <c r="U1093" s="139"/>
      <c r="V1093" s="139"/>
      <c r="W1093" s="139"/>
      <c r="X1093" s="139"/>
      <c r="Y1093" s="139"/>
      <c r="Z1093" s="139"/>
      <c r="AA1093" s="139"/>
      <c r="AB1093" s="139"/>
      <c r="AC1093" s="139"/>
      <c r="AD1093" s="139"/>
      <c r="AE1093" s="139"/>
      <c r="AF1093" s="139"/>
      <c r="AG1093" s="139"/>
      <c r="AH1093" s="139"/>
      <c r="AI1093" s="139"/>
      <c r="AJ1093" s="139"/>
      <c r="AK1093" s="139"/>
      <c r="AL1093" s="139"/>
      <c r="AM1093" s="139"/>
      <c r="AN1093" s="139"/>
      <c r="AO1093" s="139"/>
      <c r="AP1093" s="139"/>
      <c r="AQ1093" s="139"/>
      <c r="AR1093" s="139"/>
      <c r="AS1093" s="139"/>
      <c r="AT1093" s="139"/>
      <c r="AU1093" s="139"/>
      <c r="AV1093" s="139"/>
      <c r="AW1093" s="139"/>
      <c r="AX1093" s="139"/>
      <c r="AY1093" s="139"/>
      <c r="AZ1093" s="139"/>
      <c r="BA1093" s="139"/>
      <c r="BB1093" s="139"/>
      <c r="BC1093" s="139"/>
      <c r="BD1093" s="139"/>
      <c r="BE1093" s="139"/>
      <c r="BF1093" s="139"/>
      <c r="BG1093" s="139"/>
    </row>
    <row r="1094" spans="1:59" ht="14.25" x14ac:dyDescent="0.2">
      <c r="A1094" s="139"/>
      <c r="B1094" s="139"/>
      <c r="C1094" s="139"/>
      <c r="D1094" s="139"/>
      <c r="E1094" s="139"/>
      <c r="F1094" s="139"/>
      <c r="G1094" s="139"/>
      <c r="H1094" s="139"/>
      <c r="I1094" s="139"/>
      <c r="J1094" s="139"/>
      <c r="K1094" s="139"/>
      <c r="L1094" s="139"/>
      <c r="M1094" s="139"/>
      <c r="N1094" s="139"/>
      <c r="O1094" s="139"/>
      <c r="P1094" s="139"/>
      <c r="Q1094" s="139"/>
      <c r="R1094" s="139"/>
      <c r="S1094" s="139"/>
      <c r="T1094" s="139"/>
      <c r="U1094" s="139"/>
      <c r="V1094" s="139"/>
      <c r="W1094" s="139"/>
      <c r="X1094" s="139"/>
      <c r="Y1094" s="139"/>
      <c r="Z1094" s="139"/>
      <c r="AA1094" s="139"/>
      <c r="AB1094" s="139"/>
      <c r="AC1094" s="139"/>
      <c r="AD1094" s="139"/>
      <c r="AE1094" s="139"/>
      <c r="AF1094" s="139"/>
      <c r="AG1094" s="139"/>
      <c r="AH1094" s="139"/>
      <c r="AI1094" s="139"/>
      <c r="AJ1094" s="139"/>
      <c r="AK1094" s="139"/>
      <c r="AL1094" s="139"/>
      <c r="AM1094" s="139"/>
      <c r="AN1094" s="139"/>
      <c r="AO1094" s="139"/>
      <c r="AP1094" s="139"/>
      <c r="AQ1094" s="139"/>
      <c r="AR1094" s="139"/>
      <c r="AS1094" s="139"/>
      <c r="AT1094" s="139"/>
      <c r="AU1094" s="139"/>
      <c r="AV1094" s="139"/>
      <c r="AW1094" s="139"/>
      <c r="AX1094" s="139"/>
      <c r="AY1094" s="139"/>
      <c r="AZ1094" s="139"/>
      <c r="BA1094" s="139"/>
      <c r="BB1094" s="139"/>
      <c r="BC1094" s="139"/>
      <c r="BD1094" s="139"/>
      <c r="BE1094" s="139"/>
      <c r="BF1094" s="139"/>
      <c r="BG1094" s="139"/>
    </row>
    <row r="1095" spans="1:59" ht="14.25" x14ac:dyDescent="0.2">
      <c r="A1095" s="139"/>
      <c r="B1095" s="139"/>
      <c r="C1095" s="139"/>
      <c r="D1095" s="139"/>
      <c r="E1095" s="139"/>
      <c r="F1095" s="139"/>
      <c r="G1095" s="139"/>
      <c r="H1095" s="139"/>
      <c r="I1095" s="139"/>
      <c r="J1095" s="139"/>
      <c r="K1095" s="139"/>
      <c r="L1095" s="139"/>
      <c r="M1095" s="139"/>
      <c r="N1095" s="139"/>
      <c r="O1095" s="139"/>
      <c r="P1095" s="139"/>
      <c r="Q1095" s="139"/>
      <c r="R1095" s="139"/>
      <c r="S1095" s="139"/>
      <c r="T1095" s="139"/>
      <c r="U1095" s="139"/>
      <c r="V1095" s="139"/>
      <c r="W1095" s="139"/>
      <c r="X1095" s="139"/>
      <c r="Y1095" s="139"/>
      <c r="Z1095" s="139"/>
      <c r="AA1095" s="139"/>
      <c r="AB1095" s="139"/>
      <c r="AC1095" s="139"/>
      <c r="AD1095" s="139"/>
      <c r="AE1095" s="139"/>
      <c r="AF1095" s="139"/>
      <c r="AG1095" s="139"/>
      <c r="AH1095" s="139"/>
      <c r="AI1095" s="139"/>
      <c r="AJ1095" s="139"/>
      <c r="AK1095" s="139"/>
      <c r="AL1095" s="139"/>
      <c r="AM1095" s="139"/>
      <c r="AN1095" s="139"/>
      <c r="AO1095" s="139"/>
      <c r="AP1095" s="139"/>
      <c r="AQ1095" s="139"/>
      <c r="AR1095" s="139"/>
      <c r="AS1095" s="139"/>
      <c r="AT1095" s="139"/>
      <c r="AU1095" s="139"/>
      <c r="AV1095" s="139"/>
      <c r="AW1095" s="139"/>
      <c r="AX1095" s="139"/>
      <c r="AY1095" s="139"/>
      <c r="AZ1095" s="139"/>
      <c r="BA1095" s="139"/>
      <c r="BB1095" s="139"/>
      <c r="BC1095" s="139"/>
      <c r="BD1095" s="139"/>
      <c r="BE1095" s="139"/>
      <c r="BF1095" s="139"/>
      <c r="BG1095" s="139"/>
    </row>
    <row r="1096" spans="1:59" ht="14.25" x14ac:dyDescent="0.2">
      <c r="A1096" s="139"/>
      <c r="B1096" s="139"/>
      <c r="C1096" s="139"/>
      <c r="D1096" s="139"/>
      <c r="E1096" s="139"/>
      <c r="F1096" s="139"/>
      <c r="G1096" s="139"/>
      <c r="H1096" s="139"/>
      <c r="I1096" s="139"/>
      <c r="J1096" s="139"/>
      <c r="K1096" s="139"/>
      <c r="L1096" s="139"/>
      <c r="M1096" s="139"/>
      <c r="N1096" s="139"/>
      <c r="O1096" s="139"/>
      <c r="P1096" s="139"/>
      <c r="Q1096" s="139"/>
      <c r="R1096" s="139"/>
      <c r="S1096" s="139"/>
      <c r="T1096" s="139"/>
      <c r="U1096" s="139"/>
      <c r="V1096" s="139"/>
      <c r="W1096" s="139"/>
      <c r="X1096" s="139"/>
      <c r="Y1096" s="139"/>
      <c r="Z1096" s="139"/>
      <c r="AA1096" s="139"/>
      <c r="AB1096" s="139"/>
      <c r="AC1096" s="139"/>
      <c r="AD1096" s="139"/>
      <c r="AE1096" s="139"/>
      <c r="AF1096" s="139"/>
      <c r="AG1096" s="139"/>
      <c r="AH1096" s="139"/>
      <c r="AI1096" s="139"/>
      <c r="AJ1096" s="139"/>
      <c r="AK1096" s="139"/>
      <c r="AL1096" s="139"/>
      <c r="AM1096" s="139"/>
      <c r="AN1096" s="139"/>
      <c r="AO1096" s="139"/>
      <c r="AP1096" s="139"/>
      <c r="AQ1096" s="139"/>
      <c r="AR1096" s="139"/>
      <c r="AS1096" s="139"/>
      <c r="AT1096" s="139"/>
      <c r="AU1096" s="139"/>
      <c r="AV1096" s="139"/>
      <c r="AW1096" s="139"/>
      <c r="AX1096" s="139"/>
      <c r="AY1096" s="139"/>
      <c r="AZ1096" s="139"/>
      <c r="BA1096" s="139"/>
      <c r="BB1096" s="139"/>
      <c r="BC1096" s="139"/>
      <c r="BD1096" s="139"/>
      <c r="BE1096" s="139"/>
      <c r="BF1096" s="139"/>
      <c r="BG1096" s="139"/>
    </row>
    <row r="1097" spans="1:59" ht="14.25" x14ac:dyDescent="0.2">
      <c r="A1097" s="139"/>
      <c r="B1097" s="139"/>
      <c r="C1097" s="139"/>
      <c r="D1097" s="139"/>
      <c r="E1097" s="139"/>
      <c r="F1097" s="139"/>
      <c r="G1097" s="139"/>
      <c r="H1097" s="139"/>
      <c r="I1097" s="139"/>
      <c r="J1097" s="139"/>
      <c r="K1097" s="139"/>
      <c r="L1097" s="139"/>
      <c r="M1097" s="139"/>
      <c r="N1097" s="139"/>
      <c r="O1097" s="139"/>
      <c r="P1097" s="139"/>
      <c r="Q1097" s="139"/>
      <c r="R1097" s="139"/>
      <c r="S1097" s="139"/>
      <c r="T1097" s="139"/>
      <c r="U1097" s="139"/>
      <c r="V1097" s="139"/>
      <c r="W1097" s="139"/>
      <c r="X1097" s="139"/>
      <c r="Y1097" s="139"/>
      <c r="Z1097" s="139"/>
      <c r="AA1097" s="139"/>
      <c r="AB1097" s="139"/>
      <c r="AC1097" s="139"/>
      <c r="AD1097" s="139"/>
      <c r="AE1097" s="139"/>
      <c r="AF1097" s="139"/>
      <c r="AG1097" s="139"/>
      <c r="AH1097" s="139"/>
      <c r="AI1097" s="139"/>
      <c r="AJ1097" s="139"/>
      <c r="AK1097" s="139"/>
      <c r="AL1097" s="139"/>
      <c r="AM1097" s="139"/>
      <c r="AN1097" s="139"/>
      <c r="AO1097" s="139"/>
      <c r="AP1097" s="139"/>
      <c r="AQ1097" s="139"/>
      <c r="AR1097" s="139"/>
      <c r="AS1097" s="139"/>
      <c r="AT1097" s="139"/>
      <c r="AU1097" s="139"/>
      <c r="AV1097" s="139"/>
      <c r="AW1097" s="139"/>
      <c r="AX1097" s="139"/>
      <c r="AY1097" s="139"/>
      <c r="AZ1097" s="139"/>
      <c r="BA1097" s="139"/>
      <c r="BB1097" s="139"/>
      <c r="BC1097" s="139"/>
      <c r="BD1097" s="139"/>
      <c r="BE1097" s="139"/>
      <c r="BF1097" s="139"/>
      <c r="BG1097" s="139"/>
    </row>
    <row r="1098" spans="1:59" ht="14.25" x14ac:dyDescent="0.2">
      <c r="A1098" s="139"/>
      <c r="B1098" s="139"/>
      <c r="C1098" s="139"/>
      <c r="D1098" s="139"/>
      <c r="E1098" s="139"/>
      <c r="F1098" s="139"/>
      <c r="G1098" s="139"/>
      <c r="H1098" s="139"/>
      <c r="I1098" s="139"/>
      <c r="J1098" s="139"/>
      <c r="K1098" s="139"/>
      <c r="L1098" s="139"/>
      <c r="M1098" s="139"/>
      <c r="N1098" s="139"/>
      <c r="O1098" s="139"/>
      <c r="P1098" s="139"/>
      <c r="Q1098" s="139"/>
      <c r="R1098" s="139"/>
      <c r="S1098" s="139"/>
      <c r="T1098" s="139"/>
      <c r="U1098" s="139"/>
      <c r="V1098" s="139"/>
      <c r="W1098" s="139"/>
      <c r="X1098" s="139"/>
      <c r="Y1098" s="139"/>
      <c r="Z1098" s="139"/>
      <c r="AA1098" s="139"/>
      <c r="AB1098" s="139"/>
      <c r="AC1098" s="139"/>
      <c r="AD1098" s="139"/>
      <c r="AE1098" s="139"/>
      <c r="AF1098" s="139"/>
      <c r="AG1098" s="139"/>
      <c r="AH1098" s="139"/>
      <c r="AI1098" s="139"/>
      <c r="AJ1098" s="139"/>
      <c r="AK1098" s="139"/>
      <c r="AL1098" s="139"/>
      <c r="AM1098" s="139"/>
      <c r="AN1098" s="139"/>
      <c r="AO1098" s="139"/>
      <c r="AP1098" s="139"/>
      <c r="AQ1098" s="139"/>
      <c r="AR1098" s="139"/>
      <c r="AS1098" s="139"/>
      <c r="AT1098" s="139"/>
      <c r="AU1098" s="139"/>
      <c r="AV1098" s="139"/>
      <c r="AW1098" s="139"/>
      <c r="AX1098" s="139"/>
      <c r="AY1098" s="139"/>
      <c r="AZ1098" s="139"/>
      <c r="BA1098" s="139"/>
      <c r="BB1098" s="139"/>
      <c r="BC1098" s="139"/>
      <c r="BD1098" s="139"/>
      <c r="BE1098" s="139"/>
      <c r="BF1098" s="139"/>
      <c r="BG1098" s="139"/>
    </row>
    <row r="1099" spans="1:59" ht="14.25" x14ac:dyDescent="0.2">
      <c r="A1099" s="139"/>
      <c r="B1099" s="139"/>
      <c r="C1099" s="139"/>
      <c r="D1099" s="139"/>
      <c r="E1099" s="139"/>
      <c r="F1099" s="139"/>
      <c r="G1099" s="139"/>
      <c r="H1099" s="139"/>
      <c r="I1099" s="139"/>
      <c r="J1099" s="139"/>
      <c r="K1099" s="139"/>
      <c r="L1099" s="139"/>
      <c r="M1099" s="139"/>
      <c r="N1099" s="139"/>
      <c r="O1099" s="139"/>
      <c r="P1099" s="139"/>
      <c r="Q1099" s="139"/>
      <c r="R1099" s="139"/>
      <c r="S1099" s="139"/>
      <c r="T1099" s="139"/>
      <c r="U1099" s="139"/>
      <c r="V1099" s="139"/>
      <c r="W1099" s="139"/>
      <c r="X1099" s="139"/>
      <c r="Y1099" s="139"/>
      <c r="Z1099" s="139"/>
      <c r="AA1099" s="139"/>
      <c r="AB1099" s="139"/>
      <c r="AC1099" s="139"/>
      <c r="AD1099" s="139"/>
      <c r="AE1099" s="139"/>
      <c r="AF1099" s="139"/>
      <c r="AG1099" s="139"/>
      <c r="AH1099" s="139"/>
      <c r="AI1099" s="139"/>
      <c r="AJ1099" s="139"/>
      <c r="AK1099" s="139"/>
      <c r="AL1099" s="139"/>
      <c r="AM1099" s="139"/>
      <c r="AN1099" s="139"/>
      <c r="AO1099" s="139"/>
      <c r="AP1099" s="139"/>
      <c r="AQ1099" s="139"/>
      <c r="AR1099" s="139"/>
      <c r="AS1099" s="139"/>
      <c r="AT1099" s="139"/>
      <c r="AU1099" s="139"/>
      <c r="AV1099" s="139"/>
      <c r="AW1099" s="139"/>
      <c r="AX1099" s="139"/>
      <c r="AY1099" s="139"/>
      <c r="AZ1099" s="139"/>
      <c r="BA1099" s="139"/>
      <c r="BB1099" s="139"/>
      <c r="BC1099" s="139"/>
      <c r="BD1099" s="139"/>
      <c r="BE1099" s="139"/>
      <c r="BF1099" s="139"/>
      <c r="BG1099" s="139"/>
    </row>
    <row r="1100" spans="1:59" ht="14.25" x14ac:dyDescent="0.2">
      <c r="A1100" s="139"/>
      <c r="B1100" s="139"/>
      <c r="C1100" s="139"/>
      <c r="D1100" s="139"/>
      <c r="E1100" s="139"/>
      <c r="F1100" s="139"/>
      <c r="G1100" s="139"/>
      <c r="H1100" s="139"/>
      <c r="I1100" s="139"/>
      <c r="J1100" s="139"/>
      <c r="K1100" s="139"/>
      <c r="L1100" s="139"/>
      <c r="M1100" s="139"/>
      <c r="N1100" s="139"/>
      <c r="O1100" s="139"/>
      <c r="P1100" s="139"/>
      <c r="Q1100" s="139"/>
      <c r="R1100" s="139"/>
      <c r="S1100" s="139"/>
      <c r="T1100" s="139"/>
      <c r="U1100" s="139"/>
      <c r="V1100" s="139"/>
      <c r="W1100" s="139"/>
      <c r="X1100" s="139"/>
      <c r="Y1100" s="139"/>
      <c r="Z1100" s="139"/>
      <c r="AA1100" s="139"/>
      <c r="AB1100" s="139"/>
      <c r="AC1100" s="139"/>
      <c r="AD1100" s="139"/>
      <c r="AE1100" s="139"/>
      <c r="AF1100" s="139"/>
      <c r="AG1100" s="139"/>
      <c r="AH1100" s="139"/>
      <c r="AI1100" s="139"/>
      <c r="AJ1100" s="139"/>
      <c r="AK1100" s="139"/>
      <c r="AL1100" s="139"/>
      <c r="AM1100" s="139"/>
      <c r="AN1100" s="139"/>
      <c r="AO1100" s="139"/>
      <c r="AP1100" s="139"/>
      <c r="AQ1100" s="139"/>
      <c r="AR1100" s="139"/>
      <c r="AS1100" s="139"/>
      <c r="AT1100" s="139"/>
      <c r="AU1100" s="139"/>
      <c r="AV1100" s="139"/>
      <c r="AW1100" s="139"/>
      <c r="AX1100" s="139"/>
      <c r="AY1100" s="139"/>
      <c r="AZ1100" s="139"/>
      <c r="BA1100" s="139"/>
      <c r="BB1100" s="139"/>
      <c r="BC1100" s="139"/>
      <c r="BD1100" s="139"/>
      <c r="BE1100" s="139"/>
      <c r="BF1100" s="139"/>
      <c r="BG1100" s="139"/>
    </row>
    <row r="1101" spans="1:59" ht="14.25" x14ac:dyDescent="0.2">
      <c r="A1101" s="139"/>
      <c r="B1101" s="139"/>
      <c r="C1101" s="139"/>
      <c r="D1101" s="139"/>
      <c r="E1101" s="139"/>
      <c r="F1101" s="139"/>
      <c r="G1101" s="139"/>
      <c r="H1101" s="139"/>
      <c r="I1101" s="139"/>
      <c r="J1101" s="139"/>
      <c r="K1101" s="139"/>
      <c r="L1101" s="139"/>
      <c r="M1101" s="139"/>
      <c r="N1101" s="139"/>
      <c r="O1101" s="139"/>
      <c r="P1101" s="139"/>
      <c r="Q1101" s="139"/>
      <c r="R1101" s="139"/>
      <c r="S1101" s="139"/>
      <c r="T1101" s="139"/>
      <c r="U1101" s="139"/>
      <c r="V1101" s="139"/>
      <c r="W1101" s="139"/>
      <c r="X1101" s="139"/>
      <c r="Y1101" s="139"/>
      <c r="Z1101" s="139"/>
      <c r="AA1101" s="139"/>
      <c r="AB1101" s="139"/>
      <c r="AC1101" s="139"/>
      <c r="AD1101" s="139"/>
      <c r="AE1101" s="139"/>
      <c r="AF1101" s="139"/>
      <c r="AG1101" s="139"/>
      <c r="AH1101" s="139"/>
      <c r="AI1101" s="139"/>
      <c r="AJ1101" s="139"/>
      <c r="AK1101" s="139"/>
      <c r="AL1101" s="139"/>
      <c r="AM1101" s="139"/>
      <c r="AN1101" s="139"/>
      <c r="AO1101" s="139"/>
      <c r="AP1101" s="139"/>
      <c r="AQ1101" s="139"/>
      <c r="AR1101" s="139"/>
      <c r="AS1101" s="139"/>
      <c r="AT1101" s="139"/>
      <c r="AU1101" s="139"/>
      <c r="AV1101" s="139"/>
      <c r="AW1101" s="139"/>
      <c r="AX1101" s="139"/>
      <c r="AY1101" s="139"/>
      <c r="AZ1101" s="139"/>
      <c r="BA1101" s="139"/>
      <c r="BB1101" s="139"/>
      <c r="BC1101" s="139"/>
      <c r="BD1101" s="139"/>
      <c r="BE1101" s="139"/>
      <c r="BF1101" s="139"/>
      <c r="BG1101" s="139"/>
    </row>
    <row r="1102" spans="1:59" ht="14.25" x14ac:dyDescent="0.2">
      <c r="A1102" s="139"/>
      <c r="B1102" s="139"/>
      <c r="C1102" s="139"/>
      <c r="D1102" s="139"/>
      <c r="E1102" s="139"/>
      <c r="F1102" s="139"/>
      <c r="G1102" s="139"/>
      <c r="H1102" s="139"/>
      <c r="I1102" s="139"/>
      <c r="J1102" s="139"/>
      <c r="K1102" s="139"/>
      <c r="L1102" s="139"/>
      <c r="M1102" s="139"/>
      <c r="N1102" s="139"/>
      <c r="O1102" s="139"/>
      <c r="P1102" s="139"/>
      <c r="Q1102" s="139"/>
      <c r="R1102" s="139"/>
      <c r="S1102" s="139"/>
      <c r="T1102" s="139"/>
      <c r="U1102" s="139"/>
      <c r="V1102" s="139"/>
      <c r="W1102" s="139"/>
      <c r="X1102" s="139"/>
      <c r="Y1102" s="139"/>
      <c r="Z1102" s="139"/>
      <c r="AA1102" s="139"/>
      <c r="AB1102" s="139"/>
      <c r="AC1102" s="139"/>
      <c r="AD1102" s="139"/>
      <c r="AE1102" s="139"/>
      <c r="AF1102" s="139"/>
      <c r="AG1102" s="139"/>
      <c r="AH1102" s="139"/>
      <c r="AI1102" s="139"/>
      <c r="AJ1102" s="139"/>
      <c r="AK1102" s="139"/>
      <c r="AL1102" s="139"/>
      <c r="AM1102" s="139"/>
      <c r="AN1102" s="139"/>
      <c r="AO1102" s="139"/>
      <c r="AP1102" s="139"/>
      <c r="AQ1102" s="139"/>
      <c r="AR1102" s="139"/>
      <c r="AS1102" s="139"/>
      <c r="AT1102" s="139"/>
      <c r="AU1102" s="139"/>
      <c r="AV1102" s="139"/>
      <c r="AW1102" s="139"/>
      <c r="AX1102" s="139"/>
      <c r="AY1102" s="139"/>
      <c r="AZ1102" s="139"/>
      <c r="BA1102" s="139"/>
      <c r="BB1102" s="139"/>
      <c r="BC1102" s="139"/>
      <c r="BD1102" s="139"/>
      <c r="BE1102" s="139"/>
      <c r="BF1102" s="139"/>
      <c r="BG1102" s="139"/>
    </row>
    <row r="1103" spans="1:59" ht="14.25" x14ac:dyDescent="0.2">
      <c r="A1103" s="139"/>
      <c r="B1103" s="139"/>
      <c r="C1103" s="139"/>
      <c r="D1103" s="139"/>
      <c r="E1103" s="139"/>
      <c r="F1103" s="139"/>
      <c r="G1103" s="139"/>
      <c r="H1103" s="139"/>
      <c r="I1103" s="139"/>
      <c r="J1103" s="139"/>
      <c r="K1103" s="139"/>
      <c r="L1103" s="139"/>
      <c r="M1103" s="139"/>
      <c r="N1103" s="139"/>
      <c r="O1103" s="139"/>
      <c r="P1103" s="139"/>
      <c r="Q1103" s="139"/>
      <c r="R1103" s="139"/>
      <c r="S1103" s="139"/>
      <c r="T1103" s="139"/>
      <c r="U1103" s="139"/>
      <c r="V1103" s="139"/>
      <c r="W1103" s="139"/>
      <c r="X1103" s="139"/>
      <c r="Y1103" s="139"/>
      <c r="Z1103" s="139"/>
      <c r="AA1103" s="139"/>
      <c r="AB1103" s="139"/>
      <c r="AC1103" s="139"/>
      <c r="AD1103" s="139"/>
      <c r="AE1103" s="139"/>
      <c r="AF1103" s="139"/>
      <c r="AG1103" s="139"/>
      <c r="AH1103" s="139"/>
      <c r="AI1103" s="139"/>
      <c r="AJ1103" s="139"/>
      <c r="AK1103" s="139"/>
      <c r="AL1103" s="139"/>
      <c r="AM1103" s="139"/>
      <c r="AN1103" s="139"/>
      <c r="AO1103" s="139"/>
      <c r="AP1103" s="139"/>
      <c r="AQ1103" s="139"/>
      <c r="AR1103" s="139"/>
      <c r="AS1103" s="139"/>
      <c r="AT1103" s="139"/>
      <c r="AU1103" s="139"/>
      <c r="AV1103" s="139"/>
      <c r="AW1103" s="139"/>
      <c r="AX1103" s="139"/>
      <c r="AY1103" s="139"/>
      <c r="AZ1103" s="139"/>
      <c r="BA1103" s="139"/>
      <c r="BB1103" s="139"/>
      <c r="BC1103" s="139"/>
      <c r="BD1103" s="139"/>
      <c r="BE1103" s="139"/>
      <c r="BF1103" s="139"/>
      <c r="BG1103" s="139"/>
    </row>
    <row r="1104" spans="1:59" ht="14.25" x14ac:dyDescent="0.2">
      <c r="A1104" s="139"/>
      <c r="B1104" s="139"/>
      <c r="C1104" s="139"/>
      <c r="D1104" s="139"/>
      <c r="E1104" s="139"/>
      <c r="F1104" s="139"/>
      <c r="G1104" s="139"/>
      <c r="H1104" s="139"/>
      <c r="I1104" s="139"/>
      <c r="J1104" s="139"/>
      <c r="K1104" s="139"/>
      <c r="L1104" s="139"/>
      <c r="M1104" s="139"/>
      <c r="N1104" s="139"/>
      <c r="O1104" s="139"/>
      <c r="P1104" s="139"/>
      <c r="Q1104" s="139"/>
      <c r="R1104" s="139"/>
      <c r="S1104" s="139"/>
      <c r="T1104" s="139"/>
      <c r="U1104" s="139"/>
      <c r="V1104" s="139"/>
      <c r="W1104" s="139"/>
      <c r="X1104" s="139"/>
      <c r="Y1104" s="139"/>
      <c r="Z1104" s="139"/>
      <c r="AA1104" s="139"/>
      <c r="AB1104" s="139"/>
      <c r="AC1104" s="139"/>
      <c r="AD1104" s="139"/>
      <c r="AE1104" s="139"/>
      <c r="AF1104" s="139"/>
      <c r="AG1104" s="139"/>
      <c r="AH1104" s="139"/>
      <c r="AI1104" s="139"/>
      <c r="AJ1104" s="139"/>
      <c r="AK1104" s="139"/>
      <c r="AL1104" s="139"/>
      <c r="AM1104" s="139"/>
      <c r="AN1104" s="139"/>
      <c r="AO1104" s="139"/>
      <c r="AP1104" s="139"/>
      <c r="AQ1104" s="139"/>
      <c r="AR1104" s="139"/>
      <c r="AS1104" s="139"/>
      <c r="AT1104" s="139"/>
      <c r="AU1104" s="139"/>
      <c r="AV1104" s="139"/>
      <c r="AW1104" s="139"/>
      <c r="AX1104" s="139"/>
      <c r="AY1104" s="139"/>
      <c r="AZ1104" s="139"/>
      <c r="BA1104" s="139"/>
      <c r="BB1104" s="139"/>
      <c r="BC1104" s="139"/>
      <c r="BD1104" s="139"/>
      <c r="BE1104" s="139"/>
      <c r="BF1104" s="139"/>
      <c r="BG1104" s="139"/>
    </row>
    <row r="1105" spans="1:59" ht="14.25" x14ac:dyDescent="0.2">
      <c r="A1105" s="139"/>
      <c r="B1105" s="139"/>
      <c r="C1105" s="139"/>
      <c r="D1105" s="139"/>
      <c r="E1105" s="139"/>
      <c r="F1105" s="139"/>
      <c r="G1105" s="139"/>
      <c r="H1105" s="139"/>
      <c r="I1105" s="139"/>
      <c r="J1105" s="139"/>
      <c r="K1105" s="139"/>
      <c r="L1105" s="139"/>
      <c r="M1105" s="139"/>
      <c r="N1105" s="139"/>
      <c r="O1105" s="139"/>
      <c r="P1105" s="139"/>
      <c r="Q1105" s="139"/>
      <c r="R1105" s="139"/>
      <c r="S1105" s="139"/>
      <c r="T1105" s="139"/>
      <c r="U1105" s="139"/>
      <c r="V1105" s="139"/>
      <c r="W1105" s="139"/>
      <c r="X1105" s="139"/>
      <c r="Y1105" s="139"/>
      <c r="Z1105" s="139"/>
      <c r="AA1105" s="139"/>
      <c r="AB1105" s="139"/>
      <c r="AC1105" s="139"/>
      <c r="AD1105" s="139"/>
      <c r="AE1105" s="139"/>
      <c r="AF1105" s="139"/>
      <c r="AG1105" s="139"/>
      <c r="AH1105" s="139"/>
      <c r="AI1105" s="139"/>
      <c r="AJ1105" s="139"/>
      <c r="AK1105" s="139"/>
      <c r="AL1105" s="139"/>
      <c r="AM1105" s="139"/>
      <c r="AN1105" s="139"/>
      <c r="AO1105" s="139"/>
      <c r="AP1105" s="139"/>
      <c r="AQ1105" s="139"/>
      <c r="AR1105" s="139"/>
      <c r="AS1105" s="139"/>
      <c r="AT1105" s="139"/>
      <c r="AU1105" s="139"/>
      <c r="AV1105" s="139"/>
      <c r="AW1105" s="139"/>
      <c r="AX1105" s="139"/>
      <c r="AY1105" s="139"/>
      <c r="AZ1105" s="139"/>
      <c r="BA1105" s="139"/>
      <c r="BB1105" s="139"/>
      <c r="BC1105" s="139"/>
      <c r="BD1105" s="139"/>
      <c r="BE1105" s="139"/>
      <c r="BF1105" s="139"/>
      <c r="BG1105" s="139"/>
    </row>
    <row r="1106" spans="1:59" ht="14.25" x14ac:dyDescent="0.2">
      <c r="A1106" s="139"/>
      <c r="B1106" s="139"/>
      <c r="C1106" s="139"/>
      <c r="D1106" s="139"/>
      <c r="E1106" s="139"/>
      <c r="F1106" s="139"/>
      <c r="G1106" s="139"/>
      <c r="H1106" s="139"/>
      <c r="I1106" s="139"/>
      <c r="J1106" s="139"/>
      <c r="K1106" s="139"/>
      <c r="L1106" s="139"/>
      <c r="M1106" s="139"/>
      <c r="N1106" s="139"/>
      <c r="O1106" s="139"/>
      <c r="P1106" s="139"/>
      <c r="Q1106" s="139"/>
      <c r="R1106" s="139"/>
      <c r="S1106" s="139"/>
      <c r="T1106" s="139"/>
      <c r="U1106" s="139"/>
      <c r="V1106" s="139"/>
      <c r="W1106" s="139"/>
      <c r="X1106" s="139"/>
      <c r="Y1106" s="139"/>
      <c r="Z1106" s="139"/>
      <c r="AA1106" s="139"/>
      <c r="AB1106" s="139"/>
      <c r="AC1106" s="139"/>
      <c r="AD1106" s="139"/>
      <c r="AE1106" s="139"/>
      <c r="AF1106" s="139"/>
      <c r="AG1106" s="139"/>
      <c r="AH1106" s="139"/>
      <c r="AI1106" s="139"/>
      <c r="AJ1106" s="139"/>
      <c r="AK1106" s="139"/>
      <c r="AL1106" s="139"/>
      <c r="AM1106" s="139"/>
      <c r="AN1106" s="139"/>
      <c r="AO1106" s="139"/>
      <c r="AP1106" s="139"/>
      <c r="AQ1106" s="139"/>
      <c r="AR1106" s="139"/>
      <c r="AS1106" s="139"/>
      <c r="AT1106" s="139"/>
      <c r="AU1106" s="139"/>
      <c r="AV1106" s="139"/>
      <c r="AW1106" s="139"/>
      <c r="AX1106" s="139"/>
      <c r="AY1106" s="139"/>
      <c r="AZ1106" s="139"/>
      <c r="BA1106" s="139"/>
      <c r="BB1106" s="139"/>
      <c r="BC1106" s="139"/>
      <c r="BD1106" s="139"/>
      <c r="BE1106" s="139"/>
      <c r="BF1106" s="139"/>
      <c r="BG1106" s="139"/>
    </row>
    <row r="1107" spans="1:59" ht="14.25" x14ac:dyDescent="0.2">
      <c r="A1107" s="139"/>
      <c r="B1107" s="139"/>
      <c r="C1107" s="139"/>
      <c r="D1107" s="139"/>
      <c r="E1107" s="139"/>
      <c r="F1107" s="139"/>
      <c r="G1107" s="139"/>
      <c r="H1107" s="139"/>
      <c r="I1107" s="139"/>
      <c r="J1107" s="139"/>
      <c r="K1107" s="139"/>
      <c r="L1107" s="139"/>
      <c r="M1107" s="139"/>
      <c r="N1107" s="139"/>
      <c r="O1107" s="139"/>
      <c r="P1107" s="139"/>
      <c r="Q1107" s="139"/>
      <c r="R1107" s="139"/>
      <c r="S1107" s="139"/>
      <c r="T1107" s="139"/>
      <c r="U1107" s="139"/>
      <c r="V1107" s="139"/>
      <c r="W1107" s="139"/>
      <c r="X1107" s="139"/>
      <c r="Y1107" s="139"/>
      <c r="Z1107" s="139"/>
      <c r="AA1107" s="139"/>
      <c r="AB1107" s="139"/>
      <c r="AC1107" s="139"/>
      <c r="AD1107" s="139"/>
      <c r="AE1107" s="139"/>
      <c r="AF1107" s="139"/>
      <c r="AG1107" s="139"/>
      <c r="AH1107" s="139"/>
      <c r="AI1107" s="139"/>
      <c r="AJ1107" s="139"/>
      <c r="AK1107" s="139"/>
      <c r="AL1107" s="139"/>
      <c r="AM1107" s="139"/>
      <c r="AN1107" s="139"/>
      <c r="AO1107" s="139"/>
      <c r="AP1107" s="139"/>
      <c r="AQ1107" s="139"/>
      <c r="AR1107" s="139"/>
      <c r="AS1107" s="139"/>
      <c r="AT1107" s="139"/>
      <c r="AU1107" s="139"/>
      <c r="AV1107" s="139"/>
      <c r="AW1107" s="139"/>
      <c r="AX1107" s="139"/>
      <c r="AY1107" s="139"/>
      <c r="AZ1107" s="139"/>
      <c r="BA1107" s="139"/>
      <c r="BB1107" s="139"/>
      <c r="BC1107" s="139"/>
      <c r="BD1107" s="139"/>
      <c r="BE1107" s="139"/>
      <c r="BF1107" s="139"/>
      <c r="BG1107" s="139"/>
    </row>
    <row r="1108" spans="1:59" ht="14.25" x14ac:dyDescent="0.2">
      <c r="A1108" s="139"/>
      <c r="B1108" s="139"/>
      <c r="C1108" s="139"/>
      <c r="D1108" s="139"/>
      <c r="E1108" s="139"/>
      <c r="F1108" s="139"/>
      <c r="G1108" s="139"/>
      <c r="H1108" s="139"/>
      <c r="I1108" s="139"/>
      <c r="J1108" s="139"/>
      <c r="K1108" s="139"/>
      <c r="L1108" s="139"/>
      <c r="M1108" s="139"/>
      <c r="N1108" s="139"/>
      <c r="O1108" s="139"/>
      <c r="P1108" s="139"/>
      <c r="Q1108" s="139"/>
      <c r="R1108" s="139"/>
      <c r="S1108" s="139"/>
      <c r="T1108" s="139"/>
      <c r="U1108" s="139"/>
      <c r="V1108" s="139"/>
      <c r="W1108" s="139"/>
      <c r="X1108" s="139"/>
      <c r="Y1108" s="139"/>
      <c r="Z1108" s="139"/>
      <c r="AA1108" s="139"/>
      <c r="AB1108" s="139"/>
      <c r="AC1108" s="139"/>
      <c r="AD1108" s="139"/>
      <c r="AE1108" s="139"/>
      <c r="AF1108" s="139"/>
      <c r="AG1108" s="139"/>
      <c r="AH1108" s="139"/>
      <c r="AI1108" s="139"/>
      <c r="AJ1108" s="139"/>
      <c r="AK1108" s="139"/>
      <c r="AL1108" s="139"/>
      <c r="AM1108" s="139"/>
      <c r="AN1108" s="139"/>
      <c r="AO1108" s="139"/>
      <c r="AP1108" s="139"/>
      <c r="AQ1108" s="139"/>
      <c r="AR1108" s="139"/>
      <c r="AS1108" s="139"/>
      <c r="AT1108" s="139"/>
      <c r="AU1108" s="139"/>
      <c r="AV1108" s="139"/>
      <c r="AW1108" s="139"/>
      <c r="AX1108" s="139"/>
      <c r="AY1108" s="139"/>
      <c r="AZ1108" s="139"/>
      <c r="BA1108" s="139"/>
      <c r="BB1108" s="139"/>
      <c r="BC1108" s="139"/>
      <c r="BD1108" s="139"/>
      <c r="BE1108" s="139"/>
      <c r="BF1108" s="139"/>
      <c r="BG1108" s="139"/>
    </row>
    <row r="1109" spans="1:59" ht="14.25" x14ac:dyDescent="0.2">
      <c r="A1109" s="139"/>
      <c r="B1109" s="139"/>
      <c r="C1109" s="139"/>
      <c r="D1109" s="139"/>
      <c r="E1109" s="139"/>
      <c r="F1109" s="139"/>
      <c r="G1109" s="139"/>
      <c r="H1109" s="139"/>
      <c r="I1109" s="139"/>
      <c r="J1109" s="139"/>
      <c r="K1109" s="139"/>
      <c r="L1109" s="139"/>
      <c r="M1109" s="139"/>
      <c r="N1109" s="139"/>
      <c r="O1109" s="139"/>
      <c r="P1109" s="139"/>
      <c r="Q1109" s="139"/>
      <c r="R1109" s="139"/>
      <c r="S1109" s="139"/>
      <c r="T1109" s="139"/>
      <c r="U1109" s="139"/>
      <c r="V1109" s="139"/>
      <c r="W1109" s="139"/>
      <c r="X1109" s="139"/>
      <c r="Y1109" s="139"/>
      <c r="Z1109" s="139"/>
      <c r="AA1109" s="139"/>
      <c r="AB1109" s="139"/>
      <c r="AC1109" s="139"/>
      <c r="AD1109" s="139"/>
      <c r="AE1109" s="139"/>
      <c r="AF1109" s="139"/>
      <c r="AG1109" s="139"/>
      <c r="AH1109" s="139"/>
      <c r="AI1109" s="139"/>
      <c r="AJ1109" s="139"/>
      <c r="AK1109" s="139"/>
      <c r="AL1109" s="139"/>
      <c r="AM1109" s="139"/>
      <c r="AN1109" s="139"/>
      <c r="AO1109" s="139"/>
      <c r="AP1109" s="139"/>
      <c r="AQ1109" s="139"/>
      <c r="AR1109" s="139"/>
      <c r="AS1109" s="139"/>
      <c r="AT1109" s="139"/>
      <c r="AU1109" s="139"/>
      <c r="AV1109" s="139"/>
      <c r="AW1109" s="139"/>
      <c r="AX1109" s="139"/>
      <c r="AY1109" s="139"/>
      <c r="AZ1109" s="139"/>
      <c r="BA1109" s="139"/>
      <c r="BB1109" s="139"/>
      <c r="BC1109" s="139"/>
      <c r="BD1109" s="139"/>
      <c r="BE1109" s="139"/>
      <c r="BF1109" s="139"/>
      <c r="BG1109" s="139"/>
    </row>
    <row r="1110" spans="1:59" ht="14.25" x14ac:dyDescent="0.2">
      <c r="A1110" s="139"/>
      <c r="B1110" s="139"/>
      <c r="C1110" s="139"/>
      <c r="D1110" s="139"/>
      <c r="E1110" s="139"/>
      <c r="F1110" s="139"/>
      <c r="G1110" s="139"/>
      <c r="H1110" s="139"/>
      <c r="I1110" s="139"/>
      <c r="J1110" s="139"/>
      <c r="K1110" s="139"/>
      <c r="L1110" s="139"/>
      <c r="M1110" s="139"/>
      <c r="N1110" s="139"/>
      <c r="O1110" s="139"/>
      <c r="P1110" s="139"/>
      <c r="Q1110" s="139"/>
      <c r="R1110" s="139"/>
      <c r="S1110" s="139"/>
      <c r="T1110" s="139"/>
      <c r="U1110" s="139"/>
      <c r="V1110" s="139"/>
      <c r="W1110" s="139"/>
      <c r="X1110" s="139"/>
      <c r="Y1110" s="139"/>
      <c r="Z1110" s="139"/>
      <c r="AA1110" s="139"/>
      <c r="AB1110" s="139"/>
      <c r="AC1110" s="139"/>
      <c r="AD1110" s="139"/>
      <c r="AE1110" s="139"/>
      <c r="AF1110" s="139"/>
      <c r="AG1110" s="139"/>
      <c r="AH1110" s="139"/>
      <c r="AI1110" s="139"/>
      <c r="AJ1110" s="139"/>
      <c r="AK1110" s="139"/>
      <c r="AL1110" s="139"/>
      <c r="AM1110" s="139"/>
      <c r="AN1110" s="139"/>
      <c r="AO1110" s="139"/>
      <c r="AP1110" s="139"/>
      <c r="AQ1110" s="139"/>
      <c r="AR1110" s="139"/>
      <c r="AS1110" s="139"/>
      <c r="AT1110" s="139"/>
      <c r="AU1110" s="139"/>
      <c r="AV1110" s="139"/>
      <c r="AW1110" s="139"/>
      <c r="AX1110" s="139"/>
      <c r="AY1110" s="139"/>
      <c r="AZ1110" s="139"/>
      <c r="BA1110" s="139"/>
      <c r="BB1110" s="139"/>
      <c r="BC1110" s="139"/>
      <c r="BD1110" s="139"/>
      <c r="BE1110" s="139"/>
      <c r="BF1110" s="139"/>
      <c r="BG1110" s="139"/>
    </row>
    <row r="1111" spans="1:59" ht="14.25" x14ac:dyDescent="0.2">
      <c r="A1111" s="139"/>
      <c r="B1111" s="139"/>
      <c r="C1111" s="139"/>
      <c r="D1111" s="139"/>
      <c r="E1111" s="139"/>
      <c r="F1111" s="139"/>
      <c r="G1111" s="139"/>
      <c r="H1111" s="139"/>
      <c r="I1111" s="139"/>
      <c r="J1111" s="139"/>
      <c r="K1111" s="139"/>
      <c r="L1111" s="139"/>
      <c r="M1111" s="139"/>
      <c r="N1111" s="139"/>
      <c r="O1111" s="139"/>
      <c r="P1111" s="139"/>
      <c r="Q1111" s="139"/>
      <c r="R1111" s="139"/>
      <c r="S1111" s="139"/>
      <c r="T1111" s="139"/>
      <c r="U1111" s="139"/>
      <c r="V1111" s="139"/>
      <c r="W1111" s="139"/>
      <c r="X1111" s="139"/>
      <c r="Y1111" s="139"/>
      <c r="Z1111" s="139"/>
      <c r="AA1111" s="139"/>
      <c r="AB1111" s="139"/>
      <c r="AC1111" s="139"/>
      <c r="AD1111" s="139"/>
      <c r="AE1111" s="139"/>
      <c r="AF1111" s="139"/>
      <c r="AG1111" s="139"/>
      <c r="AH1111" s="139"/>
      <c r="AI1111" s="139"/>
      <c r="AJ1111" s="139"/>
      <c r="AK1111" s="139"/>
      <c r="AL1111" s="139"/>
      <c r="AM1111" s="139"/>
      <c r="AN1111" s="139"/>
      <c r="AO1111" s="139"/>
      <c r="AP1111" s="139"/>
      <c r="AQ1111" s="139"/>
      <c r="AR1111" s="139"/>
      <c r="AS1111" s="139"/>
      <c r="AT1111" s="139"/>
      <c r="AU1111" s="139"/>
      <c r="AV1111" s="139"/>
      <c r="AW1111" s="139"/>
      <c r="AX1111" s="139"/>
      <c r="AY1111" s="139"/>
      <c r="AZ1111" s="139"/>
      <c r="BA1111" s="139"/>
      <c r="BB1111" s="139"/>
      <c r="BC1111" s="139"/>
      <c r="BD1111" s="139"/>
      <c r="BE1111" s="139"/>
      <c r="BF1111" s="139"/>
      <c r="BG1111" s="139"/>
    </row>
    <row r="1112" spans="1:59" ht="14.25" x14ac:dyDescent="0.2">
      <c r="A1112" s="139"/>
      <c r="B1112" s="139"/>
      <c r="C1112" s="139"/>
      <c r="D1112" s="139"/>
      <c r="E1112" s="139"/>
      <c r="F1112" s="139"/>
      <c r="G1112" s="139"/>
      <c r="H1112" s="139"/>
      <c r="I1112" s="139"/>
      <c r="J1112" s="139"/>
      <c r="K1112" s="139"/>
      <c r="L1112" s="139"/>
      <c r="M1112" s="139"/>
      <c r="N1112" s="139"/>
      <c r="O1112" s="139"/>
      <c r="P1112" s="139"/>
      <c r="Q1112" s="139"/>
      <c r="R1112" s="139"/>
      <c r="S1112" s="139"/>
      <c r="T1112" s="139"/>
      <c r="U1112" s="139"/>
      <c r="V1112" s="139"/>
      <c r="W1112" s="139"/>
      <c r="X1112" s="139"/>
      <c r="Y1112" s="139"/>
      <c r="Z1112" s="139"/>
      <c r="AA1112" s="139"/>
      <c r="AB1112" s="139"/>
      <c r="AC1112" s="139"/>
      <c r="AD1112" s="139"/>
      <c r="AE1112" s="139"/>
      <c r="AF1112" s="139"/>
      <c r="AG1112" s="139"/>
      <c r="AH1112" s="139"/>
      <c r="AI1112" s="139"/>
      <c r="AJ1112" s="139"/>
      <c r="AK1112" s="139"/>
      <c r="AL1112" s="139"/>
      <c r="AM1112" s="139"/>
      <c r="AN1112" s="139"/>
      <c r="AO1112" s="139"/>
      <c r="AP1112" s="139"/>
      <c r="AQ1112" s="139"/>
      <c r="AR1112" s="139"/>
      <c r="AS1112" s="139"/>
      <c r="AT1112" s="139"/>
      <c r="AU1112" s="139"/>
      <c r="AV1112" s="139"/>
      <c r="AW1112" s="139"/>
      <c r="AX1112" s="139"/>
      <c r="AY1112" s="139"/>
      <c r="AZ1112" s="139"/>
      <c r="BA1112" s="139"/>
      <c r="BB1112" s="139"/>
      <c r="BC1112" s="139"/>
      <c r="BD1112" s="139"/>
      <c r="BE1112" s="139"/>
      <c r="BF1112" s="139"/>
      <c r="BG1112" s="139"/>
    </row>
    <row r="1113" spans="1:59" ht="14.25" x14ac:dyDescent="0.2">
      <c r="A1113" s="139"/>
      <c r="B1113" s="139"/>
      <c r="C1113" s="139"/>
      <c r="D1113" s="139"/>
      <c r="E1113" s="139"/>
      <c r="F1113" s="139"/>
      <c r="G1113" s="139"/>
      <c r="H1113" s="139"/>
      <c r="I1113" s="139"/>
      <c r="J1113" s="139"/>
      <c r="K1113" s="139"/>
      <c r="L1113" s="139"/>
      <c r="M1113" s="139"/>
      <c r="N1113" s="139"/>
      <c r="O1113" s="139"/>
      <c r="P1113" s="139"/>
      <c r="Q1113" s="139"/>
      <c r="R1113" s="139"/>
      <c r="S1113" s="139"/>
      <c r="T1113" s="139"/>
      <c r="U1113" s="139"/>
      <c r="V1113" s="139"/>
      <c r="W1113" s="139"/>
      <c r="X1113" s="139"/>
      <c r="Y1113" s="139"/>
      <c r="Z1113" s="139"/>
      <c r="AA1113" s="139"/>
      <c r="AB1113" s="139"/>
      <c r="AC1113" s="139"/>
      <c r="AD1113" s="139"/>
      <c r="AE1113" s="139"/>
      <c r="AF1113" s="139"/>
      <c r="AG1113" s="139"/>
      <c r="AH1113" s="139"/>
      <c r="AI1113" s="139"/>
      <c r="AJ1113" s="139"/>
      <c r="AK1113" s="139"/>
      <c r="AL1113" s="139"/>
      <c r="AM1113" s="139"/>
      <c r="AN1113" s="139"/>
      <c r="AO1113" s="139"/>
      <c r="AP1113" s="139"/>
      <c r="AQ1113" s="139"/>
      <c r="AR1113" s="139"/>
      <c r="AS1113" s="139"/>
      <c r="AT1113" s="139"/>
      <c r="AU1113" s="139"/>
      <c r="AV1113" s="139"/>
      <c r="AW1113" s="139"/>
      <c r="AX1113" s="139"/>
      <c r="AY1113" s="139"/>
      <c r="AZ1113" s="139"/>
      <c r="BA1113" s="139"/>
      <c r="BB1113" s="139"/>
      <c r="BC1113" s="139"/>
      <c r="BD1113" s="139"/>
      <c r="BE1113" s="139"/>
      <c r="BF1113" s="139"/>
      <c r="BG1113" s="139"/>
    </row>
    <row r="1114" spans="1:59" ht="14.25" x14ac:dyDescent="0.2">
      <c r="A1114" s="139"/>
      <c r="B1114" s="139"/>
      <c r="C1114" s="139"/>
      <c r="D1114" s="139"/>
      <c r="E1114" s="139"/>
      <c r="F1114" s="139"/>
      <c r="G1114" s="139"/>
      <c r="H1114" s="139"/>
      <c r="I1114" s="139"/>
      <c r="J1114" s="139"/>
      <c r="K1114" s="139"/>
      <c r="L1114" s="139"/>
      <c r="M1114" s="139"/>
      <c r="N1114" s="139"/>
      <c r="O1114" s="139"/>
      <c r="P1114" s="139"/>
      <c r="Q1114" s="139"/>
      <c r="R1114" s="139"/>
      <c r="S1114" s="139"/>
      <c r="T1114" s="139"/>
      <c r="U1114" s="139"/>
      <c r="V1114" s="139"/>
      <c r="W1114" s="139"/>
      <c r="X1114" s="139"/>
      <c r="Y1114" s="139"/>
      <c r="Z1114" s="139"/>
      <c r="AA1114" s="139"/>
      <c r="AB1114" s="139"/>
      <c r="AC1114" s="139"/>
      <c r="AD1114" s="139"/>
      <c r="AE1114" s="139"/>
      <c r="AF1114" s="139"/>
      <c r="AG1114" s="139"/>
      <c r="AH1114" s="139"/>
      <c r="AI1114" s="139"/>
      <c r="AJ1114" s="139"/>
      <c r="AK1114" s="139"/>
      <c r="AL1114" s="139"/>
      <c r="AM1114" s="139"/>
      <c r="AN1114" s="139"/>
      <c r="AO1114" s="139"/>
      <c r="AP1114" s="139"/>
      <c r="AQ1114" s="139"/>
      <c r="AR1114" s="139"/>
      <c r="AS1114" s="139"/>
      <c r="AT1114" s="139"/>
      <c r="AU1114" s="139"/>
      <c r="AV1114" s="139"/>
      <c r="AW1114" s="139"/>
      <c r="AX1114" s="139"/>
      <c r="AY1114" s="139"/>
      <c r="AZ1114" s="139"/>
      <c r="BA1114" s="139"/>
      <c r="BB1114" s="139"/>
      <c r="BC1114" s="139"/>
      <c r="BD1114" s="139"/>
      <c r="BE1114" s="139"/>
      <c r="BF1114" s="139"/>
      <c r="BG1114" s="139"/>
    </row>
    <row r="1115" spans="1:59" ht="14.25" x14ac:dyDescent="0.2">
      <c r="A1115" s="139"/>
      <c r="B1115" s="139"/>
      <c r="C1115" s="139"/>
      <c r="D1115" s="139"/>
      <c r="E1115" s="139"/>
      <c r="F1115" s="139"/>
      <c r="G1115" s="139"/>
      <c r="H1115" s="139"/>
      <c r="I1115" s="139"/>
      <c r="J1115" s="139"/>
      <c r="K1115" s="139"/>
      <c r="L1115" s="139"/>
      <c r="M1115" s="139"/>
      <c r="N1115" s="139"/>
      <c r="O1115" s="139"/>
      <c r="P1115" s="139"/>
      <c r="Q1115" s="139"/>
      <c r="R1115" s="139"/>
      <c r="S1115" s="139"/>
      <c r="T1115" s="139"/>
      <c r="U1115" s="139"/>
      <c r="V1115" s="139"/>
      <c r="W1115" s="139"/>
      <c r="X1115" s="139"/>
      <c r="Y1115" s="139"/>
      <c r="Z1115" s="139"/>
      <c r="AA1115" s="139"/>
      <c r="AB1115" s="139"/>
      <c r="AC1115" s="139"/>
      <c r="AD1115" s="139"/>
      <c r="AE1115" s="139"/>
      <c r="AF1115" s="139"/>
      <c r="AG1115" s="139"/>
      <c r="AH1115" s="139"/>
      <c r="AI1115" s="139"/>
      <c r="AJ1115" s="139"/>
      <c r="AK1115" s="139"/>
      <c r="AL1115" s="139"/>
      <c r="AM1115" s="139"/>
      <c r="AN1115" s="139"/>
      <c r="AO1115" s="139"/>
      <c r="AP1115" s="139"/>
      <c r="AQ1115" s="139"/>
      <c r="AR1115" s="139"/>
      <c r="AS1115" s="139"/>
      <c r="AT1115" s="139"/>
      <c r="AU1115" s="139"/>
      <c r="AV1115" s="139"/>
      <c r="AW1115" s="139"/>
      <c r="AX1115" s="139"/>
      <c r="AY1115" s="139"/>
      <c r="AZ1115" s="139"/>
      <c r="BA1115" s="139"/>
      <c r="BB1115" s="139"/>
      <c r="BC1115" s="139"/>
      <c r="BD1115" s="139"/>
      <c r="BE1115" s="139"/>
      <c r="BF1115" s="139"/>
      <c r="BG1115" s="139"/>
    </row>
    <row r="1116" spans="1:59" ht="14.25" x14ac:dyDescent="0.2">
      <c r="A1116" s="139"/>
      <c r="B1116" s="139"/>
      <c r="C1116" s="139"/>
      <c r="D1116" s="139"/>
      <c r="E1116" s="139"/>
      <c r="F1116" s="139"/>
      <c r="G1116" s="139"/>
      <c r="H1116" s="139"/>
      <c r="I1116" s="139"/>
      <c r="J1116" s="139"/>
      <c r="K1116" s="139"/>
      <c r="L1116" s="139"/>
      <c r="M1116" s="139"/>
      <c r="N1116" s="139"/>
      <c r="O1116" s="139"/>
      <c r="P1116" s="139"/>
      <c r="Q1116" s="139"/>
      <c r="R1116" s="139"/>
      <c r="S1116" s="139"/>
      <c r="T1116" s="139"/>
      <c r="U1116" s="139"/>
      <c r="V1116" s="139"/>
      <c r="W1116" s="139"/>
      <c r="X1116" s="139"/>
      <c r="Y1116" s="139"/>
      <c r="Z1116" s="139"/>
      <c r="AA1116" s="139"/>
      <c r="AB1116" s="139"/>
      <c r="AC1116" s="139"/>
      <c r="AD1116" s="139"/>
      <c r="AE1116" s="139"/>
      <c r="AF1116" s="139"/>
      <c r="AG1116" s="139"/>
      <c r="AH1116" s="139"/>
      <c r="AI1116" s="139"/>
      <c r="AJ1116" s="139"/>
      <c r="AK1116" s="139"/>
      <c r="AL1116" s="139"/>
      <c r="AM1116" s="139"/>
      <c r="AN1116" s="139"/>
      <c r="AO1116" s="139"/>
      <c r="AP1116" s="139"/>
      <c r="AQ1116" s="139"/>
      <c r="AR1116" s="139"/>
      <c r="AS1116" s="139"/>
      <c r="AT1116" s="139"/>
      <c r="AU1116" s="139"/>
      <c r="AV1116" s="139"/>
      <c r="AW1116" s="139"/>
      <c r="AX1116" s="139"/>
      <c r="AY1116" s="139"/>
      <c r="AZ1116" s="139"/>
      <c r="BA1116" s="139"/>
      <c r="BB1116" s="139"/>
      <c r="BC1116" s="139"/>
      <c r="BD1116" s="139"/>
      <c r="BE1116" s="139"/>
      <c r="BF1116" s="139"/>
      <c r="BG1116" s="139"/>
    </row>
    <row r="1117" spans="1:59" ht="14.25" x14ac:dyDescent="0.2">
      <c r="A1117" s="139"/>
      <c r="B1117" s="139"/>
      <c r="C1117" s="139"/>
      <c r="D1117" s="139"/>
      <c r="E1117" s="139"/>
      <c r="F1117" s="139"/>
      <c r="G1117" s="139"/>
      <c r="H1117" s="139"/>
      <c r="I1117" s="139"/>
      <c r="J1117" s="139"/>
      <c r="K1117" s="139"/>
      <c r="L1117" s="139"/>
      <c r="M1117" s="139"/>
      <c r="N1117" s="139"/>
      <c r="O1117" s="139"/>
      <c r="P1117" s="139"/>
      <c r="Q1117" s="139"/>
      <c r="R1117" s="139"/>
      <c r="S1117" s="139"/>
      <c r="T1117" s="139"/>
      <c r="U1117" s="139"/>
      <c r="V1117" s="139"/>
      <c r="W1117" s="139"/>
      <c r="X1117" s="139"/>
      <c r="Y1117" s="139"/>
      <c r="Z1117" s="139"/>
      <c r="AA1117" s="139"/>
      <c r="AB1117" s="139"/>
      <c r="AC1117" s="139"/>
      <c r="AD1117" s="139"/>
      <c r="AE1117" s="139"/>
      <c r="AF1117" s="139"/>
      <c r="AG1117" s="139"/>
      <c r="AH1117" s="139"/>
      <c r="AI1117" s="139"/>
      <c r="AJ1117" s="139"/>
      <c r="AK1117" s="139"/>
      <c r="AL1117" s="139"/>
      <c r="AM1117" s="139"/>
      <c r="AN1117" s="139"/>
      <c r="AO1117" s="139"/>
      <c r="AP1117" s="139"/>
      <c r="AQ1117" s="139"/>
      <c r="AR1117" s="139"/>
      <c r="AS1117" s="139"/>
      <c r="AT1117" s="139"/>
      <c r="AU1117" s="139"/>
      <c r="AV1117" s="139"/>
      <c r="AW1117" s="139"/>
      <c r="AX1117" s="139"/>
      <c r="AY1117" s="139"/>
      <c r="AZ1117" s="139"/>
      <c r="BA1117" s="139"/>
      <c r="BB1117" s="139"/>
      <c r="BC1117" s="139"/>
      <c r="BD1117" s="139"/>
      <c r="BE1117" s="139"/>
      <c r="BF1117" s="139"/>
      <c r="BG1117" s="139"/>
    </row>
    <row r="1118" spans="1:59" ht="14.25" x14ac:dyDescent="0.2">
      <c r="A1118" s="139"/>
      <c r="B1118" s="139"/>
      <c r="C1118" s="139"/>
      <c r="D1118" s="139"/>
      <c r="E1118" s="139"/>
      <c r="F1118" s="139"/>
      <c r="G1118" s="139"/>
      <c r="H1118" s="139"/>
      <c r="I1118" s="139"/>
      <c r="J1118" s="139"/>
      <c r="K1118" s="139"/>
      <c r="L1118" s="139"/>
      <c r="M1118" s="139"/>
      <c r="N1118" s="139"/>
      <c r="O1118" s="139"/>
      <c r="P1118" s="139"/>
      <c r="Q1118" s="139"/>
      <c r="R1118" s="139"/>
      <c r="S1118" s="139"/>
      <c r="T1118" s="139"/>
      <c r="U1118" s="139"/>
      <c r="V1118" s="139"/>
      <c r="W1118" s="139"/>
      <c r="X1118" s="139"/>
      <c r="Y1118" s="139"/>
      <c r="Z1118" s="139"/>
      <c r="AA1118" s="139"/>
      <c r="AB1118" s="139"/>
      <c r="AC1118" s="139"/>
      <c r="AD1118" s="139"/>
      <c r="AE1118" s="139"/>
      <c r="AF1118" s="139"/>
      <c r="AG1118" s="139"/>
      <c r="AH1118" s="139"/>
      <c r="AI1118" s="139"/>
      <c r="AJ1118" s="139"/>
      <c r="AK1118" s="139"/>
      <c r="AL1118" s="139"/>
      <c r="AM1118" s="139"/>
      <c r="AN1118" s="139"/>
      <c r="AO1118" s="139"/>
      <c r="AP1118" s="139"/>
      <c r="AQ1118" s="139"/>
      <c r="AR1118" s="139"/>
      <c r="AS1118" s="139"/>
      <c r="AT1118" s="139"/>
      <c r="AU1118" s="139"/>
      <c r="AV1118" s="139"/>
      <c r="AW1118" s="139"/>
      <c r="AX1118" s="139"/>
      <c r="AY1118" s="139"/>
      <c r="AZ1118" s="139"/>
      <c r="BA1118" s="139"/>
      <c r="BB1118" s="139"/>
      <c r="BC1118" s="139"/>
      <c r="BD1118" s="139"/>
      <c r="BE1118" s="139"/>
      <c r="BF1118" s="139"/>
      <c r="BG1118" s="139"/>
    </row>
    <row r="1119" spans="1:59" ht="14.25" x14ac:dyDescent="0.2">
      <c r="A1119" s="139"/>
      <c r="B1119" s="139"/>
      <c r="C1119" s="139"/>
      <c r="D1119" s="139"/>
      <c r="E1119" s="139"/>
      <c r="F1119" s="139"/>
      <c r="G1119" s="139"/>
      <c r="H1119" s="139"/>
      <c r="I1119" s="139"/>
      <c r="J1119" s="139"/>
      <c r="K1119" s="139"/>
      <c r="L1119" s="139"/>
      <c r="M1119" s="139"/>
      <c r="N1119" s="139"/>
      <c r="O1119" s="139"/>
      <c r="P1119" s="139"/>
      <c r="Q1119" s="139"/>
      <c r="R1119" s="139"/>
      <c r="S1119" s="139"/>
      <c r="T1119" s="139"/>
      <c r="U1119" s="139"/>
      <c r="V1119" s="139"/>
      <c r="W1119" s="139"/>
      <c r="X1119" s="139"/>
      <c r="Y1119" s="139"/>
      <c r="Z1119" s="139"/>
      <c r="AA1119" s="139"/>
      <c r="AB1119" s="139"/>
      <c r="AC1119" s="139"/>
      <c r="AD1119" s="139"/>
      <c r="AE1119" s="139"/>
      <c r="AF1119" s="139"/>
      <c r="AG1119" s="139"/>
      <c r="AH1119" s="139"/>
      <c r="AI1119" s="139"/>
      <c r="AJ1119" s="139"/>
      <c r="AK1119" s="139"/>
      <c r="AL1119" s="139"/>
      <c r="AM1119" s="139"/>
      <c r="AN1119" s="139"/>
      <c r="AO1119" s="139"/>
      <c r="AP1119" s="139"/>
      <c r="AQ1119" s="139"/>
      <c r="AR1119" s="139"/>
      <c r="AS1119" s="139"/>
      <c r="AT1119" s="139"/>
      <c r="AU1119" s="139"/>
      <c r="AV1119" s="139"/>
      <c r="AW1119" s="139"/>
      <c r="AX1119" s="139"/>
      <c r="AY1119" s="139"/>
      <c r="AZ1119" s="139"/>
      <c r="BA1119" s="139"/>
      <c r="BB1119" s="139"/>
      <c r="BC1119" s="139"/>
      <c r="BD1119" s="139"/>
      <c r="BE1119" s="139"/>
      <c r="BF1119" s="139"/>
      <c r="BG1119" s="139"/>
    </row>
    <row r="1120" spans="1:59" ht="14.25" x14ac:dyDescent="0.2">
      <c r="A1120" s="139"/>
      <c r="B1120" s="139"/>
      <c r="C1120" s="139"/>
      <c r="D1120" s="139"/>
      <c r="E1120" s="139"/>
      <c r="F1120" s="139"/>
      <c r="G1120" s="139"/>
      <c r="H1120" s="139"/>
      <c r="I1120" s="139"/>
      <c r="J1120" s="139"/>
      <c r="K1120" s="139"/>
      <c r="L1120" s="139"/>
      <c r="M1120" s="139"/>
      <c r="N1120" s="139"/>
      <c r="O1120" s="139"/>
      <c r="P1120" s="139"/>
      <c r="Q1120" s="139"/>
      <c r="R1120" s="139"/>
      <c r="S1120" s="139"/>
      <c r="T1120" s="139"/>
      <c r="U1120" s="139"/>
      <c r="V1120" s="139"/>
      <c r="W1120" s="139"/>
      <c r="X1120" s="139"/>
      <c r="Y1120" s="139"/>
      <c r="Z1120" s="139"/>
      <c r="AA1120" s="139"/>
      <c r="AB1120" s="139"/>
      <c r="AC1120" s="139"/>
      <c r="AD1120" s="139"/>
      <c r="AE1120" s="139"/>
      <c r="AF1120" s="139"/>
      <c r="AG1120" s="139"/>
      <c r="AH1120" s="139"/>
      <c r="AI1120" s="139"/>
      <c r="AJ1120" s="139"/>
      <c r="AK1120" s="139"/>
      <c r="AL1120" s="139"/>
      <c r="AM1120" s="139"/>
      <c r="AN1120" s="139"/>
      <c r="AO1120" s="139"/>
      <c r="AP1120" s="139"/>
      <c r="AQ1120" s="139"/>
      <c r="AR1120" s="139"/>
      <c r="AS1120" s="139"/>
      <c r="AT1120" s="139"/>
      <c r="AU1120" s="139"/>
      <c r="AV1120" s="139"/>
      <c r="AW1120" s="139"/>
      <c r="AX1120" s="139"/>
      <c r="AY1120" s="139"/>
      <c r="AZ1120" s="139"/>
      <c r="BA1120" s="139"/>
      <c r="BB1120" s="139"/>
      <c r="BC1120" s="139"/>
      <c r="BD1120" s="139"/>
      <c r="BE1120" s="139"/>
      <c r="BF1120" s="139"/>
      <c r="BG1120" s="139"/>
    </row>
    <row r="1121" spans="1:59" ht="14.25" x14ac:dyDescent="0.2">
      <c r="A1121" s="139"/>
      <c r="B1121" s="139"/>
      <c r="C1121" s="139"/>
      <c r="D1121" s="139"/>
      <c r="E1121" s="139"/>
      <c r="F1121" s="139"/>
      <c r="G1121" s="139"/>
      <c r="H1121" s="139"/>
      <c r="I1121" s="139"/>
      <c r="J1121" s="139"/>
      <c r="K1121" s="139"/>
      <c r="L1121" s="139"/>
      <c r="M1121" s="139"/>
      <c r="N1121" s="139"/>
      <c r="O1121" s="139"/>
      <c r="P1121" s="139"/>
      <c r="Q1121" s="139"/>
      <c r="R1121" s="139"/>
      <c r="S1121" s="139"/>
      <c r="T1121" s="139"/>
      <c r="U1121" s="139"/>
      <c r="V1121" s="139"/>
      <c r="W1121" s="139"/>
      <c r="X1121" s="139"/>
      <c r="Y1121" s="139"/>
      <c r="Z1121" s="139"/>
      <c r="AA1121" s="139"/>
      <c r="AB1121" s="139"/>
      <c r="AC1121" s="139"/>
      <c r="AD1121" s="139"/>
      <c r="AE1121" s="139"/>
      <c r="AF1121" s="139"/>
      <c r="AG1121" s="139"/>
      <c r="AH1121" s="139"/>
      <c r="AI1121" s="139"/>
      <c r="AJ1121" s="139"/>
      <c r="AK1121" s="139"/>
      <c r="AL1121" s="139"/>
      <c r="AM1121" s="139"/>
      <c r="AN1121" s="139"/>
      <c r="AO1121" s="139"/>
      <c r="AP1121" s="139"/>
      <c r="AQ1121" s="139"/>
      <c r="AR1121" s="139"/>
      <c r="AS1121" s="139"/>
      <c r="AT1121" s="139"/>
      <c r="AU1121" s="139"/>
      <c r="AV1121" s="139"/>
      <c r="AW1121" s="139"/>
      <c r="AX1121" s="139"/>
      <c r="AY1121" s="139"/>
      <c r="AZ1121" s="139"/>
      <c r="BA1121" s="139"/>
      <c r="BB1121" s="139"/>
      <c r="BC1121" s="139"/>
      <c r="BD1121" s="139"/>
      <c r="BE1121" s="139"/>
      <c r="BF1121" s="139"/>
      <c r="BG1121" s="139"/>
    </row>
    <row r="1122" spans="1:59" ht="14.25" x14ac:dyDescent="0.2">
      <c r="A1122" s="139"/>
      <c r="B1122" s="139"/>
      <c r="C1122" s="139"/>
      <c r="D1122" s="139"/>
      <c r="E1122" s="139"/>
      <c r="F1122" s="139"/>
      <c r="G1122" s="139"/>
      <c r="H1122" s="139"/>
      <c r="I1122" s="139"/>
      <c r="J1122" s="139"/>
      <c r="K1122" s="139"/>
      <c r="L1122" s="139"/>
      <c r="M1122" s="139"/>
      <c r="N1122" s="139"/>
      <c r="O1122" s="139"/>
      <c r="P1122" s="139"/>
      <c r="Q1122" s="139"/>
      <c r="R1122" s="139"/>
      <c r="S1122" s="139"/>
      <c r="T1122" s="139"/>
      <c r="U1122" s="139"/>
      <c r="V1122" s="139"/>
      <c r="W1122" s="139"/>
      <c r="X1122" s="139"/>
      <c r="Y1122" s="139"/>
      <c r="Z1122" s="139"/>
      <c r="AA1122" s="139"/>
      <c r="AB1122" s="139"/>
      <c r="AC1122" s="139"/>
      <c r="AD1122" s="139"/>
      <c r="AE1122" s="139"/>
      <c r="AF1122" s="139"/>
      <c r="AG1122" s="139"/>
      <c r="AH1122" s="139"/>
      <c r="AI1122" s="139"/>
      <c r="AJ1122" s="139"/>
      <c r="AK1122" s="139"/>
      <c r="AL1122" s="139"/>
      <c r="AM1122" s="139"/>
      <c r="AN1122" s="139"/>
      <c r="AO1122" s="139"/>
      <c r="AP1122" s="139"/>
      <c r="AQ1122" s="139"/>
      <c r="AR1122" s="139"/>
      <c r="AS1122" s="139"/>
      <c r="AT1122" s="139"/>
      <c r="AU1122" s="139"/>
      <c r="AV1122" s="139"/>
      <c r="AW1122" s="139"/>
      <c r="AX1122" s="139"/>
      <c r="AY1122" s="139"/>
      <c r="AZ1122" s="139"/>
      <c r="BA1122" s="139"/>
      <c r="BB1122" s="139"/>
      <c r="BC1122" s="139"/>
      <c r="BD1122" s="139"/>
      <c r="BE1122" s="139"/>
      <c r="BF1122" s="139"/>
      <c r="BG1122" s="139"/>
    </row>
    <row r="1123" spans="1:59" ht="14.25" x14ac:dyDescent="0.2">
      <c r="A1123" s="139"/>
      <c r="B1123" s="139"/>
      <c r="C1123" s="139"/>
      <c r="D1123" s="139"/>
      <c r="E1123" s="139"/>
      <c r="F1123" s="139"/>
      <c r="G1123" s="139"/>
      <c r="H1123" s="139"/>
      <c r="I1123" s="139"/>
      <c r="J1123" s="139"/>
      <c r="K1123" s="139"/>
      <c r="L1123" s="139"/>
      <c r="M1123" s="139"/>
      <c r="N1123" s="139"/>
      <c r="O1123" s="139"/>
      <c r="P1123" s="139"/>
      <c r="Q1123" s="139"/>
      <c r="R1123" s="139"/>
      <c r="S1123" s="139"/>
      <c r="T1123" s="139"/>
      <c r="U1123" s="139"/>
      <c r="V1123" s="139"/>
      <c r="W1123" s="139"/>
      <c r="X1123" s="139"/>
      <c r="Y1123" s="139"/>
      <c r="Z1123" s="139"/>
      <c r="AA1123" s="139"/>
      <c r="AB1123" s="139"/>
      <c r="AC1123" s="139"/>
      <c r="AD1123" s="139"/>
      <c r="AE1123" s="139"/>
      <c r="AF1123" s="139"/>
      <c r="AG1123" s="139"/>
      <c r="AH1123" s="139"/>
      <c r="AI1123" s="139"/>
      <c r="AJ1123" s="139"/>
      <c r="AK1123" s="139"/>
      <c r="AL1123" s="139"/>
      <c r="AM1123" s="139"/>
      <c r="AN1123" s="139"/>
      <c r="AO1123" s="139"/>
      <c r="AP1123" s="139"/>
      <c r="AQ1123" s="139"/>
      <c r="AR1123" s="139"/>
      <c r="AS1123" s="139"/>
      <c r="AT1123" s="139"/>
      <c r="AU1123" s="139"/>
      <c r="AV1123" s="139"/>
      <c r="AW1123" s="139"/>
      <c r="AX1123" s="139"/>
      <c r="AY1123" s="139"/>
      <c r="AZ1123" s="139"/>
      <c r="BA1123" s="139"/>
      <c r="BB1123" s="139"/>
      <c r="BC1123" s="139"/>
      <c r="BD1123" s="139"/>
      <c r="BE1123" s="139"/>
      <c r="BF1123" s="139"/>
      <c r="BG1123" s="139"/>
    </row>
    <row r="1124" spans="1:59" ht="14.25" x14ac:dyDescent="0.2">
      <c r="A1124" s="139"/>
      <c r="B1124" s="139"/>
      <c r="C1124" s="139"/>
      <c r="D1124" s="139"/>
      <c r="E1124" s="139"/>
      <c r="F1124" s="139"/>
      <c r="G1124" s="139"/>
      <c r="H1124" s="139"/>
      <c r="I1124" s="139"/>
      <c r="J1124" s="139"/>
      <c r="K1124" s="139"/>
      <c r="L1124" s="139"/>
      <c r="M1124" s="139"/>
      <c r="N1124" s="139"/>
      <c r="O1124" s="139"/>
      <c r="P1124" s="139"/>
      <c r="Q1124" s="139"/>
      <c r="R1124" s="139"/>
      <c r="S1124" s="139"/>
      <c r="T1124" s="139"/>
      <c r="U1124" s="139"/>
      <c r="V1124" s="139"/>
      <c r="W1124" s="139"/>
      <c r="X1124" s="139"/>
      <c r="Y1124" s="139"/>
      <c r="Z1124" s="139"/>
      <c r="AA1124" s="139"/>
      <c r="AB1124" s="139"/>
      <c r="AC1124" s="139"/>
      <c r="AD1124" s="139"/>
      <c r="AE1124" s="139"/>
      <c r="AF1124" s="139"/>
      <c r="AG1124" s="139"/>
      <c r="AH1124" s="139"/>
      <c r="AI1124" s="139"/>
      <c r="AJ1124" s="139"/>
      <c r="AK1124" s="139"/>
      <c r="AL1124" s="139"/>
      <c r="AM1124" s="139"/>
      <c r="AN1124" s="139"/>
      <c r="AO1124" s="139"/>
      <c r="AP1124" s="139"/>
      <c r="AQ1124" s="139"/>
      <c r="AR1124" s="139"/>
      <c r="AS1124" s="139"/>
      <c r="AT1124" s="139"/>
      <c r="AU1124" s="139"/>
      <c r="AV1124" s="139"/>
      <c r="AW1124" s="139"/>
      <c r="AX1124" s="139"/>
      <c r="AY1124" s="139"/>
      <c r="AZ1124" s="139"/>
      <c r="BA1124" s="139"/>
      <c r="BB1124" s="139"/>
      <c r="BC1124" s="139"/>
      <c r="BD1124" s="139"/>
      <c r="BE1124" s="139"/>
      <c r="BF1124" s="139"/>
      <c r="BG1124" s="139"/>
    </row>
    <row r="1125" spans="1:59" ht="14.25" x14ac:dyDescent="0.2">
      <c r="A1125" s="139"/>
      <c r="B1125" s="139"/>
      <c r="C1125" s="139"/>
      <c r="D1125" s="139"/>
      <c r="E1125" s="139"/>
      <c r="F1125" s="139"/>
      <c r="G1125" s="139"/>
      <c r="H1125" s="139"/>
      <c r="I1125" s="139"/>
      <c r="J1125" s="139"/>
      <c r="K1125" s="139"/>
      <c r="L1125" s="139"/>
      <c r="M1125" s="139"/>
      <c r="N1125" s="139"/>
      <c r="O1125" s="139"/>
      <c r="P1125" s="139"/>
      <c r="Q1125" s="139"/>
      <c r="R1125" s="139"/>
      <c r="S1125" s="139"/>
      <c r="T1125" s="139"/>
      <c r="U1125" s="139"/>
      <c r="V1125" s="139"/>
      <c r="W1125" s="139"/>
      <c r="X1125" s="139"/>
      <c r="Y1125" s="139"/>
      <c r="Z1125" s="139"/>
      <c r="AA1125" s="139"/>
      <c r="AB1125" s="139"/>
      <c r="AC1125" s="139"/>
      <c r="AD1125" s="139"/>
      <c r="AE1125" s="139"/>
      <c r="AF1125" s="139"/>
      <c r="AG1125" s="139"/>
      <c r="AH1125" s="139"/>
      <c r="AI1125" s="139"/>
      <c r="AJ1125" s="139"/>
      <c r="AK1125" s="139"/>
      <c r="AL1125" s="139"/>
      <c r="AM1125" s="139"/>
      <c r="AN1125" s="139"/>
      <c r="AO1125" s="139"/>
      <c r="AP1125" s="139"/>
      <c r="AQ1125" s="139"/>
      <c r="AR1125" s="139"/>
      <c r="AS1125" s="139"/>
      <c r="AT1125" s="139"/>
      <c r="AU1125" s="139"/>
      <c r="AV1125" s="139"/>
      <c r="AW1125" s="139"/>
      <c r="AX1125" s="139"/>
      <c r="AY1125" s="139"/>
      <c r="AZ1125" s="139"/>
      <c r="BA1125" s="139"/>
      <c r="BB1125" s="139"/>
      <c r="BC1125" s="139"/>
      <c r="BD1125" s="139"/>
      <c r="BE1125" s="139"/>
      <c r="BF1125" s="139"/>
      <c r="BG1125" s="139"/>
    </row>
    <row r="1126" spans="1:59" ht="14.25" x14ac:dyDescent="0.2">
      <c r="A1126" s="139"/>
      <c r="B1126" s="139"/>
      <c r="C1126" s="139"/>
      <c r="D1126" s="139"/>
      <c r="E1126" s="139"/>
      <c r="F1126" s="139"/>
      <c r="G1126" s="139"/>
      <c r="H1126" s="139"/>
      <c r="I1126" s="139"/>
      <c r="J1126" s="139"/>
      <c r="K1126" s="139"/>
      <c r="L1126" s="139"/>
      <c r="M1126" s="139"/>
      <c r="N1126" s="139"/>
      <c r="O1126" s="139"/>
      <c r="P1126" s="139"/>
      <c r="Q1126" s="139"/>
      <c r="R1126" s="139"/>
      <c r="S1126" s="139"/>
      <c r="T1126" s="139"/>
      <c r="U1126" s="139"/>
      <c r="V1126" s="139"/>
      <c r="W1126" s="139"/>
      <c r="X1126" s="139"/>
      <c r="Y1126" s="139"/>
      <c r="Z1126" s="139"/>
      <c r="AA1126" s="139"/>
      <c r="AB1126" s="139"/>
      <c r="AC1126" s="139"/>
      <c r="AD1126" s="139"/>
      <c r="AE1126" s="139"/>
      <c r="AF1126" s="139"/>
      <c r="AG1126" s="139"/>
      <c r="AH1126" s="139"/>
      <c r="AI1126" s="139"/>
      <c r="AJ1126" s="139"/>
      <c r="AK1126" s="139"/>
      <c r="AL1126" s="139"/>
      <c r="AM1126" s="139"/>
      <c r="AN1126" s="139"/>
      <c r="AO1126" s="139"/>
      <c r="AP1126" s="139"/>
      <c r="AQ1126" s="139"/>
      <c r="AR1126" s="139"/>
      <c r="AS1126" s="139"/>
      <c r="AT1126" s="139"/>
      <c r="AU1126" s="139"/>
      <c r="AV1126" s="139"/>
      <c r="AW1126" s="139"/>
      <c r="AX1126" s="139"/>
      <c r="AY1126" s="139"/>
      <c r="AZ1126" s="139"/>
      <c r="BA1126" s="139"/>
      <c r="BB1126" s="139"/>
      <c r="BC1126" s="139"/>
      <c r="BD1126" s="139"/>
      <c r="BE1126" s="139"/>
      <c r="BF1126" s="139"/>
      <c r="BG1126" s="139"/>
    </row>
    <row r="1127" spans="1:59" ht="14.25" x14ac:dyDescent="0.2">
      <c r="A1127" s="139"/>
      <c r="B1127" s="139"/>
      <c r="C1127" s="139"/>
      <c r="D1127" s="139"/>
      <c r="E1127" s="139"/>
      <c r="F1127" s="139"/>
      <c r="G1127" s="139"/>
      <c r="H1127" s="139"/>
      <c r="I1127" s="139"/>
      <c r="J1127" s="139"/>
      <c r="K1127" s="139"/>
      <c r="L1127" s="139"/>
      <c r="M1127" s="139"/>
      <c r="N1127" s="139"/>
      <c r="O1127" s="139"/>
      <c r="P1127" s="139"/>
      <c r="Q1127" s="139"/>
      <c r="R1127" s="139"/>
      <c r="S1127" s="139"/>
      <c r="T1127" s="139"/>
      <c r="U1127" s="139"/>
      <c r="V1127" s="139"/>
      <c r="W1127" s="139"/>
      <c r="X1127" s="139"/>
      <c r="Y1127" s="139"/>
      <c r="Z1127" s="139"/>
      <c r="AA1127" s="139"/>
      <c r="AB1127" s="139"/>
      <c r="AC1127" s="139"/>
      <c r="AD1127" s="139"/>
      <c r="AE1127" s="139"/>
      <c r="AF1127" s="139"/>
      <c r="AG1127" s="139"/>
      <c r="AH1127" s="139"/>
      <c r="AI1127" s="139"/>
      <c r="AJ1127" s="139"/>
      <c r="AK1127" s="139"/>
      <c r="AL1127" s="139"/>
      <c r="AM1127" s="139"/>
      <c r="AN1127" s="139"/>
      <c r="AO1127" s="139"/>
      <c r="AP1127" s="139"/>
      <c r="AQ1127" s="139"/>
      <c r="AR1127" s="139"/>
      <c r="AS1127" s="139"/>
      <c r="AT1127" s="139"/>
      <c r="AU1127" s="139"/>
      <c r="AV1127" s="139"/>
      <c r="AW1127" s="139"/>
      <c r="AX1127" s="139"/>
      <c r="AY1127" s="139"/>
      <c r="AZ1127" s="139"/>
      <c r="BA1127" s="139"/>
      <c r="BB1127" s="139"/>
      <c r="BC1127" s="139"/>
      <c r="BD1127" s="139"/>
      <c r="BE1127" s="139"/>
      <c r="BF1127" s="139"/>
      <c r="BG1127" s="139"/>
    </row>
    <row r="1128" spans="1:59" ht="14.25" x14ac:dyDescent="0.2">
      <c r="A1128" s="139"/>
      <c r="B1128" s="139"/>
      <c r="C1128" s="139"/>
      <c r="D1128" s="139"/>
      <c r="E1128" s="139"/>
      <c r="F1128" s="139"/>
      <c r="G1128" s="139"/>
      <c r="H1128" s="139"/>
      <c r="I1128" s="139"/>
      <c r="J1128" s="139"/>
      <c r="K1128" s="139"/>
      <c r="L1128" s="139"/>
      <c r="M1128" s="139"/>
      <c r="N1128" s="139"/>
      <c r="O1128" s="139"/>
      <c r="P1128" s="139"/>
      <c r="Q1128" s="139"/>
      <c r="R1128" s="139"/>
      <c r="S1128" s="139"/>
      <c r="T1128" s="139"/>
      <c r="U1128" s="139"/>
      <c r="V1128" s="139"/>
      <c r="W1128" s="139"/>
      <c r="X1128" s="139"/>
      <c r="Y1128" s="139"/>
      <c r="Z1128" s="139"/>
      <c r="AA1128" s="139"/>
      <c r="AB1128" s="139"/>
      <c r="AC1128" s="139"/>
      <c r="AD1128" s="139"/>
      <c r="AE1128" s="139"/>
      <c r="AF1128" s="139"/>
      <c r="AG1128" s="139"/>
      <c r="AH1128" s="139"/>
      <c r="AI1128" s="139"/>
      <c r="AJ1128" s="139"/>
      <c r="AK1128" s="139"/>
      <c r="AL1128" s="139"/>
      <c r="AM1128" s="139"/>
      <c r="AN1128" s="139"/>
      <c r="AO1128" s="139"/>
      <c r="AP1128" s="139"/>
      <c r="AQ1128" s="139"/>
      <c r="AR1128" s="139"/>
      <c r="AS1128" s="139"/>
      <c r="AT1128" s="139"/>
      <c r="AU1128" s="139"/>
      <c r="AV1128" s="139"/>
      <c r="AW1128" s="139"/>
      <c r="AX1128" s="139"/>
      <c r="AY1128" s="139"/>
      <c r="AZ1128" s="139"/>
      <c r="BA1128" s="139"/>
      <c r="BB1128" s="139"/>
      <c r="BC1128" s="139"/>
      <c r="BD1128" s="139"/>
      <c r="BE1128" s="139"/>
      <c r="BF1128" s="139"/>
      <c r="BG1128" s="139"/>
    </row>
    <row r="1129" spans="1:59" ht="14.25" x14ac:dyDescent="0.2">
      <c r="A1129" s="139"/>
      <c r="B1129" s="139"/>
      <c r="C1129" s="139"/>
      <c r="D1129" s="139"/>
      <c r="E1129" s="139"/>
      <c r="F1129" s="139"/>
      <c r="G1129" s="139"/>
      <c r="H1129" s="139"/>
      <c r="I1129" s="139"/>
      <c r="J1129" s="139"/>
      <c r="K1129" s="139"/>
      <c r="L1129" s="139"/>
      <c r="M1129" s="139"/>
      <c r="N1129" s="139"/>
      <c r="O1129" s="139"/>
      <c r="P1129" s="139"/>
      <c r="Q1129" s="139"/>
      <c r="R1129" s="139"/>
      <c r="S1129" s="139"/>
      <c r="T1129" s="139"/>
      <c r="U1129" s="139"/>
      <c r="V1129" s="139"/>
      <c r="W1129" s="139"/>
      <c r="X1129" s="139"/>
      <c r="Y1129" s="139"/>
      <c r="Z1129" s="139"/>
      <c r="AA1129" s="139"/>
      <c r="AB1129" s="139"/>
      <c r="AC1129" s="139"/>
      <c r="AD1129" s="139"/>
      <c r="AE1129" s="139"/>
      <c r="AF1129" s="139"/>
      <c r="AG1129" s="139"/>
      <c r="AH1129" s="139"/>
      <c r="AI1129" s="139"/>
      <c r="AJ1129" s="139"/>
      <c r="AK1129" s="139"/>
      <c r="AL1129" s="139"/>
      <c r="AM1129" s="139"/>
      <c r="AN1129" s="139"/>
      <c r="AO1129" s="139"/>
      <c r="AP1129" s="139"/>
      <c r="AQ1129" s="139"/>
      <c r="AR1129" s="139"/>
      <c r="AS1129" s="139"/>
      <c r="AT1129" s="139"/>
      <c r="AU1129" s="139"/>
      <c r="AV1129" s="139"/>
      <c r="AW1129" s="139"/>
      <c r="AX1129" s="139"/>
      <c r="AY1129" s="139"/>
      <c r="AZ1129" s="139"/>
      <c r="BA1129" s="139"/>
      <c r="BB1129" s="139"/>
      <c r="BC1129" s="139"/>
      <c r="BD1129" s="139"/>
      <c r="BE1129" s="139"/>
      <c r="BF1129" s="139"/>
      <c r="BG1129" s="139"/>
    </row>
    <row r="1130" spans="1:59" ht="14.25" x14ac:dyDescent="0.2">
      <c r="A1130" s="139"/>
      <c r="B1130" s="139"/>
      <c r="C1130" s="139"/>
      <c r="D1130" s="139"/>
      <c r="E1130" s="139"/>
      <c r="F1130" s="139"/>
      <c r="G1130" s="139"/>
      <c r="H1130" s="139"/>
      <c r="I1130" s="139"/>
      <c r="J1130" s="139"/>
      <c r="K1130" s="139"/>
      <c r="L1130" s="139"/>
      <c r="M1130" s="139"/>
      <c r="N1130" s="139"/>
      <c r="O1130" s="139"/>
      <c r="P1130" s="139"/>
      <c r="Q1130" s="139"/>
      <c r="R1130" s="139"/>
      <c r="S1130" s="139"/>
      <c r="T1130" s="139"/>
      <c r="U1130" s="139"/>
      <c r="V1130" s="139"/>
      <c r="W1130" s="139"/>
      <c r="X1130" s="139"/>
      <c r="Y1130" s="139"/>
      <c r="Z1130" s="139"/>
      <c r="AA1130" s="139"/>
      <c r="AB1130" s="139"/>
      <c r="AC1130" s="139"/>
      <c r="AD1130" s="139"/>
      <c r="AE1130" s="139"/>
      <c r="AF1130" s="139"/>
      <c r="AG1130" s="139"/>
      <c r="AH1130" s="139"/>
      <c r="AI1130" s="139"/>
      <c r="AJ1130" s="139"/>
      <c r="AK1130" s="139"/>
      <c r="AL1130" s="139"/>
      <c r="AM1130" s="139"/>
      <c r="AN1130" s="139"/>
      <c r="AO1130" s="139"/>
      <c r="AP1130" s="139"/>
      <c r="AQ1130" s="139"/>
      <c r="AR1130" s="139"/>
      <c r="AS1130" s="139"/>
      <c r="AT1130" s="139"/>
      <c r="AU1130" s="139"/>
      <c r="AV1130" s="139"/>
      <c r="AW1130" s="139"/>
      <c r="AX1130" s="139"/>
      <c r="AY1130" s="139"/>
      <c r="AZ1130" s="139"/>
      <c r="BA1130" s="139"/>
      <c r="BB1130" s="139"/>
      <c r="BC1130" s="139"/>
      <c r="BD1130" s="139"/>
      <c r="BE1130" s="139"/>
      <c r="BF1130" s="139"/>
      <c r="BG1130" s="139"/>
    </row>
    <row r="1131" spans="1:59" ht="14.25" x14ac:dyDescent="0.2">
      <c r="A1131" s="139"/>
      <c r="B1131" s="139"/>
      <c r="C1131" s="139"/>
      <c r="D1131" s="139"/>
      <c r="E1131" s="139"/>
      <c r="F1131" s="139"/>
      <c r="G1131" s="139"/>
      <c r="H1131" s="139"/>
      <c r="I1131" s="139"/>
      <c r="J1131" s="139"/>
      <c r="K1131" s="139"/>
      <c r="L1131" s="139"/>
      <c r="M1131" s="139"/>
      <c r="N1131" s="139"/>
      <c r="O1131" s="139"/>
      <c r="P1131" s="139"/>
      <c r="Q1131" s="139"/>
      <c r="R1131" s="139"/>
      <c r="S1131" s="139"/>
      <c r="T1131" s="139"/>
      <c r="U1131" s="139"/>
      <c r="V1131" s="139"/>
      <c r="W1131" s="139"/>
      <c r="X1131" s="139"/>
      <c r="Y1131" s="139"/>
      <c r="Z1131" s="139"/>
      <c r="AA1131" s="139"/>
      <c r="AB1131" s="139"/>
      <c r="AC1131" s="139"/>
      <c r="AD1131" s="139"/>
      <c r="AE1131" s="139"/>
      <c r="AF1131" s="139"/>
      <c r="AG1131" s="139"/>
      <c r="AH1131" s="139"/>
      <c r="AI1131" s="139"/>
      <c r="AJ1131" s="139"/>
      <c r="AK1131" s="139"/>
      <c r="AL1131" s="139"/>
      <c r="AM1131" s="139"/>
      <c r="AN1131" s="139"/>
      <c r="AO1131" s="139"/>
      <c r="AP1131" s="139"/>
      <c r="AQ1131" s="139"/>
      <c r="AR1131" s="139"/>
      <c r="AS1131" s="139"/>
      <c r="AT1131" s="139"/>
      <c r="AU1131" s="139"/>
      <c r="AV1131" s="139"/>
      <c r="AW1131" s="139"/>
      <c r="AX1131" s="139"/>
      <c r="AY1131" s="139"/>
      <c r="AZ1131" s="139"/>
      <c r="BA1131" s="139"/>
      <c r="BB1131" s="139"/>
      <c r="BC1131" s="139"/>
      <c r="BD1131" s="139"/>
      <c r="BE1131" s="139"/>
      <c r="BF1131" s="139"/>
      <c r="BG1131" s="139"/>
    </row>
    <row r="1132" spans="1:59" ht="14.25" x14ac:dyDescent="0.2">
      <c r="A1132" s="139"/>
      <c r="B1132" s="139"/>
      <c r="C1132" s="139"/>
      <c r="D1132" s="139"/>
      <c r="E1132" s="139"/>
      <c r="F1132" s="139"/>
      <c r="G1132" s="139"/>
      <c r="H1132" s="139"/>
      <c r="I1132" s="139"/>
      <c r="J1132" s="139"/>
      <c r="K1132" s="139"/>
      <c r="L1132" s="139"/>
      <c r="M1132" s="139"/>
      <c r="N1132" s="139"/>
      <c r="O1132" s="139"/>
      <c r="P1132" s="139"/>
      <c r="Q1132" s="139"/>
      <c r="R1132" s="139"/>
      <c r="S1132" s="139"/>
      <c r="T1132" s="139"/>
      <c r="U1132" s="139"/>
      <c r="V1132" s="139"/>
      <c r="W1132" s="139"/>
      <c r="X1132" s="139"/>
      <c r="Y1132" s="139"/>
      <c r="Z1132" s="139"/>
      <c r="AA1132" s="139"/>
      <c r="AB1132" s="139"/>
      <c r="AC1132" s="139"/>
      <c r="AD1132" s="139"/>
      <c r="AE1132" s="139"/>
      <c r="AF1132" s="139"/>
      <c r="AG1132" s="139"/>
      <c r="AH1132" s="139"/>
      <c r="AI1132" s="139"/>
      <c r="AJ1132" s="139"/>
      <c r="AK1132" s="139"/>
      <c r="AL1132" s="139"/>
      <c r="AM1132" s="139"/>
      <c r="AN1132" s="139"/>
      <c r="AO1132" s="139"/>
      <c r="AP1132" s="139"/>
      <c r="AQ1132" s="139"/>
      <c r="AR1132" s="139"/>
      <c r="AS1132" s="139"/>
      <c r="AT1132" s="139"/>
      <c r="AU1132" s="139"/>
      <c r="AV1132" s="139"/>
      <c r="AW1132" s="139"/>
      <c r="AX1132" s="139"/>
      <c r="AY1132" s="139"/>
      <c r="AZ1132" s="139"/>
      <c r="BA1132" s="139"/>
      <c r="BB1132" s="139"/>
      <c r="BC1132" s="139"/>
      <c r="BD1132" s="139"/>
      <c r="BE1132" s="139"/>
      <c r="BF1132" s="139"/>
      <c r="BG1132" s="139"/>
    </row>
    <row r="1133" spans="1:59" ht="14.25" x14ac:dyDescent="0.2">
      <c r="A1133" s="139"/>
      <c r="B1133" s="139"/>
      <c r="C1133" s="139"/>
      <c r="D1133" s="139"/>
      <c r="E1133" s="139"/>
      <c r="F1133" s="139"/>
      <c r="G1133" s="139"/>
      <c r="H1133" s="139"/>
      <c r="I1133" s="139"/>
      <c r="J1133" s="139"/>
      <c r="K1133" s="139"/>
      <c r="L1133" s="139"/>
      <c r="M1133" s="139"/>
      <c r="N1133" s="139"/>
      <c r="O1133" s="139"/>
      <c r="P1133" s="139"/>
      <c r="Q1133" s="139"/>
      <c r="R1133" s="139"/>
      <c r="S1133" s="139"/>
      <c r="T1133" s="139"/>
      <c r="U1133" s="139"/>
      <c r="V1133" s="139"/>
      <c r="W1133" s="139"/>
      <c r="X1133" s="139"/>
      <c r="Y1133" s="139"/>
      <c r="Z1133" s="139"/>
      <c r="AA1133" s="139"/>
      <c r="AB1133" s="139"/>
      <c r="AC1133" s="139"/>
      <c r="AD1133" s="139"/>
      <c r="AE1133" s="139"/>
      <c r="AF1133" s="139"/>
      <c r="AG1133" s="139"/>
      <c r="AH1133" s="139"/>
      <c r="AI1133" s="139"/>
      <c r="AJ1133" s="139"/>
      <c r="AK1133" s="139"/>
      <c r="AL1133" s="139"/>
      <c r="AM1133" s="139"/>
      <c r="AN1133" s="139"/>
      <c r="AO1133" s="139"/>
      <c r="AP1133" s="139"/>
      <c r="AQ1133" s="139"/>
      <c r="AR1133" s="139"/>
      <c r="AS1133" s="139"/>
      <c r="AT1133" s="139"/>
      <c r="AU1133" s="139"/>
      <c r="AV1133" s="139"/>
      <c r="AW1133" s="139"/>
      <c r="AX1133" s="139"/>
      <c r="AY1133" s="139"/>
      <c r="AZ1133" s="139"/>
      <c r="BA1133" s="139"/>
      <c r="BB1133" s="139"/>
      <c r="BC1133" s="139"/>
      <c r="BD1133" s="139"/>
      <c r="BE1133" s="139"/>
      <c r="BF1133" s="139"/>
      <c r="BG1133" s="139"/>
    </row>
    <row r="1134" spans="1:59" ht="14.25" x14ac:dyDescent="0.2">
      <c r="A1134" s="139"/>
      <c r="B1134" s="139"/>
      <c r="C1134" s="139"/>
      <c r="D1134" s="139"/>
      <c r="E1134" s="139"/>
      <c r="F1134" s="139"/>
      <c r="G1134" s="139"/>
      <c r="H1134" s="139"/>
      <c r="I1134" s="139"/>
      <c r="J1134" s="139"/>
      <c r="K1134" s="139"/>
      <c r="L1134" s="139"/>
      <c r="M1134" s="139"/>
      <c r="N1134" s="139"/>
      <c r="O1134" s="139"/>
      <c r="P1134" s="139"/>
      <c r="Q1134" s="139"/>
      <c r="R1134" s="139"/>
      <c r="S1134" s="139"/>
      <c r="T1134" s="139"/>
      <c r="U1134" s="139"/>
      <c r="V1134" s="139"/>
      <c r="W1134" s="139"/>
      <c r="X1134" s="139"/>
      <c r="Y1134" s="139"/>
      <c r="Z1134" s="139"/>
      <c r="AA1134" s="139"/>
      <c r="AB1134" s="139"/>
      <c r="AC1134" s="139"/>
      <c r="AD1134" s="139"/>
      <c r="AE1134" s="139"/>
      <c r="AF1134" s="139"/>
      <c r="AG1134" s="139"/>
      <c r="AH1134" s="139"/>
      <c r="AI1134" s="139"/>
      <c r="AJ1134" s="139"/>
      <c r="AK1134" s="139"/>
      <c r="AL1134" s="139"/>
      <c r="AM1134" s="139"/>
      <c r="AN1134" s="139"/>
      <c r="AO1134" s="139"/>
      <c r="AP1134" s="139"/>
      <c r="AQ1134" s="139"/>
      <c r="AR1134" s="139"/>
      <c r="AS1134" s="139"/>
      <c r="AT1134" s="139"/>
      <c r="AU1134" s="139"/>
      <c r="AV1134" s="139"/>
      <c r="AW1134" s="139"/>
      <c r="AX1134" s="139"/>
      <c r="AY1134" s="139"/>
      <c r="AZ1134" s="139"/>
      <c r="BA1134" s="139"/>
      <c r="BB1134" s="139"/>
      <c r="BC1134" s="139"/>
      <c r="BD1134" s="139"/>
      <c r="BE1134" s="139"/>
      <c r="BF1134" s="139"/>
      <c r="BG1134" s="139"/>
    </row>
    <row r="1135" spans="1:59" ht="14.25" x14ac:dyDescent="0.2">
      <c r="A1135" s="139"/>
      <c r="B1135" s="139"/>
      <c r="C1135" s="139"/>
      <c r="D1135" s="139"/>
      <c r="E1135" s="139"/>
      <c r="F1135" s="139"/>
      <c r="G1135" s="139"/>
      <c r="H1135" s="139"/>
      <c r="I1135" s="139"/>
      <c r="J1135" s="139"/>
      <c r="K1135" s="139"/>
      <c r="L1135" s="139"/>
      <c r="M1135" s="139"/>
      <c r="N1135" s="139"/>
      <c r="O1135" s="139"/>
      <c r="P1135" s="139"/>
      <c r="Q1135" s="139"/>
      <c r="R1135" s="139"/>
      <c r="S1135" s="139"/>
      <c r="T1135" s="139"/>
      <c r="U1135" s="139"/>
      <c r="V1135" s="139"/>
      <c r="W1135" s="139"/>
      <c r="X1135" s="139"/>
      <c r="Y1135" s="139"/>
      <c r="Z1135" s="139"/>
      <c r="AA1135" s="139"/>
      <c r="AB1135" s="139"/>
      <c r="AC1135" s="139"/>
      <c r="AD1135" s="139"/>
      <c r="AE1135" s="139"/>
      <c r="AF1135" s="139"/>
      <c r="AG1135" s="139"/>
      <c r="AH1135" s="139"/>
      <c r="AI1135" s="139"/>
      <c r="AJ1135" s="139"/>
      <c r="AK1135" s="139"/>
      <c r="AL1135" s="139"/>
      <c r="AM1135" s="139"/>
      <c r="AN1135" s="139"/>
      <c r="AO1135" s="139"/>
      <c r="AP1135" s="139"/>
      <c r="AQ1135" s="139"/>
      <c r="AR1135" s="139"/>
      <c r="AS1135" s="139"/>
      <c r="AT1135" s="139"/>
      <c r="AU1135" s="139"/>
      <c r="AV1135" s="139"/>
      <c r="AW1135" s="139"/>
      <c r="AX1135" s="139"/>
      <c r="AY1135" s="139"/>
      <c r="AZ1135" s="139"/>
      <c r="BA1135" s="139"/>
      <c r="BB1135" s="139"/>
      <c r="BC1135" s="139"/>
      <c r="BD1135" s="139"/>
      <c r="BE1135" s="139"/>
      <c r="BF1135" s="139"/>
      <c r="BG1135" s="139"/>
    </row>
    <row r="1136" spans="1:59" ht="14.25" x14ac:dyDescent="0.2">
      <c r="A1136" s="139"/>
      <c r="B1136" s="139"/>
      <c r="C1136" s="139"/>
      <c r="D1136" s="139"/>
      <c r="E1136" s="139"/>
      <c r="F1136" s="139"/>
      <c r="G1136" s="139"/>
      <c r="H1136" s="139"/>
      <c r="I1136" s="139"/>
      <c r="J1136" s="139"/>
      <c r="K1136" s="139"/>
      <c r="L1136" s="139"/>
      <c r="M1136" s="139"/>
      <c r="N1136" s="139"/>
      <c r="O1136" s="139"/>
      <c r="P1136" s="139"/>
      <c r="Q1136" s="139"/>
      <c r="R1136" s="139"/>
      <c r="S1136" s="139"/>
      <c r="T1136" s="139"/>
      <c r="U1136" s="139"/>
      <c r="V1136" s="139"/>
      <c r="W1136" s="139"/>
      <c r="X1136" s="139"/>
      <c r="Y1136" s="139"/>
      <c r="Z1136" s="139"/>
      <c r="AA1136" s="139"/>
      <c r="AB1136" s="139"/>
      <c r="AC1136" s="139"/>
      <c r="AD1136" s="139"/>
      <c r="AE1136" s="139"/>
      <c r="AF1136" s="139"/>
      <c r="AG1136" s="139"/>
      <c r="AH1136" s="139"/>
      <c r="AI1136" s="139"/>
      <c r="AJ1136" s="139"/>
      <c r="AK1136" s="139"/>
      <c r="AL1136" s="139"/>
      <c r="AM1136" s="139"/>
      <c r="AN1136" s="139"/>
      <c r="AO1136" s="139"/>
      <c r="AP1136" s="139"/>
      <c r="AQ1136" s="139"/>
      <c r="AR1136" s="139"/>
      <c r="AS1136" s="139"/>
      <c r="AT1136" s="139"/>
      <c r="AU1136" s="139"/>
      <c r="AV1136" s="139"/>
      <c r="AW1136" s="139"/>
      <c r="AX1136" s="139"/>
      <c r="AY1136" s="139"/>
      <c r="AZ1136" s="139"/>
      <c r="BA1136" s="139"/>
      <c r="BB1136" s="139"/>
      <c r="BC1136" s="139"/>
      <c r="BD1136" s="139"/>
      <c r="BE1136" s="139"/>
      <c r="BF1136" s="139"/>
      <c r="BG1136" s="139"/>
    </row>
    <row r="1137" spans="1:59" ht="14.25" x14ac:dyDescent="0.2">
      <c r="A1137" s="139"/>
      <c r="B1137" s="139"/>
      <c r="C1137" s="139"/>
      <c r="D1137" s="139"/>
      <c r="E1137" s="139"/>
      <c r="F1137" s="139"/>
      <c r="G1137" s="139"/>
      <c r="H1137" s="139"/>
      <c r="I1137" s="139"/>
      <c r="J1137" s="139"/>
      <c r="K1137" s="139"/>
      <c r="L1137" s="139"/>
      <c r="M1137" s="139"/>
      <c r="N1137" s="139"/>
      <c r="O1137" s="139"/>
      <c r="P1137" s="139"/>
      <c r="Q1137" s="139"/>
      <c r="R1137" s="139"/>
      <c r="S1137" s="139"/>
      <c r="T1137" s="139"/>
      <c r="U1137" s="139"/>
      <c r="V1137" s="139"/>
      <c r="W1137" s="139"/>
      <c r="X1137" s="139"/>
      <c r="Y1137" s="139"/>
      <c r="Z1137" s="139"/>
      <c r="AA1137" s="139"/>
      <c r="AB1137" s="139"/>
      <c r="AC1137" s="139"/>
      <c r="AD1137" s="139"/>
      <c r="AE1137" s="139"/>
      <c r="AF1137" s="139"/>
      <c r="AG1137" s="139"/>
      <c r="AH1137" s="139"/>
      <c r="AI1137" s="139"/>
      <c r="AJ1137" s="139"/>
      <c r="AK1137" s="139"/>
      <c r="AL1137" s="139"/>
      <c r="AM1137" s="139"/>
      <c r="AN1137" s="139"/>
      <c r="AO1137" s="139"/>
      <c r="AP1137" s="139"/>
      <c r="AQ1137" s="139"/>
      <c r="AR1137" s="139"/>
      <c r="AS1137" s="139"/>
      <c r="AT1137" s="139"/>
      <c r="AU1137" s="139"/>
      <c r="AV1137" s="139"/>
      <c r="AW1137" s="139"/>
      <c r="AX1137" s="139"/>
      <c r="AY1137" s="139"/>
      <c r="AZ1137" s="139"/>
      <c r="BA1137" s="139"/>
      <c r="BB1137" s="139"/>
      <c r="BC1137" s="139"/>
      <c r="BD1137" s="139"/>
      <c r="BE1137" s="139"/>
      <c r="BF1137" s="139"/>
      <c r="BG1137" s="139"/>
    </row>
    <row r="1138" spans="1:59" ht="14.25" x14ac:dyDescent="0.2">
      <c r="A1138" s="139"/>
      <c r="B1138" s="139"/>
      <c r="C1138" s="139"/>
      <c r="D1138" s="139"/>
      <c r="E1138" s="139"/>
      <c r="F1138" s="139"/>
      <c r="G1138" s="139"/>
      <c r="H1138" s="139"/>
      <c r="I1138" s="139"/>
      <c r="J1138" s="139"/>
      <c r="K1138" s="139"/>
      <c r="L1138" s="139"/>
      <c r="M1138" s="139"/>
      <c r="N1138" s="139"/>
      <c r="O1138" s="139"/>
      <c r="P1138" s="139"/>
      <c r="Q1138" s="139"/>
      <c r="R1138" s="139"/>
      <c r="S1138" s="139"/>
      <c r="T1138" s="139"/>
      <c r="U1138" s="139"/>
      <c r="V1138" s="139"/>
      <c r="W1138" s="139"/>
      <c r="X1138" s="139"/>
      <c r="Y1138" s="139"/>
      <c r="Z1138" s="139"/>
      <c r="AA1138" s="139"/>
      <c r="AB1138" s="139"/>
      <c r="AC1138" s="139"/>
      <c r="AD1138" s="139"/>
      <c r="AE1138" s="139"/>
      <c r="AF1138" s="139"/>
      <c r="AG1138" s="139"/>
      <c r="AH1138" s="139"/>
      <c r="AI1138" s="139"/>
      <c r="AJ1138" s="139"/>
      <c r="AK1138" s="139"/>
      <c r="AL1138" s="139"/>
      <c r="AM1138" s="139"/>
      <c r="AN1138" s="139"/>
      <c r="AO1138" s="139"/>
      <c r="AP1138" s="139"/>
      <c r="AQ1138" s="139"/>
      <c r="AR1138" s="139"/>
      <c r="AS1138" s="139"/>
      <c r="AT1138" s="139"/>
      <c r="AU1138" s="139"/>
      <c r="AV1138" s="139"/>
      <c r="AW1138" s="139"/>
      <c r="AX1138" s="139"/>
      <c r="AY1138" s="139"/>
      <c r="AZ1138" s="139"/>
      <c r="BA1138" s="139"/>
      <c r="BB1138" s="139"/>
      <c r="BC1138" s="139"/>
      <c r="BD1138" s="139"/>
      <c r="BE1138" s="139"/>
      <c r="BF1138" s="139"/>
      <c r="BG1138" s="139"/>
    </row>
    <row r="1139" spans="1:59" ht="14.25" x14ac:dyDescent="0.2">
      <c r="A1139" s="139"/>
      <c r="B1139" s="139"/>
      <c r="C1139" s="139"/>
      <c r="D1139" s="139"/>
      <c r="E1139" s="139"/>
      <c r="F1139" s="139"/>
      <c r="G1139" s="139"/>
      <c r="H1139" s="139"/>
      <c r="I1139" s="139"/>
      <c r="J1139" s="139"/>
      <c r="K1139" s="139"/>
      <c r="L1139" s="139"/>
      <c r="M1139" s="139"/>
      <c r="N1139" s="139"/>
      <c r="O1139" s="139"/>
      <c r="P1139" s="139"/>
      <c r="Q1139" s="139"/>
      <c r="R1139" s="139"/>
      <c r="S1139" s="139"/>
      <c r="T1139" s="139"/>
      <c r="U1139" s="139"/>
      <c r="V1139" s="139"/>
      <c r="W1139" s="139"/>
      <c r="X1139" s="139"/>
      <c r="Y1139" s="139"/>
      <c r="Z1139" s="139"/>
      <c r="AA1139" s="139"/>
      <c r="AB1139" s="139"/>
      <c r="AC1139" s="139"/>
      <c r="AD1139" s="139"/>
      <c r="AE1139" s="139"/>
      <c r="AF1139" s="139"/>
      <c r="AG1139" s="139"/>
      <c r="AH1139" s="139"/>
      <c r="AI1139" s="139"/>
      <c r="AJ1139" s="139"/>
      <c r="AK1139" s="139"/>
      <c r="AL1139" s="139"/>
      <c r="AM1139" s="139"/>
      <c r="AN1139" s="139"/>
      <c r="AO1139" s="139"/>
      <c r="AP1139" s="139"/>
      <c r="AQ1139" s="139"/>
      <c r="AR1139" s="139"/>
      <c r="AS1139" s="139"/>
      <c r="AT1139" s="139"/>
      <c r="AU1139" s="139"/>
      <c r="AV1139" s="139"/>
      <c r="AW1139" s="139"/>
      <c r="AX1139" s="139"/>
      <c r="AY1139" s="139"/>
      <c r="AZ1139" s="139"/>
      <c r="BA1139" s="139"/>
      <c r="BB1139" s="139"/>
      <c r="BC1139" s="139"/>
      <c r="BD1139" s="139"/>
      <c r="BE1139" s="139"/>
      <c r="BF1139" s="139"/>
      <c r="BG1139" s="139"/>
    </row>
    <row r="1140" spans="1:59" ht="14.25" x14ac:dyDescent="0.2">
      <c r="A1140" s="139"/>
      <c r="B1140" s="139"/>
      <c r="C1140" s="139"/>
      <c r="D1140" s="139"/>
      <c r="E1140" s="139"/>
      <c r="F1140" s="139"/>
      <c r="G1140" s="139"/>
      <c r="H1140" s="139"/>
      <c r="I1140" s="139"/>
      <c r="J1140" s="139"/>
      <c r="K1140" s="139"/>
      <c r="L1140" s="139"/>
      <c r="M1140" s="139"/>
      <c r="N1140" s="139"/>
      <c r="O1140" s="139"/>
      <c r="P1140" s="139"/>
      <c r="Q1140" s="139"/>
      <c r="R1140" s="139"/>
      <c r="S1140" s="139"/>
      <c r="T1140" s="139"/>
      <c r="U1140" s="139"/>
      <c r="V1140" s="139"/>
      <c r="W1140" s="139"/>
      <c r="X1140" s="139"/>
      <c r="Y1140" s="139"/>
      <c r="Z1140" s="139"/>
      <c r="AA1140" s="139"/>
      <c r="AB1140" s="139"/>
      <c r="AC1140" s="139"/>
      <c r="AD1140" s="139"/>
      <c r="AE1140" s="139"/>
      <c r="AF1140" s="139"/>
      <c r="AG1140" s="139"/>
      <c r="AH1140" s="139"/>
      <c r="AI1140" s="139"/>
      <c r="AJ1140" s="139"/>
      <c r="AK1140" s="139"/>
      <c r="AL1140" s="139"/>
      <c r="AM1140" s="139"/>
      <c r="AN1140" s="139"/>
      <c r="AO1140" s="139"/>
      <c r="AP1140" s="139"/>
      <c r="AQ1140" s="139"/>
      <c r="AR1140" s="139"/>
      <c r="AS1140" s="139"/>
      <c r="AT1140" s="139"/>
      <c r="AU1140" s="139"/>
      <c r="AV1140" s="139"/>
      <c r="AW1140" s="139"/>
      <c r="AX1140" s="139"/>
      <c r="AY1140" s="139"/>
      <c r="AZ1140" s="139"/>
      <c r="BA1140" s="139"/>
      <c r="BB1140" s="139"/>
      <c r="BC1140" s="139"/>
      <c r="BD1140" s="139"/>
      <c r="BE1140" s="139"/>
      <c r="BF1140" s="139"/>
      <c r="BG1140" s="139"/>
    </row>
    <row r="1141" spans="1:59" ht="14.25" x14ac:dyDescent="0.2">
      <c r="A1141" s="139"/>
      <c r="B1141" s="139"/>
      <c r="C1141" s="139"/>
      <c r="D1141" s="139"/>
      <c r="E1141" s="139"/>
      <c r="F1141" s="139"/>
      <c r="G1141" s="139"/>
      <c r="H1141" s="139"/>
      <c r="I1141" s="139"/>
      <c r="J1141" s="139"/>
      <c r="K1141" s="139"/>
      <c r="L1141" s="139"/>
      <c r="M1141" s="139"/>
      <c r="N1141" s="139"/>
      <c r="O1141" s="139"/>
      <c r="P1141" s="139"/>
      <c r="Q1141" s="139"/>
      <c r="R1141" s="139"/>
      <c r="S1141" s="139"/>
      <c r="T1141" s="139"/>
      <c r="U1141" s="139"/>
      <c r="V1141" s="139"/>
      <c r="W1141" s="139"/>
      <c r="X1141" s="139"/>
      <c r="Y1141" s="139"/>
      <c r="Z1141" s="139"/>
      <c r="AA1141" s="139"/>
      <c r="AB1141" s="139"/>
      <c r="AC1141" s="139"/>
      <c r="AD1141" s="139"/>
      <c r="AE1141" s="139"/>
      <c r="AF1141" s="139"/>
      <c r="AG1141" s="139"/>
      <c r="AH1141" s="139"/>
      <c r="AI1141" s="139"/>
      <c r="AJ1141" s="139"/>
      <c r="AK1141" s="139"/>
      <c r="AL1141" s="139"/>
      <c r="AM1141" s="139"/>
      <c r="AN1141" s="139"/>
      <c r="AO1141" s="139"/>
      <c r="AP1141" s="139"/>
      <c r="AQ1141" s="139"/>
      <c r="AR1141" s="139"/>
      <c r="AS1141" s="139"/>
      <c r="AT1141" s="139"/>
      <c r="AU1141" s="139"/>
      <c r="AV1141" s="139"/>
      <c r="AW1141" s="139"/>
      <c r="AX1141" s="139"/>
      <c r="AY1141" s="139"/>
      <c r="AZ1141" s="139"/>
      <c r="BA1141" s="139"/>
      <c r="BB1141" s="139"/>
      <c r="BC1141" s="139"/>
      <c r="BD1141" s="139"/>
      <c r="BE1141" s="139"/>
      <c r="BF1141" s="139"/>
      <c r="BG1141" s="139"/>
    </row>
    <row r="1142" spans="1:59" ht="14.25" x14ac:dyDescent="0.2">
      <c r="A1142" s="139"/>
      <c r="B1142" s="139"/>
      <c r="C1142" s="139"/>
      <c r="D1142" s="139"/>
      <c r="E1142" s="139"/>
      <c r="F1142" s="139"/>
      <c r="G1142" s="139"/>
      <c r="H1142" s="139"/>
      <c r="I1142" s="139"/>
      <c r="J1142" s="139"/>
      <c r="K1142" s="139"/>
      <c r="L1142" s="139"/>
      <c r="M1142" s="139"/>
      <c r="N1142" s="139"/>
      <c r="O1142" s="139"/>
      <c r="P1142" s="139"/>
      <c r="Q1142" s="139"/>
      <c r="R1142" s="139"/>
      <c r="S1142" s="139"/>
      <c r="T1142" s="139"/>
      <c r="U1142" s="139"/>
      <c r="V1142" s="139"/>
      <c r="W1142" s="139"/>
      <c r="X1142" s="139"/>
      <c r="Y1142" s="139"/>
      <c r="Z1142" s="139"/>
      <c r="AA1142" s="139"/>
      <c r="AB1142" s="139"/>
      <c r="AC1142" s="139"/>
      <c r="AD1142" s="139"/>
      <c r="AE1142" s="139"/>
      <c r="AF1142" s="139"/>
      <c r="AG1142" s="139"/>
      <c r="AH1142" s="139"/>
      <c r="AI1142" s="139"/>
      <c r="AJ1142" s="139"/>
      <c r="AK1142" s="139"/>
      <c r="AL1142" s="139"/>
      <c r="AM1142" s="139"/>
      <c r="AN1142" s="139"/>
      <c r="AO1142" s="139"/>
      <c r="AP1142" s="139"/>
      <c r="AQ1142" s="139"/>
      <c r="AR1142" s="139"/>
      <c r="AS1142" s="139"/>
      <c r="AT1142" s="139"/>
      <c r="AU1142" s="139"/>
      <c r="AV1142" s="139"/>
      <c r="AW1142" s="139"/>
      <c r="AX1142" s="139"/>
      <c r="AY1142" s="139"/>
      <c r="AZ1142" s="139"/>
      <c r="BA1142" s="139"/>
      <c r="BB1142" s="139"/>
      <c r="BC1142" s="139"/>
      <c r="BD1142" s="139"/>
      <c r="BE1142" s="139"/>
      <c r="BF1142" s="139"/>
      <c r="BG1142" s="139"/>
    </row>
    <row r="1143" spans="1:59" ht="14.25" x14ac:dyDescent="0.2">
      <c r="A1143" s="139"/>
      <c r="B1143" s="139"/>
      <c r="C1143" s="139"/>
      <c r="D1143" s="139"/>
      <c r="E1143" s="139"/>
      <c r="F1143" s="139"/>
      <c r="G1143" s="139"/>
      <c r="H1143" s="139"/>
      <c r="I1143" s="139"/>
      <c r="J1143" s="139"/>
      <c r="K1143" s="139"/>
      <c r="L1143" s="139"/>
      <c r="M1143" s="139"/>
      <c r="N1143" s="139"/>
      <c r="O1143" s="139"/>
      <c r="P1143" s="139"/>
      <c r="Q1143" s="139"/>
      <c r="R1143" s="139"/>
      <c r="S1143" s="139"/>
      <c r="T1143" s="139"/>
      <c r="U1143" s="139"/>
      <c r="V1143" s="139"/>
      <c r="W1143" s="139"/>
      <c r="X1143" s="139"/>
      <c r="Y1143" s="139"/>
      <c r="Z1143" s="139"/>
      <c r="AA1143" s="139"/>
      <c r="AB1143" s="139"/>
      <c r="AC1143" s="139"/>
      <c r="AD1143" s="139"/>
      <c r="AE1143" s="139"/>
      <c r="AF1143" s="139"/>
      <c r="AG1143" s="139"/>
      <c r="AH1143" s="139"/>
      <c r="AI1143" s="139"/>
      <c r="AJ1143" s="139"/>
      <c r="AK1143" s="139"/>
      <c r="AL1143" s="139"/>
      <c r="AM1143" s="139"/>
      <c r="AN1143" s="139"/>
      <c r="AO1143" s="139"/>
      <c r="AP1143" s="139"/>
      <c r="AQ1143" s="139"/>
      <c r="AR1143" s="139"/>
      <c r="AS1143" s="139"/>
      <c r="AT1143" s="139"/>
      <c r="AU1143" s="139"/>
      <c r="AV1143" s="139"/>
      <c r="AW1143" s="139"/>
      <c r="AX1143" s="139"/>
      <c r="AY1143" s="139"/>
      <c r="AZ1143" s="139"/>
      <c r="BA1143" s="139"/>
      <c r="BB1143" s="139"/>
      <c r="BC1143" s="139"/>
      <c r="BD1143" s="139"/>
      <c r="BE1143" s="139"/>
      <c r="BF1143" s="139"/>
      <c r="BG1143" s="139"/>
    </row>
    <row r="1144" spans="1:59" ht="14.25" x14ac:dyDescent="0.2">
      <c r="A1144" s="139"/>
      <c r="B1144" s="139"/>
      <c r="C1144" s="139"/>
      <c r="D1144" s="139"/>
      <c r="E1144" s="139"/>
      <c r="F1144" s="139"/>
      <c r="G1144" s="139"/>
      <c r="H1144" s="139"/>
      <c r="I1144" s="139"/>
      <c r="J1144" s="139"/>
      <c r="K1144" s="139"/>
      <c r="L1144" s="139"/>
      <c r="M1144" s="139"/>
      <c r="N1144" s="139"/>
      <c r="O1144" s="139"/>
      <c r="P1144" s="139"/>
      <c r="Q1144" s="139"/>
      <c r="R1144" s="139"/>
      <c r="S1144" s="139"/>
      <c r="T1144" s="139"/>
      <c r="U1144" s="139"/>
      <c r="V1144" s="139"/>
      <c r="W1144" s="139"/>
      <c r="X1144" s="139"/>
      <c r="Y1144" s="139"/>
      <c r="Z1144" s="139"/>
      <c r="AA1144" s="139"/>
      <c r="AB1144" s="139"/>
      <c r="AC1144" s="139"/>
      <c r="AD1144" s="139"/>
      <c r="AE1144" s="139"/>
      <c r="AF1144" s="139"/>
      <c r="AG1144" s="139"/>
      <c r="AH1144" s="139"/>
      <c r="AI1144" s="139"/>
      <c r="AJ1144" s="139"/>
      <c r="AK1144" s="139"/>
      <c r="AL1144" s="139"/>
      <c r="AM1144" s="139"/>
      <c r="AN1144" s="139"/>
      <c r="AO1144" s="139"/>
      <c r="AP1144" s="139"/>
      <c r="AQ1144" s="139"/>
      <c r="AR1144" s="139"/>
      <c r="AS1144" s="139"/>
      <c r="AT1144" s="139"/>
      <c r="AU1144" s="139"/>
      <c r="AV1144" s="139"/>
      <c r="AW1144" s="139"/>
      <c r="AX1144" s="139"/>
      <c r="AY1144" s="139"/>
      <c r="AZ1144" s="139"/>
      <c r="BA1144" s="139"/>
      <c r="BB1144" s="139"/>
      <c r="BC1144" s="139"/>
      <c r="BD1144" s="139"/>
      <c r="BE1144" s="139"/>
      <c r="BF1144" s="139"/>
      <c r="BG1144" s="139"/>
    </row>
    <row r="1145" spans="1:59" ht="14.25" x14ac:dyDescent="0.2">
      <c r="A1145" s="139"/>
      <c r="B1145" s="139"/>
      <c r="C1145" s="139"/>
      <c r="D1145" s="139"/>
      <c r="E1145" s="139"/>
      <c r="F1145" s="139"/>
      <c r="G1145" s="139"/>
      <c r="H1145" s="139"/>
      <c r="I1145" s="139"/>
      <c r="J1145" s="139"/>
      <c r="K1145" s="139"/>
      <c r="L1145" s="139"/>
      <c r="M1145" s="139"/>
      <c r="N1145" s="139"/>
      <c r="O1145" s="139"/>
      <c r="P1145" s="139"/>
      <c r="Q1145" s="139"/>
      <c r="R1145" s="139"/>
      <c r="S1145" s="139"/>
      <c r="T1145" s="139"/>
      <c r="U1145" s="139"/>
      <c r="V1145" s="139"/>
      <c r="W1145" s="139"/>
      <c r="X1145" s="139"/>
      <c r="Y1145" s="139"/>
      <c r="Z1145" s="139"/>
      <c r="AA1145" s="139"/>
      <c r="AB1145" s="139"/>
      <c r="AC1145" s="139"/>
      <c r="AD1145" s="139"/>
      <c r="AE1145" s="139"/>
      <c r="AF1145" s="139"/>
      <c r="AG1145" s="139"/>
      <c r="AH1145" s="139"/>
      <c r="AI1145" s="139"/>
      <c r="AJ1145" s="139"/>
      <c r="AK1145" s="139"/>
      <c r="AL1145" s="139"/>
      <c r="AM1145" s="139"/>
      <c r="AN1145" s="139"/>
      <c r="AO1145" s="139"/>
      <c r="AP1145" s="139"/>
      <c r="AQ1145" s="139"/>
      <c r="AR1145" s="139"/>
      <c r="AS1145" s="139"/>
      <c r="AT1145" s="139"/>
      <c r="AU1145" s="139"/>
      <c r="AV1145" s="139"/>
      <c r="AW1145" s="139"/>
      <c r="AX1145" s="139"/>
      <c r="AY1145" s="139"/>
      <c r="AZ1145" s="139"/>
      <c r="BA1145" s="139"/>
      <c r="BB1145" s="139"/>
      <c r="BC1145" s="139"/>
      <c r="BD1145" s="139"/>
      <c r="BE1145" s="139"/>
      <c r="BF1145" s="139"/>
      <c r="BG1145" s="139"/>
    </row>
    <row r="1146" spans="1:59" ht="14.25" x14ac:dyDescent="0.2">
      <c r="A1146" s="139"/>
      <c r="B1146" s="139"/>
      <c r="C1146" s="139"/>
      <c r="D1146" s="139"/>
      <c r="E1146" s="139"/>
      <c r="F1146" s="139"/>
      <c r="G1146" s="139"/>
      <c r="H1146" s="139"/>
      <c r="I1146" s="139"/>
      <c r="J1146" s="139"/>
      <c r="K1146" s="139"/>
      <c r="L1146" s="139"/>
      <c r="M1146" s="139"/>
      <c r="N1146" s="139"/>
      <c r="O1146" s="139"/>
      <c r="P1146" s="139"/>
      <c r="Q1146" s="139"/>
      <c r="R1146" s="139"/>
      <c r="S1146" s="139"/>
      <c r="T1146" s="139"/>
      <c r="U1146" s="139"/>
      <c r="V1146" s="139"/>
      <c r="W1146" s="139"/>
      <c r="X1146" s="139"/>
      <c r="Y1146" s="139"/>
      <c r="Z1146" s="139"/>
      <c r="AA1146" s="139"/>
      <c r="AB1146" s="139"/>
      <c r="AC1146" s="139"/>
      <c r="AD1146" s="139"/>
      <c r="AE1146" s="139"/>
      <c r="AF1146" s="139"/>
      <c r="AG1146" s="139"/>
      <c r="AH1146" s="139"/>
      <c r="AI1146" s="139"/>
      <c r="AJ1146" s="139"/>
      <c r="AK1146" s="139"/>
      <c r="AL1146" s="139"/>
      <c r="AM1146" s="139"/>
      <c r="AN1146" s="139"/>
      <c r="AO1146" s="139"/>
      <c r="AP1146" s="139"/>
      <c r="AQ1146" s="139"/>
      <c r="AR1146" s="139"/>
      <c r="AS1146" s="139"/>
      <c r="AT1146" s="139"/>
      <c r="AU1146" s="139"/>
      <c r="AV1146" s="139"/>
      <c r="AW1146" s="139"/>
      <c r="AX1146" s="139"/>
      <c r="AY1146" s="139"/>
      <c r="AZ1146" s="139"/>
      <c r="BA1146" s="139"/>
      <c r="BB1146" s="139"/>
      <c r="BC1146" s="139"/>
      <c r="BD1146" s="139"/>
      <c r="BE1146" s="139"/>
      <c r="BF1146" s="139"/>
      <c r="BG1146" s="139"/>
    </row>
    <row r="1147" spans="1:59" ht="14.25" x14ac:dyDescent="0.2">
      <c r="A1147" s="139"/>
      <c r="B1147" s="139"/>
      <c r="C1147" s="139"/>
      <c r="D1147" s="139"/>
      <c r="E1147" s="139"/>
      <c r="F1147" s="139"/>
      <c r="G1147" s="139"/>
      <c r="H1147" s="139"/>
      <c r="I1147" s="139"/>
      <c r="J1147" s="139"/>
      <c r="K1147" s="139"/>
      <c r="L1147" s="139"/>
      <c r="M1147" s="139"/>
      <c r="N1147" s="139"/>
      <c r="O1147" s="139"/>
      <c r="P1147" s="139"/>
      <c r="Q1147" s="139"/>
      <c r="R1147" s="139"/>
      <c r="S1147" s="139"/>
      <c r="T1147" s="139"/>
      <c r="U1147" s="139"/>
      <c r="V1147" s="139"/>
      <c r="W1147" s="139"/>
      <c r="X1147" s="139"/>
      <c r="Y1147" s="139"/>
      <c r="Z1147" s="139"/>
      <c r="AA1147" s="139"/>
      <c r="AB1147" s="139"/>
      <c r="AC1147" s="139"/>
      <c r="AD1147" s="139"/>
      <c r="AE1147" s="139"/>
      <c r="AF1147" s="139"/>
      <c r="AG1147" s="139"/>
      <c r="AH1147" s="139"/>
      <c r="AI1147" s="139"/>
      <c r="AJ1147" s="139"/>
      <c r="AK1147" s="139"/>
      <c r="AL1147" s="139"/>
      <c r="AM1147" s="139"/>
      <c r="AN1147" s="139"/>
      <c r="AO1147" s="139"/>
      <c r="AP1147" s="139"/>
      <c r="AQ1147" s="139"/>
      <c r="AR1147" s="139"/>
      <c r="AS1147" s="139"/>
      <c r="AT1147" s="139"/>
      <c r="AU1147" s="139"/>
      <c r="AV1147" s="139"/>
      <c r="AW1147" s="139"/>
      <c r="AX1147" s="139"/>
      <c r="AY1147" s="139"/>
      <c r="AZ1147" s="139"/>
      <c r="BA1147" s="139"/>
      <c r="BB1147" s="139"/>
      <c r="BC1147" s="139"/>
      <c r="BD1147" s="139"/>
      <c r="BE1147" s="139"/>
      <c r="BF1147" s="139"/>
      <c r="BG1147" s="139"/>
    </row>
    <row r="1148" spans="1:59" ht="14.25" x14ac:dyDescent="0.2">
      <c r="A1148" s="139"/>
      <c r="B1148" s="139"/>
      <c r="C1148" s="139"/>
      <c r="D1148" s="139"/>
      <c r="E1148" s="139"/>
      <c r="F1148" s="139"/>
      <c r="G1148" s="139"/>
      <c r="H1148" s="139"/>
      <c r="I1148" s="139"/>
      <c r="J1148" s="139"/>
      <c r="K1148" s="139"/>
      <c r="L1148" s="139"/>
      <c r="M1148" s="139"/>
      <c r="N1148" s="139"/>
      <c r="O1148" s="139"/>
      <c r="P1148" s="139"/>
      <c r="Q1148" s="139"/>
      <c r="R1148" s="139"/>
      <c r="S1148" s="139"/>
      <c r="T1148" s="139"/>
      <c r="U1148" s="139"/>
      <c r="V1148" s="139"/>
      <c r="W1148" s="139"/>
      <c r="X1148" s="139"/>
      <c r="Y1148" s="139"/>
      <c r="Z1148" s="139"/>
      <c r="AA1148" s="139"/>
      <c r="AB1148" s="139"/>
      <c r="AC1148" s="139"/>
      <c r="AD1148" s="139"/>
      <c r="AE1148" s="139"/>
      <c r="AF1148" s="139"/>
      <c r="AG1148" s="139"/>
      <c r="AH1148" s="139"/>
      <c r="AI1148" s="139"/>
      <c r="AJ1148" s="139"/>
      <c r="AK1148" s="139"/>
      <c r="AL1148" s="139"/>
      <c r="AM1148" s="139"/>
      <c r="AN1148" s="139"/>
      <c r="AO1148" s="139"/>
      <c r="AP1148" s="139"/>
      <c r="AQ1148" s="139"/>
      <c r="AR1148" s="139"/>
      <c r="AS1148" s="139"/>
      <c r="AT1148" s="139"/>
      <c r="AU1148" s="139"/>
      <c r="AV1148" s="139"/>
      <c r="AW1148" s="139"/>
      <c r="AX1148" s="139"/>
      <c r="AY1148" s="139"/>
      <c r="AZ1148" s="139"/>
      <c r="BA1148" s="139"/>
      <c r="BB1148" s="139"/>
      <c r="BC1148" s="139"/>
      <c r="BD1148" s="139"/>
      <c r="BE1148" s="139"/>
      <c r="BF1148" s="139"/>
      <c r="BG1148" s="139"/>
    </row>
    <row r="1149" spans="1:59" ht="14.25" x14ac:dyDescent="0.2">
      <c r="A1149" s="139"/>
      <c r="B1149" s="139"/>
      <c r="C1149" s="139"/>
      <c r="D1149" s="139"/>
      <c r="E1149" s="139"/>
      <c r="F1149" s="139"/>
      <c r="G1149" s="139"/>
      <c r="H1149" s="139"/>
      <c r="I1149" s="139"/>
      <c r="J1149" s="139"/>
      <c r="K1149" s="139"/>
      <c r="L1149" s="139"/>
      <c r="M1149" s="139"/>
      <c r="N1149" s="139"/>
      <c r="O1149" s="139"/>
      <c r="P1149" s="139"/>
      <c r="Q1149" s="139"/>
      <c r="R1149" s="139"/>
      <c r="S1149" s="139"/>
      <c r="T1149" s="139"/>
      <c r="U1149" s="139"/>
      <c r="V1149" s="139"/>
      <c r="W1149" s="139"/>
      <c r="X1149" s="139"/>
      <c r="Y1149" s="139"/>
      <c r="Z1149" s="139"/>
      <c r="AA1149" s="139"/>
      <c r="AB1149" s="139"/>
      <c r="AC1149" s="139"/>
      <c r="AD1149" s="139"/>
      <c r="AE1149" s="139"/>
      <c r="AF1149" s="139"/>
      <c r="AG1149" s="139"/>
      <c r="AH1149" s="139"/>
      <c r="AI1149" s="139"/>
      <c r="AJ1149" s="139"/>
      <c r="AK1149" s="139"/>
      <c r="AL1149" s="139"/>
      <c r="AM1149" s="139"/>
      <c r="AN1149" s="139"/>
      <c r="AO1149" s="139"/>
      <c r="AP1149" s="139"/>
      <c r="AQ1149" s="139"/>
      <c r="AR1149" s="139"/>
      <c r="AS1149" s="139"/>
      <c r="AT1149" s="139"/>
      <c r="AU1149" s="139"/>
      <c r="AV1149" s="139"/>
      <c r="AW1149" s="139"/>
      <c r="AX1149" s="139"/>
      <c r="AY1149" s="139"/>
      <c r="AZ1149" s="139"/>
      <c r="BA1149" s="139"/>
      <c r="BB1149" s="139"/>
      <c r="BC1149" s="139"/>
      <c r="BD1149" s="139"/>
      <c r="BE1149" s="139"/>
      <c r="BF1149" s="139"/>
      <c r="BG1149" s="139"/>
    </row>
    <row r="1150" spans="1:59" ht="14.25" x14ac:dyDescent="0.2">
      <c r="A1150" s="139"/>
      <c r="B1150" s="139"/>
      <c r="C1150" s="139"/>
      <c r="D1150" s="139"/>
      <c r="E1150" s="139"/>
      <c r="F1150" s="139"/>
      <c r="G1150" s="139"/>
      <c r="H1150" s="139"/>
      <c r="I1150" s="139"/>
      <c r="J1150" s="139"/>
      <c r="K1150" s="139"/>
      <c r="L1150" s="139"/>
      <c r="M1150" s="139"/>
      <c r="N1150" s="139"/>
      <c r="O1150" s="139"/>
      <c r="P1150" s="139"/>
      <c r="Q1150" s="139"/>
      <c r="R1150" s="139"/>
      <c r="S1150" s="139"/>
      <c r="T1150" s="139"/>
      <c r="U1150" s="139"/>
      <c r="V1150" s="139"/>
      <c r="W1150" s="139"/>
      <c r="X1150" s="139"/>
      <c r="Y1150" s="139"/>
      <c r="Z1150" s="139"/>
      <c r="AA1150" s="139"/>
      <c r="AB1150" s="139"/>
      <c r="AC1150" s="139"/>
      <c r="AD1150" s="139"/>
      <c r="AE1150" s="139"/>
      <c r="AF1150" s="139"/>
      <c r="AG1150" s="139"/>
      <c r="AH1150" s="139"/>
      <c r="AI1150" s="139"/>
      <c r="AJ1150" s="139"/>
      <c r="AK1150" s="139"/>
      <c r="AL1150" s="139"/>
      <c r="AM1150" s="139"/>
      <c r="AN1150" s="139"/>
      <c r="AO1150" s="139"/>
      <c r="AP1150" s="139"/>
      <c r="AQ1150" s="139"/>
      <c r="AR1150" s="139"/>
      <c r="AS1150" s="139"/>
      <c r="AT1150" s="139"/>
      <c r="AU1150" s="139"/>
      <c r="AV1150" s="139"/>
      <c r="AW1150" s="139"/>
      <c r="AX1150" s="139"/>
      <c r="AY1150" s="139"/>
      <c r="AZ1150" s="139"/>
      <c r="BA1150" s="139"/>
      <c r="BB1150" s="139"/>
      <c r="BC1150" s="139"/>
      <c r="BD1150" s="139"/>
      <c r="BE1150" s="139"/>
      <c r="BF1150" s="139"/>
      <c r="BG1150" s="139"/>
    </row>
    <row r="1151" spans="1:59" ht="14.25" x14ac:dyDescent="0.2">
      <c r="A1151" s="139"/>
      <c r="B1151" s="139"/>
      <c r="C1151" s="139"/>
      <c r="D1151" s="139"/>
      <c r="E1151" s="139"/>
      <c r="F1151" s="139"/>
      <c r="G1151" s="139"/>
      <c r="H1151" s="139"/>
      <c r="I1151" s="139"/>
      <c r="J1151" s="139"/>
      <c r="K1151" s="139"/>
      <c r="L1151" s="139"/>
      <c r="M1151" s="139"/>
      <c r="N1151" s="139"/>
      <c r="O1151" s="139"/>
      <c r="P1151" s="139"/>
      <c r="Q1151" s="139"/>
      <c r="R1151" s="139"/>
      <c r="S1151" s="139"/>
      <c r="T1151" s="139"/>
      <c r="U1151" s="139"/>
      <c r="V1151" s="139"/>
      <c r="W1151" s="139"/>
      <c r="X1151" s="139"/>
      <c r="Y1151" s="139"/>
      <c r="Z1151" s="139"/>
      <c r="AA1151" s="139"/>
      <c r="AB1151" s="139"/>
      <c r="AC1151" s="139"/>
      <c r="AD1151" s="139"/>
      <c r="AE1151" s="139"/>
      <c r="AF1151" s="139"/>
      <c r="AG1151" s="139"/>
      <c r="AH1151" s="139"/>
      <c r="AI1151" s="139"/>
      <c r="AJ1151" s="139"/>
      <c r="AK1151" s="139"/>
      <c r="AL1151" s="139"/>
      <c r="AM1151" s="139"/>
      <c r="AN1151" s="139"/>
      <c r="AO1151" s="139"/>
      <c r="AP1151" s="139"/>
      <c r="AQ1151" s="139"/>
      <c r="AR1151" s="139"/>
      <c r="AS1151" s="139"/>
      <c r="AT1151" s="139"/>
      <c r="AU1151" s="139"/>
      <c r="AV1151" s="139"/>
      <c r="AW1151" s="139"/>
      <c r="AX1151" s="139"/>
      <c r="AY1151" s="139"/>
      <c r="AZ1151" s="139"/>
      <c r="BA1151" s="139"/>
      <c r="BB1151" s="139"/>
      <c r="BC1151" s="139"/>
      <c r="BD1151" s="139"/>
      <c r="BE1151" s="139"/>
      <c r="BF1151" s="139"/>
      <c r="BG1151" s="139"/>
    </row>
    <row r="1152" spans="1:59" ht="14.25" x14ac:dyDescent="0.2">
      <c r="A1152" s="139"/>
      <c r="B1152" s="139"/>
      <c r="C1152" s="139"/>
      <c r="D1152" s="139"/>
      <c r="E1152" s="139"/>
      <c r="F1152" s="139"/>
      <c r="G1152" s="139"/>
      <c r="H1152" s="139"/>
      <c r="I1152" s="139"/>
      <c r="J1152" s="139"/>
      <c r="K1152" s="139"/>
      <c r="L1152" s="139"/>
      <c r="M1152" s="139"/>
      <c r="N1152" s="139"/>
      <c r="O1152" s="139"/>
      <c r="P1152" s="139"/>
      <c r="Q1152" s="139"/>
      <c r="R1152" s="139"/>
      <c r="S1152" s="139"/>
      <c r="T1152" s="139"/>
      <c r="U1152" s="139"/>
      <c r="V1152" s="139"/>
      <c r="W1152" s="139"/>
      <c r="X1152" s="139"/>
      <c r="Y1152" s="139"/>
      <c r="Z1152" s="139"/>
      <c r="AA1152" s="139"/>
      <c r="AB1152" s="139"/>
      <c r="AC1152" s="139"/>
      <c r="AD1152" s="139"/>
      <c r="AE1152" s="139"/>
      <c r="AF1152" s="139"/>
      <c r="AG1152" s="139"/>
      <c r="AH1152" s="139"/>
      <c r="AI1152" s="139"/>
      <c r="AJ1152" s="139"/>
      <c r="AK1152" s="139"/>
      <c r="AL1152" s="139"/>
      <c r="AM1152" s="139"/>
      <c r="AN1152" s="139"/>
      <c r="AO1152" s="139"/>
      <c r="AP1152" s="139"/>
      <c r="AQ1152" s="139"/>
      <c r="AR1152" s="139"/>
      <c r="AS1152" s="139"/>
      <c r="AT1152" s="139"/>
      <c r="AU1152" s="139"/>
      <c r="AV1152" s="139"/>
      <c r="AW1152" s="139"/>
      <c r="AX1152" s="139"/>
      <c r="AY1152" s="139"/>
      <c r="AZ1152" s="139"/>
      <c r="BA1152" s="139"/>
      <c r="BB1152" s="139"/>
      <c r="BC1152" s="139"/>
      <c r="BD1152" s="139"/>
      <c r="BE1152" s="139"/>
      <c r="BF1152" s="139"/>
      <c r="BG1152" s="139"/>
    </row>
    <row r="1153" spans="1:59" ht="14.25" x14ac:dyDescent="0.2">
      <c r="A1153" s="139"/>
      <c r="B1153" s="139"/>
      <c r="C1153" s="139"/>
      <c r="D1153" s="139"/>
      <c r="E1153" s="139"/>
      <c r="F1153" s="139"/>
      <c r="G1153" s="139"/>
      <c r="H1153" s="139"/>
      <c r="I1153" s="139"/>
      <c r="J1153" s="139"/>
      <c r="K1153" s="139"/>
      <c r="L1153" s="139"/>
      <c r="M1153" s="139"/>
      <c r="N1153" s="139"/>
      <c r="O1153" s="139"/>
      <c r="P1153" s="139"/>
      <c r="Q1153" s="139"/>
      <c r="R1153" s="139"/>
      <c r="S1153" s="139"/>
      <c r="T1153" s="139"/>
      <c r="U1153" s="139"/>
      <c r="V1153" s="139"/>
      <c r="W1153" s="139"/>
      <c r="X1153" s="139"/>
      <c r="Y1153" s="139"/>
      <c r="Z1153" s="139"/>
      <c r="AA1153" s="139"/>
      <c r="AB1153" s="139"/>
      <c r="AC1153" s="139"/>
      <c r="AD1153" s="139"/>
      <c r="AE1153" s="139"/>
      <c r="AF1153" s="139"/>
      <c r="AG1153" s="139"/>
      <c r="AH1153" s="139"/>
      <c r="AI1153" s="139"/>
      <c r="AJ1153" s="139"/>
      <c r="AK1153" s="139"/>
      <c r="AL1153" s="139"/>
      <c r="AM1153" s="139"/>
      <c r="AN1153" s="139"/>
      <c r="AO1153" s="139"/>
      <c r="AP1153" s="139"/>
      <c r="AQ1153" s="139"/>
      <c r="AR1153" s="139"/>
      <c r="AS1153" s="139"/>
      <c r="AT1153" s="139"/>
      <c r="AU1153" s="139"/>
      <c r="AV1153" s="139"/>
      <c r="AW1153" s="139"/>
      <c r="AX1153" s="139"/>
      <c r="AY1153" s="139"/>
      <c r="AZ1153" s="139"/>
      <c r="BA1153" s="139"/>
      <c r="BB1153" s="139"/>
      <c r="BC1153" s="139"/>
      <c r="BD1153" s="139"/>
      <c r="BE1153" s="139"/>
      <c r="BF1153" s="139"/>
      <c r="BG1153" s="139"/>
    </row>
    <row r="1154" spans="1:59" ht="14.25" x14ac:dyDescent="0.2">
      <c r="A1154" s="139"/>
      <c r="B1154" s="139"/>
      <c r="C1154" s="139"/>
      <c r="D1154" s="139"/>
      <c r="E1154" s="139"/>
      <c r="F1154" s="139"/>
      <c r="G1154" s="139"/>
      <c r="H1154" s="139"/>
      <c r="I1154" s="139"/>
      <c r="J1154" s="139"/>
      <c r="K1154" s="139"/>
      <c r="L1154" s="139"/>
      <c r="M1154" s="139"/>
      <c r="N1154" s="139"/>
      <c r="O1154" s="139"/>
      <c r="P1154" s="139"/>
      <c r="Q1154" s="139"/>
      <c r="R1154" s="139"/>
      <c r="S1154" s="139"/>
      <c r="T1154" s="139"/>
      <c r="U1154" s="139"/>
      <c r="V1154" s="139"/>
      <c r="W1154" s="139"/>
      <c r="X1154" s="139"/>
      <c r="Y1154" s="139"/>
      <c r="Z1154" s="139"/>
      <c r="AA1154" s="139"/>
      <c r="AB1154" s="139"/>
      <c r="AC1154" s="139"/>
      <c r="AD1154" s="139"/>
      <c r="AE1154" s="139"/>
      <c r="AF1154" s="139"/>
      <c r="AG1154" s="139"/>
      <c r="AH1154" s="139"/>
      <c r="AI1154" s="139"/>
      <c r="AJ1154" s="139"/>
      <c r="AK1154" s="139"/>
      <c r="AL1154" s="139"/>
      <c r="AM1154" s="139"/>
      <c r="AN1154" s="139"/>
      <c r="AO1154" s="139"/>
      <c r="AP1154" s="139"/>
      <c r="AQ1154" s="139"/>
      <c r="AR1154" s="139"/>
      <c r="AS1154" s="139"/>
      <c r="AT1154" s="139"/>
      <c r="AU1154" s="139"/>
      <c r="AV1154" s="139"/>
      <c r="AW1154" s="139"/>
      <c r="AX1154" s="139"/>
      <c r="AY1154" s="139"/>
      <c r="AZ1154" s="139"/>
      <c r="BA1154" s="139"/>
      <c r="BB1154" s="139"/>
      <c r="BC1154" s="139"/>
      <c r="BD1154" s="139"/>
      <c r="BE1154" s="139"/>
      <c r="BF1154" s="139"/>
      <c r="BG1154" s="139"/>
    </row>
    <row r="1155" spans="1:59" ht="14.25" x14ac:dyDescent="0.2">
      <c r="A1155" s="139"/>
      <c r="B1155" s="139"/>
      <c r="C1155" s="139"/>
      <c r="D1155" s="139"/>
      <c r="E1155" s="139"/>
      <c r="F1155" s="139"/>
      <c r="G1155" s="139"/>
      <c r="H1155" s="139"/>
      <c r="I1155" s="139"/>
      <c r="J1155" s="139"/>
      <c r="K1155" s="139"/>
      <c r="L1155" s="139"/>
      <c r="M1155" s="139"/>
      <c r="N1155" s="139"/>
      <c r="O1155" s="139"/>
      <c r="P1155" s="139"/>
      <c r="Q1155" s="139"/>
      <c r="R1155" s="139"/>
      <c r="S1155" s="139"/>
      <c r="T1155" s="139"/>
      <c r="U1155" s="139"/>
      <c r="V1155" s="139"/>
      <c r="W1155" s="139"/>
      <c r="X1155" s="139"/>
      <c r="Y1155" s="139"/>
      <c r="Z1155" s="139"/>
      <c r="AA1155" s="139"/>
      <c r="AB1155" s="139"/>
      <c r="AC1155" s="139"/>
      <c r="AD1155" s="139"/>
      <c r="AE1155" s="139"/>
      <c r="AF1155" s="139"/>
      <c r="AG1155" s="139"/>
      <c r="AH1155" s="139"/>
      <c r="AI1155" s="139"/>
      <c r="AJ1155" s="139"/>
      <c r="AK1155" s="139"/>
      <c r="AL1155" s="139"/>
      <c r="AM1155" s="139"/>
      <c r="AN1155" s="139"/>
      <c r="AO1155" s="139"/>
      <c r="AP1155" s="139"/>
      <c r="AQ1155" s="139"/>
      <c r="AR1155" s="139"/>
      <c r="AS1155" s="139"/>
      <c r="AT1155" s="139"/>
      <c r="AU1155" s="139"/>
      <c r="AV1155" s="139"/>
      <c r="AW1155" s="139"/>
      <c r="AX1155" s="139"/>
      <c r="AY1155" s="139"/>
      <c r="AZ1155" s="139"/>
      <c r="BA1155" s="139"/>
      <c r="BB1155" s="139"/>
      <c r="BC1155" s="139"/>
      <c r="BD1155" s="139"/>
      <c r="BE1155" s="139"/>
      <c r="BF1155" s="139"/>
      <c r="BG1155" s="139"/>
    </row>
    <row r="1156" spans="1:59" ht="14.25" x14ac:dyDescent="0.2">
      <c r="A1156" s="139"/>
      <c r="B1156" s="139"/>
      <c r="C1156" s="139"/>
      <c r="D1156" s="139"/>
      <c r="E1156" s="139"/>
      <c r="F1156" s="139"/>
      <c r="G1156" s="139"/>
      <c r="H1156" s="139"/>
      <c r="I1156" s="139"/>
      <c r="J1156" s="139"/>
      <c r="K1156" s="139"/>
      <c r="L1156" s="139"/>
      <c r="M1156" s="139"/>
      <c r="N1156" s="139"/>
      <c r="O1156" s="139"/>
      <c r="P1156" s="139"/>
      <c r="Q1156" s="139"/>
      <c r="R1156" s="139"/>
      <c r="S1156" s="139"/>
      <c r="T1156" s="139"/>
      <c r="U1156" s="139"/>
      <c r="V1156" s="139"/>
      <c r="W1156" s="139"/>
      <c r="X1156" s="139"/>
      <c r="Y1156" s="139"/>
      <c r="Z1156" s="139"/>
      <c r="AA1156" s="139"/>
      <c r="AB1156" s="139"/>
      <c r="AC1156" s="139"/>
      <c r="AD1156" s="139"/>
      <c r="AE1156" s="139"/>
      <c r="AF1156" s="139"/>
      <c r="AG1156" s="139"/>
      <c r="AH1156" s="139"/>
      <c r="AI1156" s="139"/>
      <c r="AJ1156" s="139"/>
      <c r="AK1156" s="139"/>
      <c r="AL1156" s="139"/>
      <c r="AM1156" s="139"/>
      <c r="AN1156" s="139"/>
      <c r="AO1156" s="139"/>
      <c r="AP1156" s="139"/>
      <c r="AQ1156" s="139"/>
      <c r="AR1156" s="139"/>
      <c r="AS1156" s="139"/>
      <c r="AT1156" s="139"/>
      <c r="AU1156" s="139"/>
      <c r="AV1156" s="139"/>
      <c r="AW1156" s="139"/>
      <c r="AX1156" s="139"/>
      <c r="AY1156" s="139"/>
      <c r="AZ1156" s="139"/>
      <c r="BA1156" s="139"/>
      <c r="BB1156" s="139"/>
      <c r="BC1156" s="139"/>
      <c r="BD1156" s="139"/>
      <c r="BE1156" s="139"/>
      <c r="BF1156" s="139"/>
      <c r="BG1156" s="139"/>
    </row>
    <row r="1157" spans="1:59" ht="14.25" x14ac:dyDescent="0.2">
      <c r="A1157" s="139"/>
      <c r="B1157" s="139"/>
      <c r="C1157" s="139"/>
      <c r="D1157" s="139"/>
      <c r="E1157" s="139"/>
      <c r="F1157" s="139"/>
      <c r="G1157" s="139"/>
      <c r="H1157" s="139"/>
      <c r="I1157" s="139"/>
      <c r="J1157" s="139"/>
      <c r="K1157" s="139"/>
      <c r="L1157" s="139"/>
      <c r="M1157" s="139"/>
      <c r="N1157" s="139"/>
      <c r="O1157" s="139"/>
      <c r="P1157" s="139"/>
      <c r="Q1157" s="139"/>
      <c r="R1157" s="139"/>
      <c r="S1157" s="139"/>
      <c r="T1157" s="139"/>
      <c r="U1157" s="139"/>
      <c r="V1157" s="139"/>
      <c r="W1157" s="139"/>
      <c r="X1157" s="139"/>
      <c r="Y1157" s="139"/>
      <c r="Z1157" s="139"/>
      <c r="AA1157" s="139"/>
      <c r="AB1157" s="139"/>
      <c r="AC1157" s="139"/>
      <c r="AD1157" s="139"/>
      <c r="AE1157" s="139"/>
      <c r="AF1157" s="139"/>
      <c r="AG1157" s="139"/>
      <c r="AH1157" s="139"/>
      <c r="AI1157" s="139"/>
      <c r="AJ1157" s="139"/>
      <c r="AK1157" s="139"/>
      <c r="AL1157" s="139"/>
      <c r="AM1157" s="139"/>
      <c r="AN1157" s="139"/>
      <c r="AO1157" s="139"/>
      <c r="AP1157" s="139"/>
      <c r="AQ1157" s="139"/>
      <c r="AR1157" s="139"/>
      <c r="AS1157" s="139"/>
      <c r="AT1157" s="139"/>
      <c r="AU1157" s="139"/>
      <c r="AV1157" s="139"/>
      <c r="AW1157" s="139"/>
      <c r="AX1157" s="139"/>
      <c r="AY1157" s="139"/>
      <c r="AZ1157" s="139"/>
      <c r="BA1157" s="139"/>
      <c r="BB1157" s="139"/>
      <c r="BC1157" s="139"/>
      <c r="BD1157" s="139"/>
      <c r="BE1157" s="139"/>
      <c r="BF1157" s="139"/>
      <c r="BG1157" s="139"/>
    </row>
    <row r="1158" spans="1:59" ht="14.25" x14ac:dyDescent="0.2">
      <c r="A1158" s="139"/>
      <c r="B1158" s="139"/>
      <c r="C1158" s="139"/>
      <c r="D1158" s="139"/>
      <c r="E1158" s="139"/>
      <c r="F1158" s="139"/>
      <c r="G1158" s="139"/>
      <c r="H1158" s="139"/>
      <c r="I1158" s="139"/>
      <c r="J1158" s="139"/>
      <c r="K1158" s="139"/>
      <c r="L1158" s="139"/>
      <c r="M1158" s="139"/>
      <c r="N1158" s="139"/>
      <c r="O1158" s="139"/>
      <c r="P1158" s="139"/>
      <c r="Q1158" s="139"/>
      <c r="R1158" s="139"/>
      <c r="S1158" s="139"/>
      <c r="T1158" s="139"/>
      <c r="U1158" s="139"/>
      <c r="V1158" s="139"/>
      <c r="W1158" s="139"/>
      <c r="X1158" s="139"/>
      <c r="Y1158" s="139"/>
      <c r="Z1158" s="139"/>
      <c r="AA1158" s="139"/>
      <c r="AB1158" s="139"/>
      <c r="AC1158" s="139"/>
      <c r="AD1158" s="139"/>
      <c r="AE1158" s="139"/>
      <c r="AF1158" s="139"/>
      <c r="AG1158" s="139"/>
      <c r="AH1158" s="139"/>
      <c r="AI1158" s="139"/>
      <c r="AJ1158" s="139"/>
      <c r="AK1158" s="139"/>
      <c r="AL1158" s="139"/>
      <c r="AM1158" s="139"/>
      <c r="AN1158" s="139"/>
      <c r="AO1158" s="139"/>
      <c r="AP1158" s="139"/>
      <c r="AQ1158" s="139"/>
      <c r="AR1158" s="139"/>
      <c r="AS1158" s="139"/>
      <c r="AT1158" s="139"/>
      <c r="AU1158" s="139"/>
      <c r="AV1158" s="139"/>
      <c r="AW1158" s="139"/>
      <c r="AX1158" s="139"/>
      <c r="AY1158" s="139"/>
      <c r="AZ1158" s="139"/>
      <c r="BA1158" s="139"/>
      <c r="BB1158" s="139"/>
      <c r="BC1158" s="139"/>
      <c r="BD1158" s="139"/>
      <c r="BE1158" s="139"/>
      <c r="BF1158" s="139"/>
      <c r="BG1158" s="139"/>
    </row>
    <row r="1159" spans="1:59" ht="14.25" x14ac:dyDescent="0.2">
      <c r="A1159" s="139"/>
      <c r="B1159" s="139"/>
      <c r="C1159" s="139"/>
      <c r="D1159" s="139"/>
      <c r="E1159" s="139"/>
      <c r="F1159" s="139"/>
      <c r="G1159" s="139"/>
      <c r="H1159" s="139"/>
      <c r="I1159" s="139"/>
      <c r="J1159" s="139"/>
      <c r="K1159" s="139"/>
      <c r="L1159" s="139"/>
      <c r="M1159" s="139"/>
      <c r="N1159" s="139"/>
      <c r="O1159" s="139"/>
      <c r="P1159" s="139"/>
      <c r="Q1159" s="139"/>
      <c r="R1159" s="139"/>
      <c r="S1159" s="139"/>
      <c r="T1159" s="139"/>
      <c r="U1159" s="139"/>
      <c r="V1159" s="139"/>
      <c r="W1159" s="139"/>
      <c r="X1159" s="139"/>
      <c r="Y1159" s="139"/>
      <c r="Z1159" s="139"/>
      <c r="AA1159" s="139"/>
      <c r="AB1159" s="139"/>
      <c r="AC1159" s="139"/>
      <c r="AD1159" s="139"/>
      <c r="AE1159" s="139"/>
      <c r="AF1159" s="139"/>
      <c r="AG1159" s="139"/>
      <c r="AH1159" s="139"/>
      <c r="AI1159" s="139"/>
      <c r="AJ1159" s="139"/>
      <c r="AK1159" s="139"/>
      <c r="AL1159" s="139"/>
      <c r="AM1159" s="139"/>
      <c r="AN1159" s="139"/>
      <c r="AO1159" s="139"/>
      <c r="AP1159" s="139"/>
      <c r="AQ1159" s="139"/>
      <c r="AR1159" s="139"/>
      <c r="AS1159" s="139"/>
      <c r="AT1159" s="139"/>
      <c r="AU1159" s="139"/>
      <c r="AV1159" s="139"/>
      <c r="AW1159" s="139"/>
      <c r="AX1159" s="139"/>
      <c r="AY1159" s="139"/>
      <c r="AZ1159" s="139"/>
      <c r="BA1159" s="139"/>
      <c r="BB1159" s="139"/>
      <c r="BC1159" s="139"/>
      <c r="BD1159" s="139"/>
      <c r="BE1159" s="139"/>
      <c r="BF1159" s="139"/>
      <c r="BG1159" s="139"/>
    </row>
    <row r="1160" spans="1:59" ht="14.25" x14ac:dyDescent="0.2">
      <c r="A1160" s="139"/>
      <c r="B1160" s="139"/>
      <c r="C1160" s="139"/>
      <c r="D1160" s="139"/>
      <c r="E1160" s="139"/>
      <c r="F1160" s="139"/>
      <c r="G1160" s="139"/>
      <c r="H1160" s="139"/>
      <c r="I1160" s="139"/>
      <c r="J1160" s="139"/>
      <c r="K1160" s="139"/>
      <c r="L1160" s="139"/>
      <c r="M1160" s="139"/>
      <c r="N1160" s="139"/>
      <c r="O1160" s="139"/>
      <c r="P1160" s="139"/>
      <c r="Q1160" s="139"/>
      <c r="R1160" s="139"/>
      <c r="S1160" s="139"/>
      <c r="T1160" s="139"/>
      <c r="U1160" s="139"/>
      <c r="V1160" s="139"/>
      <c r="W1160" s="139"/>
      <c r="X1160" s="139"/>
      <c r="Y1160" s="139"/>
      <c r="Z1160" s="139"/>
      <c r="AA1160" s="139"/>
      <c r="AB1160" s="139"/>
      <c r="AC1160" s="139"/>
      <c r="AD1160" s="139"/>
      <c r="AE1160" s="139"/>
      <c r="AF1160" s="139"/>
      <c r="AG1160" s="139"/>
      <c r="AH1160" s="139"/>
      <c r="AI1160" s="139"/>
      <c r="AJ1160" s="139"/>
      <c r="AK1160" s="139"/>
      <c r="AL1160" s="139"/>
      <c r="AM1160" s="139"/>
      <c r="AN1160" s="139"/>
      <c r="AO1160" s="139"/>
      <c r="AP1160" s="139"/>
      <c r="AQ1160" s="139"/>
      <c r="AR1160" s="139"/>
      <c r="AS1160" s="139"/>
      <c r="AT1160" s="139"/>
      <c r="AU1160" s="139"/>
      <c r="AV1160" s="139"/>
      <c r="AW1160" s="139"/>
      <c r="AX1160" s="139"/>
      <c r="AY1160" s="139"/>
      <c r="AZ1160" s="139"/>
      <c r="BA1160" s="139"/>
      <c r="BB1160" s="139"/>
      <c r="BC1160" s="139"/>
      <c r="BD1160" s="139"/>
      <c r="BE1160" s="139"/>
      <c r="BF1160" s="139"/>
      <c r="BG1160" s="139"/>
    </row>
    <row r="1161" spans="1:59" ht="14.25" x14ac:dyDescent="0.2">
      <c r="A1161" s="139"/>
      <c r="B1161" s="139"/>
      <c r="C1161" s="139"/>
      <c r="D1161" s="139"/>
      <c r="E1161" s="139"/>
      <c r="F1161" s="139"/>
      <c r="G1161" s="139"/>
      <c r="H1161" s="139"/>
      <c r="I1161" s="139"/>
      <c r="J1161" s="139"/>
      <c r="K1161" s="139"/>
      <c r="L1161" s="139"/>
      <c r="M1161" s="139"/>
      <c r="N1161" s="139"/>
      <c r="O1161" s="139"/>
      <c r="P1161" s="139"/>
      <c r="Q1161" s="139"/>
      <c r="R1161" s="139"/>
      <c r="S1161" s="139"/>
      <c r="T1161" s="139"/>
      <c r="U1161" s="139"/>
      <c r="V1161" s="139"/>
      <c r="W1161" s="139"/>
      <c r="X1161" s="139"/>
      <c r="Y1161" s="139"/>
      <c r="Z1161" s="139"/>
      <c r="AA1161" s="139"/>
      <c r="AB1161" s="139"/>
      <c r="AC1161" s="139"/>
      <c r="AD1161" s="139"/>
      <c r="AE1161" s="139"/>
      <c r="AF1161" s="139"/>
      <c r="AG1161" s="139"/>
      <c r="AH1161" s="139"/>
      <c r="AI1161" s="139"/>
      <c r="AJ1161" s="139"/>
      <c r="AK1161" s="139"/>
      <c r="AL1161" s="139"/>
      <c r="AM1161" s="139"/>
      <c r="AN1161" s="139"/>
      <c r="AO1161" s="139"/>
      <c r="AP1161" s="139"/>
      <c r="AQ1161" s="139"/>
      <c r="AR1161" s="139"/>
      <c r="AS1161" s="139"/>
      <c r="AT1161" s="139"/>
      <c r="AU1161" s="139"/>
      <c r="AV1161" s="139"/>
      <c r="AW1161" s="139"/>
      <c r="AX1161" s="139"/>
      <c r="AY1161" s="139"/>
      <c r="AZ1161" s="139"/>
      <c r="BA1161" s="139"/>
      <c r="BB1161" s="139"/>
      <c r="BC1161" s="139"/>
      <c r="BD1161" s="139"/>
      <c r="BE1161" s="139"/>
      <c r="BF1161" s="139"/>
      <c r="BG1161" s="139"/>
    </row>
    <row r="1162" spans="1:59" ht="14.25" x14ac:dyDescent="0.2">
      <c r="A1162" s="139"/>
      <c r="B1162" s="139"/>
      <c r="C1162" s="139"/>
      <c r="D1162" s="139"/>
      <c r="E1162" s="139"/>
      <c r="F1162" s="139"/>
      <c r="G1162" s="139"/>
      <c r="H1162" s="139"/>
      <c r="I1162" s="139"/>
      <c r="J1162" s="139"/>
      <c r="K1162" s="139"/>
      <c r="L1162" s="139"/>
      <c r="M1162" s="139"/>
      <c r="N1162" s="139"/>
      <c r="O1162" s="139"/>
      <c r="P1162" s="139"/>
      <c r="Q1162" s="139"/>
      <c r="R1162" s="139"/>
      <c r="S1162" s="139"/>
      <c r="T1162" s="139"/>
      <c r="U1162" s="139"/>
      <c r="V1162" s="139"/>
      <c r="W1162" s="139"/>
      <c r="X1162" s="139"/>
      <c r="Y1162" s="139"/>
      <c r="Z1162" s="139"/>
      <c r="AA1162" s="139"/>
      <c r="AB1162" s="139"/>
      <c r="AC1162" s="139"/>
      <c r="AD1162" s="139"/>
      <c r="AE1162" s="139"/>
      <c r="AF1162" s="139"/>
      <c r="AG1162" s="139"/>
      <c r="AH1162" s="139"/>
      <c r="AI1162" s="139"/>
      <c r="AJ1162" s="139"/>
      <c r="AK1162" s="139"/>
      <c r="AL1162" s="139"/>
      <c r="AM1162" s="139"/>
      <c r="AN1162" s="139"/>
      <c r="AO1162" s="139"/>
      <c r="AP1162" s="139"/>
      <c r="AQ1162" s="139"/>
      <c r="AR1162" s="139"/>
      <c r="AS1162" s="139"/>
      <c r="AT1162" s="139"/>
      <c r="AU1162" s="139"/>
      <c r="AV1162" s="139"/>
      <c r="AW1162" s="139"/>
      <c r="AX1162" s="139"/>
      <c r="AY1162" s="139"/>
      <c r="AZ1162" s="139"/>
      <c r="BA1162" s="139"/>
      <c r="BB1162" s="139"/>
      <c r="BC1162" s="139"/>
      <c r="BD1162" s="139"/>
      <c r="BE1162" s="139"/>
      <c r="BF1162" s="139"/>
      <c r="BG1162" s="139"/>
    </row>
    <row r="1163" spans="1:59" ht="14.25" x14ac:dyDescent="0.2">
      <c r="A1163" s="139"/>
      <c r="B1163" s="139"/>
      <c r="C1163" s="139"/>
      <c r="D1163" s="139"/>
      <c r="E1163" s="139"/>
      <c r="F1163" s="139"/>
      <c r="G1163" s="139"/>
      <c r="H1163" s="139"/>
      <c r="I1163" s="139"/>
      <c r="J1163" s="139"/>
      <c r="K1163" s="139"/>
      <c r="L1163" s="139"/>
      <c r="M1163" s="139"/>
      <c r="N1163" s="139"/>
      <c r="O1163" s="139"/>
      <c r="P1163" s="139"/>
      <c r="Q1163" s="139"/>
      <c r="R1163" s="139"/>
      <c r="S1163" s="139"/>
      <c r="T1163" s="139"/>
      <c r="U1163" s="139"/>
      <c r="V1163" s="139"/>
      <c r="W1163" s="139"/>
      <c r="X1163" s="139"/>
      <c r="Y1163" s="139"/>
      <c r="Z1163" s="139"/>
      <c r="AA1163" s="139"/>
      <c r="AB1163" s="139"/>
      <c r="AC1163" s="139"/>
      <c r="AD1163" s="139"/>
      <c r="AE1163" s="139"/>
      <c r="AF1163" s="139"/>
      <c r="AG1163" s="139"/>
      <c r="AH1163" s="139"/>
      <c r="AI1163" s="139"/>
      <c r="AJ1163" s="139"/>
      <c r="AK1163" s="139"/>
      <c r="AL1163" s="139"/>
      <c r="AM1163" s="139"/>
      <c r="AN1163" s="139"/>
      <c r="AO1163" s="139"/>
      <c r="AP1163" s="139"/>
      <c r="AQ1163" s="139"/>
      <c r="AR1163" s="139"/>
      <c r="AS1163" s="139"/>
      <c r="AT1163" s="139"/>
      <c r="AU1163" s="139"/>
      <c r="AV1163" s="139"/>
      <c r="AW1163" s="139"/>
      <c r="AX1163" s="139"/>
      <c r="AY1163" s="139"/>
      <c r="AZ1163" s="139"/>
      <c r="BA1163" s="139"/>
      <c r="BB1163" s="139"/>
      <c r="BC1163" s="139"/>
      <c r="BD1163" s="139"/>
      <c r="BE1163" s="139"/>
      <c r="BF1163" s="139"/>
      <c r="BG1163" s="139"/>
    </row>
    <row r="1164" spans="1:59" ht="14.25" x14ac:dyDescent="0.2">
      <c r="A1164" s="139"/>
      <c r="B1164" s="139"/>
      <c r="C1164" s="139"/>
      <c r="D1164" s="139"/>
      <c r="E1164" s="139"/>
      <c r="F1164" s="139"/>
      <c r="G1164" s="139"/>
      <c r="H1164" s="139"/>
      <c r="I1164" s="139"/>
      <c r="J1164" s="139"/>
      <c r="K1164" s="139"/>
      <c r="L1164" s="139"/>
      <c r="M1164" s="139"/>
      <c r="N1164" s="139"/>
      <c r="O1164" s="139"/>
      <c r="P1164" s="139"/>
      <c r="Q1164" s="139"/>
      <c r="R1164" s="139"/>
      <c r="S1164" s="139"/>
      <c r="T1164" s="139"/>
      <c r="U1164" s="139"/>
      <c r="V1164" s="139"/>
      <c r="W1164" s="139"/>
      <c r="X1164" s="139"/>
      <c r="Y1164" s="139"/>
      <c r="Z1164" s="139"/>
      <c r="AA1164" s="139"/>
      <c r="AB1164" s="139"/>
      <c r="AC1164" s="139"/>
      <c r="AD1164" s="139"/>
      <c r="AE1164" s="139"/>
      <c r="AF1164" s="139"/>
      <c r="AG1164" s="139"/>
      <c r="AH1164" s="139"/>
      <c r="AI1164" s="139"/>
      <c r="AJ1164" s="139"/>
      <c r="AK1164" s="139"/>
      <c r="AL1164" s="139"/>
      <c r="AM1164" s="139"/>
      <c r="AN1164" s="139"/>
      <c r="AO1164" s="139"/>
      <c r="AP1164" s="139"/>
      <c r="AQ1164" s="139"/>
      <c r="AR1164" s="139"/>
      <c r="AS1164" s="139"/>
      <c r="AT1164" s="139"/>
      <c r="AU1164" s="139"/>
      <c r="AV1164" s="139"/>
      <c r="AW1164" s="139"/>
      <c r="AX1164" s="139"/>
      <c r="AY1164" s="139"/>
      <c r="AZ1164" s="139"/>
      <c r="BA1164" s="139"/>
      <c r="BB1164" s="139"/>
      <c r="BC1164" s="139"/>
      <c r="BD1164" s="139"/>
      <c r="BE1164" s="139"/>
      <c r="BF1164" s="139"/>
      <c r="BG1164" s="139"/>
    </row>
    <row r="1165" spans="1:59" ht="14.25" x14ac:dyDescent="0.2">
      <c r="A1165" s="139"/>
      <c r="B1165" s="139"/>
      <c r="C1165" s="139"/>
      <c r="D1165" s="139"/>
      <c r="E1165" s="139"/>
      <c r="F1165" s="139"/>
      <c r="G1165" s="139"/>
      <c r="H1165" s="139"/>
      <c r="I1165" s="139"/>
      <c r="J1165" s="139"/>
      <c r="K1165" s="139"/>
      <c r="L1165" s="139"/>
      <c r="M1165" s="139"/>
      <c r="N1165" s="139"/>
      <c r="O1165" s="139"/>
      <c r="P1165" s="139"/>
      <c r="Q1165" s="139"/>
      <c r="R1165" s="139"/>
      <c r="S1165" s="139"/>
      <c r="T1165" s="139"/>
      <c r="U1165" s="139"/>
      <c r="V1165" s="139"/>
      <c r="W1165" s="139"/>
      <c r="X1165" s="139"/>
      <c r="Y1165" s="139"/>
      <c r="Z1165" s="139"/>
      <c r="AA1165" s="139"/>
      <c r="AB1165" s="139"/>
      <c r="AC1165" s="139"/>
      <c r="AD1165" s="139"/>
      <c r="AE1165" s="139"/>
      <c r="AF1165" s="139"/>
      <c r="AG1165" s="139"/>
      <c r="AH1165" s="139"/>
      <c r="AI1165" s="139"/>
      <c r="AJ1165" s="139"/>
      <c r="AK1165" s="139"/>
      <c r="AL1165" s="139"/>
      <c r="AM1165" s="139"/>
      <c r="AN1165" s="139"/>
      <c r="AO1165" s="139"/>
      <c r="AP1165" s="139"/>
      <c r="AQ1165" s="139"/>
      <c r="AR1165" s="139"/>
      <c r="AS1165" s="139"/>
      <c r="AT1165" s="139"/>
      <c r="AU1165" s="139"/>
      <c r="AV1165" s="139"/>
      <c r="AW1165" s="139"/>
      <c r="AX1165" s="139"/>
      <c r="AY1165" s="139"/>
      <c r="AZ1165" s="139"/>
      <c r="BA1165" s="139"/>
      <c r="BB1165" s="139"/>
      <c r="BC1165" s="139"/>
      <c r="BD1165" s="139"/>
      <c r="BE1165" s="139"/>
      <c r="BF1165" s="139"/>
      <c r="BG1165" s="139"/>
    </row>
    <row r="1166" spans="1:59" ht="14.25" x14ac:dyDescent="0.2">
      <c r="A1166" s="139"/>
      <c r="B1166" s="139"/>
      <c r="C1166" s="139"/>
      <c r="D1166" s="139"/>
      <c r="E1166" s="139"/>
      <c r="F1166" s="139"/>
      <c r="G1166" s="139"/>
      <c r="H1166" s="139"/>
      <c r="I1166" s="139"/>
      <c r="J1166" s="139"/>
      <c r="K1166" s="139"/>
      <c r="L1166" s="139"/>
      <c r="M1166" s="139"/>
      <c r="N1166" s="139"/>
      <c r="O1166" s="139"/>
      <c r="P1166" s="139"/>
      <c r="Q1166" s="139"/>
      <c r="R1166" s="139"/>
      <c r="S1166" s="139"/>
      <c r="T1166" s="139"/>
      <c r="U1166" s="139"/>
      <c r="V1166" s="139"/>
      <c r="W1166" s="139"/>
      <c r="X1166" s="139"/>
      <c r="Y1166" s="139"/>
      <c r="Z1166" s="139"/>
      <c r="AA1166" s="139"/>
      <c r="AB1166" s="139"/>
      <c r="AC1166" s="139"/>
      <c r="AD1166" s="139"/>
      <c r="AE1166" s="139"/>
      <c r="AF1166" s="139"/>
      <c r="AG1166" s="139"/>
      <c r="AH1166" s="139"/>
      <c r="AI1166" s="139"/>
      <c r="AJ1166" s="139"/>
      <c r="AK1166" s="139"/>
      <c r="AL1166" s="139"/>
      <c r="AM1166" s="139"/>
      <c r="AN1166" s="139"/>
      <c r="AO1166" s="139"/>
      <c r="AP1166" s="139"/>
      <c r="AQ1166" s="139"/>
      <c r="AR1166" s="139"/>
      <c r="AS1166" s="139"/>
      <c r="AT1166" s="139"/>
      <c r="AU1166" s="139"/>
      <c r="AV1166" s="139"/>
      <c r="AW1166" s="139"/>
      <c r="AX1166" s="139"/>
      <c r="AY1166" s="139"/>
      <c r="AZ1166" s="139"/>
      <c r="BA1166" s="139"/>
      <c r="BB1166" s="139"/>
      <c r="BC1166" s="139"/>
      <c r="BD1166" s="139"/>
      <c r="BE1166" s="139"/>
      <c r="BF1166" s="139"/>
      <c r="BG1166" s="139"/>
    </row>
    <row r="1167" spans="1:59" ht="14.25" x14ac:dyDescent="0.2">
      <c r="A1167" s="139"/>
      <c r="B1167" s="139"/>
      <c r="C1167" s="139"/>
      <c r="D1167" s="139"/>
      <c r="E1167" s="139"/>
      <c r="F1167" s="139"/>
      <c r="G1167" s="139"/>
      <c r="H1167" s="139"/>
      <c r="I1167" s="139"/>
      <c r="J1167" s="139"/>
      <c r="K1167" s="139"/>
      <c r="L1167" s="139"/>
      <c r="M1167" s="139"/>
      <c r="N1167" s="139"/>
      <c r="O1167" s="139"/>
      <c r="P1167" s="139"/>
      <c r="Q1167" s="139"/>
      <c r="R1167" s="139"/>
      <c r="S1167" s="139"/>
      <c r="T1167" s="139"/>
      <c r="U1167" s="139"/>
      <c r="V1167" s="139"/>
      <c r="W1167" s="139"/>
      <c r="X1167" s="139"/>
      <c r="Y1167" s="139"/>
      <c r="Z1167" s="139"/>
      <c r="AA1167" s="139"/>
      <c r="AB1167" s="139"/>
      <c r="AC1167" s="139"/>
      <c r="AD1167" s="139"/>
      <c r="AE1167" s="139"/>
      <c r="AF1167" s="139"/>
      <c r="AG1167" s="139"/>
      <c r="AH1167" s="139"/>
      <c r="AI1167" s="139"/>
      <c r="AJ1167" s="139"/>
      <c r="AK1167" s="139"/>
      <c r="AL1167" s="139"/>
      <c r="AM1167" s="139"/>
      <c r="AN1167" s="139"/>
      <c r="AO1167" s="139"/>
      <c r="AP1167" s="139"/>
      <c r="AQ1167" s="139"/>
      <c r="AR1167" s="139"/>
      <c r="AS1167" s="139"/>
      <c r="AT1167" s="139"/>
      <c r="AU1167" s="139"/>
      <c r="AV1167" s="139"/>
      <c r="AW1167" s="139"/>
      <c r="AX1167" s="139"/>
      <c r="AY1167" s="139"/>
      <c r="AZ1167" s="139"/>
      <c r="BA1167" s="139"/>
      <c r="BB1167" s="139"/>
      <c r="BC1167" s="139"/>
      <c r="BD1167" s="139"/>
      <c r="BE1167" s="139"/>
      <c r="BF1167" s="139"/>
      <c r="BG1167" s="139"/>
    </row>
    <row r="1168" spans="1:59" ht="14.25" x14ac:dyDescent="0.2">
      <c r="A1168" s="139"/>
      <c r="B1168" s="139"/>
      <c r="C1168" s="139"/>
      <c r="D1168" s="139"/>
      <c r="E1168" s="139"/>
      <c r="F1168" s="139"/>
      <c r="G1168" s="139"/>
      <c r="H1168" s="139"/>
      <c r="I1168" s="139"/>
      <c r="J1168" s="139"/>
      <c r="K1168" s="139"/>
      <c r="L1168" s="139"/>
      <c r="M1168" s="139"/>
      <c r="N1168" s="139"/>
      <c r="O1168" s="139"/>
      <c r="P1168" s="139"/>
      <c r="Q1168" s="139"/>
      <c r="R1168" s="139"/>
      <c r="S1168" s="139"/>
      <c r="T1168" s="139"/>
      <c r="U1168" s="139"/>
      <c r="V1168" s="139"/>
      <c r="W1168" s="139"/>
      <c r="X1168" s="139"/>
      <c r="Y1168" s="139"/>
      <c r="Z1168" s="139"/>
      <c r="AA1168" s="139"/>
      <c r="AB1168" s="139"/>
      <c r="AC1168" s="139"/>
      <c r="AD1168" s="139"/>
      <c r="AE1168" s="139"/>
      <c r="AF1168" s="139"/>
      <c r="AG1168" s="139"/>
      <c r="AH1168" s="139"/>
      <c r="AI1168" s="139"/>
      <c r="AJ1168" s="139"/>
      <c r="AK1168" s="139"/>
      <c r="AL1168" s="139"/>
      <c r="AM1168" s="139"/>
      <c r="AN1168" s="139"/>
      <c r="AO1168" s="139"/>
      <c r="AP1168" s="139"/>
      <c r="AQ1168" s="139"/>
      <c r="AR1168" s="139"/>
      <c r="AS1168" s="139"/>
      <c r="AT1168" s="139"/>
      <c r="AU1168" s="139"/>
      <c r="AV1168" s="139"/>
      <c r="AW1168" s="139"/>
      <c r="AX1168" s="139"/>
      <c r="AY1168" s="139"/>
      <c r="AZ1168" s="139"/>
      <c r="BA1168" s="139"/>
      <c r="BB1168" s="139"/>
      <c r="BC1168" s="139"/>
      <c r="BD1168" s="139"/>
      <c r="BE1168" s="139"/>
      <c r="BF1168" s="139"/>
      <c r="BG1168" s="139"/>
    </row>
    <row r="1169" spans="1:59" ht="14.25" x14ac:dyDescent="0.2">
      <c r="A1169" s="139"/>
      <c r="B1169" s="139"/>
      <c r="C1169" s="139"/>
      <c r="D1169" s="139"/>
      <c r="E1169" s="139"/>
      <c r="F1169" s="139"/>
      <c r="G1169" s="139"/>
      <c r="H1169" s="139"/>
      <c r="I1169" s="139"/>
      <c r="J1169" s="139"/>
      <c r="K1169" s="139"/>
      <c r="L1169" s="139"/>
      <c r="M1169" s="139"/>
      <c r="N1169" s="139"/>
      <c r="O1169" s="139"/>
      <c r="P1169" s="139"/>
      <c r="Q1169" s="139"/>
      <c r="R1169" s="139"/>
      <c r="S1169" s="139"/>
      <c r="T1169" s="139"/>
      <c r="U1169" s="139"/>
      <c r="V1169" s="139"/>
      <c r="W1169" s="139"/>
      <c r="X1169" s="139"/>
      <c r="Y1169" s="139"/>
      <c r="Z1169" s="139"/>
      <c r="AA1169" s="139"/>
      <c r="AB1169" s="139"/>
      <c r="AC1169" s="139"/>
      <c r="AD1169" s="139"/>
      <c r="AE1169" s="139"/>
      <c r="AF1169" s="139"/>
      <c r="AG1169" s="139"/>
      <c r="AH1169" s="139"/>
      <c r="AI1169" s="139"/>
      <c r="AJ1169" s="139"/>
      <c r="AK1169" s="139"/>
      <c r="AL1169" s="139"/>
      <c r="AM1169" s="139"/>
      <c r="AN1169" s="139"/>
      <c r="AO1169" s="139"/>
      <c r="AP1169" s="139"/>
      <c r="AQ1169" s="139"/>
      <c r="AR1169" s="139"/>
      <c r="AS1169" s="139"/>
      <c r="AT1169" s="139"/>
      <c r="AU1169" s="139"/>
      <c r="AV1169" s="139"/>
      <c r="AW1169" s="139"/>
      <c r="AX1169" s="139"/>
      <c r="AY1169" s="139"/>
      <c r="AZ1169" s="139"/>
      <c r="BA1169" s="139"/>
      <c r="BB1169" s="139"/>
      <c r="BC1169" s="139"/>
      <c r="BD1169" s="139"/>
      <c r="BE1169" s="139"/>
      <c r="BF1169" s="139"/>
      <c r="BG1169" s="139"/>
    </row>
    <row r="1170" spans="1:59" ht="14.25" x14ac:dyDescent="0.2">
      <c r="A1170" s="139"/>
      <c r="B1170" s="139"/>
      <c r="C1170" s="139"/>
      <c r="D1170" s="139"/>
      <c r="E1170" s="139"/>
      <c r="F1170" s="139"/>
      <c r="G1170" s="139"/>
      <c r="H1170" s="139"/>
      <c r="I1170" s="139"/>
      <c r="J1170" s="139"/>
      <c r="K1170" s="139"/>
      <c r="L1170" s="139"/>
      <c r="M1170" s="139"/>
      <c r="N1170" s="139"/>
      <c r="O1170" s="139"/>
      <c r="P1170" s="139"/>
      <c r="Q1170" s="139"/>
      <c r="R1170" s="139"/>
      <c r="S1170" s="139"/>
      <c r="T1170" s="139"/>
      <c r="U1170" s="139"/>
      <c r="V1170" s="139"/>
      <c r="W1170" s="139"/>
      <c r="X1170" s="139"/>
      <c r="Y1170" s="139"/>
      <c r="Z1170" s="139"/>
      <c r="AA1170" s="139"/>
      <c r="AB1170" s="139"/>
      <c r="AC1170" s="139"/>
      <c r="AD1170" s="139"/>
      <c r="AE1170" s="139"/>
      <c r="AF1170" s="139"/>
      <c r="AG1170" s="139"/>
      <c r="AH1170" s="139"/>
      <c r="AI1170" s="139"/>
      <c r="AJ1170" s="139"/>
      <c r="AK1170" s="139"/>
      <c r="AL1170" s="139"/>
      <c r="AM1170" s="139"/>
      <c r="AN1170" s="139"/>
      <c r="AO1170" s="139"/>
      <c r="AP1170" s="139"/>
      <c r="AQ1170" s="139"/>
      <c r="AR1170" s="139"/>
      <c r="AS1170" s="139"/>
      <c r="AT1170" s="139"/>
      <c r="AU1170" s="139"/>
      <c r="AV1170" s="139"/>
      <c r="AW1170" s="139"/>
      <c r="AX1170" s="139"/>
      <c r="AY1170" s="139"/>
      <c r="AZ1170" s="139"/>
      <c r="BA1170" s="139"/>
      <c r="BB1170" s="139"/>
      <c r="BC1170" s="139"/>
      <c r="BD1170" s="139"/>
      <c r="BE1170" s="139"/>
      <c r="BF1170" s="139"/>
      <c r="BG1170" s="139"/>
    </row>
    <row r="1171" spans="1:59" ht="14.25" x14ac:dyDescent="0.2">
      <c r="A1171" s="139"/>
      <c r="B1171" s="139"/>
      <c r="C1171" s="139"/>
      <c r="D1171" s="139"/>
      <c r="E1171" s="139"/>
      <c r="F1171" s="139"/>
      <c r="G1171" s="139"/>
      <c r="H1171" s="139"/>
      <c r="I1171" s="139"/>
      <c r="J1171" s="139"/>
      <c r="K1171" s="139"/>
      <c r="L1171" s="139"/>
      <c r="M1171" s="139"/>
      <c r="N1171" s="139"/>
      <c r="O1171" s="139"/>
      <c r="P1171" s="139"/>
      <c r="Q1171" s="139"/>
      <c r="R1171" s="139"/>
      <c r="S1171" s="139"/>
      <c r="T1171" s="139"/>
      <c r="U1171" s="139"/>
      <c r="V1171" s="139"/>
      <c r="W1171" s="139"/>
      <c r="X1171" s="139"/>
      <c r="Y1171" s="139"/>
      <c r="Z1171" s="139"/>
      <c r="AA1171" s="139"/>
      <c r="AB1171" s="139"/>
      <c r="AC1171" s="139"/>
      <c r="AD1171" s="139"/>
      <c r="AE1171" s="139"/>
      <c r="AF1171" s="139"/>
      <c r="AG1171" s="139"/>
      <c r="AH1171" s="139"/>
      <c r="AI1171" s="139"/>
      <c r="AJ1171" s="139"/>
      <c r="AK1171" s="139"/>
      <c r="AL1171" s="139"/>
      <c r="AM1171" s="139"/>
      <c r="AN1171" s="139"/>
      <c r="AO1171" s="139"/>
      <c r="AP1171" s="139"/>
      <c r="AQ1171" s="139"/>
      <c r="AR1171" s="139"/>
      <c r="AS1171" s="139"/>
      <c r="AT1171" s="139"/>
      <c r="AU1171" s="139"/>
      <c r="AV1171" s="139"/>
      <c r="AW1171" s="139"/>
      <c r="AX1171" s="139"/>
      <c r="AY1171" s="139"/>
      <c r="AZ1171" s="139"/>
      <c r="BA1171" s="139"/>
      <c r="BB1171" s="139"/>
      <c r="BC1171" s="139"/>
      <c r="BD1171" s="139"/>
      <c r="BE1171" s="139"/>
      <c r="BF1171" s="139"/>
      <c r="BG1171" s="139"/>
    </row>
    <row r="1172" spans="1:59" ht="14.25" x14ac:dyDescent="0.2">
      <c r="A1172" s="139"/>
      <c r="B1172" s="139"/>
      <c r="C1172" s="139"/>
      <c r="D1172" s="139"/>
      <c r="E1172" s="139"/>
      <c r="F1172" s="139"/>
      <c r="G1172" s="139"/>
      <c r="H1172" s="139"/>
      <c r="I1172" s="139"/>
      <c r="J1172" s="139"/>
      <c r="K1172" s="139"/>
      <c r="L1172" s="139"/>
      <c r="M1172" s="139"/>
      <c r="N1172" s="139"/>
      <c r="O1172" s="139"/>
      <c r="P1172" s="139"/>
      <c r="Q1172" s="139"/>
      <c r="R1172" s="139"/>
      <c r="S1172" s="139"/>
      <c r="T1172" s="139"/>
      <c r="U1172" s="139"/>
      <c r="V1172" s="139"/>
      <c r="W1172" s="139"/>
      <c r="X1172" s="139"/>
      <c r="Y1172" s="139"/>
      <c r="Z1172" s="139"/>
      <c r="AA1172" s="139"/>
      <c r="AB1172" s="139"/>
      <c r="AC1172" s="139"/>
      <c r="AD1172" s="139"/>
      <c r="AE1172" s="139"/>
      <c r="AF1172" s="139"/>
      <c r="AG1172" s="139"/>
      <c r="AH1172" s="139"/>
      <c r="AI1172" s="139"/>
      <c r="AJ1172" s="139"/>
      <c r="AK1172" s="139"/>
      <c r="AL1172" s="139"/>
      <c r="AM1172" s="139"/>
      <c r="AN1172" s="139"/>
      <c r="AO1172" s="139"/>
      <c r="AP1172" s="139"/>
      <c r="AQ1172" s="139"/>
      <c r="AR1172" s="139"/>
      <c r="AS1172" s="139"/>
      <c r="AT1172" s="139"/>
      <c r="AU1172" s="139"/>
      <c r="AV1172" s="139"/>
      <c r="AW1172" s="139"/>
      <c r="AX1172" s="139"/>
      <c r="AY1172" s="139"/>
      <c r="AZ1172" s="139"/>
      <c r="BA1172" s="139"/>
      <c r="BB1172" s="139"/>
      <c r="BC1172" s="139"/>
      <c r="BD1172" s="139"/>
      <c r="BE1172" s="139"/>
      <c r="BF1172" s="139"/>
      <c r="BG1172" s="139"/>
    </row>
    <row r="1173" spans="1:59" ht="14.25" x14ac:dyDescent="0.2">
      <c r="A1173" s="139"/>
      <c r="B1173" s="139"/>
      <c r="C1173" s="139"/>
      <c r="D1173" s="139"/>
      <c r="E1173" s="139"/>
      <c r="F1173" s="139"/>
      <c r="G1173" s="139"/>
      <c r="H1173" s="139"/>
      <c r="I1173" s="139"/>
      <c r="J1173" s="139"/>
      <c r="K1173" s="139"/>
      <c r="L1173" s="139"/>
      <c r="M1173" s="139"/>
      <c r="N1173" s="139"/>
      <c r="O1173" s="139"/>
      <c r="P1173" s="139"/>
      <c r="Q1173" s="139"/>
      <c r="R1173" s="139"/>
      <c r="S1173" s="139"/>
      <c r="T1173" s="139"/>
      <c r="U1173" s="139"/>
      <c r="V1173" s="139"/>
      <c r="W1173" s="139"/>
      <c r="X1173" s="139"/>
      <c r="Y1173" s="139"/>
      <c r="Z1173" s="139"/>
      <c r="AA1173" s="139"/>
      <c r="AB1173" s="139"/>
      <c r="AC1173" s="139"/>
      <c r="AD1173" s="139"/>
      <c r="AE1173" s="139"/>
      <c r="AF1173" s="139"/>
      <c r="AG1173" s="139"/>
      <c r="AH1173" s="139"/>
      <c r="AI1173" s="139"/>
      <c r="AJ1173" s="139"/>
      <c r="AK1173" s="139"/>
      <c r="AL1173" s="139"/>
      <c r="AM1173" s="139"/>
      <c r="AN1173" s="139"/>
      <c r="AO1173" s="139"/>
      <c r="AP1173" s="139"/>
      <c r="AQ1173" s="139"/>
      <c r="AR1173" s="139"/>
      <c r="AS1173" s="139"/>
      <c r="AT1173" s="139"/>
      <c r="AU1173" s="139"/>
      <c r="AV1173" s="139"/>
      <c r="AW1173" s="139"/>
      <c r="AX1173" s="139"/>
      <c r="AY1173" s="139"/>
      <c r="AZ1173" s="139"/>
      <c r="BA1173" s="139"/>
      <c r="BB1173" s="139"/>
      <c r="BC1173" s="139"/>
      <c r="BD1173" s="139"/>
      <c r="BE1173" s="139"/>
      <c r="BF1173" s="139"/>
      <c r="BG1173" s="139"/>
    </row>
    <row r="1174" spans="1:59" ht="14.25" x14ac:dyDescent="0.2">
      <c r="A1174" s="139"/>
      <c r="B1174" s="139"/>
      <c r="C1174" s="139"/>
      <c r="D1174" s="139"/>
      <c r="E1174" s="139"/>
      <c r="F1174" s="139"/>
      <c r="G1174" s="139"/>
      <c r="H1174" s="139"/>
      <c r="I1174" s="139"/>
      <c r="J1174" s="139"/>
      <c r="K1174" s="139"/>
      <c r="L1174" s="139"/>
      <c r="M1174" s="139"/>
      <c r="N1174" s="139"/>
      <c r="O1174" s="139"/>
      <c r="P1174" s="139"/>
      <c r="Q1174" s="139"/>
      <c r="R1174" s="139"/>
      <c r="S1174" s="139"/>
      <c r="T1174" s="139"/>
      <c r="U1174" s="139"/>
      <c r="V1174" s="139"/>
      <c r="W1174" s="139"/>
      <c r="X1174" s="139"/>
      <c r="Y1174" s="139"/>
      <c r="Z1174" s="139"/>
      <c r="AA1174" s="139"/>
      <c r="AB1174" s="139"/>
      <c r="AC1174" s="139"/>
      <c r="AD1174" s="139"/>
      <c r="AE1174" s="139"/>
      <c r="AF1174" s="139"/>
      <c r="AG1174" s="139"/>
      <c r="AH1174" s="139"/>
      <c r="AI1174" s="139"/>
      <c r="AJ1174" s="139"/>
      <c r="AK1174" s="139"/>
      <c r="AL1174" s="139"/>
      <c r="AM1174" s="139"/>
      <c r="AN1174" s="139"/>
      <c r="AO1174" s="139"/>
      <c r="AP1174" s="139"/>
      <c r="AQ1174" s="139"/>
      <c r="AR1174" s="139"/>
      <c r="AS1174" s="139"/>
      <c r="AT1174" s="139"/>
      <c r="AU1174" s="139"/>
      <c r="AV1174" s="139"/>
      <c r="AW1174" s="139"/>
      <c r="AX1174" s="139"/>
      <c r="AY1174" s="139"/>
      <c r="AZ1174" s="139"/>
      <c r="BA1174" s="139"/>
      <c r="BB1174" s="139"/>
      <c r="BC1174" s="139"/>
      <c r="BD1174" s="139"/>
      <c r="BE1174" s="139"/>
      <c r="BF1174" s="139"/>
      <c r="BG1174" s="139"/>
    </row>
    <row r="1175" spans="1:59" ht="14.25" x14ac:dyDescent="0.2">
      <c r="A1175" s="139"/>
      <c r="B1175" s="139"/>
      <c r="C1175" s="139"/>
      <c r="D1175" s="139"/>
      <c r="E1175" s="139"/>
      <c r="F1175" s="139"/>
      <c r="G1175" s="139"/>
      <c r="H1175" s="139"/>
      <c r="I1175" s="139"/>
      <c r="J1175" s="139"/>
      <c r="K1175" s="139"/>
      <c r="L1175" s="139"/>
      <c r="M1175" s="139"/>
      <c r="N1175" s="139"/>
      <c r="O1175" s="139"/>
      <c r="P1175" s="139"/>
      <c r="Q1175" s="139"/>
      <c r="R1175" s="139"/>
      <c r="S1175" s="139"/>
      <c r="T1175" s="139"/>
      <c r="U1175" s="139"/>
      <c r="V1175" s="139"/>
      <c r="W1175" s="139"/>
      <c r="X1175" s="139"/>
      <c r="Y1175" s="139"/>
      <c r="Z1175" s="139"/>
      <c r="AA1175" s="139"/>
      <c r="AB1175" s="139"/>
      <c r="AC1175" s="139"/>
      <c r="AD1175" s="139"/>
      <c r="AE1175" s="139"/>
      <c r="AF1175" s="139"/>
      <c r="AG1175" s="139"/>
      <c r="AH1175" s="139"/>
      <c r="AI1175" s="139"/>
      <c r="AJ1175" s="139"/>
      <c r="AK1175" s="139"/>
      <c r="AL1175" s="139"/>
      <c r="AM1175" s="139"/>
      <c r="AN1175" s="139"/>
      <c r="AO1175" s="139"/>
      <c r="AP1175" s="139"/>
      <c r="AQ1175" s="139"/>
      <c r="AR1175" s="139"/>
      <c r="AS1175" s="139"/>
      <c r="AT1175" s="139"/>
      <c r="AU1175" s="139"/>
      <c r="AV1175" s="139"/>
      <c r="AW1175" s="139"/>
      <c r="AX1175" s="139"/>
      <c r="AY1175" s="139"/>
      <c r="AZ1175" s="139"/>
      <c r="BA1175" s="139"/>
      <c r="BB1175" s="139"/>
      <c r="BC1175" s="139"/>
      <c r="BD1175" s="139"/>
      <c r="BE1175" s="139"/>
      <c r="BF1175" s="139"/>
      <c r="BG1175" s="139"/>
    </row>
    <row r="1176" spans="1:59" ht="14.25" x14ac:dyDescent="0.2">
      <c r="A1176" s="139"/>
      <c r="B1176" s="139"/>
      <c r="C1176" s="139"/>
      <c r="D1176" s="139"/>
      <c r="E1176" s="139"/>
      <c r="F1176" s="139"/>
      <c r="G1176" s="139"/>
      <c r="H1176" s="139"/>
      <c r="I1176" s="139"/>
      <c r="J1176" s="139"/>
      <c r="K1176" s="139"/>
      <c r="L1176" s="139"/>
      <c r="M1176" s="139"/>
      <c r="N1176" s="139"/>
      <c r="O1176" s="139"/>
      <c r="P1176" s="139"/>
      <c r="Q1176" s="139"/>
      <c r="R1176" s="139"/>
      <c r="S1176" s="139"/>
      <c r="T1176" s="139"/>
      <c r="U1176" s="139"/>
      <c r="V1176" s="139"/>
      <c r="W1176" s="139"/>
      <c r="X1176" s="139"/>
      <c r="Y1176" s="139"/>
      <c r="Z1176" s="139"/>
      <c r="AA1176" s="139"/>
      <c r="AB1176" s="139"/>
      <c r="AC1176" s="139"/>
      <c r="AD1176" s="139"/>
      <c r="AE1176" s="139"/>
      <c r="AF1176" s="139"/>
      <c r="AG1176" s="139"/>
      <c r="AH1176" s="139"/>
      <c r="AI1176" s="139"/>
      <c r="AJ1176" s="139"/>
      <c r="AK1176" s="139"/>
      <c r="AL1176" s="139"/>
      <c r="AM1176" s="139"/>
      <c r="AN1176" s="139"/>
      <c r="AO1176" s="139"/>
      <c r="AP1176" s="139"/>
      <c r="AQ1176" s="139"/>
      <c r="AR1176" s="139"/>
      <c r="AS1176" s="139"/>
      <c r="AT1176" s="139"/>
      <c r="AU1176" s="139"/>
      <c r="AV1176" s="139"/>
      <c r="AW1176" s="139"/>
      <c r="AX1176" s="139"/>
      <c r="AY1176" s="139"/>
      <c r="AZ1176" s="139"/>
      <c r="BA1176" s="139"/>
      <c r="BB1176" s="139"/>
      <c r="BC1176" s="139"/>
      <c r="BD1176" s="139"/>
      <c r="BE1176" s="139"/>
      <c r="BF1176" s="139"/>
      <c r="BG1176" s="139"/>
    </row>
    <row r="1177" spans="1:59" ht="14.25" x14ac:dyDescent="0.2">
      <c r="A1177" s="139"/>
      <c r="B1177" s="139"/>
      <c r="C1177" s="139"/>
      <c r="D1177" s="139"/>
      <c r="E1177" s="139"/>
      <c r="F1177" s="139"/>
      <c r="G1177" s="139"/>
      <c r="H1177" s="139"/>
      <c r="I1177" s="139"/>
      <c r="J1177" s="139"/>
      <c r="K1177" s="139"/>
      <c r="L1177" s="139"/>
      <c r="M1177" s="139"/>
      <c r="N1177" s="139"/>
      <c r="O1177" s="139"/>
      <c r="P1177" s="139"/>
      <c r="Q1177" s="139"/>
      <c r="R1177" s="139"/>
      <c r="S1177" s="139"/>
      <c r="T1177" s="139"/>
      <c r="U1177" s="139"/>
      <c r="V1177" s="139"/>
      <c r="W1177" s="139"/>
      <c r="X1177" s="139"/>
      <c r="Y1177" s="139"/>
      <c r="Z1177" s="139"/>
      <c r="AA1177" s="139"/>
      <c r="AB1177" s="139"/>
      <c r="AC1177" s="139"/>
      <c r="AD1177" s="139"/>
      <c r="AE1177" s="139"/>
      <c r="AF1177" s="139"/>
      <c r="AG1177" s="139"/>
      <c r="AH1177" s="139"/>
      <c r="AI1177" s="139"/>
      <c r="AJ1177" s="139"/>
      <c r="AK1177" s="139"/>
      <c r="AL1177" s="139"/>
      <c r="AM1177" s="139"/>
      <c r="AN1177" s="139"/>
      <c r="AO1177" s="139"/>
      <c r="AP1177" s="139"/>
      <c r="AQ1177" s="139"/>
      <c r="AR1177" s="139"/>
      <c r="AS1177" s="139"/>
      <c r="AT1177" s="139"/>
      <c r="AU1177" s="139"/>
      <c r="AV1177" s="139"/>
      <c r="AW1177" s="139"/>
      <c r="AX1177" s="139"/>
      <c r="AY1177" s="139"/>
      <c r="AZ1177" s="139"/>
      <c r="BA1177" s="139"/>
      <c r="BB1177" s="139"/>
      <c r="BC1177" s="139"/>
      <c r="BD1177" s="139"/>
      <c r="BE1177" s="139"/>
      <c r="BF1177" s="139"/>
      <c r="BG1177" s="139"/>
    </row>
    <row r="1178" spans="1:59" ht="14.25" x14ac:dyDescent="0.2">
      <c r="A1178" s="139"/>
      <c r="B1178" s="139"/>
      <c r="C1178" s="139"/>
      <c r="D1178" s="139"/>
      <c r="E1178" s="139"/>
      <c r="F1178" s="139"/>
      <c r="G1178" s="139"/>
      <c r="H1178" s="139"/>
      <c r="I1178" s="139"/>
      <c r="J1178" s="139"/>
      <c r="K1178" s="139"/>
      <c r="L1178" s="139"/>
      <c r="M1178" s="139"/>
      <c r="N1178" s="139"/>
      <c r="O1178" s="139"/>
      <c r="P1178" s="139"/>
      <c r="Q1178" s="139"/>
      <c r="R1178" s="139"/>
      <c r="S1178" s="139"/>
      <c r="T1178" s="139"/>
      <c r="U1178" s="139"/>
      <c r="V1178" s="139"/>
      <c r="W1178" s="139"/>
      <c r="X1178" s="139"/>
      <c r="Y1178" s="139"/>
      <c r="Z1178" s="139"/>
      <c r="AA1178" s="139"/>
      <c r="AB1178" s="139"/>
      <c r="AC1178" s="139"/>
      <c r="AD1178" s="139"/>
      <c r="AE1178" s="139"/>
      <c r="AF1178" s="139"/>
      <c r="AG1178" s="139"/>
      <c r="AH1178" s="139"/>
      <c r="AI1178" s="139"/>
      <c r="AJ1178" s="139"/>
      <c r="AK1178" s="139"/>
      <c r="AL1178" s="139"/>
      <c r="AM1178" s="139"/>
      <c r="AN1178" s="139"/>
      <c r="AO1178" s="139"/>
      <c r="AP1178" s="139"/>
      <c r="AQ1178" s="139"/>
      <c r="AR1178" s="139"/>
      <c r="AS1178" s="139"/>
      <c r="AT1178" s="139"/>
      <c r="AU1178" s="139"/>
      <c r="AV1178" s="139"/>
      <c r="AW1178" s="139"/>
      <c r="AX1178" s="139"/>
      <c r="AY1178" s="139"/>
      <c r="AZ1178" s="139"/>
      <c r="BA1178" s="139"/>
      <c r="BB1178" s="139"/>
      <c r="BC1178" s="139"/>
      <c r="BD1178" s="139"/>
      <c r="BE1178" s="139"/>
      <c r="BF1178" s="139"/>
      <c r="BG1178" s="139"/>
    </row>
    <row r="1179" spans="1:59" ht="14.25" x14ac:dyDescent="0.2">
      <c r="A1179" s="139"/>
      <c r="B1179" s="139"/>
      <c r="C1179" s="139"/>
      <c r="D1179" s="139"/>
      <c r="E1179" s="139"/>
      <c r="F1179" s="139"/>
      <c r="G1179" s="139"/>
      <c r="H1179" s="139"/>
      <c r="I1179" s="139"/>
      <c r="J1179" s="139"/>
      <c r="K1179" s="139"/>
      <c r="L1179" s="139"/>
      <c r="M1179" s="139"/>
      <c r="N1179" s="139"/>
      <c r="O1179" s="139"/>
      <c r="P1179" s="139"/>
      <c r="Q1179" s="139"/>
      <c r="R1179" s="139"/>
      <c r="S1179" s="139"/>
      <c r="T1179" s="139"/>
      <c r="U1179" s="139"/>
      <c r="V1179" s="139"/>
      <c r="W1179" s="139"/>
      <c r="X1179" s="139"/>
      <c r="Y1179" s="139"/>
      <c r="Z1179" s="139"/>
      <c r="AA1179" s="139"/>
      <c r="AB1179" s="139"/>
      <c r="AC1179" s="139"/>
      <c r="AD1179" s="139"/>
      <c r="AE1179" s="139"/>
      <c r="AF1179" s="139"/>
      <c r="AG1179" s="139"/>
      <c r="AH1179" s="139"/>
      <c r="AI1179" s="139"/>
      <c r="AJ1179" s="139"/>
      <c r="AK1179" s="139"/>
      <c r="AL1179" s="139"/>
      <c r="AM1179" s="139"/>
      <c r="AN1179" s="139"/>
      <c r="AO1179" s="139"/>
      <c r="AP1179" s="139"/>
      <c r="AQ1179" s="139"/>
      <c r="AR1179" s="139"/>
      <c r="AS1179" s="139"/>
      <c r="AT1179" s="139"/>
      <c r="AU1179" s="139"/>
      <c r="AV1179" s="139"/>
      <c r="AW1179" s="139"/>
      <c r="AX1179" s="139"/>
      <c r="AY1179" s="139"/>
      <c r="AZ1179" s="139"/>
      <c r="BA1179" s="139"/>
      <c r="BB1179" s="139"/>
      <c r="BC1179" s="139"/>
      <c r="BD1179" s="139"/>
      <c r="BE1179" s="139"/>
      <c r="BF1179" s="139"/>
      <c r="BG1179" s="139"/>
    </row>
    <row r="1180" spans="1:59" ht="14.25" x14ac:dyDescent="0.2">
      <c r="A1180" s="139"/>
      <c r="B1180" s="139"/>
      <c r="C1180" s="139"/>
      <c r="D1180" s="139"/>
      <c r="E1180" s="139"/>
      <c r="F1180" s="139"/>
      <c r="G1180" s="139"/>
      <c r="H1180" s="139"/>
      <c r="I1180" s="139"/>
      <c r="J1180" s="139"/>
      <c r="K1180" s="139"/>
      <c r="L1180" s="139"/>
      <c r="M1180" s="139"/>
      <c r="N1180" s="139"/>
      <c r="O1180" s="139"/>
      <c r="P1180" s="139"/>
      <c r="Q1180" s="139"/>
      <c r="R1180" s="139"/>
      <c r="S1180" s="139"/>
      <c r="T1180" s="139"/>
      <c r="U1180" s="139"/>
      <c r="V1180" s="139"/>
      <c r="W1180" s="139"/>
      <c r="X1180" s="139"/>
      <c r="Y1180" s="139"/>
      <c r="Z1180" s="139"/>
      <c r="AA1180" s="139"/>
      <c r="AB1180" s="139"/>
      <c r="AC1180" s="139"/>
      <c r="AD1180" s="139"/>
      <c r="AE1180" s="139"/>
      <c r="AF1180" s="139"/>
      <c r="AG1180" s="139"/>
      <c r="AH1180" s="139"/>
      <c r="AI1180" s="139"/>
      <c r="AJ1180" s="139"/>
      <c r="AK1180" s="139"/>
      <c r="AL1180" s="139"/>
      <c r="AM1180" s="139"/>
      <c r="AN1180" s="139"/>
      <c r="AO1180" s="139"/>
      <c r="AP1180" s="139"/>
      <c r="AQ1180" s="139"/>
      <c r="AR1180" s="139"/>
      <c r="AS1180" s="139"/>
      <c r="AT1180" s="139"/>
      <c r="AU1180" s="139"/>
      <c r="AV1180" s="139"/>
      <c r="AW1180" s="139"/>
      <c r="AX1180" s="139"/>
      <c r="AY1180" s="139"/>
      <c r="AZ1180" s="139"/>
      <c r="BA1180" s="139"/>
      <c r="BB1180" s="139"/>
      <c r="BC1180" s="139"/>
      <c r="BD1180" s="139"/>
      <c r="BE1180" s="139"/>
      <c r="BF1180" s="139"/>
      <c r="BG1180" s="139"/>
    </row>
    <row r="1181" spans="1:59" ht="14.25" x14ac:dyDescent="0.2">
      <c r="A1181" s="139"/>
      <c r="B1181" s="139"/>
      <c r="C1181" s="139"/>
      <c r="D1181" s="139"/>
      <c r="E1181" s="139"/>
      <c r="F1181" s="139"/>
      <c r="G1181" s="139"/>
      <c r="H1181" s="139"/>
      <c r="I1181" s="139"/>
      <c r="J1181" s="139"/>
      <c r="K1181" s="139"/>
      <c r="L1181" s="139"/>
      <c r="M1181" s="139"/>
      <c r="N1181" s="139"/>
      <c r="O1181" s="139"/>
      <c r="P1181" s="139"/>
      <c r="Q1181" s="139"/>
      <c r="R1181" s="139"/>
      <c r="S1181" s="139"/>
      <c r="T1181" s="139"/>
      <c r="U1181" s="139"/>
      <c r="V1181" s="139"/>
      <c r="W1181" s="139"/>
      <c r="X1181" s="139"/>
      <c r="Y1181" s="139"/>
      <c r="Z1181" s="139"/>
      <c r="AA1181" s="139"/>
      <c r="AB1181" s="139"/>
      <c r="AC1181" s="139"/>
      <c r="AD1181" s="139"/>
      <c r="AE1181" s="139"/>
      <c r="AF1181" s="139"/>
      <c r="AG1181" s="139"/>
      <c r="AH1181" s="139"/>
      <c r="AI1181" s="139"/>
      <c r="AJ1181" s="139"/>
      <c r="AK1181" s="139"/>
      <c r="AL1181" s="139"/>
      <c r="AM1181" s="139"/>
      <c r="AN1181" s="139"/>
      <c r="AO1181" s="139"/>
      <c r="AP1181" s="139"/>
      <c r="AQ1181" s="139"/>
      <c r="AR1181" s="139"/>
      <c r="AS1181" s="139"/>
      <c r="AT1181" s="139"/>
      <c r="AU1181" s="139"/>
      <c r="AV1181" s="139"/>
      <c r="AW1181" s="139"/>
      <c r="AX1181" s="139"/>
      <c r="AY1181" s="139"/>
      <c r="AZ1181" s="139"/>
      <c r="BA1181" s="139"/>
      <c r="BB1181" s="139"/>
      <c r="BC1181" s="139"/>
      <c r="BD1181" s="139"/>
      <c r="BE1181" s="139"/>
      <c r="BF1181" s="139"/>
      <c r="BG1181" s="139"/>
    </row>
    <row r="1182" spans="1:59" ht="14.25" x14ac:dyDescent="0.2">
      <c r="A1182" s="139"/>
      <c r="B1182" s="139"/>
      <c r="C1182" s="139"/>
      <c r="D1182" s="139"/>
      <c r="E1182" s="139"/>
      <c r="F1182" s="139"/>
      <c r="G1182" s="139"/>
      <c r="H1182" s="139"/>
      <c r="I1182" s="139"/>
      <c r="J1182" s="139"/>
      <c r="K1182" s="139"/>
      <c r="L1182" s="139"/>
      <c r="M1182" s="139"/>
      <c r="N1182" s="139"/>
      <c r="O1182" s="139"/>
      <c r="P1182" s="139"/>
      <c r="Q1182" s="139"/>
      <c r="R1182" s="139"/>
      <c r="S1182" s="139"/>
      <c r="T1182" s="139"/>
      <c r="U1182" s="139"/>
      <c r="V1182" s="139"/>
      <c r="W1182" s="139"/>
      <c r="X1182" s="139"/>
      <c r="Y1182" s="139"/>
      <c r="Z1182" s="139"/>
      <c r="AA1182" s="139"/>
      <c r="AB1182" s="139"/>
      <c r="AC1182" s="139"/>
      <c r="AD1182" s="139"/>
      <c r="AE1182" s="139"/>
      <c r="AF1182" s="139"/>
      <c r="AG1182" s="139"/>
      <c r="AH1182" s="139"/>
      <c r="AI1182" s="139"/>
      <c r="AJ1182" s="139"/>
      <c r="AK1182" s="139"/>
      <c r="AL1182" s="139"/>
      <c r="AM1182" s="139"/>
      <c r="AN1182" s="139"/>
      <c r="AO1182" s="139"/>
      <c r="AP1182" s="139"/>
      <c r="AQ1182" s="139"/>
      <c r="AR1182" s="139"/>
      <c r="AS1182" s="139"/>
      <c r="AT1182" s="139"/>
      <c r="AU1182" s="139"/>
      <c r="AV1182" s="139"/>
      <c r="AW1182" s="139"/>
      <c r="AX1182" s="139"/>
      <c r="AY1182" s="139"/>
      <c r="AZ1182" s="139"/>
      <c r="BA1182" s="139"/>
      <c r="BB1182" s="139"/>
      <c r="BC1182" s="139"/>
      <c r="BD1182" s="139"/>
      <c r="BE1182" s="139"/>
      <c r="BF1182" s="139"/>
      <c r="BG1182" s="139"/>
    </row>
    <row r="1183" spans="1:59" ht="14.25" x14ac:dyDescent="0.2">
      <c r="A1183" s="139"/>
      <c r="B1183" s="139"/>
      <c r="C1183" s="139"/>
      <c r="D1183" s="139"/>
      <c r="E1183" s="139"/>
      <c r="F1183" s="139"/>
      <c r="G1183" s="139"/>
      <c r="H1183" s="139"/>
      <c r="I1183" s="139"/>
      <c r="J1183" s="139"/>
      <c r="K1183" s="139"/>
      <c r="L1183" s="139"/>
      <c r="M1183" s="139"/>
      <c r="N1183" s="139"/>
      <c r="O1183" s="139"/>
      <c r="P1183" s="139"/>
      <c r="Q1183" s="139"/>
      <c r="R1183" s="139"/>
      <c r="S1183" s="139"/>
      <c r="T1183" s="139"/>
      <c r="U1183" s="139"/>
      <c r="V1183" s="139"/>
      <c r="W1183" s="139"/>
      <c r="X1183" s="139"/>
      <c r="Y1183" s="139"/>
      <c r="Z1183" s="139"/>
      <c r="AA1183" s="139"/>
      <c r="AB1183" s="139"/>
      <c r="AC1183" s="139"/>
      <c r="AD1183" s="139"/>
      <c r="AE1183" s="139"/>
      <c r="AF1183" s="139"/>
      <c r="AG1183" s="139"/>
      <c r="AH1183" s="139"/>
      <c r="AI1183" s="139"/>
      <c r="AJ1183" s="139"/>
      <c r="AK1183" s="139"/>
      <c r="AL1183" s="139"/>
      <c r="AM1183" s="139"/>
      <c r="AN1183" s="139"/>
      <c r="AO1183" s="139"/>
      <c r="AP1183" s="139"/>
      <c r="AQ1183" s="139"/>
      <c r="AR1183" s="139"/>
      <c r="AS1183" s="139"/>
      <c r="AT1183" s="139"/>
      <c r="AU1183" s="139"/>
      <c r="AV1183" s="139"/>
      <c r="AW1183" s="139"/>
      <c r="AX1183" s="139"/>
      <c r="AY1183" s="139"/>
      <c r="AZ1183" s="139"/>
      <c r="BA1183" s="139"/>
      <c r="BB1183" s="139"/>
      <c r="BC1183" s="139"/>
      <c r="BD1183" s="139"/>
      <c r="BE1183" s="139"/>
      <c r="BF1183" s="139"/>
      <c r="BG1183" s="139"/>
    </row>
    <row r="1184" spans="1:59" ht="14.25" x14ac:dyDescent="0.2">
      <c r="A1184" s="139"/>
      <c r="B1184" s="139"/>
      <c r="C1184" s="139"/>
      <c r="D1184" s="139"/>
      <c r="E1184" s="139"/>
      <c r="F1184" s="139"/>
      <c r="G1184" s="139"/>
      <c r="H1184" s="139"/>
      <c r="I1184" s="139"/>
      <c r="J1184" s="139"/>
      <c r="K1184" s="139"/>
      <c r="L1184" s="139"/>
      <c r="M1184" s="139"/>
      <c r="N1184" s="139"/>
      <c r="O1184" s="139"/>
      <c r="P1184" s="139"/>
      <c r="Q1184" s="139"/>
      <c r="R1184" s="139"/>
      <c r="S1184" s="139"/>
      <c r="T1184" s="139"/>
      <c r="U1184" s="139"/>
      <c r="V1184" s="139"/>
      <c r="W1184" s="139"/>
      <c r="X1184" s="139"/>
      <c r="Y1184" s="139"/>
      <c r="Z1184" s="139"/>
      <c r="AA1184" s="139"/>
      <c r="AB1184" s="139"/>
      <c r="AC1184" s="139"/>
      <c r="AD1184" s="139"/>
      <c r="AE1184" s="139"/>
      <c r="AF1184" s="139"/>
      <c r="AG1184" s="139"/>
      <c r="AH1184" s="139"/>
      <c r="AI1184" s="139"/>
      <c r="AJ1184" s="139"/>
      <c r="AK1184" s="139"/>
      <c r="AL1184" s="139"/>
      <c r="AM1184" s="139"/>
      <c r="AN1184" s="139"/>
      <c r="AO1184" s="139"/>
      <c r="AP1184" s="139"/>
      <c r="AQ1184" s="139"/>
      <c r="AR1184" s="139"/>
      <c r="AS1184" s="139"/>
      <c r="AT1184" s="139"/>
      <c r="AU1184" s="139"/>
      <c r="AV1184" s="139"/>
      <c r="AW1184" s="139"/>
      <c r="AX1184" s="139"/>
      <c r="AY1184" s="139"/>
      <c r="AZ1184" s="139"/>
      <c r="BA1184" s="139"/>
      <c r="BB1184" s="139"/>
      <c r="BC1184" s="139"/>
      <c r="BD1184" s="139"/>
      <c r="BE1184" s="139"/>
      <c r="BF1184" s="139"/>
      <c r="BG1184" s="139"/>
    </row>
    <row r="1185" spans="1:59" ht="14.25" x14ac:dyDescent="0.2">
      <c r="A1185" s="139"/>
      <c r="B1185" s="139"/>
      <c r="C1185" s="139"/>
      <c r="D1185" s="139"/>
      <c r="E1185" s="139"/>
      <c r="F1185" s="139"/>
      <c r="G1185" s="139"/>
      <c r="H1185" s="139"/>
      <c r="I1185" s="139"/>
      <c r="J1185" s="139"/>
      <c r="K1185" s="139"/>
      <c r="L1185" s="139"/>
      <c r="M1185" s="139"/>
      <c r="N1185" s="139"/>
      <c r="O1185" s="139"/>
      <c r="P1185" s="139"/>
      <c r="Q1185" s="139"/>
      <c r="R1185" s="139"/>
      <c r="S1185" s="139"/>
      <c r="T1185" s="139"/>
      <c r="U1185" s="139"/>
      <c r="V1185" s="139"/>
      <c r="W1185" s="139"/>
      <c r="X1185" s="139"/>
      <c r="Y1185" s="139"/>
      <c r="Z1185" s="139"/>
      <c r="AA1185" s="139"/>
      <c r="AB1185" s="139"/>
      <c r="AC1185" s="139"/>
      <c r="AD1185" s="139"/>
      <c r="AE1185" s="139"/>
      <c r="AF1185" s="139"/>
      <c r="AG1185" s="139"/>
      <c r="AH1185" s="139"/>
      <c r="AI1185" s="139"/>
      <c r="AJ1185" s="139"/>
      <c r="AK1185" s="139"/>
      <c r="AL1185" s="139"/>
      <c r="AM1185" s="139"/>
      <c r="AN1185" s="139"/>
      <c r="AO1185" s="139"/>
      <c r="AP1185" s="139"/>
      <c r="AQ1185" s="139"/>
      <c r="AR1185" s="139"/>
      <c r="AS1185" s="139"/>
      <c r="AT1185" s="139"/>
      <c r="AU1185" s="139"/>
      <c r="AV1185" s="139"/>
      <c r="AW1185" s="139"/>
      <c r="AX1185" s="139"/>
      <c r="AY1185" s="139"/>
      <c r="AZ1185" s="139"/>
      <c r="BA1185" s="139"/>
      <c r="BB1185" s="139"/>
      <c r="BC1185" s="139"/>
      <c r="BD1185" s="139"/>
      <c r="BE1185" s="139"/>
      <c r="BF1185" s="139"/>
      <c r="BG1185" s="139"/>
    </row>
    <row r="1186" spans="1:59" ht="14.25" x14ac:dyDescent="0.2">
      <c r="A1186" s="139"/>
      <c r="B1186" s="139"/>
      <c r="C1186" s="139"/>
      <c r="D1186" s="139"/>
      <c r="E1186" s="139"/>
      <c r="F1186" s="139"/>
      <c r="G1186" s="139"/>
      <c r="H1186" s="139"/>
      <c r="I1186" s="139"/>
      <c r="J1186" s="139"/>
      <c r="K1186" s="139"/>
      <c r="L1186" s="139"/>
      <c r="M1186" s="139"/>
      <c r="N1186" s="139"/>
      <c r="O1186" s="139"/>
      <c r="P1186" s="139"/>
      <c r="Q1186" s="139"/>
      <c r="R1186" s="139"/>
      <c r="S1186" s="139"/>
      <c r="T1186" s="139"/>
      <c r="U1186" s="139"/>
      <c r="V1186" s="139"/>
      <c r="W1186" s="139"/>
      <c r="X1186" s="139"/>
      <c r="Y1186" s="139"/>
      <c r="Z1186" s="139"/>
      <c r="AA1186" s="139"/>
      <c r="AB1186" s="139"/>
      <c r="AC1186" s="139"/>
      <c r="AD1186" s="139"/>
      <c r="AE1186" s="139"/>
      <c r="AF1186" s="139"/>
      <c r="AG1186" s="139"/>
      <c r="AH1186" s="139"/>
      <c r="AI1186" s="139"/>
      <c r="AJ1186" s="139"/>
      <c r="AK1186" s="139"/>
      <c r="AL1186" s="139"/>
      <c r="AM1186" s="139"/>
      <c r="AN1186" s="139"/>
      <c r="AO1186" s="139"/>
      <c r="AP1186" s="139"/>
      <c r="AQ1186" s="139"/>
      <c r="AR1186" s="139"/>
      <c r="AS1186" s="139"/>
      <c r="AT1186" s="139"/>
      <c r="AU1186" s="139"/>
      <c r="AV1186" s="139"/>
      <c r="AW1186" s="139"/>
      <c r="AX1186" s="139"/>
      <c r="AY1186" s="139"/>
      <c r="AZ1186" s="139"/>
      <c r="BA1186" s="139"/>
      <c r="BB1186" s="139"/>
      <c r="BC1186" s="139"/>
      <c r="BD1186" s="139"/>
      <c r="BE1186" s="139"/>
      <c r="BF1186" s="139"/>
      <c r="BG1186" s="139"/>
    </row>
    <row r="1187" spans="1:59" ht="14.25" x14ac:dyDescent="0.2">
      <c r="A1187" s="139"/>
      <c r="B1187" s="139"/>
      <c r="C1187" s="139"/>
      <c r="D1187" s="139"/>
      <c r="E1187" s="139"/>
      <c r="F1187" s="139"/>
      <c r="G1187" s="139"/>
      <c r="H1187" s="139"/>
      <c r="I1187" s="139"/>
      <c r="J1187" s="139"/>
      <c r="K1187" s="139"/>
      <c r="L1187" s="139"/>
      <c r="M1187" s="139"/>
      <c r="N1187" s="139"/>
      <c r="O1187" s="139"/>
      <c r="P1187" s="139"/>
      <c r="Q1187" s="139"/>
      <c r="R1187" s="139"/>
      <c r="S1187" s="139"/>
      <c r="T1187" s="139"/>
      <c r="U1187" s="139"/>
      <c r="V1187" s="139"/>
      <c r="W1187" s="139"/>
      <c r="X1187" s="139"/>
      <c r="Y1187" s="139"/>
      <c r="Z1187" s="139"/>
      <c r="AA1187" s="139"/>
      <c r="AB1187" s="139"/>
      <c r="AC1187" s="139"/>
      <c r="AD1187" s="139"/>
      <c r="AE1187" s="139"/>
      <c r="AF1187" s="139"/>
      <c r="AG1187" s="139"/>
      <c r="AH1187" s="139"/>
      <c r="AI1187" s="139"/>
      <c r="AJ1187" s="139"/>
      <c r="AK1187" s="139"/>
      <c r="AL1187" s="139"/>
      <c r="AM1187" s="139"/>
      <c r="AN1187" s="139"/>
      <c r="AO1187" s="139"/>
      <c r="AP1187" s="139"/>
      <c r="AQ1187" s="139"/>
      <c r="AR1187" s="139"/>
      <c r="AS1187" s="139"/>
      <c r="AT1187" s="139"/>
      <c r="AU1187" s="139"/>
      <c r="AV1187" s="139"/>
      <c r="AW1187" s="139"/>
      <c r="AX1187" s="139"/>
      <c r="AY1187" s="139"/>
      <c r="AZ1187" s="139"/>
      <c r="BA1187" s="139"/>
      <c r="BB1187" s="139"/>
      <c r="BC1187" s="139"/>
      <c r="BD1187" s="139"/>
      <c r="BE1187" s="139"/>
      <c r="BF1187" s="139"/>
      <c r="BG1187" s="139"/>
    </row>
    <row r="1188" spans="1:59" ht="14.25" x14ac:dyDescent="0.2">
      <c r="A1188" s="139"/>
      <c r="B1188" s="139"/>
      <c r="C1188" s="139"/>
      <c r="D1188" s="139"/>
      <c r="E1188" s="139"/>
      <c r="F1188" s="139"/>
      <c r="G1188" s="139"/>
      <c r="H1188" s="139"/>
      <c r="I1188" s="139"/>
      <c r="J1188" s="139"/>
      <c r="K1188" s="139"/>
      <c r="L1188" s="139"/>
      <c r="M1188" s="139"/>
      <c r="N1188" s="139"/>
      <c r="O1188" s="139"/>
      <c r="P1188" s="139"/>
      <c r="Q1188" s="139"/>
      <c r="R1188" s="139"/>
      <c r="S1188" s="139"/>
      <c r="T1188" s="139"/>
      <c r="U1188" s="139"/>
      <c r="V1188" s="139"/>
      <c r="W1188" s="139"/>
      <c r="X1188" s="139"/>
      <c r="Y1188" s="139"/>
      <c r="Z1188" s="139"/>
      <c r="AA1188" s="139"/>
      <c r="AB1188" s="139"/>
      <c r="AC1188" s="139"/>
      <c r="AD1188" s="139"/>
      <c r="AE1188" s="139"/>
      <c r="AF1188" s="139"/>
      <c r="AG1188" s="139"/>
      <c r="AH1188" s="139"/>
      <c r="AI1188" s="139"/>
      <c r="AJ1188" s="139"/>
      <c r="AK1188" s="139"/>
      <c r="AL1188" s="139"/>
      <c r="AM1188" s="139"/>
      <c r="AN1188" s="139"/>
      <c r="AO1188" s="139"/>
      <c r="AP1188" s="139"/>
      <c r="AQ1188" s="139"/>
      <c r="AR1188" s="139"/>
      <c r="AS1188" s="139"/>
      <c r="AT1188" s="139"/>
      <c r="AU1188" s="139"/>
      <c r="AV1188" s="139"/>
      <c r="AW1188" s="139"/>
      <c r="AX1188" s="139"/>
      <c r="AY1188" s="139"/>
      <c r="AZ1188" s="139"/>
      <c r="BA1188" s="139"/>
      <c r="BB1188" s="139"/>
      <c r="BC1188" s="139"/>
      <c r="BD1188" s="139"/>
      <c r="BE1188" s="139"/>
      <c r="BF1188" s="139"/>
      <c r="BG1188" s="139"/>
    </row>
    <row r="1189" spans="1:59" ht="14.25" x14ac:dyDescent="0.2">
      <c r="A1189" s="139"/>
      <c r="B1189" s="139"/>
      <c r="C1189" s="139"/>
      <c r="D1189" s="139"/>
      <c r="E1189" s="139"/>
      <c r="F1189" s="139"/>
      <c r="G1189" s="139"/>
      <c r="H1189" s="139"/>
      <c r="I1189" s="139"/>
      <c r="J1189" s="139"/>
      <c r="K1189" s="139"/>
      <c r="L1189" s="139"/>
      <c r="M1189" s="139"/>
      <c r="N1189" s="139"/>
      <c r="O1189" s="139"/>
      <c r="P1189" s="139"/>
      <c r="Q1189" s="139"/>
      <c r="R1189" s="139"/>
      <c r="S1189" s="139"/>
      <c r="T1189" s="139"/>
      <c r="U1189" s="139"/>
      <c r="V1189" s="139"/>
      <c r="W1189" s="139"/>
      <c r="X1189" s="139"/>
      <c r="Y1189" s="139"/>
      <c r="Z1189" s="139"/>
      <c r="AA1189" s="139"/>
      <c r="AB1189" s="139"/>
      <c r="AC1189" s="139"/>
      <c r="AD1189" s="139"/>
      <c r="AE1189" s="139"/>
      <c r="AF1189" s="139"/>
      <c r="AG1189" s="139"/>
      <c r="AH1189" s="139"/>
      <c r="AI1189" s="139"/>
      <c r="AJ1189" s="139"/>
      <c r="AK1189" s="139"/>
      <c r="AL1189" s="139"/>
      <c r="AM1189" s="139"/>
      <c r="AN1189" s="139"/>
      <c r="AO1189" s="139"/>
      <c r="AP1189" s="139"/>
      <c r="AQ1189" s="139"/>
      <c r="AR1189" s="139"/>
      <c r="AS1189" s="139"/>
      <c r="AT1189" s="139"/>
      <c r="AU1189" s="139"/>
      <c r="AV1189" s="139"/>
      <c r="AW1189" s="139"/>
      <c r="AX1189" s="139"/>
      <c r="AY1189" s="139"/>
      <c r="AZ1189" s="139"/>
      <c r="BA1189" s="139"/>
      <c r="BB1189" s="139"/>
      <c r="BC1189" s="139"/>
      <c r="BD1189" s="139"/>
      <c r="BE1189" s="139"/>
      <c r="BF1189" s="139"/>
      <c r="BG1189" s="139"/>
    </row>
    <row r="1190" spans="1:59" ht="14.25" x14ac:dyDescent="0.2">
      <c r="A1190" s="139"/>
      <c r="B1190" s="139"/>
      <c r="C1190" s="139"/>
      <c r="D1190" s="139"/>
      <c r="E1190" s="139"/>
      <c r="F1190" s="139"/>
      <c r="G1190" s="139"/>
      <c r="H1190" s="139"/>
      <c r="I1190" s="139"/>
      <c r="J1190" s="139"/>
      <c r="K1190" s="139"/>
      <c r="L1190" s="139"/>
      <c r="M1190" s="139"/>
      <c r="N1190" s="139"/>
      <c r="O1190" s="139"/>
      <c r="P1190" s="139"/>
      <c r="Q1190" s="139"/>
      <c r="R1190" s="139"/>
      <c r="S1190" s="139"/>
      <c r="T1190" s="139"/>
      <c r="U1190" s="139"/>
      <c r="V1190" s="139"/>
      <c r="W1190" s="139"/>
      <c r="X1190" s="139"/>
      <c r="Y1190" s="139"/>
      <c r="Z1190" s="139"/>
      <c r="AA1190" s="139"/>
      <c r="AB1190" s="139"/>
      <c r="AC1190" s="139"/>
      <c r="AD1190" s="139"/>
      <c r="AE1190" s="139"/>
      <c r="AF1190" s="139"/>
      <c r="AG1190" s="139"/>
      <c r="AH1190" s="139"/>
      <c r="AI1190" s="139"/>
      <c r="AJ1190" s="139"/>
      <c r="AK1190" s="139"/>
      <c r="AL1190" s="139"/>
      <c r="AM1190" s="139"/>
      <c r="AN1190" s="139"/>
      <c r="AO1190" s="139"/>
      <c r="AP1190" s="139"/>
      <c r="AQ1190" s="139"/>
      <c r="AR1190" s="139"/>
      <c r="AS1190" s="139"/>
      <c r="AT1190" s="139"/>
      <c r="AU1190" s="139"/>
      <c r="AV1190" s="139"/>
      <c r="AW1190" s="139"/>
      <c r="AX1190" s="139"/>
      <c r="AY1190" s="139"/>
      <c r="AZ1190" s="139"/>
      <c r="BA1190" s="139"/>
      <c r="BB1190" s="139"/>
      <c r="BC1190" s="139"/>
      <c r="BD1190" s="139"/>
      <c r="BE1190" s="139"/>
      <c r="BF1190" s="139"/>
      <c r="BG1190" s="139"/>
    </row>
    <row r="1191" spans="1:59" ht="14.25" x14ac:dyDescent="0.2">
      <c r="A1191" s="139"/>
      <c r="B1191" s="139"/>
      <c r="C1191" s="139"/>
      <c r="D1191" s="139"/>
      <c r="E1191" s="139"/>
      <c r="F1191" s="139"/>
      <c r="G1191" s="139"/>
      <c r="H1191" s="139"/>
      <c r="I1191" s="139"/>
      <c r="J1191" s="139"/>
      <c r="K1191" s="139"/>
      <c r="L1191" s="139"/>
      <c r="M1191" s="139"/>
      <c r="N1191" s="139"/>
      <c r="O1191" s="139"/>
      <c r="P1191" s="139"/>
      <c r="Q1191" s="139"/>
      <c r="R1191" s="139"/>
      <c r="S1191" s="139"/>
      <c r="T1191" s="139"/>
      <c r="U1191" s="139"/>
      <c r="V1191" s="139"/>
      <c r="W1191" s="139"/>
      <c r="X1191" s="139"/>
      <c r="Y1191" s="139"/>
      <c r="Z1191" s="139"/>
      <c r="AA1191" s="139"/>
      <c r="AB1191" s="139"/>
      <c r="AC1191" s="139"/>
      <c r="AD1191" s="139"/>
      <c r="AE1191" s="139"/>
      <c r="AF1191" s="139"/>
      <c r="AG1191" s="139"/>
      <c r="AH1191" s="139"/>
      <c r="AI1191" s="139"/>
      <c r="AJ1191" s="139"/>
      <c r="AK1191" s="139"/>
      <c r="AL1191" s="139"/>
      <c r="AM1191" s="139"/>
      <c r="AN1191" s="139"/>
      <c r="AO1191" s="139"/>
      <c r="AP1191" s="139"/>
      <c r="AQ1191" s="139"/>
      <c r="AR1191" s="139"/>
      <c r="AS1191" s="139"/>
      <c r="AT1191" s="139"/>
      <c r="AU1191" s="139"/>
      <c r="AV1191" s="139"/>
      <c r="AW1191" s="139"/>
      <c r="AX1191" s="139"/>
      <c r="AY1191" s="139"/>
      <c r="AZ1191" s="139"/>
      <c r="BA1191" s="139"/>
      <c r="BB1191" s="139"/>
      <c r="BC1191" s="139"/>
      <c r="BD1191" s="139"/>
      <c r="BE1191" s="139"/>
      <c r="BF1191" s="139"/>
      <c r="BG1191" s="139"/>
    </row>
    <row r="1192" spans="1:59" ht="14.25" x14ac:dyDescent="0.2">
      <c r="A1192" s="139"/>
      <c r="B1192" s="139"/>
      <c r="C1192" s="139"/>
      <c r="D1192" s="139"/>
      <c r="E1192" s="139"/>
      <c r="F1192" s="139"/>
      <c r="G1192" s="139"/>
      <c r="H1192" s="139"/>
      <c r="I1192" s="139"/>
      <c r="J1192" s="139"/>
      <c r="K1192" s="139"/>
      <c r="L1192" s="139"/>
      <c r="M1192" s="139"/>
      <c r="N1192" s="139"/>
      <c r="O1192" s="139"/>
      <c r="P1192" s="139"/>
      <c r="Q1192" s="139"/>
      <c r="R1192" s="139"/>
      <c r="S1192" s="139"/>
      <c r="T1192" s="139"/>
      <c r="U1192" s="139"/>
      <c r="V1192" s="139"/>
      <c r="W1192" s="139"/>
      <c r="X1192" s="139"/>
      <c r="Y1192" s="139"/>
      <c r="Z1192" s="139"/>
      <c r="AA1192" s="139"/>
      <c r="AB1192" s="139"/>
      <c r="AC1192" s="139"/>
      <c r="AD1192" s="139"/>
      <c r="AE1192" s="139"/>
      <c r="AF1192" s="139"/>
      <c r="AG1192" s="139"/>
      <c r="AH1192" s="139"/>
      <c r="AI1192" s="139"/>
      <c r="AJ1192" s="139"/>
      <c r="AK1192" s="139"/>
      <c r="AL1192" s="139"/>
      <c r="AM1192" s="139"/>
      <c r="AN1192" s="139"/>
      <c r="AO1192" s="139"/>
      <c r="AP1192" s="139"/>
      <c r="AQ1192" s="139"/>
      <c r="AR1192" s="139"/>
      <c r="AS1192" s="139"/>
      <c r="AT1192" s="139"/>
      <c r="AU1192" s="139"/>
      <c r="AV1192" s="139"/>
      <c r="AW1192" s="139"/>
      <c r="AX1192" s="139"/>
      <c r="AY1192" s="139"/>
      <c r="AZ1192" s="139"/>
      <c r="BA1192" s="139"/>
      <c r="BB1192" s="139"/>
      <c r="BC1192" s="139"/>
      <c r="BD1192" s="139"/>
      <c r="BE1192" s="139"/>
      <c r="BF1192" s="139"/>
      <c r="BG1192" s="139"/>
    </row>
    <row r="1193" spans="1:59" ht="14.25" x14ac:dyDescent="0.2">
      <c r="A1193" s="139"/>
      <c r="B1193" s="139"/>
      <c r="C1193" s="139"/>
      <c r="D1193" s="139"/>
      <c r="E1193" s="139"/>
      <c r="F1193" s="139"/>
      <c r="G1193" s="139"/>
      <c r="H1193" s="139"/>
      <c r="I1193" s="139"/>
      <c r="J1193" s="139"/>
      <c r="K1193" s="139"/>
      <c r="L1193" s="139"/>
      <c r="M1193" s="139"/>
      <c r="N1193" s="139"/>
      <c r="O1193" s="139"/>
      <c r="P1193" s="139"/>
      <c r="Q1193" s="139"/>
      <c r="R1193" s="139"/>
      <c r="S1193" s="139"/>
      <c r="T1193" s="139"/>
      <c r="U1193" s="139"/>
      <c r="V1193" s="139"/>
      <c r="W1193" s="139"/>
      <c r="X1193" s="139"/>
      <c r="Y1193" s="139"/>
      <c r="Z1193" s="139"/>
      <c r="AA1193" s="139"/>
      <c r="AB1193" s="139"/>
      <c r="AC1193" s="139"/>
      <c r="AD1193" s="139"/>
      <c r="AE1193" s="139"/>
      <c r="AF1193" s="139"/>
      <c r="AG1193" s="139"/>
      <c r="AH1193" s="139"/>
      <c r="AI1193" s="139"/>
      <c r="AJ1193" s="139"/>
      <c r="AK1193" s="139"/>
      <c r="AL1193" s="139"/>
      <c r="AM1193" s="139"/>
      <c r="AN1193" s="139"/>
      <c r="AO1193" s="139"/>
      <c r="AP1193" s="139"/>
      <c r="AQ1193" s="139"/>
      <c r="AR1193" s="139"/>
      <c r="AS1193" s="139"/>
      <c r="AT1193" s="139"/>
      <c r="AU1193" s="139"/>
      <c r="AV1193" s="139"/>
      <c r="AW1193" s="139"/>
      <c r="AX1193" s="139"/>
      <c r="AY1193" s="139"/>
      <c r="AZ1193" s="139"/>
      <c r="BA1193" s="139"/>
      <c r="BB1193" s="139"/>
      <c r="BC1193" s="139"/>
      <c r="BD1193" s="139"/>
      <c r="BE1193" s="139"/>
      <c r="BF1193" s="139"/>
      <c r="BG1193" s="139"/>
    </row>
    <row r="1194" spans="1:59" ht="14.25" x14ac:dyDescent="0.2">
      <c r="A1194" s="139"/>
      <c r="B1194" s="139"/>
      <c r="C1194" s="139"/>
      <c r="D1194" s="139"/>
      <c r="E1194" s="139"/>
      <c r="F1194" s="139"/>
      <c r="G1194" s="139"/>
      <c r="H1194" s="139"/>
      <c r="I1194" s="139"/>
      <c r="J1194" s="139"/>
      <c r="K1194" s="139"/>
      <c r="L1194" s="139"/>
      <c r="M1194" s="139"/>
      <c r="N1194" s="139"/>
      <c r="O1194" s="139"/>
      <c r="P1194" s="139"/>
      <c r="Q1194" s="139"/>
      <c r="R1194" s="139"/>
      <c r="S1194" s="139"/>
      <c r="T1194" s="139"/>
      <c r="U1194" s="139"/>
      <c r="V1194" s="139"/>
      <c r="W1194" s="139"/>
      <c r="X1194" s="139"/>
      <c r="Y1194" s="139"/>
      <c r="Z1194" s="139"/>
      <c r="AA1194" s="139"/>
      <c r="AB1194" s="139"/>
      <c r="AC1194" s="139"/>
      <c r="AD1194" s="139"/>
      <c r="AE1194" s="139"/>
      <c r="AF1194" s="139"/>
      <c r="AG1194" s="139"/>
      <c r="AH1194" s="139"/>
      <c r="AI1194" s="139"/>
      <c r="AJ1194" s="139"/>
      <c r="AK1194" s="139"/>
      <c r="AL1194" s="139"/>
      <c r="AM1194" s="139"/>
      <c r="AN1194" s="139"/>
      <c r="AO1194" s="139"/>
      <c r="AP1194" s="139"/>
      <c r="AQ1194" s="139"/>
      <c r="AR1194" s="139"/>
      <c r="AS1194" s="139"/>
      <c r="AT1194" s="139"/>
      <c r="AU1194" s="139"/>
      <c r="AV1194" s="139"/>
      <c r="AW1194" s="139"/>
      <c r="AX1194" s="139"/>
      <c r="AY1194" s="139"/>
      <c r="AZ1194" s="139"/>
      <c r="BA1194" s="139"/>
      <c r="BB1194" s="139"/>
      <c r="BC1194" s="139"/>
      <c r="BD1194" s="139"/>
      <c r="BE1194" s="139"/>
      <c r="BF1194" s="139"/>
      <c r="BG1194" s="139"/>
    </row>
    <row r="1195" spans="1:59" ht="14.25" x14ac:dyDescent="0.2">
      <c r="A1195" s="139"/>
      <c r="B1195" s="139"/>
      <c r="C1195" s="139"/>
      <c r="D1195" s="139"/>
      <c r="E1195" s="139"/>
      <c r="F1195" s="139"/>
      <c r="G1195" s="139"/>
      <c r="H1195" s="139"/>
      <c r="I1195" s="139"/>
      <c r="J1195" s="139"/>
      <c r="K1195" s="139"/>
      <c r="L1195" s="139"/>
      <c r="M1195" s="139"/>
      <c r="N1195" s="139"/>
      <c r="O1195" s="139"/>
      <c r="P1195" s="139"/>
      <c r="Q1195" s="139"/>
      <c r="R1195" s="139"/>
      <c r="S1195" s="139"/>
      <c r="T1195" s="139"/>
      <c r="U1195" s="139"/>
      <c r="V1195" s="139"/>
      <c r="W1195" s="139"/>
      <c r="X1195" s="139"/>
      <c r="Y1195" s="139"/>
      <c r="Z1195" s="139"/>
      <c r="AA1195" s="139"/>
      <c r="AB1195" s="139"/>
      <c r="AC1195" s="139"/>
      <c r="AD1195" s="139"/>
      <c r="AE1195" s="139"/>
      <c r="AF1195" s="139"/>
      <c r="AG1195" s="139"/>
      <c r="AH1195" s="139"/>
      <c r="AI1195" s="139"/>
      <c r="AJ1195" s="139"/>
      <c r="AK1195" s="139"/>
      <c r="AL1195" s="139"/>
      <c r="AM1195" s="139"/>
      <c r="AN1195" s="139"/>
      <c r="AO1195" s="139"/>
      <c r="AP1195" s="139"/>
      <c r="AQ1195" s="139"/>
      <c r="AR1195" s="139"/>
      <c r="AS1195" s="139"/>
      <c r="AT1195" s="139"/>
      <c r="AU1195" s="139"/>
      <c r="AV1195" s="139"/>
      <c r="AW1195" s="139"/>
      <c r="AX1195" s="139"/>
      <c r="AY1195" s="139"/>
      <c r="AZ1195" s="139"/>
      <c r="BA1195" s="139"/>
      <c r="BB1195" s="139"/>
      <c r="BC1195" s="139"/>
      <c r="BD1195" s="139"/>
      <c r="BE1195" s="139"/>
      <c r="BF1195" s="139"/>
      <c r="BG1195" s="139"/>
    </row>
    <row r="1196" spans="1:59" ht="14.25" x14ac:dyDescent="0.2">
      <c r="A1196" s="139"/>
      <c r="B1196" s="139"/>
      <c r="C1196" s="139"/>
      <c r="D1196" s="139"/>
      <c r="E1196" s="139"/>
      <c r="F1196" s="139"/>
      <c r="G1196" s="139"/>
      <c r="H1196" s="139"/>
      <c r="I1196" s="139"/>
      <c r="J1196" s="139"/>
      <c r="K1196" s="139"/>
      <c r="L1196" s="139"/>
      <c r="M1196" s="139"/>
      <c r="N1196" s="139"/>
      <c r="O1196" s="139"/>
      <c r="P1196" s="139"/>
      <c r="Q1196" s="139"/>
      <c r="R1196" s="139"/>
      <c r="S1196" s="139"/>
      <c r="T1196" s="139"/>
      <c r="U1196" s="139"/>
      <c r="V1196" s="139"/>
      <c r="W1196" s="139"/>
      <c r="X1196" s="139"/>
      <c r="Y1196" s="139"/>
      <c r="Z1196" s="139"/>
      <c r="AA1196" s="139"/>
      <c r="AB1196" s="139"/>
      <c r="AC1196" s="139"/>
      <c r="AD1196" s="139"/>
      <c r="AE1196" s="139"/>
      <c r="AF1196" s="139"/>
      <c r="AG1196" s="139"/>
      <c r="AH1196" s="139"/>
      <c r="AI1196" s="139"/>
      <c r="AJ1196" s="139"/>
      <c r="AK1196" s="139"/>
      <c r="AL1196" s="139"/>
      <c r="AM1196" s="139"/>
      <c r="AN1196" s="139"/>
      <c r="AO1196" s="139"/>
      <c r="AP1196" s="139"/>
      <c r="AQ1196" s="139"/>
      <c r="AR1196" s="139"/>
      <c r="AS1196" s="139"/>
      <c r="AT1196" s="139"/>
      <c r="AU1196" s="139"/>
      <c r="AV1196" s="139"/>
      <c r="AW1196" s="139"/>
      <c r="AX1196" s="139"/>
      <c r="AY1196" s="139"/>
      <c r="AZ1196" s="139"/>
      <c r="BA1196" s="139"/>
      <c r="BB1196" s="139"/>
      <c r="BC1196" s="139"/>
      <c r="BD1196" s="139"/>
      <c r="BE1196" s="139"/>
      <c r="BF1196" s="139"/>
      <c r="BG1196" s="139"/>
    </row>
    <row r="1197" spans="1:59" ht="14.25" x14ac:dyDescent="0.2">
      <c r="A1197" s="139"/>
      <c r="B1197" s="139"/>
      <c r="C1197" s="139"/>
      <c r="D1197" s="139"/>
      <c r="E1197" s="139"/>
      <c r="F1197" s="139"/>
      <c r="G1197" s="139"/>
      <c r="H1197" s="139"/>
      <c r="I1197" s="139"/>
      <c r="J1197" s="139"/>
      <c r="K1197" s="139"/>
      <c r="L1197" s="139"/>
      <c r="M1197" s="139"/>
      <c r="N1197" s="139"/>
      <c r="O1197" s="139"/>
      <c r="P1197" s="139"/>
      <c r="Q1197" s="139"/>
      <c r="R1197" s="139"/>
      <c r="S1197" s="139"/>
      <c r="T1197" s="139"/>
      <c r="U1197" s="139"/>
      <c r="V1197" s="139"/>
      <c r="W1197" s="139"/>
      <c r="X1197" s="139"/>
      <c r="Y1197" s="139"/>
      <c r="Z1197" s="139"/>
      <c r="AA1197" s="139"/>
      <c r="AB1197" s="139"/>
      <c r="AC1197" s="139"/>
      <c r="AD1197" s="139"/>
      <c r="AE1197" s="139"/>
      <c r="AF1197" s="139"/>
      <c r="AG1197" s="139"/>
      <c r="AH1197" s="139"/>
      <c r="AI1197" s="139"/>
      <c r="AJ1197" s="139"/>
      <c r="AK1197" s="139"/>
      <c r="AL1197" s="139"/>
      <c r="AM1197" s="139"/>
      <c r="AN1197" s="139"/>
      <c r="AO1197" s="139"/>
      <c r="AP1197" s="139"/>
      <c r="AQ1197" s="139"/>
      <c r="AR1197" s="139"/>
      <c r="AS1197" s="139"/>
      <c r="AT1197" s="139"/>
      <c r="AU1197" s="139"/>
      <c r="AV1197" s="139"/>
      <c r="AW1197" s="139"/>
      <c r="AX1197" s="139"/>
      <c r="AY1197" s="139"/>
      <c r="AZ1197" s="139"/>
      <c r="BA1197" s="139"/>
      <c r="BB1197" s="139"/>
      <c r="BC1197" s="139"/>
      <c r="BD1197" s="139"/>
      <c r="BE1197" s="139"/>
      <c r="BF1197" s="139"/>
      <c r="BG1197" s="139"/>
    </row>
    <row r="1198" spans="1:59" ht="14.25" x14ac:dyDescent="0.2">
      <c r="A1198" s="139"/>
      <c r="B1198" s="139"/>
      <c r="C1198" s="139"/>
      <c r="D1198" s="139"/>
      <c r="E1198" s="139"/>
      <c r="F1198" s="139"/>
      <c r="G1198" s="139"/>
      <c r="H1198" s="139"/>
      <c r="I1198" s="139"/>
      <c r="J1198" s="139"/>
      <c r="K1198" s="139"/>
      <c r="L1198" s="139"/>
      <c r="M1198" s="139"/>
      <c r="N1198" s="139"/>
      <c r="O1198" s="139"/>
      <c r="P1198" s="139"/>
      <c r="Q1198" s="139"/>
      <c r="R1198" s="139"/>
      <c r="S1198" s="139"/>
      <c r="T1198" s="139"/>
      <c r="U1198" s="139"/>
      <c r="V1198" s="139"/>
      <c r="W1198" s="139"/>
      <c r="X1198" s="139"/>
      <c r="Y1198" s="139"/>
      <c r="Z1198" s="139"/>
      <c r="AA1198" s="139"/>
      <c r="AB1198" s="139"/>
      <c r="AC1198" s="139"/>
      <c r="AD1198" s="139"/>
      <c r="AE1198" s="139"/>
      <c r="AF1198" s="139"/>
      <c r="AG1198" s="139"/>
      <c r="AH1198" s="139"/>
      <c r="AI1198" s="139"/>
      <c r="AJ1198" s="139"/>
      <c r="AK1198" s="139"/>
      <c r="AL1198" s="139"/>
      <c r="AM1198" s="139"/>
      <c r="AN1198" s="139"/>
      <c r="AO1198" s="139"/>
      <c r="AP1198" s="139"/>
      <c r="AQ1198" s="139"/>
      <c r="AR1198" s="139"/>
      <c r="AS1198" s="139"/>
      <c r="AT1198" s="139"/>
      <c r="AU1198" s="139"/>
      <c r="AV1198" s="139"/>
      <c r="AW1198" s="139"/>
      <c r="AX1198" s="139"/>
      <c r="AY1198" s="139"/>
      <c r="AZ1198" s="139"/>
      <c r="BA1198" s="139"/>
      <c r="BB1198" s="139"/>
      <c r="BC1198" s="139"/>
      <c r="BD1198" s="139"/>
      <c r="BE1198" s="139"/>
      <c r="BF1198" s="139"/>
      <c r="BG1198" s="139"/>
    </row>
    <row r="1199" spans="1:59" ht="14.25" x14ac:dyDescent="0.2">
      <c r="A1199" s="139"/>
      <c r="B1199" s="139"/>
      <c r="C1199" s="139"/>
      <c r="D1199" s="139"/>
      <c r="E1199" s="139"/>
      <c r="F1199" s="139"/>
      <c r="G1199" s="139"/>
      <c r="H1199" s="139"/>
      <c r="I1199" s="139"/>
      <c r="J1199" s="139"/>
      <c r="K1199" s="139"/>
      <c r="L1199" s="139"/>
      <c r="M1199" s="139"/>
      <c r="N1199" s="139"/>
      <c r="O1199" s="139"/>
      <c r="P1199" s="139"/>
      <c r="Q1199" s="139"/>
      <c r="R1199" s="139"/>
      <c r="S1199" s="139"/>
      <c r="T1199" s="139"/>
      <c r="U1199" s="139"/>
      <c r="V1199" s="139"/>
      <c r="W1199" s="139"/>
      <c r="X1199" s="139"/>
      <c r="Y1199" s="139"/>
      <c r="Z1199" s="139"/>
      <c r="AA1199" s="139"/>
      <c r="AB1199" s="139"/>
      <c r="AC1199" s="139"/>
      <c r="AD1199" s="139"/>
      <c r="AE1199" s="139"/>
      <c r="AF1199" s="139"/>
      <c r="AG1199" s="139"/>
      <c r="AH1199" s="139"/>
      <c r="AI1199" s="139"/>
      <c r="AJ1199" s="139"/>
      <c r="AK1199" s="139"/>
      <c r="AL1199" s="139"/>
      <c r="AM1199" s="139"/>
      <c r="AN1199" s="139"/>
      <c r="AO1199" s="139"/>
      <c r="AP1199" s="139"/>
      <c r="AQ1199" s="139"/>
      <c r="AR1199" s="139"/>
      <c r="AS1199" s="139"/>
      <c r="AT1199" s="139"/>
      <c r="AU1199" s="139"/>
      <c r="AV1199" s="139"/>
      <c r="AW1199" s="139"/>
      <c r="AX1199" s="139"/>
      <c r="AY1199" s="139"/>
      <c r="AZ1199" s="139"/>
      <c r="BA1199" s="139"/>
      <c r="BB1199" s="139"/>
      <c r="BC1199" s="139"/>
      <c r="BD1199" s="139"/>
      <c r="BE1199" s="139"/>
      <c r="BF1199" s="139"/>
      <c r="BG1199" s="139"/>
    </row>
    <row r="1200" spans="1:59" ht="14.25" x14ac:dyDescent="0.2">
      <c r="A1200" s="139"/>
      <c r="B1200" s="139"/>
      <c r="C1200" s="139"/>
      <c r="D1200" s="139"/>
      <c r="E1200" s="139"/>
      <c r="F1200" s="139"/>
      <c r="G1200" s="139"/>
      <c r="H1200" s="139"/>
      <c r="I1200" s="139"/>
      <c r="J1200" s="139"/>
      <c r="K1200" s="139"/>
      <c r="L1200" s="139"/>
      <c r="M1200" s="139"/>
      <c r="N1200" s="139"/>
      <c r="O1200" s="139"/>
      <c r="P1200" s="139"/>
      <c r="Q1200" s="139"/>
      <c r="R1200" s="139"/>
      <c r="S1200" s="139"/>
      <c r="T1200" s="139"/>
      <c r="U1200" s="139"/>
      <c r="V1200" s="139"/>
      <c r="W1200" s="139"/>
      <c r="X1200" s="139"/>
      <c r="Y1200" s="139"/>
      <c r="Z1200" s="139"/>
      <c r="AA1200" s="139"/>
      <c r="AB1200" s="139"/>
      <c r="AC1200" s="139"/>
      <c r="AD1200" s="139"/>
      <c r="AE1200" s="139"/>
      <c r="AF1200" s="139"/>
      <c r="AG1200" s="139"/>
      <c r="AH1200" s="139"/>
      <c r="AI1200" s="139"/>
      <c r="AJ1200" s="139"/>
      <c r="AK1200" s="139"/>
      <c r="AL1200" s="139"/>
      <c r="AM1200" s="139"/>
      <c r="AN1200" s="139"/>
      <c r="AO1200" s="139"/>
      <c r="AP1200" s="139"/>
      <c r="AQ1200" s="139"/>
      <c r="AR1200" s="139"/>
      <c r="AS1200" s="139"/>
      <c r="AT1200" s="139"/>
      <c r="AU1200" s="139"/>
      <c r="AV1200" s="139"/>
      <c r="AW1200" s="139"/>
      <c r="AX1200" s="139"/>
      <c r="AY1200" s="139"/>
      <c r="AZ1200" s="139"/>
      <c r="BA1200" s="139"/>
      <c r="BB1200" s="139"/>
      <c r="BC1200" s="139"/>
      <c r="BD1200" s="139"/>
      <c r="BE1200" s="139"/>
      <c r="BF1200" s="139"/>
      <c r="BG1200" s="139"/>
    </row>
    <row r="1201" spans="1:59" ht="14.25" x14ac:dyDescent="0.2">
      <c r="A1201" s="139"/>
      <c r="B1201" s="139"/>
      <c r="C1201" s="139"/>
      <c r="D1201" s="139"/>
      <c r="E1201" s="139"/>
      <c r="F1201" s="139"/>
      <c r="G1201" s="139"/>
      <c r="H1201" s="139"/>
      <c r="I1201" s="139"/>
      <c r="J1201" s="139"/>
      <c r="K1201" s="139"/>
      <c r="L1201" s="139"/>
      <c r="M1201" s="139"/>
      <c r="N1201" s="139"/>
      <c r="O1201" s="139"/>
      <c r="P1201" s="139"/>
      <c r="Q1201" s="139"/>
      <c r="R1201" s="139"/>
      <c r="S1201" s="139"/>
      <c r="T1201" s="139"/>
      <c r="U1201" s="139"/>
      <c r="V1201" s="139"/>
      <c r="W1201" s="139"/>
      <c r="X1201" s="139"/>
      <c r="Y1201" s="139"/>
      <c r="Z1201" s="139"/>
      <c r="AA1201" s="139"/>
      <c r="AB1201" s="139"/>
      <c r="AC1201" s="139"/>
      <c r="AD1201" s="139"/>
      <c r="AE1201" s="139"/>
      <c r="AF1201" s="139"/>
      <c r="AG1201" s="139"/>
      <c r="AH1201" s="139"/>
      <c r="AI1201" s="139"/>
      <c r="AJ1201" s="139"/>
      <c r="AK1201" s="139"/>
      <c r="AL1201" s="139"/>
      <c r="AM1201" s="139"/>
      <c r="AN1201" s="139"/>
      <c r="AO1201" s="139"/>
      <c r="AP1201" s="139"/>
      <c r="AQ1201" s="139"/>
      <c r="AR1201" s="139"/>
      <c r="AS1201" s="139"/>
      <c r="AT1201" s="139"/>
      <c r="AU1201" s="139"/>
      <c r="AV1201" s="139"/>
      <c r="AW1201" s="139"/>
      <c r="AX1201" s="139"/>
      <c r="AY1201" s="139"/>
      <c r="AZ1201" s="139"/>
      <c r="BA1201" s="139"/>
      <c r="BB1201" s="139"/>
      <c r="BC1201" s="139"/>
      <c r="BD1201" s="139"/>
      <c r="BE1201" s="139"/>
      <c r="BF1201" s="139"/>
      <c r="BG1201" s="139"/>
    </row>
    <row r="1202" spans="1:59" ht="14.25" x14ac:dyDescent="0.2">
      <c r="A1202" s="139"/>
      <c r="B1202" s="139"/>
      <c r="C1202" s="139"/>
      <c r="D1202" s="139"/>
      <c r="E1202" s="139"/>
      <c r="F1202" s="139"/>
      <c r="G1202" s="139"/>
      <c r="H1202" s="139"/>
      <c r="I1202" s="139"/>
      <c r="J1202" s="139"/>
      <c r="K1202" s="139"/>
      <c r="L1202" s="139"/>
      <c r="M1202" s="139"/>
      <c r="N1202" s="139"/>
      <c r="O1202" s="139"/>
      <c r="P1202" s="139"/>
      <c r="Q1202" s="139"/>
      <c r="R1202" s="139"/>
      <c r="S1202" s="139"/>
      <c r="T1202" s="139"/>
      <c r="U1202" s="139"/>
      <c r="V1202" s="139"/>
      <c r="W1202" s="139"/>
      <c r="X1202" s="139"/>
      <c r="Y1202" s="139"/>
      <c r="Z1202" s="139"/>
      <c r="AA1202" s="139"/>
      <c r="AB1202" s="139"/>
      <c r="AC1202" s="139"/>
      <c r="AD1202" s="139"/>
      <c r="AE1202" s="139"/>
      <c r="AF1202" s="139"/>
      <c r="AG1202" s="139"/>
      <c r="AH1202" s="139"/>
      <c r="AI1202" s="139"/>
      <c r="AJ1202" s="139"/>
      <c r="AK1202" s="139"/>
      <c r="AL1202" s="139"/>
      <c r="AM1202" s="139"/>
      <c r="AN1202" s="139"/>
      <c r="AO1202" s="139"/>
      <c r="AP1202" s="139"/>
      <c r="AQ1202" s="139"/>
      <c r="AR1202" s="139"/>
      <c r="AS1202" s="139"/>
      <c r="AT1202" s="139"/>
      <c r="AU1202" s="139"/>
      <c r="AV1202" s="139"/>
      <c r="AW1202" s="139"/>
      <c r="AX1202" s="139"/>
      <c r="AY1202" s="139"/>
      <c r="AZ1202" s="139"/>
      <c r="BA1202" s="139"/>
      <c r="BB1202" s="139"/>
      <c r="BC1202" s="139"/>
      <c r="BD1202" s="139"/>
      <c r="BE1202" s="139"/>
      <c r="BF1202" s="139"/>
      <c r="BG1202" s="139"/>
    </row>
    <row r="1203" spans="1:59" ht="14.25" x14ac:dyDescent="0.2">
      <c r="A1203" s="139"/>
      <c r="B1203" s="139"/>
      <c r="C1203" s="139"/>
      <c r="D1203" s="139"/>
      <c r="E1203" s="139"/>
      <c r="F1203" s="139"/>
      <c r="G1203" s="139"/>
      <c r="H1203" s="139"/>
      <c r="I1203" s="139"/>
      <c r="J1203" s="139"/>
      <c r="K1203" s="139"/>
      <c r="L1203" s="139"/>
      <c r="M1203" s="139"/>
      <c r="N1203" s="139"/>
      <c r="O1203" s="139"/>
      <c r="P1203" s="139"/>
      <c r="Q1203" s="139"/>
      <c r="R1203" s="139"/>
      <c r="S1203" s="139"/>
      <c r="T1203" s="139"/>
      <c r="U1203" s="139"/>
      <c r="V1203" s="139"/>
      <c r="W1203" s="139"/>
      <c r="X1203" s="139"/>
      <c r="Y1203" s="139"/>
      <c r="Z1203" s="139"/>
      <c r="AA1203" s="139"/>
      <c r="AB1203" s="139"/>
      <c r="AC1203" s="139"/>
      <c r="AD1203" s="139"/>
      <c r="AE1203" s="139"/>
      <c r="AF1203" s="139"/>
      <c r="AG1203" s="139"/>
      <c r="AH1203" s="139"/>
      <c r="AI1203" s="139"/>
      <c r="AJ1203" s="139"/>
      <c r="AK1203" s="139"/>
      <c r="AL1203" s="139"/>
      <c r="AM1203" s="139"/>
      <c r="AN1203" s="139"/>
      <c r="AO1203" s="139"/>
      <c r="AP1203" s="139"/>
      <c r="AQ1203" s="139"/>
      <c r="AR1203" s="139"/>
      <c r="AS1203" s="139"/>
      <c r="AT1203" s="139"/>
      <c r="AU1203" s="139"/>
      <c r="AV1203" s="139"/>
      <c r="AW1203" s="139"/>
      <c r="AX1203" s="139"/>
      <c r="AY1203" s="139"/>
      <c r="AZ1203" s="139"/>
      <c r="BA1203" s="139"/>
      <c r="BB1203" s="139"/>
      <c r="BC1203" s="139"/>
      <c r="BD1203" s="139"/>
      <c r="BE1203" s="139"/>
      <c r="BF1203" s="139"/>
      <c r="BG1203" s="139"/>
    </row>
    <row r="1204" spans="1:59" ht="14.25" x14ac:dyDescent="0.2">
      <c r="A1204" s="139"/>
      <c r="B1204" s="139"/>
      <c r="C1204" s="139"/>
      <c r="D1204" s="139"/>
      <c r="E1204" s="139"/>
      <c r="F1204" s="139"/>
      <c r="G1204" s="139"/>
      <c r="H1204" s="139"/>
      <c r="I1204" s="139"/>
      <c r="J1204" s="139"/>
      <c r="K1204" s="139"/>
      <c r="L1204" s="139"/>
      <c r="M1204" s="139"/>
      <c r="N1204" s="139"/>
      <c r="O1204" s="139"/>
      <c r="P1204" s="139"/>
      <c r="Q1204" s="139"/>
      <c r="R1204" s="139"/>
      <c r="S1204" s="139"/>
      <c r="T1204" s="139"/>
      <c r="U1204" s="139"/>
      <c r="V1204" s="139"/>
      <c r="W1204" s="139"/>
      <c r="X1204" s="139"/>
      <c r="Y1204" s="139"/>
      <c r="Z1204" s="139"/>
      <c r="AA1204" s="139"/>
      <c r="AB1204" s="139"/>
      <c r="AC1204" s="139"/>
      <c r="AD1204" s="139"/>
      <c r="AE1204" s="139"/>
      <c r="AF1204" s="139"/>
      <c r="AG1204" s="139"/>
      <c r="AH1204" s="139"/>
      <c r="AI1204" s="139"/>
      <c r="AJ1204" s="139"/>
      <c r="AK1204" s="139"/>
      <c r="AL1204" s="139"/>
      <c r="AM1204" s="139"/>
      <c r="AN1204" s="139"/>
      <c r="AO1204" s="139"/>
      <c r="AP1204" s="139"/>
      <c r="AQ1204" s="139"/>
      <c r="AR1204" s="139"/>
      <c r="AS1204" s="139"/>
      <c r="AT1204" s="139"/>
      <c r="AU1204" s="139"/>
      <c r="AV1204" s="139"/>
      <c r="AW1204" s="139"/>
      <c r="AX1204" s="139"/>
      <c r="AY1204" s="139"/>
      <c r="AZ1204" s="139"/>
      <c r="BA1204" s="139"/>
      <c r="BB1204" s="139"/>
      <c r="BC1204" s="139"/>
      <c r="BD1204" s="139"/>
      <c r="BE1204" s="139"/>
      <c r="BF1204" s="139"/>
      <c r="BG1204" s="139"/>
    </row>
    <row r="1205" spans="1:59" ht="14.25" x14ac:dyDescent="0.2">
      <c r="A1205" s="139"/>
      <c r="B1205" s="139"/>
      <c r="C1205" s="139"/>
      <c r="D1205" s="139"/>
      <c r="E1205" s="139"/>
      <c r="F1205" s="139"/>
      <c r="G1205" s="139"/>
      <c r="H1205" s="139"/>
      <c r="I1205" s="139"/>
      <c r="J1205" s="139"/>
      <c r="K1205" s="139"/>
      <c r="L1205" s="139"/>
      <c r="M1205" s="139"/>
      <c r="N1205" s="139"/>
      <c r="O1205" s="139"/>
      <c r="P1205" s="139"/>
      <c r="Q1205" s="139"/>
      <c r="R1205" s="139"/>
      <c r="S1205" s="139"/>
      <c r="T1205" s="139"/>
      <c r="U1205" s="139"/>
      <c r="V1205" s="139"/>
      <c r="W1205" s="139"/>
      <c r="X1205" s="139"/>
      <c r="Y1205" s="139"/>
      <c r="Z1205" s="139"/>
      <c r="AA1205" s="139"/>
      <c r="AB1205" s="139"/>
      <c r="AC1205" s="139"/>
      <c r="AD1205" s="139"/>
      <c r="AE1205" s="139"/>
      <c r="AF1205" s="139"/>
      <c r="AG1205" s="139"/>
      <c r="AH1205" s="139"/>
      <c r="AI1205" s="139"/>
      <c r="AJ1205" s="139"/>
      <c r="AK1205" s="139"/>
      <c r="AL1205" s="139"/>
      <c r="AM1205" s="139"/>
      <c r="AN1205" s="139"/>
      <c r="AO1205" s="139"/>
      <c r="AP1205" s="139"/>
      <c r="AQ1205" s="139"/>
      <c r="AR1205" s="139"/>
      <c r="AS1205" s="139"/>
      <c r="AT1205" s="139"/>
      <c r="AU1205" s="139"/>
      <c r="AV1205" s="139"/>
      <c r="AW1205" s="139"/>
      <c r="AX1205" s="139"/>
      <c r="AY1205" s="139"/>
      <c r="AZ1205" s="139"/>
      <c r="BA1205" s="139"/>
      <c r="BB1205" s="139"/>
      <c r="BC1205" s="139"/>
      <c r="BD1205" s="139"/>
      <c r="BE1205" s="139"/>
      <c r="BF1205" s="139"/>
      <c r="BG1205" s="139"/>
    </row>
    <row r="1206" spans="1:59" ht="14.25" x14ac:dyDescent="0.2">
      <c r="A1206" s="139"/>
      <c r="B1206" s="139"/>
      <c r="C1206" s="139"/>
      <c r="D1206" s="139"/>
      <c r="E1206" s="139"/>
      <c r="F1206" s="139"/>
      <c r="G1206" s="139"/>
      <c r="H1206" s="139"/>
      <c r="I1206" s="139"/>
      <c r="J1206" s="139"/>
      <c r="K1206" s="139"/>
      <c r="L1206" s="139"/>
      <c r="M1206" s="139"/>
      <c r="N1206" s="139"/>
      <c r="O1206" s="139"/>
      <c r="P1206" s="139"/>
      <c r="Q1206" s="139"/>
      <c r="R1206" s="139"/>
      <c r="S1206" s="139"/>
      <c r="T1206" s="139"/>
      <c r="U1206" s="139"/>
      <c r="V1206" s="139"/>
      <c r="W1206" s="139"/>
      <c r="X1206" s="139"/>
      <c r="Y1206" s="139"/>
      <c r="Z1206" s="139"/>
      <c r="AA1206" s="139"/>
      <c r="AB1206" s="139"/>
      <c r="AC1206" s="139"/>
      <c r="AD1206" s="139"/>
      <c r="AE1206" s="139"/>
      <c r="AF1206" s="139"/>
      <c r="AG1206" s="139"/>
      <c r="AH1206" s="139"/>
      <c r="AI1206" s="139"/>
      <c r="AJ1206" s="139"/>
      <c r="AK1206" s="139"/>
      <c r="AL1206" s="139"/>
      <c r="AM1206" s="139"/>
      <c r="AN1206" s="139"/>
      <c r="AO1206" s="139"/>
      <c r="AP1206" s="139"/>
      <c r="AQ1206" s="139"/>
      <c r="AR1206" s="139"/>
      <c r="AS1206" s="139"/>
      <c r="AT1206" s="139"/>
      <c r="AU1206" s="139"/>
      <c r="AV1206" s="139"/>
      <c r="AW1206" s="139"/>
      <c r="AX1206" s="139"/>
      <c r="AY1206" s="139"/>
      <c r="AZ1206" s="139"/>
      <c r="BA1206" s="139"/>
      <c r="BB1206" s="139"/>
      <c r="BC1206" s="139"/>
      <c r="BD1206" s="139"/>
      <c r="BE1206" s="139"/>
      <c r="BF1206" s="139"/>
      <c r="BG1206" s="139"/>
    </row>
    <row r="1207" spans="1:59" ht="14.25" x14ac:dyDescent="0.2">
      <c r="A1207" s="139"/>
      <c r="B1207" s="139"/>
      <c r="C1207" s="139"/>
      <c r="D1207" s="139"/>
      <c r="E1207" s="139"/>
      <c r="F1207" s="139"/>
      <c r="G1207" s="139"/>
      <c r="H1207" s="139"/>
      <c r="I1207" s="139"/>
      <c r="J1207" s="139"/>
      <c r="K1207" s="139"/>
      <c r="L1207" s="139"/>
      <c r="M1207" s="139"/>
      <c r="N1207" s="139"/>
      <c r="O1207" s="139"/>
      <c r="P1207" s="139"/>
      <c r="Q1207" s="139"/>
      <c r="R1207" s="139"/>
      <c r="S1207" s="139"/>
      <c r="T1207" s="139"/>
      <c r="U1207" s="139"/>
      <c r="V1207" s="139"/>
      <c r="W1207" s="139"/>
      <c r="X1207" s="139"/>
      <c r="Y1207" s="139"/>
      <c r="Z1207" s="139"/>
      <c r="AA1207" s="139"/>
      <c r="AB1207" s="139"/>
      <c r="AC1207" s="139"/>
      <c r="AD1207" s="139"/>
      <c r="AE1207" s="139"/>
      <c r="AF1207" s="139"/>
      <c r="AG1207" s="139"/>
      <c r="AH1207" s="139"/>
      <c r="AI1207" s="139"/>
      <c r="AJ1207" s="139"/>
      <c r="AK1207" s="139"/>
      <c r="AL1207" s="139"/>
      <c r="AM1207" s="139"/>
      <c r="AN1207" s="139"/>
      <c r="AO1207" s="139"/>
      <c r="AP1207" s="139"/>
      <c r="AQ1207" s="139"/>
      <c r="AR1207" s="139"/>
      <c r="AS1207" s="139"/>
      <c r="AT1207" s="139"/>
      <c r="AU1207" s="139"/>
      <c r="AV1207" s="139"/>
      <c r="AW1207" s="139"/>
      <c r="AX1207" s="139"/>
      <c r="AY1207" s="139"/>
      <c r="AZ1207" s="139"/>
      <c r="BA1207" s="139"/>
      <c r="BB1207" s="139"/>
      <c r="BC1207" s="139"/>
      <c r="BD1207" s="139"/>
      <c r="BE1207" s="139"/>
      <c r="BF1207" s="139"/>
      <c r="BG1207" s="139"/>
    </row>
    <row r="1208" spans="1:59" ht="14.25" x14ac:dyDescent="0.2">
      <c r="A1208" s="139"/>
      <c r="B1208" s="139"/>
      <c r="C1208" s="139"/>
      <c r="D1208" s="139"/>
      <c r="E1208" s="139"/>
      <c r="F1208" s="139"/>
      <c r="G1208" s="139"/>
      <c r="H1208" s="139"/>
      <c r="I1208" s="139"/>
      <c r="J1208" s="139"/>
      <c r="K1208" s="139"/>
      <c r="L1208" s="139"/>
      <c r="M1208" s="139"/>
      <c r="N1208" s="139"/>
      <c r="O1208" s="139"/>
      <c r="P1208" s="139"/>
      <c r="Q1208" s="139"/>
      <c r="R1208" s="139"/>
      <c r="S1208" s="139"/>
      <c r="T1208" s="139"/>
      <c r="U1208" s="139"/>
      <c r="V1208" s="139"/>
      <c r="W1208" s="139"/>
      <c r="X1208" s="139"/>
      <c r="Y1208" s="139"/>
      <c r="Z1208" s="139"/>
      <c r="AA1208" s="139"/>
      <c r="AB1208" s="139"/>
      <c r="AC1208" s="139"/>
      <c r="AD1208" s="139"/>
      <c r="AE1208" s="139"/>
      <c r="AF1208" s="139"/>
      <c r="AG1208" s="139"/>
      <c r="AH1208" s="139"/>
      <c r="AI1208" s="139"/>
      <c r="AJ1208" s="139"/>
      <c r="AK1208" s="139"/>
      <c r="AL1208" s="139"/>
      <c r="AM1208" s="139"/>
      <c r="AN1208" s="139"/>
      <c r="AO1208" s="139"/>
      <c r="AP1208" s="139"/>
      <c r="AQ1208" s="139"/>
      <c r="AR1208" s="139"/>
      <c r="AS1208" s="139"/>
      <c r="AT1208" s="139"/>
      <c r="AU1208" s="139"/>
      <c r="AV1208" s="139"/>
      <c r="AW1208" s="139"/>
      <c r="AX1208" s="139"/>
      <c r="AY1208" s="139"/>
      <c r="AZ1208" s="139"/>
      <c r="BA1208" s="139"/>
      <c r="BB1208" s="139"/>
      <c r="BC1208" s="139"/>
      <c r="BD1208" s="139"/>
      <c r="BE1208" s="139"/>
      <c r="BF1208" s="139"/>
      <c r="BG1208" s="139"/>
    </row>
    <row r="1209" spans="1:59" ht="14.25" x14ac:dyDescent="0.2">
      <c r="A1209" s="139"/>
      <c r="B1209" s="139"/>
      <c r="C1209" s="139"/>
      <c r="D1209" s="139"/>
      <c r="E1209" s="139"/>
      <c r="F1209" s="139"/>
      <c r="G1209" s="139"/>
      <c r="H1209" s="139"/>
      <c r="I1209" s="139"/>
      <c r="J1209" s="139"/>
      <c r="K1209" s="139"/>
      <c r="L1209" s="139"/>
      <c r="M1209" s="139"/>
      <c r="N1209" s="139"/>
      <c r="O1209" s="139"/>
      <c r="P1209" s="139"/>
      <c r="Q1209" s="139"/>
      <c r="R1209" s="139"/>
      <c r="S1209" s="139"/>
      <c r="T1209" s="139"/>
      <c r="U1209" s="139"/>
      <c r="V1209" s="139"/>
      <c r="W1209" s="139"/>
      <c r="X1209" s="139"/>
      <c r="Y1209" s="139"/>
      <c r="Z1209" s="139"/>
      <c r="AA1209" s="139"/>
      <c r="AB1209" s="139"/>
      <c r="AC1209" s="139"/>
      <c r="AD1209" s="139"/>
      <c r="AE1209" s="139"/>
      <c r="AF1209" s="139"/>
      <c r="AG1209" s="139"/>
      <c r="AH1209" s="139"/>
      <c r="AI1209" s="139"/>
      <c r="AJ1209" s="139"/>
      <c r="AK1209" s="139"/>
      <c r="AL1209" s="139"/>
      <c r="AM1209" s="139"/>
      <c r="AN1209" s="139"/>
      <c r="AO1209" s="139"/>
      <c r="AP1209" s="139"/>
      <c r="AQ1209" s="139"/>
      <c r="AR1209" s="139"/>
      <c r="AS1209" s="139"/>
      <c r="AT1209" s="139"/>
      <c r="AU1209" s="139"/>
      <c r="AV1209" s="139"/>
      <c r="AW1209" s="139"/>
      <c r="AX1209" s="139"/>
      <c r="AY1209" s="139"/>
      <c r="AZ1209" s="139"/>
      <c r="BA1209" s="139"/>
      <c r="BB1209" s="139"/>
      <c r="BC1209" s="139"/>
      <c r="BD1209" s="139"/>
      <c r="BE1209" s="139"/>
      <c r="BF1209" s="139"/>
      <c r="BG1209" s="139"/>
    </row>
    <row r="1210" spans="1:59" ht="14.25" x14ac:dyDescent="0.2">
      <c r="A1210" s="139"/>
      <c r="B1210" s="139"/>
      <c r="C1210" s="139"/>
      <c r="D1210" s="139"/>
      <c r="E1210" s="139"/>
      <c r="F1210" s="139"/>
      <c r="G1210" s="139"/>
      <c r="H1210" s="139"/>
      <c r="I1210" s="139"/>
      <c r="J1210" s="139"/>
      <c r="K1210" s="139"/>
      <c r="L1210" s="139"/>
      <c r="M1210" s="139"/>
      <c r="N1210" s="139"/>
      <c r="O1210" s="139"/>
      <c r="P1210" s="139"/>
      <c r="Q1210" s="139"/>
      <c r="R1210" s="139"/>
      <c r="S1210" s="139"/>
      <c r="T1210" s="139"/>
      <c r="U1210" s="139"/>
      <c r="V1210" s="139"/>
      <c r="W1210" s="139"/>
      <c r="X1210" s="139"/>
      <c r="Y1210" s="139"/>
      <c r="Z1210" s="139"/>
      <c r="AA1210" s="139"/>
      <c r="AB1210" s="139"/>
      <c r="AC1210" s="139"/>
      <c r="AD1210" s="139"/>
      <c r="AE1210" s="139"/>
      <c r="AF1210" s="139"/>
      <c r="AG1210" s="139"/>
      <c r="AH1210" s="139"/>
      <c r="AI1210" s="139"/>
      <c r="AJ1210" s="139"/>
      <c r="AK1210" s="139"/>
      <c r="AL1210" s="139"/>
      <c r="AM1210" s="139"/>
      <c r="AN1210" s="139"/>
      <c r="AO1210" s="139"/>
      <c r="AP1210" s="139"/>
      <c r="AQ1210" s="139"/>
      <c r="AR1210" s="139"/>
      <c r="AS1210" s="139"/>
      <c r="AT1210" s="139"/>
      <c r="AU1210" s="139"/>
      <c r="AV1210" s="139"/>
      <c r="AW1210" s="139"/>
      <c r="AX1210" s="139"/>
      <c r="AY1210" s="139"/>
      <c r="AZ1210" s="139"/>
      <c r="BA1210" s="139"/>
      <c r="BB1210" s="139"/>
      <c r="BC1210" s="139"/>
      <c r="BD1210" s="139"/>
      <c r="BE1210" s="139"/>
      <c r="BF1210" s="139"/>
      <c r="BG1210" s="139"/>
    </row>
    <row r="1211" spans="1:59" ht="14.25" x14ac:dyDescent="0.2">
      <c r="A1211" s="139"/>
      <c r="B1211" s="139"/>
      <c r="C1211" s="139"/>
      <c r="D1211" s="139"/>
      <c r="E1211" s="139"/>
      <c r="F1211" s="139"/>
      <c r="G1211" s="139"/>
      <c r="H1211" s="139"/>
      <c r="I1211" s="139"/>
      <c r="J1211" s="139"/>
      <c r="K1211" s="139"/>
      <c r="L1211" s="139"/>
      <c r="M1211" s="139"/>
      <c r="N1211" s="139"/>
      <c r="O1211" s="139"/>
      <c r="P1211" s="139"/>
      <c r="Q1211" s="139"/>
      <c r="R1211" s="139"/>
      <c r="S1211" s="139"/>
      <c r="T1211" s="139"/>
      <c r="U1211" s="139"/>
      <c r="V1211" s="139"/>
      <c r="W1211" s="139"/>
      <c r="X1211" s="139"/>
      <c r="Y1211" s="139"/>
      <c r="Z1211" s="139"/>
      <c r="AA1211" s="139"/>
      <c r="AB1211" s="139"/>
      <c r="AC1211" s="139"/>
      <c r="AD1211" s="139"/>
      <c r="AE1211" s="139"/>
      <c r="AF1211" s="139"/>
      <c r="AG1211" s="139"/>
      <c r="AH1211" s="139"/>
      <c r="AI1211" s="139"/>
      <c r="AJ1211" s="139"/>
      <c r="AK1211" s="139"/>
      <c r="AL1211" s="139"/>
      <c r="AM1211" s="139"/>
      <c r="AN1211" s="139"/>
      <c r="AO1211" s="139"/>
      <c r="AP1211" s="139"/>
      <c r="AQ1211" s="139"/>
      <c r="AR1211" s="139"/>
      <c r="AS1211" s="139"/>
      <c r="AT1211" s="139"/>
      <c r="AU1211" s="139"/>
      <c r="AV1211" s="139"/>
      <c r="AW1211" s="139"/>
      <c r="AX1211" s="139"/>
      <c r="AY1211" s="139"/>
      <c r="AZ1211" s="139"/>
      <c r="BA1211" s="139"/>
      <c r="BB1211" s="139"/>
      <c r="BC1211" s="139"/>
      <c r="BD1211" s="139"/>
      <c r="BE1211" s="139"/>
      <c r="BF1211" s="139"/>
      <c r="BG1211" s="139"/>
    </row>
    <row r="1212" spans="1:59" ht="14.25" x14ac:dyDescent="0.2">
      <c r="A1212" s="139"/>
      <c r="B1212" s="139"/>
      <c r="C1212" s="139"/>
      <c r="D1212" s="139"/>
      <c r="E1212" s="139"/>
      <c r="F1212" s="139"/>
      <c r="G1212" s="139"/>
      <c r="H1212" s="139"/>
      <c r="I1212" s="139"/>
      <c r="J1212" s="139"/>
      <c r="K1212" s="139"/>
      <c r="L1212" s="139"/>
      <c r="M1212" s="139"/>
      <c r="N1212" s="139"/>
      <c r="O1212" s="139"/>
      <c r="P1212" s="139"/>
      <c r="Q1212" s="139"/>
      <c r="R1212" s="139"/>
      <c r="S1212" s="139"/>
      <c r="T1212" s="139"/>
      <c r="U1212" s="139"/>
      <c r="V1212" s="139"/>
      <c r="W1212" s="139"/>
      <c r="X1212" s="139"/>
      <c r="Y1212" s="139"/>
      <c r="Z1212" s="139"/>
      <c r="AA1212" s="139"/>
      <c r="AB1212" s="139"/>
      <c r="AC1212" s="139"/>
      <c r="AD1212" s="139"/>
      <c r="AE1212" s="139"/>
      <c r="AF1212" s="139"/>
      <c r="AG1212" s="139"/>
      <c r="AH1212" s="139"/>
      <c r="AI1212" s="139"/>
      <c r="AJ1212" s="139"/>
      <c r="AK1212" s="139"/>
      <c r="AL1212" s="139"/>
      <c r="AM1212" s="139"/>
      <c r="AN1212" s="139"/>
      <c r="AO1212" s="139"/>
      <c r="AP1212" s="139"/>
      <c r="AQ1212" s="139"/>
      <c r="AR1212" s="139"/>
      <c r="AS1212" s="139"/>
      <c r="AT1212" s="139"/>
      <c r="AU1212" s="139"/>
      <c r="AV1212" s="139"/>
      <c r="AW1212" s="139"/>
      <c r="AX1212" s="139"/>
      <c r="AY1212" s="139"/>
      <c r="AZ1212" s="139"/>
      <c r="BA1212" s="139"/>
      <c r="BB1212" s="139"/>
      <c r="BC1212" s="139"/>
      <c r="BD1212" s="139"/>
      <c r="BE1212" s="139"/>
      <c r="BF1212" s="139"/>
      <c r="BG1212" s="139"/>
    </row>
    <row r="1213" spans="1:59" ht="14.25" x14ac:dyDescent="0.2">
      <c r="A1213" s="139"/>
      <c r="B1213" s="139"/>
      <c r="C1213" s="139"/>
      <c r="D1213" s="139"/>
      <c r="E1213" s="139"/>
      <c r="F1213" s="139"/>
      <c r="G1213" s="139"/>
      <c r="H1213" s="139"/>
      <c r="I1213" s="139"/>
      <c r="J1213" s="139"/>
      <c r="K1213" s="139"/>
      <c r="L1213" s="139"/>
      <c r="M1213" s="139"/>
      <c r="N1213" s="139"/>
      <c r="O1213" s="139"/>
      <c r="P1213" s="139"/>
      <c r="Q1213" s="139"/>
      <c r="R1213" s="139"/>
      <c r="S1213" s="139"/>
      <c r="T1213" s="139"/>
      <c r="U1213" s="139"/>
      <c r="V1213" s="139"/>
      <c r="W1213" s="139"/>
      <c r="X1213" s="139"/>
      <c r="Y1213" s="139"/>
      <c r="Z1213" s="139"/>
      <c r="AA1213" s="139"/>
      <c r="AB1213" s="139"/>
      <c r="AC1213" s="139"/>
      <c r="AD1213" s="139"/>
      <c r="AE1213" s="139"/>
      <c r="AF1213" s="139"/>
      <c r="AG1213" s="139"/>
      <c r="AH1213" s="139"/>
      <c r="AI1213" s="139"/>
      <c r="AJ1213" s="139"/>
      <c r="AK1213" s="139"/>
      <c r="AL1213" s="139"/>
      <c r="AM1213" s="139"/>
      <c r="AN1213" s="139"/>
      <c r="AO1213" s="139"/>
      <c r="AP1213" s="139"/>
      <c r="AQ1213" s="139"/>
      <c r="AR1213" s="139"/>
      <c r="AS1213" s="139"/>
      <c r="AT1213" s="139"/>
      <c r="AU1213" s="139"/>
      <c r="AV1213" s="139"/>
      <c r="AW1213" s="139"/>
      <c r="AX1213" s="139"/>
      <c r="AY1213" s="139"/>
      <c r="AZ1213" s="139"/>
      <c r="BA1213" s="139"/>
      <c r="BB1213" s="139"/>
      <c r="BC1213" s="139"/>
      <c r="BD1213" s="139"/>
      <c r="BE1213" s="139"/>
      <c r="BF1213" s="139"/>
      <c r="BG1213" s="139"/>
    </row>
    <row r="1214" spans="1:59" ht="14.25" x14ac:dyDescent="0.2">
      <c r="A1214" s="139"/>
      <c r="B1214" s="139"/>
      <c r="C1214" s="139"/>
      <c r="D1214" s="139"/>
      <c r="E1214" s="139"/>
      <c r="F1214" s="139"/>
      <c r="G1214" s="139"/>
      <c r="H1214" s="139"/>
      <c r="I1214" s="139"/>
      <c r="J1214" s="139"/>
      <c r="K1214" s="139"/>
      <c r="L1214" s="139"/>
      <c r="M1214" s="139"/>
      <c r="N1214" s="139"/>
      <c r="O1214" s="139"/>
      <c r="P1214" s="139"/>
      <c r="Q1214" s="139"/>
      <c r="R1214" s="139"/>
      <c r="S1214" s="139"/>
      <c r="T1214" s="139"/>
      <c r="U1214" s="139"/>
      <c r="V1214" s="139"/>
      <c r="W1214" s="139"/>
      <c r="X1214" s="139"/>
      <c r="Y1214" s="139"/>
      <c r="Z1214" s="139"/>
      <c r="AA1214" s="139"/>
      <c r="AB1214" s="139"/>
      <c r="AC1214" s="139"/>
      <c r="AD1214" s="139"/>
      <c r="AE1214" s="139"/>
      <c r="AF1214" s="139"/>
      <c r="AG1214" s="139"/>
      <c r="AH1214" s="139"/>
      <c r="AI1214" s="139"/>
      <c r="AJ1214" s="139"/>
      <c r="AK1214" s="139"/>
      <c r="AL1214" s="139"/>
      <c r="AM1214" s="139"/>
      <c r="AN1214" s="139"/>
      <c r="AO1214" s="139"/>
      <c r="AP1214" s="139"/>
      <c r="AQ1214" s="139"/>
      <c r="AR1214" s="139"/>
      <c r="AS1214" s="139"/>
      <c r="AT1214" s="139"/>
      <c r="AU1214" s="139"/>
      <c r="AV1214" s="139"/>
      <c r="AW1214" s="139"/>
      <c r="AX1214" s="139"/>
      <c r="AY1214" s="139"/>
      <c r="AZ1214" s="139"/>
      <c r="BA1214" s="139"/>
      <c r="BB1214" s="139"/>
      <c r="BC1214" s="139"/>
      <c r="BD1214" s="139"/>
      <c r="BE1214" s="139"/>
      <c r="BF1214" s="139"/>
      <c r="BG1214" s="139"/>
    </row>
    <row r="1215" spans="1:59" ht="14.25" x14ac:dyDescent="0.2">
      <c r="A1215" s="139"/>
      <c r="B1215" s="139"/>
      <c r="C1215" s="139"/>
      <c r="D1215" s="139"/>
      <c r="E1215" s="139"/>
      <c r="F1215" s="139"/>
      <c r="G1215" s="139"/>
      <c r="H1215" s="139"/>
      <c r="I1215" s="139"/>
      <c r="J1215" s="139"/>
      <c r="K1215" s="139"/>
      <c r="L1215" s="139"/>
      <c r="M1215" s="139"/>
      <c r="N1215" s="139"/>
      <c r="O1215" s="139"/>
      <c r="P1215" s="139"/>
      <c r="Q1215" s="139"/>
      <c r="R1215" s="139"/>
      <c r="S1215" s="139"/>
      <c r="T1215" s="139"/>
      <c r="U1215" s="139"/>
      <c r="V1215" s="139"/>
      <c r="W1215" s="139"/>
      <c r="X1215" s="139"/>
      <c r="Y1215" s="139"/>
      <c r="Z1215" s="139"/>
      <c r="AA1215" s="139"/>
      <c r="AB1215" s="139"/>
      <c r="AC1215" s="139"/>
      <c r="AD1215" s="139"/>
      <c r="AE1215" s="139"/>
      <c r="AF1215" s="139"/>
      <c r="AG1215" s="139"/>
      <c r="AH1215" s="139"/>
      <c r="AI1215" s="139"/>
      <c r="AJ1215" s="139"/>
      <c r="AK1215" s="139"/>
      <c r="AL1215" s="139"/>
      <c r="AM1215" s="139"/>
      <c r="AN1215" s="139"/>
      <c r="AO1215" s="139"/>
      <c r="AP1215" s="139"/>
      <c r="AQ1215" s="139"/>
      <c r="AR1215" s="139"/>
      <c r="AS1215" s="139"/>
      <c r="AT1215" s="139"/>
      <c r="AU1215" s="139"/>
      <c r="AV1215" s="139"/>
      <c r="AW1215" s="139"/>
      <c r="AX1215" s="139"/>
      <c r="AY1215" s="139"/>
      <c r="AZ1215" s="139"/>
      <c r="BA1215" s="139"/>
      <c r="BB1215" s="139"/>
      <c r="BC1215" s="139"/>
      <c r="BD1215" s="139"/>
      <c r="BE1215" s="139"/>
      <c r="BF1215" s="139"/>
      <c r="BG1215" s="139"/>
    </row>
    <row r="1216" spans="1:59" ht="14.25" x14ac:dyDescent="0.2">
      <c r="A1216" s="139"/>
      <c r="B1216" s="139"/>
      <c r="C1216" s="139"/>
      <c r="D1216" s="139"/>
      <c r="E1216" s="139"/>
      <c r="F1216" s="139"/>
      <c r="G1216" s="139"/>
      <c r="H1216" s="139"/>
      <c r="I1216" s="139"/>
      <c r="J1216" s="139"/>
      <c r="K1216" s="139"/>
      <c r="L1216" s="139"/>
      <c r="M1216" s="139"/>
      <c r="N1216" s="139"/>
      <c r="O1216" s="139"/>
      <c r="P1216" s="139"/>
      <c r="Q1216" s="139"/>
      <c r="R1216" s="139"/>
      <c r="S1216" s="139"/>
      <c r="T1216" s="139"/>
      <c r="U1216" s="139"/>
      <c r="V1216" s="139"/>
      <c r="W1216" s="139"/>
      <c r="X1216" s="139"/>
      <c r="Y1216" s="139"/>
      <c r="Z1216" s="139"/>
      <c r="AA1216" s="139"/>
      <c r="AB1216" s="139"/>
      <c r="AC1216" s="139"/>
      <c r="AD1216" s="139"/>
      <c r="AE1216" s="139"/>
      <c r="AF1216" s="139"/>
      <c r="AG1216" s="139"/>
      <c r="AH1216" s="139"/>
      <c r="AI1216" s="139"/>
      <c r="AJ1216" s="139"/>
      <c r="AK1216" s="139"/>
      <c r="AL1216" s="139"/>
      <c r="AM1216" s="139"/>
      <c r="AN1216" s="139"/>
      <c r="AO1216" s="139"/>
      <c r="AP1216" s="139"/>
      <c r="AQ1216" s="139"/>
      <c r="AR1216" s="139"/>
      <c r="AS1216" s="139"/>
      <c r="AT1216" s="139"/>
      <c r="AU1216" s="139"/>
      <c r="AV1216" s="139"/>
      <c r="AW1216" s="139"/>
      <c r="AX1216" s="139"/>
      <c r="AY1216" s="139"/>
      <c r="AZ1216" s="139"/>
      <c r="BA1216" s="139"/>
      <c r="BB1216" s="139"/>
      <c r="BC1216" s="139"/>
      <c r="BD1216" s="139"/>
      <c r="BE1216" s="139"/>
      <c r="BF1216" s="139"/>
      <c r="BG1216" s="139"/>
    </row>
    <row r="1217" spans="1:59" ht="14.25" x14ac:dyDescent="0.2">
      <c r="A1217" s="139"/>
      <c r="B1217" s="139"/>
      <c r="C1217" s="139"/>
      <c r="D1217" s="139"/>
      <c r="E1217" s="139"/>
      <c r="F1217" s="139"/>
      <c r="G1217" s="139"/>
      <c r="H1217" s="139"/>
      <c r="I1217" s="139"/>
      <c r="J1217" s="139"/>
      <c r="K1217" s="139"/>
      <c r="L1217" s="139"/>
      <c r="M1217" s="139"/>
      <c r="N1217" s="139"/>
      <c r="O1217" s="139"/>
      <c r="P1217" s="139"/>
      <c r="Q1217" s="139"/>
      <c r="R1217" s="139"/>
      <c r="S1217" s="139"/>
      <c r="T1217" s="139"/>
      <c r="U1217" s="139"/>
      <c r="V1217" s="139"/>
      <c r="W1217" s="139"/>
      <c r="X1217" s="139"/>
      <c r="Y1217" s="139"/>
      <c r="Z1217" s="139"/>
      <c r="AA1217" s="139"/>
      <c r="AB1217" s="139"/>
      <c r="AC1217" s="139"/>
      <c r="AD1217" s="139"/>
      <c r="AE1217" s="139"/>
      <c r="AF1217" s="139"/>
      <c r="AG1217" s="139"/>
      <c r="AH1217" s="139"/>
      <c r="AI1217" s="139"/>
      <c r="AJ1217" s="139"/>
      <c r="AK1217" s="139"/>
      <c r="AL1217" s="139"/>
      <c r="AM1217" s="139"/>
      <c r="AN1217" s="139"/>
      <c r="AO1217" s="139"/>
      <c r="AP1217" s="139"/>
      <c r="AQ1217" s="139"/>
      <c r="AR1217" s="139"/>
      <c r="AS1217" s="139"/>
      <c r="AT1217" s="139"/>
      <c r="AU1217" s="139"/>
      <c r="AV1217" s="139"/>
      <c r="AW1217" s="139"/>
      <c r="AX1217" s="139"/>
      <c r="AY1217" s="139"/>
      <c r="AZ1217" s="139"/>
      <c r="BA1217" s="139"/>
      <c r="BB1217" s="139"/>
      <c r="BC1217" s="139"/>
      <c r="BD1217" s="139"/>
      <c r="BE1217" s="139"/>
      <c r="BF1217" s="139"/>
      <c r="BG1217" s="139"/>
    </row>
    <row r="1218" spans="1:59" ht="14.25" x14ac:dyDescent="0.2">
      <c r="A1218" s="139"/>
      <c r="B1218" s="139"/>
      <c r="C1218" s="139"/>
      <c r="D1218" s="139"/>
      <c r="E1218" s="139"/>
      <c r="F1218" s="139"/>
      <c r="G1218" s="139"/>
      <c r="H1218" s="139"/>
      <c r="I1218" s="139"/>
      <c r="J1218" s="139"/>
      <c r="K1218" s="139"/>
      <c r="L1218" s="139"/>
      <c r="M1218" s="139"/>
      <c r="N1218" s="139"/>
      <c r="O1218" s="139"/>
      <c r="P1218" s="139"/>
      <c r="Q1218" s="139"/>
      <c r="R1218" s="139"/>
      <c r="S1218" s="139"/>
      <c r="T1218" s="139"/>
      <c r="U1218" s="139"/>
      <c r="V1218" s="139"/>
      <c r="W1218" s="139"/>
      <c r="X1218" s="139"/>
      <c r="Y1218" s="139"/>
      <c r="Z1218" s="139"/>
      <c r="AA1218" s="139"/>
      <c r="AB1218" s="139"/>
      <c r="AC1218" s="139"/>
      <c r="AD1218" s="139"/>
      <c r="AE1218" s="139"/>
      <c r="AF1218" s="139"/>
      <c r="AG1218" s="139"/>
      <c r="AH1218" s="139"/>
      <c r="AI1218" s="139"/>
      <c r="AJ1218" s="139"/>
      <c r="AK1218" s="139"/>
      <c r="AL1218" s="139"/>
      <c r="AM1218" s="139"/>
      <c r="AN1218" s="139"/>
      <c r="AO1218" s="139"/>
      <c r="AP1218" s="139"/>
      <c r="AQ1218" s="139"/>
      <c r="AR1218" s="139"/>
      <c r="AS1218" s="139"/>
      <c r="AT1218" s="139"/>
      <c r="AU1218" s="139"/>
      <c r="AV1218" s="139"/>
      <c r="AW1218" s="139"/>
      <c r="AX1218" s="139"/>
      <c r="AY1218" s="139"/>
      <c r="AZ1218" s="139"/>
      <c r="BA1218" s="139"/>
      <c r="BB1218" s="139"/>
      <c r="BC1218" s="139"/>
      <c r="BD1218" s="139"/>
      <c r="BE1218" s="139"/>
      <c r="BF1218" s="139"/>
      <c r="BG1218" s="139"/>
    </row>
    <row r="1219" spans="1:59" ht="14.25" x14ac:dyDescent="0.2">
      <c r="A1219" s="139"/>
      <c r="B1219" s="139"/>
      <c r="C1219" s="139"/>
      <c r="D1219" s="139"/>
      <c r="E1219" s="139"/>
      <c r="F1219" s="139"/>
      <c r="G1219" s="139"/>
      <c r="H1219" s="139"/>
      <c r="I1219" s="139"/>
      <c r="J1219" s="139"/>
      <c r="K1219" s="139"/>
      <c r="L1219" s="139"/>
      <c r="M1219" s="139"/>
      <c r="N1219" s="139"/>
      <c r="O1219" s="139"/>
      <c r="P1219" s="139"/>
      <c r="Q1219" s="139"/>
      <c r="R1219" s="139"/>
      <c r="S1219" s="139"/>
      <c r="T1219" s="139"/>
      <c r="U1219" s="139"/>
      <c r="V1219" s="139"/>
      <c r="W1219" s="139"/>
      <c r="X1219" s="139"/>
      <c r="Y1219" s="139"/>
      <c r="Z1219" s="139"/>
      <c r="AA1219" s="139"/>
      <c r="AB1219" s="139"/>
      <c r="AC1219" s="139"/>
      <c r="AD1219" s="139"/>
      <c r="AE1219" s="139"/>
      <c r="AF1219" s="139"/>
      <c r="AG1219" s="139"/>
      <c r="AH1219" s="139"/>
      <c r="AI1219" s="139"/>
      <c r="AJ1219" s="139"/>
      <c r="AK1219" s="139"/>
      <c r="AL1219" s="139"/>
      <c r="AM1219" s="139"/>
      <c r="AN1219" s="139"/>
      <c r="AO1219" s="139"/>
      <c r="AP1219" s="139"/>
      <c r="AQ1219" s="139"/>
      <c r="AR1219" s="139"/>
      <c r="AS1219" s="139"/>
      <c r="AT1219" s="139"/>
      <c r="AU1219" s="139"/>
      <c r="AV1219" s="139"/>
      <c r="AW1219" s="139"/>
      <c r="AX1219" s="139"/>
      <c r="AY1219" s="139"/>
      <c r="AZ1219" s="139"/>
      <c r="BA1219" s="139"/>
      <c r="BB1219" s="139"/>
      <c r="BC1219" s="139"/>
      <c r="BD1219" s="139"/>
      <c r="BE1219" s="139"/>
      <c r="BF1219" s="139"/>
      <c r="BG1219" s="139"/>
    </row>
    <row r="1220" spans="1:59" ht="14.25" x14ac:dyDescent="0.2">
      <c r="A1220" s="139"/>
      <c r="B1220" s="139"/>
      <c r="C1220" s="139"/>
      <c r="D1220" s="139"/>
      <c r="E1220" s="139"/>
      <c r="F1220" s="139"/>
      <c r="G1220" s="139"/>
      <c r="H1220" s="139"/>
      <c r="I1220" s="139"/>
      <c r="J1220" s="139"/>
      <c r="K1220" s="139"/>
      <c r="L1220" s="139"/>
      <c r="M1220" s="139"/>
      <c r="N1220" s="139"/>
      <c r="O1220" s="139"/>
      <c r="P1220" s="139"/>
      <c r="Q1220" s="139"/>
      <c r="R1220" s="139"/>
      <c r="S1220" s="139"/>
      <c r="T1220" s="139"/>
      <c r="U1220" s="139"/>
      <c r="V1220" s="139"/>
      <c r="W1220" s="139"/>
      <c r="X1220" s="139"/>
      <c r="Y1220" s="139"/>
      <c r="Z1220" s="139"/>
      <c r="AA1220" s="139"/>
      <c r="AB1220" s="139"/>
      <c r="AC1220" s="139"/>
      <c r="AD1220" s="139"/>
      <c r="AE1220" s="139"/>
      <c r="AF1220" s="139"/>
      <c r="AG1220" s="139"/>
      <c r="AH1220" s="139"/>
      <c r="AI1220" s="139"/>
      <c r="AJ1220" s="139"/>
      <c r="AK1220" s="139"/>
      <c r="AL1220" s="139"/>
      <c r="AM1220" s="139"/>
      <c r="AN1220" s="139"/>
      <c r="AO1220" s="139"/>
      <c r="AP1220" s="139"/>
      <c r="AQ1220" s="139"/>
      <c r="AR1220" s="139"/>
      <c r="AS1220" s="139"/>
      <c r="AT1220" s="139"/>
      <c r="AU1220" s="139"/>
      <c r="AV1220" s="139"/>
      <c r="AW1220" s="139"/>
      <c r="AX1220" s="139"/>
      <c r="AY1220" s="139"/>
      <c r="AZ1220" s="139"/>
      <c r="BA1220" s="139"/>
      <c r="BB1220" s="139"/>
      <c r="BC1220" s="139"/>
      <c r="BD1220" s="139"/>
      <c r="BE1220" s="139"/>
      <c r="BF1220" s="139"/>
      <c r="BG1220" s="139"/>
    </row>
    <row r="1221" spans="1:59" ht="14.25" x14ac:dyDescent="0.2">
      <c r="A1221" s="139"/>
      <c r="B1221" s="139"/>
      <c r="C1221" s="139"/>
      <c r="D1221" s="139"/>
      <c r="E1221" s="139"/>
      <c r="F1221" s="139"/>
      <c r="G1221" s="139"/>
      <c r="H1221" s="139"/>
      <c r="I1221" s="139"/>
      <c r="J1221" s="139"/>
      <c r="K1221" s="139"/>
      <c r="L1221" s="139"/>
      <c r="M1221" s="139"/>
      <c r="N1221" s="139"/>
      <c r="O1221" s="139"/>
      <c r="P1221" s="139"/>
      <c r="Q1221" s="139"/>
      <c r="R1221" s="139"/>
      <c r="S1221" s="139"/>
      <c r="T1221" s="139"/>
      <c r="U1221" s="139"/>
      <c r="V1221" s="139"/>
      <c r="W1221" s="139"/>
      <c r="X1221" s="139"/>
      <c r="Y1221" s="139"/>
      <c r="Z1221" s="139"/>
      <c r="AA1221" s="139"/>
      <c r="AB1221" s="139"/>
      <c r="AC1221" s="139"/>
      <c r="AD1221" s="139"/>
      <c r="AE1221" s="139"/>
      <c r="AF1221" s="139"/>
      <c r="AG1221" s="139"/>
      <c r="AH1221" s="139"/>
      <c r="AI1221" s="139"/>
      <c r="AJ1221" s="139"/>
      <c r="AK1221" s="139"/>
      <c r="AL1221" s="139"/>
      <c r="AM1221" s="139"/>
      <c r="AN1221" s="139"/>
      <c r="AO1221" s="139"/>
      <c r="AP1221" s="139"/>
      <c r="AQ1221" s="139"/>
      <c r="AR1221" s="139"/>
      <c r="AS1221" s="139"/>
      <c r="AT1221" s="139"/>
      <c r="AU1221" s="139"/>
      <c r="AV1221" s="139"/>
      <c r="AW1221" s="139"/>
      <c r="AX1221" s="139"/>
      <c r="AY1221" s="139"/>
      <c r="AZ1221" s="139"/>
      <c r="BA1221" s="139"/>
      <c r="BB1221" s="139"/>
      <c r="BC1221" s="139"/>
      <c r="BD1221" s="139"/>
      <c r="BE1221" s="139"/>
      <c r="BF1221" s="139"/>
      <c r="BG1221" s="139"/>
    </row>
    <row r="1222" spans="1:59" ht="14.25" x14ac:dyDescent="0.2">
      <c r="A1222" s="139"/>
      <c r="B1222" s="139"/>
      <c r="C1222" s="139"/>
      <c r="D1222" s="139"/>
      <c r="E1222" s="139"/>
      <c r="F1222" s="139"/>
      <c r="G1222" s="139"/>
      <c r="H1222" s="139"/>
      <c r="I1222" s="139"/>
      <c r="J1222" s="139"/>
      <c r="K1222" s="139"/>
      <c r="L1222" s="139"/>
      <c r="M1222" s="139"/>
      <c r="N1222" s="139"/>
      <c r="O1222" s="139"/>
      <c r="P1222" s="139"/>
      <c r="Q1222" s="139"/>
      <c r="R1222" s="139"/>
      <c r="S1222" s="139"/>
      <c r="T1222" s="139"/>
      <c r="U1222" s="139"/>
      <c r="V1222" s="139"/>
      <c r="W1222" s="139"/>
      <c r="X1222" s="139"/>
      <c r="Y1222" s="139"/>
      <c r="Z1222" s="139"/>
      <c r="AA1222" s="139"/>
      <c r="AB1222" s="139"/>
      <c r="AC1222" s="139"/>
      <c r="AD1222" s="139"/>
      <c r="AE1222" s="139"/>
      <c r="AF1222" s="139"/>
      <c r="AG1222" s="139"/>
      <c r="AH1222" s="139"/>
      <c r="AI1222" s="139"/>
      <c r="AJ1222" s="139"/>
      <c r="AK1222" s="139"/>
      <c r="AL1222" s="139"/>
      <c r="AM1222" s="139"/>
      <c r="AN1222" s="139"/>
      <c r="AO1222" s="139"/>
      <c r="AP1222" s="139"/>
      <c r="AQ1222" s="139"/>
      <c r="AR1222" s="139"/>
      <c r="AS1222" s="139"/>
      <c r="AT1222" s="139"/>
      <c r="AU1222" s="139"/>
      <c r="AV1222" s="139"/>
      <c r="AW1222" s="139"/>
      <c r="AX1222" s="139"/>
      <c r="AY1222" s="139"/>
      <c r="AZ1222" s="139"/>
      <c r="BA1222" s="139"/>
      <c r="BB1222" s="139"/>
      <c r="BC1222" s="139"/>
      <c r="BD1222" s="139"/>
      <c r="BE1222" s="139"/>
      <c r="BF1222" s="139"/>
      <c r="BG1222" s="139"/>
    </row>
    <row r="1223" spans="1:59" ht="14.25" x14ac:dyDescent="0.2">
      <c r="A1223" s="139"/>
      <c r="B1223" s="139"/>
      <c r="C1223" s="139"/>
      <c r="D1223" s="139"/>
      <c r="E1223" s="139"/>
      <c r="F1223" s="139"/>
      <c r="G1223" s="139"/>
      <c r="H1223" s="139"/>
      <c r="I1223" s="139"/>
      <c r="J1223" s="139"/>
      <c r="K1223" s="139"/>
      <c r="L1223" s="139"/>
      <c r="M1223" s="139"/>
      <c r="N1223" s="139"/>
      <c r="O1223" s="139"/>
      <c r="P1223" s="139"/>
      <c r="Q1223" s="139"/>
      <c r="R1223" s="139"/>
      <c r="S1223" s="139"/>
      <c r="T1223" s="139"/>
      <c r="U1223" s="139"/>
      <c r="V1223" s="139"/>
      <c r="W1223" s="139"/>
      <c r="X1223" s="139"/>
      <c r="Y1223" s="139"/>
      <c r="Z1223" s="139"/>
      <c r="AA1223" s="139"/>
      <c r="AB1223" s="139"/>
      <c r="AC1223" s="139"/>
      <c r="AD1223" s="139"/>
      <c r="AE1223" s="139"/>
      <c r="AF1223" s="139"/>
      <c r="AG1223" s="139"/>
      <c r="AH1223" s="139"/>
      <c r="AI1223" s="139"/>
      <c r="AJ1223" s="139"/>
      <c r="AK1223" s="139"/>
      <c r="AL1223" s="139"/>
      <c r="AM1223" s="139"/>
      <c r="AN1223" s="139"/>
      <c r="AO1223" s="139"/>
      <c r="AP1223" s="139"/>
      <c r="AQ1223" s="139"/>
      <c r="AR1223" s="139"/>
      <c r="AS1223" s="139"/>
      <c r="AT1223" s="139"/>
      <c r="AU1223" s="139"/>
      <c r="AV1223" s="139"/>
      <c r="AW1223" s="139"/>
      <c r="AX1223" s="139"/>
      <c r="AY1223" s="139"/>
      <c r="AZ1223" s="139"/>
      <c r="BA1223" s="139"/>
      <c r="BB1223" s="139"/>
      <c r="BC1223" s="139"/>
      <c r="BD1223" s="139"/>
      <c r="BE1223" s="139"/>
      <c r="BF1223" s="139"/>
      <c r="BG1223" s="139"/>
    </row>
    <row r="1224" spans="1:59" ht="14.25" x14ac:dyDescent="0.2">
      <c r="A1224" s="139"/>
      <c r="B1224" s="139"/>
      <c r="C1224" s="139"/>
      <c r="D1224" s="139"/>
      <c r="E1224" s="139"/>
      <c r="F1224" s="139"/>
      <c r="G1224" s="139"/>
      <c r="H1224" s="139"/>
      <c r="I1224" s="139"/>
      <c r="J1224" s="139"/>
      <c r="K1224" s="139"/>
      <c r="L1224" s="139"/>
      <c r="M1224" s="139"/>
      <c r="N1224" s="139"/>
      <c r="O1224" s="139"/>
      <c r="P1224" s="139"/>
      <c r="Q1224" s="139"/>
      <c r="R1224" s="139"/>
      <c r="S1224" s="139"/>
      <c r="T1224" s="139"/>
      <c r="U1224" s="139"/>
      <c r="V1224" s="139"/>
      <c r="W1224" s="139"/>
      <c r="X1224" s="139"/>
      <c r="Y1224" s="139"/>
      <c r="Z1224" s="139"/>
      <c r="AA1224" s="139"/>
      <c r="AB1224" s="139"/>
      <c r="AC1224" s="139"/>
      <c r="AD1224" s="139"/>
      <c r="AE1224" s="139"/>
      <c r="AF1224" s="139"/>
      <c r="AG1224" s="139"/>
      <c r="AH1224" s="139"/>
      <c r="AI1224" s="139"/>
      <c r="AJ1224" s="139"/>
      <c r="AK1224" s="139"/>
      <c r="AL1224" s="139"/>
      <c r="AM1224" s="139"/>
      <c r="AN1224" s="139"/>
      <c r="AO1224" s="139"/>
      <c r="AP1224" s="139"/>
      <c r="AQ1224" s="139"/>
      <c r="AR1224" s="139"/>
      <c r="AS1224" s="139"/>
      <c r="AT1224" s="139"/>
      <c r="AU1224" s="139"/>
      <c r="AV1224" s="139"/>
      <c r="AW1224" s="139"/>
      <c r="AX1224" s="139"/>
      <c r="AY1224" s="139"/>
      <c r="AZ1224" s="139"/>
      <c r="BA1224" s="139"/>
      <c r="BB1224" s="139"/>
      <c r="BC1224" s="139"/>
      <c r="BD1224" s="139"/>
      <c r="BE1224" s="139"/>
      <c r="BF1224" s="139"/>
      <c r="BG1224" s="139"/>
    </row>
    <row r="1225" spans="1:59" ht="14.25" x14ac:dyDescent="0.2">
      <c r="A1225" s="139"/>
      <c r="B1225" s="139"/>
      <c r="C1225" s="139"/>
      <c r="D1225" s="139"/>
      <c r="E1225" s="139"/>
      <c r="F1225" s="139"/>
      <c r="G1225" s="139"/>
      <c r="H1225" s="139"/>
      <c r="I1225" s="139"/>
      <c r="J1225" s="139"/>
      <c r="K1225" s="139"/>
      <c r="L1225" s="139"/>
      <c r="M1225" s="139"/>
      <c r="N1225" s="139"/>
      <c r="O1225" s="139"/>
      <c r="P1225" s="139"/>
      <c r="Q1225" s="139"/>
      <c r="R1225" s="139"/>
      <c r="S1225" s="139"/>
      <c r="T1225" s="139"/>
      <c r="U1225" s="139"/>
      <c r="V1225" s="139"/>
      <c r="W1225" s="139"/>
      <c r="X1225" s="139"/>
      <c r="Y1225" s="139"/>
      <c r="Z1225" s="139"/>
      <c r="AA1225" s="139"/>
      <c r="AB1225" s="139"/>
      <c r="AC1225" s="139"/>
      <c r="AD1225" s="139"/>
      <c r="AE1225" s="139"/>
      <c r="AF1225" s="139"/>
      <c r="AG1225" s="139"/>
      <c r="AH1225" s="139"/>
      <c r="AI1225" s="139"/>
      <c r="AJ1225" s="139"/>
      <c r="AK1225" s="139"/>
      <c r="AL1225" s="139"/>
      <c r="AM1225" s="139"/>
      <c r="AN1225" s="139"/>
      <c r="AO1225" s="139"/>
      <c r="AP1225" s="139"/>
      <c r="AQ1225" s="139"/>
      <c r="AR1225" s="139"/>
      <c r="AS1225" s="139"/>
      <c r="AT1225" s="139"/>
      <c r="AU1225" s="139"/>
      <c r="AV1225" s="139"/>
      <c r="AW1225" s="139"/>
      <c r="AX1225" s="139"/>
      <c r="AY1225" s="139"/>
      <c r="AZ1225" s="139"/>
      <c r="BA1225" s="139"/>
      <c r="BB1225" s="139"/>
      <c r="BC1225" s="139"/>
      <c r="BD1225" s="139"/>
      <c r="BE1225" s="139"/>
      <c r="BF1225" s="139"/>
      <c r="BG1225" s="139"/>
    </row>
    <row r="1226" spans="1:59" ht="14.25" x14ac:dyDescent="0.2">
      <c r="A1226" s="139"/>
      <c r="B1226" s="139"/>
      <c r="C1226" s="139"/>
      <c r="D1226" s="139"/>
      <c r="E1226" s="139"/>
      <c r="F1226" s="139"/>
      <c r="G1226" s="139"/>
      <c r="H1226" s="139"/>
      <c r="I1226" s="139"/>
      <c r="J1226" s="139"/>
      <c r="K1226" s="139"/>
      <c r="L1226" s="139"/>
      <c r="M1226" s="139"/>
      <c r="N1226" s="139"/>
      <c r="O1226" s="139"/>
      <c r="P1226" s="139"/>
      <c r="Q1226" s="139"/>
      <c r="R1226" s="139"/>
      <c r="S1226" s="139"/>
      <c r="T1226" s="139"/>
      <c r="U1226" s="139"/>
      <c r="V1226" s="139"/>
      <c r="W1226" s="139"/>
      <c r="X1226" s="139"/>
      <c r="Y1226" s="139"/>
      <c r="Z1226" s="139"/>
      <c r="AA1226" s="139"/>
      <c r="AB1226" s="139"/>
      <c r="AC1226" s="139"/>
      <c r="AD1226" s="139"/>
      <c r="AE1226" s="139"/>
      <c r="AF1226" s="139"/>
      <c r="AG1226" s="139"/>
      <c r="AH1226" s="139"/>
      <c r="AI1226" s="139"/>
      <c r="AJ1226" s="139"/>
      <c r="AK1226" s="139"/>
      <c r="AL1226" s="139"/>
      <c r="AM1226" s="139"/>
      <c r="AN1226" s="139"/>
      <c r="AO1226" s="139"/>
      <c r="AP1226" s="139"/>
      <c r="AQ1226" s="139"/>
      <c r="AR1226" s="139"/>
      <c r="AS1226" s="139"/>
      <c r="AT1226" s="139"/>
      <c r="AU1226" s="139"/>
      <c r="AV1226" s="139"/>
      <c r="AW1226" s="139"/>
      <c r="AX1226" s="139"/>
      <c r="AY1226" s="139"/>
      <c r="AZ1226" s="139"/>
      <c r="BA1226" s="139"/>
      <c r="BB1226" s="139"/>
      <c r="BC1226" s="139"/>
      <c r="BD1226" s="139"/>
      <c r="BE1226" s="139"/>
      <c r="BF1226" s="139"/>
      <c r="BG1226" s="139"/>
    </row>
    <row r="1227" spans="1:59" ht="14.25" x14ac:dyDescent="0.2">
      <c r="A1227" s="139"/>
      <c r="B1227" s="139"/>
      <c r="C1227" s="139"/>
      <c r="D1227" s="139"/>
      <c r="E1227" s="139"/>
      <c r="F1227" s="139"/>
      <c r="G1227" s="139"/>
      <c r="H1227" s="139"/>
      <c r="I1227" s="139"/>
      <c r="J1227" s="139"/>
      <c r="K1227" s="139"/>
      <c r="L1227" s="139"/>
      <c r="M1227" s="139"/>
      <c r="N1227" s="139"/>
      <c r="O1227" s="139"/>
      <c r="P1227" s="139"/>
      <c r="Q1227" s="139"/>
      <c r="R1227" s="139"/>
      <c r="S1227" s="139"/>
      <c r="T1227" s="139"/>
      <c r="U1227" s="139"/>
      <c r="V1227" s="139"/>
      <c r="W1227" s="139"/>
      <c r="X1227" s="139"/>
      <c r="Y1227" s="139"/>
      <c r="Z1227" s="139"/>
      <c r="AA1227" s="139"/>
      <c r="AB1227" s="139"/>
      <c r="AC1227" s="139"/>
      <c r="AD1227" s="139"/>
      <c r="AE1227" s="139"/>
      <c r="AF1227" s="139"/>
      <c r="AG1227" s="139"/>
      <c r="AH1227" s="139"/>
      <c r="AI1227" s="139"/>
      <c r="AJ1227" s="139"/>
      <c r="AK1227" s="139"/>
      <c r="AL1227" s="139"/>
      <c r="AM1227" s="139"/>
      <c r="AN1227" s="139"/>
      <c r="AO1227" s="139"/>
      <c r="AP1227" s="139"/>
      <c r="AQ1227" s="139"/>
      <c r="AR1227" s="139"/>
      <c r="AS1227" s="139"/>
      <c r="AT1227" s="139"/>
      <c r="AU1227" s="139"/>
      <c r="AV1227" s="139"/>
      <c r="AW1227" s="139"/>
      <c r="AX1227" s="139"/>
      <c r="AY1227" s="139"/>
      <c r="AZ1227" s="139"/>
      <c r="BA1227" s="139"/>
      <c r="BB1227" s="139"/>
      <c r="BC1227" s="139"/>
      <c r="BD1227" s="139"/>
      <c r="BE1227" s="139"/>
      <c r="BF1227" s="139"/>
      <c r="BG1227" s="139"/>
    </row>
    <row r="1228" spans="1:59" ht="14.25" x14ac:dyDescent="0.2">
      <c r="A1228" s="139"/>
      <c r="B1228" s="139"/>
      <c r="C1228" s="139"/>
      <c r="D1228" s="139"/>
      <c r="E1228" s="139"/>
      <c r="F1228" s="139"/>
      <c r="G1228" s="139"/>
      <c r="H1228" s="139"/>
      <c r="I1228" s="139"/>
      <c r="J1228" s="139"/>
      <c r="K1228" s="139"/>
      <c r="L1228" s="139"/>
      <c r="M1228" s="139"/>
      <c r="N1228" s="139"/>
      <c r="O1228" s="139"/>
      <c r="P1228" s="139"/>
      <c r="Q1228" s="139"/>
      <c r="R1228" s="139"/>
      <c r="S1228" s="139"/>
      <c r="T1228" s="139"/>
      <c r="U1228" s="139"/>
      <c r="V1228" s="139"/>
      <c r="W1228" s="139"/>
      <c r="X1228" s="139"/>
      <c r="Y1228" s="139"/>
      <c r="Z1228" s="139"/>
      <c r="AA1228" s="139"/>
      <c r="AB1228" s="139"/>
      <c r="AC1228" s="139"/>
      <c r="AD1228" s="139"/>
      <c r="AE1228" s="139"/>
      <c r="AF1228" s="139"/>
      <c r="AG1228" s="139"/>
      <c r="AH1228" s="139"/>
      <c r="AI1228" s="139"/>
      <c r="AJ1228" s="139"/>
      <c r="AK1228" s="139"/>
      <c r="AL1228" s="139"/>
      <c r="AM1228" s="139"/>
      <c r="AN1228" s="139"/>
      <c r="AO1228" s="139"/>
      <c r="AP1228" s="139"/>
      <c r="AQ1228" s="139"/>
      <c r="AR1228" s="139"/>
      <c r="AS1228" s="139"/>
      <c r="AT1228" s="139"/>
      <c r="AU1228" s="139"/>
      <c r="AV1228" s="139"/>
      <c r="AW1228" s="139"/>
      <c r="AX1228" s="139"/>
      <c r="AY1228" s="139"/>
      <c r="AZ1228" s="139"/>
      <c r="BA1228" s="139"/>
      <c r="BB1228" s="139"/>
      <c r="BC1228" s="139"/>
      <c r="BD1228" s="139"/>
      <c r="BE1228" s="139"/>
      <c r="BF1228" s="139"/>
      <c r="BG1228" s="139"/>
    </row>
    <row r="1229" spans="1:59" ht="14.25" x14ac:dyDescent="0.2">
      <c r="A1229" s="139"/>
      <c r="B1229" s="139"/>
      <c r="C1229" s="139"/>
      <c r="D1229" s="139"/>
      <c r="E1229" s="139"/>
      <c r="F1229" s="139"/>
      <c r="G1229" s="139"/>
      <c r="H1229" s="139"/>
      <c r="I1229" s="139"/>
      <c r="J1229" s="139"/>
      <c r="K1229" s="139"/>
      <c r="L1229" s="139"/>
      <c r="M1229" s="139"/>
      <c r="N1229" s="139"/>
      <c r="O1229" s="139"/>
      <c r="P1229" s="139"/>
      <c r="Q1229" s="139"/>
      <c r="R1229" s="139"/>
      <c r="S1229" s="139"/>
      <c r="T1229" s="139"/>
      <c r="U1229" s="139"/>
      <c r="V1229" s="139"/>
      <c r="W1229" s="139"/>
      <c r="X1229" s="139"/>
      <c r="Y1229" s="139"/>
      <c r="Z1229" s="139"/>
      <c r="AA1229" s="139"/>
      <c r="AB1229" s="139"/>
      <c r="AC1229" s="139"/>
      <c r="AD1229" s="139"/>
      <c r="AE1229" s="139"/>
      <c r="AF1229" s="139"/>
      <c r="AG1229" s="139"/>
      <c r="AH1229" s="139"/>
      <c r="AI1229" s="139"/>
      <c r="AJ1229" s="139"/>
      <c r="AK1229" s="139"/>
      <c r="AL1229" s="139"/>
      <c r="AM1229" s="139"/>
      <c r="AN1229" s="139"/>
      <c r="AO1229" s="139"/>
      <c r="AP1229" s="139"/>
      <c r="AQ1229" s="139"/>
      <c r="AR1229" s="139"/>
      <c r="AS1229" s="139"/>
      <c r="AT1229" s="139"/>
      <c r="AU1229" s="139"/>
      <c r="AV1229" s="139"/>
      <c r="AW1229" s="139"/>
      <c r="AX1229" s="139"/>
      <c r="AY1229" s="139"/>
      <c r="AZ1229" s="139"/>
      <c r="BA1229" s="139"/>
      <c r="BB1229" s="139"/>
      <c r="BC1229" s="139"/>
      <c r="BD1229" s="139"/>
      <c r="BE1229" s="139"/>
      <c r="BF1229" s="139"/>
      <c r="BG1229" s="139"/>
    </row>
    <row r="1230" spans="1:59" ht="14.25" x14ac:dyDescent="0.2">
      <c r="A1230" s="139"/>
      <c r="B1230" s="139"/>
      <c r="C1230" s="139"/>
      <c r="D1230" s="139"/>
      <c r="E1230" s="139"/>
      <c r="F1230" s="139"/>
      <c r="G1230" s="139"/>
      <c r="H1230" s="139"/>
      <c r="I1230" s="139"/>
      <c r="J1230" s="139"/>
      <c r="K1230" s="139"/>
      <c r="L1230" s="139"/>
      <c r="M1230" s="139"/>
      <c r="N1230" s="139"/>
      <c r="O1230" s="139"/>
      <c r="P1230" s="139"/>
      <c r="Q1230" s="139"/>
      <c r="R1230" s="139"/>
      <c r="S1230" s="139"/>
      <c r="T1230" s="139"/>
      <c r="U1230" s="139"/>
      <c r="V1230" s="139"/>
      <c r="W1230" s="139"/>
      <c r="X1230" s="139"/>
      <c r="Y1230" s="139"/>
      <c r="Z1230" s="139"/>
      <c r="AA1230" s="139"/>
      <c r="AB1230" s="139"/>
      <c r="AC1230" s="139"/>
      <c r="AD1230" s="139"/>
      <c r="AE1230" s="139"/>
      <c r="AF1230" s="139"/>
      <c r="AG1230" s="139"/>
      <c r="AH1230" s="139"/>
      <c r="AI1230" s="139"/>
      <c r="AJ1230" s="139"/>
      <c r="AK1230" s="139"/>
      <c r="AL1230" s="139"/>
      <c r="AM1230" s="139"/>
      <c r="AN1230" s="139"/>
      <c r="AO1230" s="139"/>
      <c r="AP1230" s="139"/>
      <c r="AQ1230" s="139"/>
      <c r="AR1230" s="139"/>
      <c r="AS1230" s="139"/>
      <c r="AT1230" s="139"/>
      <c r="AU1230" s="139"/>
      <c r="AV1230" s="139"/>
      <c r="AW1230" s="139"/>
      <c r="AX1230" s="139"/>
      <c r="AY1230" s="139"/>
      <c r="AZ1230" s="139"/>
      <c r="BA1230" s="139"/>
      <c r="BB1230" s="139"/>
      <c r="BC1230" s="139"/>
      <c r="BD1230" s="139"/>
      <c r="BE1230" s="139"/>
      <c r="BF1230" s="139"/>
      <c r="BG1230" s="139"/>
    </row>
    <row r="1231" spans="1:59" ht="14.25" x14ac:dyDescent="0.2">
      <c r="A1231" s="139"/>
      <c r="B1231" s="139"/>
      <c r="C1231" s="139"/>
      <c r="D1231" s="139"/>
      <c r="E1231" s="139"/>
      <c r="F1231" s="139"/>
      <c r="G1231" s="139"/>
      <c r="H1231" s="139"/>
      <c r="I1231" s="139"/>
      <c r="J1231" s="139"/>
      <c r="K1231" s="139"/>
      <c r="L1231" s="139"/>
      <c r="M1231" s="139"/>
      <c r="N1231" s="139"/>
      <c r="O1231" s="139"/>
      <c r="P1231" s="139"/>
      <c r="Q1231" s="139"/>
      <c r="R1231" s="139"/>
      <c r="S1231" s="139"/>
      <c r="T1231" s="139"/>
      <c r="U1231" s="139"/>
      <c r="V1231" s="139"/>
      <c r="W1231" s="139"/>
      <c r="X1231" s="139"/>
      <c r="Y1231" s="139"/>
      <c r="Z1231" s="139"/>
      <c r="AA1231" s="139"/>
      <c r="AB1231" s="139"/>
      <c r="AC1231" s="139"/>
      <c r="AD1231" s="139"/>
      <c r="AE1231" s="139"/>
      <c r="AF1231" s="139"/>
      <c r="AG1231" s="139"/>
      <c r="AH1231" s="139"/>
      <c r="AI1231" s="139"/>
      <c r="AJ1231" s="139"/>
      <c r="AK1231" s="139"/>
      <c r="AL1231" s="139"/>
      <c r="AM1231" s="139"/>
      <c r="AN1231" s="139"/>
      <c r="AO1231" s="139"/>
      <c r="AP1231" s="139"/>
      <c r="AQ1231" s="139"/>
      <c r="AR1231" s="139"/>
      <c r="AS1231" s="139"/>
      <c r="AT1231" s="139"/>
      <c r="AU1231" s="139"/>
      <c r="AV1231" s="139"/>
      <c r="AW1231" s="139"/>
      <c r="AX1231" s="139"/>
      <c r="AY1231" s="139"/>
      <c r="AZ1231" s="139"/>
      <c r="BA1231" s="139"/>
      <c r="BB1231" s="139"/>
      <c r="BC1231" s="139"/>
      <c r="BD1231" s="139"/>
      <c r="BE1231" s="139"/>
      <c r="BF1231" s="139"/>
      <c r="BG1231" s="139"/>
    </row>
    <row r="1232" spans="1:59" ht="14.25" x14ac:dyDescent="0.2">
      <c r="A1232" s="139"/>
      <c r="B1232" s="139"/>
      <c r="C1232" s="139"/>
      <c r="D1232" s="139"/>
      <c r="E1232" s="139"/>
      <c r="F1232" s="139"/>
      <c r="G1232" s="139"/>
      <c r="H1232" s="139"/>
      <c r="I1232" s="139"/>
      <c r="J1232" s="139"/>
      <c r="K1232" s="139"/>
      <c r="L1232" s="139"/>
      <c r="M1232" s="139"/>
      <c r="N1232" s="139"/>
      <c r="O1232" s="139"/>
      <c r="P1232" s="139"/>
      <c r="Q1232" s="139"/>
      <c r="R1232" s="139"/>
      <c r="S1232" s="139"/>
      <c r="T1232" s="139"/>
      <c r="U1232" s="139"/>
      <c r="V1232" s="139"/>
      <c r="W1232" s="139"/>
      <c r="X1232" s="139"/>
      <c r="Y1232" s="139"/>
      <c r="Z1232" s="139"/>
      <c r="AA1232" s="139"/>
      <c r="AB1232" s="139"/>
      <c r="AC1232" s="139"/>
      <c r="AD1232" s="139"/>
      <c r="AE1232" s="139"/>
      <c r="AF1232" s="139"/>
      <c r="AG1232" s="139"/>
      <c r="AH1232" s="139"/>
      <c r="AI1232" s="139"/>
      <c r="AJ1232" s="139"/>
      <c r="AK1232" s="139"/>
      <c r="AL1232" s="139"/>
      <c r="AM1232" s="139"/>
      <c r="AN1232" s="139"/>
      <c r="AO1232" s="139"/>
      <c r="AP1232" s="139"/>
      <c r="AQ1232" s="139"/>
      <c r="AR1232" s="139"/>
      <c r="AS1232" s="139"/>
      <c r="AT1232" s="139"/>
      <c r="AU1232" s="139"/>
      <c r="AV1232" s="139"/>
      <c r="AW1232" s="139"/>
      <c r="AX1232" s="139"/>
      <c r="AY1232" s="139"/>
      <c r="AZ1232" s="139"/>
      <c r="BA1232" s="139"/>
      <c r="BB1232" s="139"/>
      <c r="BC1232" s="139"/>
      <c r="BD1232" s="139"/>
      <c r="BE1232" s="139"/>
      <c r="BF1232" s="139"/>
      <c r="BG1232" s="139"/>
    </row>
    <row r="1233" spans="1:59" ht="14.25" x14ac:dyDescent="0.2">
      <c r="A1233" s="139"/>
      <c r="B1233" s="139"/>
      <c r="C1233" s="139"/>
      <c r="D1233" s="139"/>
      <c r="E1233" s="139"/>
      <c r="F1233" s="139"/>
      <c r="G1233" s="139"/>
      <c r="H1233" s="139"/>
      <c r="I1233" s="139"/>
      <c r="J1233" s="139"/>
      <c r="K1233" s="139"/>
      <c r="L1233" s="139"/>
      <c r="M1233" s="139"/>
      <c r="N1233" s="139"/>
      <c r="O1233" s="139"/>
      <c r="P1233" s="139"/>
      <c r="Q1233" s="139"/>
      <c r="R1233" s="139"/>
      <c r="S1233" s="139"/>
      <c r="T1233" s="139"/>
      <c r="U1233" s="139"/>
      <c r="V1233" s="139"/>
      <c r="W1233" s="139"/>
      <c r="X1233" s="139"/>
      <c r="Y1233" s="139"/>
      <c r="Z1233" s="139"/>
      <c r="AA1233" s="139"/>
      <c r="AB1233" s="139"/>
      <c r="AC1233" s="139"/>
      <c r="AD1233" s="139"/>
      <c r="AE1233" s="139"/>
      <c r="AF1233" s="139"/>
      <c r="AG1233" s="139"/>
      <c r="AH1233" s="139"/>
      <c r="AI1233" s="139"/>
      <c r="AJ1233" s="139"/>
      <c r="AK1233" s="139"/>
      <c r="AL1233" s="139"/>
      <c r="AM1233" s="139"/>
      <c r="AN1233" s="139"/>
      <c r="AO1233" s="139"/>
      <c r="AP1233" s="139"/>
      <c r="AQ1233" s="139"/>
      <c r="AR1233" s="139"/>
      <c r="AS1233" s="139"/>
      <c r="AT1233" s="139"/>
      <c r="AU1233" s="139"/>
      <c r="AV1233" s="139"/>
      <c r="AW1233" s="139"/>
      <c r="AX1233" s="139"/>
      <c r="AY1233" s="139"/>
      <c r="AZ1233" s="139"/>
      <c r="BA1233" s="139"/>
      <c r="BB1233" s="139"/>
      <c r="BC1233" s="139"/>
      <c r="BD1233" s="139"/>
      <c r="BE1233" s="139"/>
      <c r="BF1233" s="139"/>
      <c r="BG1233" s="139"/>
    </row>
    <row r="1234" spans="1:59" ht="14.25" x14ac:dyDescent="0.2">
      <c r="A1234" s="139"/>
      <c r="B1234" s="139"/>
      <c r="C1234" s="139"/>
      <c r="D1234" s="139"/>
      <c r="E1234" s="139"/>
      <c r="F1234" s="139"/>
      <c r="G1234" s="139"/>
      <c r="H1234" s="139"/>
      <c r="I1234" s="139"/>
      <c r="J1234" s="139"/>
      <c r="K1234" s="139"/>
      <c r="L1234" s="139"/>
      <c r="M1234" s="139"/>
      <c r="N1234" s="139"/>
      <c r="O1234" s="139"/>
      <c r="P1234" s="139"/>
      <c r="Q1234" s="139"/>
      <c r="R1234" s="139"/>
      <c r="S1234" s="139"/>
      <c r="T1234" s="139"/>
      <c r="U1234" s="139"/>
      <c r="V1234" s="139"/>
      <c r="W1234" s="139"/>
      <c r="X1234" s="139"/>
      <c r="Y1234" s="139"/>
      <c r="Z1234" s="139"/>
      <c r="AA1234" s="139"/>
      <c r="AB1234" s="139"/>
      <c r="AC1234" s="139"/>
      <c r="AD1234" s="139"/>
      <c r="AE1234" s="139"/>
      <c r="AF1234" s="139"/>
      <c r="AG1234" s="139"/>
      <c r="AH1234" s="139"/>
      <c r="AI1234" s="139"/>
      <c r="AJ1234" s="139"/>
      <c r="AK1234" s="139"/>
      <c r="AL1234" s="139"/>
      <c r="AM1234" s="139"/>
      <c r="AN1234" s="139"/>
      <c r="AO1234" s="139"/>
      <c r="AP1234" s="139"/>
      <c r="AQ1234" s="139"/>
      <c r="AR1234" s="139"/>
      <c r="AS1234" s="139"/>
      <c r="AT1234" s="139"/>
      <c r="AU1234" s="139"/>
      <c r="AV1234" s="139"/>
      <c r="AW1234" s="139"/>
      <c r="AX1234" s="139"/>
      <c r="AY1234" s="139"/>
      <c r="AZ1234" s="139"/>
      <c r="BA1234" s="139"/>
      <c r="BB1234" s="139"/>
      <c r="BC1234" s="139"/>
      <c r="BD1234" s="139"/>
      <c r="BE1234" s="139"/>
      <c r="BF1234" s="139"/>
      <c r="BG1234" s="139"/>
    </row>
    <row r="1235" spans="1:59" ht="14.25" x14ac:dyDescent="0.2">
      <c r="A1235" s="139"/>
      <c r="B1235" s="139"/>
      <c r="C1235" s="139"/>
      <c r="D1235" s="139"/>
      <c r="E1235" s="139"/>
      <c r="F1235" s="139"/>
      <c r="G1235" s="139"/>
      <c r="H1235" s="139"/>
      <c r="I1235" s="139"/>
      <c r="J1235" s="139"/>
      <c r="K1235" s="139"/>
      <c r="L1235" s="139"/>
      <c r="M1235" s="139"/>
      <c r="N1235" s="139"/>
      <c r="O1235" s="139"/>
      <c r="P1235" s="139"/>
      <c r="Q1235" s="139"/>
      <c r="R1235" s="139"/>
      <c r="S1235" s="139"/>
      <c r="T1235" s="139"/>
      <c r="U1235" s="139"/>
      <c r="V1235" s="139"/>
      <c r="W1235" s="139"/>
      <c r="X1235" s="139"/>
      <c r="Y1235" s="139"/>
      <c r="Z1235" s="139"/>
      <c r="AA1235" s="139"/>
      <c r="AB1235" s="139"/>
      <c r="AC1235" s="139"/>
      <c r="AD1235" s="139"/>
      <c r="AE1235" s="139"/>
      <c r="AF1235" s="139"/>
      <c r="AG1235" s="139"/>
      <c r="AH1235" s="139"/>
      <c r="AI1235" s="139"/>
      <c r="AJ1235" s="139"/>
      <c r="AK1235" s="139"/>
      <c r="AL1235" s="139"/>
      <c r="AM1235" s="139"/>
      <c r="AN1235" s="139"/>
      <c r="AO1235" s="139"/>
      <c r="AP1235" s="139"/>
      <c r="AQ1235" s="139"/>
      <c r="AR1235" s="139"/>
      <c r="AS1235" s="139"/>
      <c r="AT1235" s="139"/>
      <c r="AU1235" s="139"/>
      <c r="AV1235" s="139"/>
      <c r="AW1235" s="139"/>
      <c r="AX1235" s="139"/>
      <c r="AY1235" s="139"/>
      <c r="AZ1235" s="139"/>
      <c r="BA1235" s="139"/>
      <c r="BB1235" s="139"/>
      <c r="BC1235" s="139"/>
      <c r="BD1235" s="139"/>
      <c r="BE1235" s="139"/>
      <c r="BF1235" s="139"/>
      <c r="BG1235" s="139"/>
    </row>
    <row r="1236" spans="1:59" ht="14.25" x14ac:dyDescent="0.2">
      <c r="A1236" s="139"/>
      <c r="B1236" s="139"/>
      <c r="C1236" s="139"/>
      <c r="D1236" s="139"/>
      <c r="E1236" s="139"/>
      <c r="F1236" s="139"/>
      <c r="G1236" s="139"/>
      <c r="H1236" s="139"/>
      <c r="I1236" s="139"/>
      <c r="J1236" s="139"/>
      <c r="K1236" s="139"/>
      <c r="L1236" s="139"/>
      <c r="M1236" s="139"/>
      <c r="N1236" s="139"/>
      <c r="O1236" s="139"/>
      <c r="P1236" s="139"/>
      <c r="Q1236" s="139"/>
      <c r="R1236" s="139"/>
      <c r="S1236" s="139"/>
      <c r="T1236" s="139"/>
      <c r="U1236" s="139"/>
      <c r="V1236" s="139"/>
      <c r="W1236" s="139"/>
      <c r="X1236" s="139"/>
      <c r="Y1236" s="139"/>
      <c r="Z1236" s="139"/>
      <c r="AA1236" s="139"/>
      <c r="AB1236" s="139"/>
      <c r="AC1236" s="139"/>
      <c r="AD1236" s="139"/>
      <c r="AE1236" s="139"/>
      <c r="AF1236" s="139"/>
      <c r="AG1236" s="139"/>
      <c r="AH1236" s="139"/>
      <c r="AI1236" s="139"/>
      <c r="AJ1236" s="139"/>
      <c r="AK1236" s="139"/>
      <c r="AL1236" s="139"/>
      <c r="AM1236" s="139"/>
      <c r="AN1236" s="139"/>
      <c r="AO1236" s="139"/>
      <c r="AP1236" s="139"/>
      <c r="AQ1236" s="139"/>
      <c r="AR1236" s="139"/>
      <c r="AS1236" s="139"/>
      <c r="AT1236" s="139"/>
      <c r="AU1236" s="139"/>
      <c r="AV1236" s="139"/>
      <c r="AW1236" s="139"/>
      <c r="AX1236" s="139"/>
      <c r="AY1236" s="139"/>
      <c r="AZ1236" s="139"/>
      <c r="BA1236" s="139"/>
      <c r="BB1236" s="139"/>
      <c r="BC1236" s="139"/>
      <c r="BD1236" s="139"/>
      <c r="BE1236" s="139"/>
      <c r="BF1236" s="139"/>
      <c r="BG1236" s="139"/>
    </row>
    <row r="1237" spans="1:59" ht="14.25" x14ac:dyDescent="0.2">
      <c r="A1237" s="139"/>
      <c r="B1237" s="139"/>
      <c r="C1237" s="139"/>
      <c r="D1237" s="139"/>
      <c r="E1237" s="139"/>
      <c r="F1237" s="139"/>
      <c r="G1237" s="139"/>
      <c r="H1237" s="139"/>
      <c r="I1237" s="139"/>
      <c r="J1237" s="139"/>
      <c r="K1237" s="139"/>
      <c r="L1237" s="139"/>
      <c r="M1237" s="139"/>
      <c r="N1237" s="139"/>
      <c r="O1237" s="139"/>
      <c r="P1237" s="139"/>
      <c r="Q1237" s="139"/>
      <c r="R1237" s="139"/>
      <c r="S1237" s="139"/>
      <c r="T1237" s="139"/>
      <c r="U1237" s="139"/>
      <c r="V1237" s="139"/>
      <c r="W1237" s="139"/>
      <c r="X1237" s="139"/>
      <c r="Y1237" s="139"/>
      <c r="Z1237" s="139"/>
      <c r="AA1237" s="139"/>
      <c r="AB1237" s="139"/>
      <c r="AC1237" s="139"/>
      <c r="AD1237" s="139"/>
      <c r="AE1237" s="139"/>
      <c r="AF1237" s="139"/>
      <c r="AG1237" s="139"/>
      <c r="AH1237" s="139"/>
      <c r="AI1237" s="139"/>
      <c r="AJ1237" s="139"/>
      <c r="AK1237" s="139"/>
      <c r="AL1237" s="139"/>
      <c r="AM1237" s="139"/>
      <c r="AN1237" s="139"/>
      <c r="AO1237" s="139"/>
      <c r="AP1237" s="139"/>
      <c r="AQ1237" s="139"/>
      <c r="AR1237" s="139"/>
      <c r="AS1237" s="139"/>
      <c r="AT1237" s="139"/>
      <c r="AU1237" s="139"/>
      <c r="AV1237" s="139"/>
      <c r="AW1237" s="139"/>
      <c r="AX1237" s="139"/>
      <c r="AY1237" s="139"/>
      <c r="AZ1237" s="139"/>
      <c r="BA1237" s="139"/>
      <c r="BB1237" s="139"/>
      <c r="BC1237" s="139"/>
      <c r="BD1237" s="139"/>
      <c r="BE1237" s="139"/>
      <c r="BF1237" s="139"/>
      <c r="BG1237" s="139"/>
    </row>
    <row r="1238" spans="1:59" ht="14.25" x14ac:dyDescent="0.2">
      <c r="A1238" s="139"/>
      <c r="B1238" s="139"/>
      <c r="C1238" s="139"/>
      <c r="D1238" s="139"/>
      <c r="E1238" s="139"/>
      <c r="F1238" s="139"/>
      <c r="G1238" s="139"/>
      <c r="H1238" s="139"/>
      <c r="I1238" s="139"/>
      <c r="J1238" s="139"/>
      <c r="K1238" s="139"/>
      <c r="L1238" s="139"/>
      <c r="M1238" s="139"/>
      <c r="N1238" s="139"/>
      <c r="O1238" s="139"/>
      <c r="P1238" s="139"/>
      <c r="Q1238" s="139"/>
      <c r="R1238" s="139"/>
      <c r="S1238" s="139"/>
      <c r="T1238" s="139"/>
      <c r="U1238" s="139"/>
      <c r="V1238" s="139"/>
      <c r="W1238" s="139"/>
      <c r="X1238" s="139"/>
      <c r="Y1238" s="139"/>
      <c r="Z1238" s="139"/>
      <c r="AA1238" s="139"/>
      <c r="AB1238" s="139"/>
      <c r="AC1238" s="139"/>
      <c r="AD1238" s="139"/>
      <c r="AE1238" s="139"/>
      <c r="AF1238" s="139"/>
      <c r="AG1238" s="139"/>
      <c r="AH1238" s="139"/>
      <c r="AI1238" s="139"/>
      <c r="AJ1238" s="139"/>
      <c r="AK1238" s="139"/>
      <c r="AL1238" s="139"/>
      <c r="AM1238" s="139"/>
      <c r="AN1238" s="139"/>
      <c r="AO1238" s="139"/>
      <c r="AP1238" s="139"/>
      <c r="AQ1238" s="139"/>
      <c r="AR1238" s="139"/>
      <c r="AS1238" s="139"/>
      <c r="AT1238" s="139"/>
      <c r="AU1238" s="139"/>
      <c r="AV1238" s="139"/>
      <c r="AW1238" s="139"/>
      <c r="AX1238" s="139"/>
      <c r="AY1238" s="139"/>
      <c r="AZ1238" s="139"/>
      <c r="BA1238" s="139"/>
      <c r="BB1238" s="139"/>
      <c r="BC1238" s="139"/>
      <c r="BD1238" s="139"/>
      <c r="BE1238" s="139"/>
      <c r="BF1238" s="139"/>
      <c r="BG1238" s="139"/>
    </row>
    <row r="1239" spans="1:59" ht="14.25" x14ac:dyDescent="0.2">
      <c r="A1239" s="139"/>
      <c r="B1239" s="139"/>
      <c r="C1239" s="139"/>
      <c r="D1239" s="139"/>
      <c r="E1239" s="139"/>
      <c r="F1239" s="139"/>
      <c r="G1239" s="139"/>
      <c r="H1239" s="139"/>
      <c r="I1239" s="139"/>
      <c r="J1239" s="139"/>
      <c r="K1239" s="139"/>
      <c r="L1239" s="139"/>
      <c r="M1239" s="139"/>
      <c r="N1239" s="139"/>
      <c r="O1239" s="139"/>
      <c r="P1239" s="139"/>
      <c r="Q1239" s="139"/>
      <c r="R1239" s="139"/>
      <c r="S1239" s="139"/>
      <c r="T1239" s="139"/>
      <c r="U1239" s="139"/>
      <c r="V1239" s="139"/>
      <c r="W1239" s="139"/>
      <c r="X1239" s="139"/>
      <c r="Y1239" s="139"/>
      <c r="Z1239" s="139"/>
      <c r="AA1239" s="139"/>
      <c r="AB1239" s="139"/>
      <c r="AC1239" s="139"/>
      <c r="AD1239" s="139"/>
      <c r="AE1239" s="139"/>
      <c r="AF1239" s="139"/>
      <c r="AG1239" s="139"/>
      <c r="AH1239" s="139"/>
      <c r="AI1239" s="139"/>
      <c r="AJ1239" s="139"/>
      <c r="AK1239" s="139"/>
      <c r="AL1239" s="139"/>
      <c r="AM1239" s="139"/>
      <c r="AN1239" s="139"/>
      <c r="AO1239" s="139"/>
      <c r="AP1239" s="139"/>
      <c r="AQ1239" s="139"/>
      <c r="AR1239" s="139"/>
      <c r="AS1239" s="139"/>
      <c r="AT1239" s="139"/>
      <c r="AU1239" s="139"/>
      <c r="AV1239" s="139"/>
      <c r="AW1239" s="139"/>
      <c r="AX1239" s="139"/>
      <c r="AY1239" s="139"/>
      <c r="AZ1239" s="139"/>
      <c r="BA1239" s="139"/>
      <c r="BB1239" s="139"/>
      <c r="BC1239" s="139"/>
      <c r="BD1239" s="139"/>
      <c r="BE1239" s="139"/>
      <c r="BF1239" s="139"/>
      <c r="BG1239" s="139"/>
    </row>
    <row r="1240" spans="1:59" ht="14.25" x14ac:dyDescent="0.2">
      <c r="A1240" s="139"/>
      <c r="B1240" s="139"/>
      <c r="C1240" s="139"/>
      <c r="D1240" s="139"/>
      <c r="E1240" s="139"/>
      <c r="F1240" s="139"/>
      <c r="G1240" s="139"/>
      <c r="H1240" s="139"/>
      <c r="I1240" s="139"/>
      <c r="J1240" s="139"/>
      <c r="K1240" s="139"/>
      <c r="L1240" s="139"/>
      <c r="M1240" s="139"/>
      <c r="N1240" s="139"/>
      <c r="O1240" s="139"/>
      <c r="P1240" s="139"/>
      <c r="Q1240" s="139"/>
      <c r="R1240" s="139"/>
      <c r="S1240" s="139"/>
      <c r="T1240" s="139"/>
      <c r="U1240" s="139"/>
      <c r="V1240" s="139"/>
      <c r="W1240" s="139"/>
      <c r="X1240" s="139"/>
      <c r="Y1240" s="139"/>
      <c r="Z1240" s="139"/>
      <c r="AA1240" s="139"/>
      <c r="AB1240" s="139"/>
      <c r="AC1240" s="139"/>
      <c r="AD1240" s="139"/>
      <c r="AE1240" s="139"/>
      <c r="AF1240" s="139"/>
      <c r="AG1240" s="139"/>
      <c r="AH1240" s="139"/>
      <c r="AI1240" s="139"/>
      <c r="AJ1240" s="139"/>
      <c r="AK1240" s="139"/>
      <c r="AL1240" s="139"/>
      <c r="AM1240" s="139"/>
      <c r="AN1240" s="139"/>
      <c r="AO1240" s="139"/>
      <c r="AP1240" s="139"/>
      <c r="AQ1240" s="139"/>
      <c r="AR1240" s="139"/>
      <c r="AS1240" s="139"/>
      <c r="AT1240" s="139"/>
      <c r="AU1240" s="139"/>
      <c r="AV1240" s="139"/>
      <c r="AW1240" s="139"/>
      <c r="AX1240" s="139"/>
      <c r="AY1240" s="139"/>
      <c r="AZ1240" s="139"/>
      <c r="BA1240" s="139"/>
      <c r="BB1240" s="139"/>
      <c r="BC1240" s="139"/>
      <c r="BD1240" s="139"/>
      <c r="BE1240" s="139"/>
      <c r="BF1240" s="139"/>
      <c r="BG1240" s="139"/>
    </row>
    <row r="1241" spans="1:59" ht="14.25" x14ac:dyDescent="0.2">
      <c r="A1241" s="139"/>
      <c r="B1241" s="139"/>
      <c r="C1241" s="139"/>
      <c r="D1241" s="139"/>
      <c r="E1241" s="139"/>
      <c r="F1241" s="139"/>
      <c r="G1241" s="139"/>
      <c r="H1241" s="139"/>
      <c r="I1241" s="139"/>
      <c r="J1241" s="139"/>
      <c r="K1241" s="139"/>
      <c r="L1241" s="139"/>
      <c r="M1241" s="139"/>
      <c r="N1241" s="139"/>
      <c r="O1241" s="139"/>
      <c r="P1241" s="139"/>
      <c r="Q1241" s="139"/>
      <c r="R1241" s="139"/>
      <c r="S1241" s="139"/>
      <c r="T1241" s="139"/>
      <c r="U1241" s="139"/>
      <c r="V1241" s="139"/>
      <c r="W1241" s="139"/>
      <c r="X1241" s="139"/>
      <c r="Y1241" s="139"/>
      <c r="Z1241" s="139"/>
      <c r="AA1241" s="139"/>
      <c r="AB1241" s="139"/>
      <c r="AC1241" s="139"/>
      <c r="AD1241" s="139"/>
      <c r="AE1241" s="139"/>
      <c r="AF1241" s="139"/>
      <c r="AG1241" s="139"/>
      <c r="AH1241" s="139"/>
      <c r="AI1241" s="139"/>
      <c r="AJ1241" s="139"/>
      <c r="AK1241" s="139"/>
      <c r="AL1241" s="139"/>
      <c r="AM1241" s="139"/>
      <c r="AN1241" s="139"/>
      <c r="AO1241" s="139"/>
      <c r="AP1241" s="139"/>
      <c r="AQ1241" s="139"/>
      <c r="AR1241" s="139"/>
      <c r="AS1241" s="139"/>
      <c r="AT1241" s="139"/>
      <c r="AU1241" s="139"/>
      <c r="AV1241" s="139"/>
      <c r="AW1241" s="139"/>
      <c r="AX1241" s="139"/>
      <c r="AY1241" s="139"/>
      <c r="AZ1241" s="139"/>
      <c r="BA1241" s="139"/>
      <c r="BB1241" s="139"/>
      <c r="BC1241" s="139"/>
      <c r="BD1241" s="139"/>
      <c r="BE1241" s="139"/>
      <c r="BF1241" s="139"/>
      <c r="BG1241" s="139"/>
    </row>
    <row r="1242" spans="1:59" ht="14.25" x14ac:dyDescent="0.2">
      <c r="A1242" s="139"/>
      <c r="B1242" s="139"/>
      <c r="C1242" s="139"/>
      <c r="D1242" s="139"/>
      <c r="E1242" s="139"/>
      <c r="F1242" s="139"/>
      <c r="G1242" s="139"/>
      <c r="H1242" s="139"/>
      <c r="I1242" s="139"/>
      <c r="J1242" s="139"/>
      <c r="K1242" s="139"/>
      <c r="L1242" s="139"/>
      <c r="M1242" s="139"/>
      <c r="N1242" s="139"/>
      <c r="O1242" s="139"/>
      <c r="P1242" s="139"/>
      <c r="Q1242" s="139"/>
      <c r="R1242" s="139"/>
      <c r="S1242" s="139"/>
      <c r="T1242" s="139"/>
      <c r="U1242" s="139"/>
      <c r="V1242" s="139"/>
      <c r="W1242" s="139"/>
      <c r="X1242" s="139"/>
      <c r="Y1242" s="139"/>
      <c r="Z1242" s="139"/>
      <c r="AA1242" s="139"/>
      <c r="AB1242" s="139"/>
      <c r="AC1242" s="139"/>
      <c r="AD1242" s="139"/>
      <c r="AE1242" s="139"/>
      <c r="AF1242" s="139"/>
      <c r="AG1242" s="139"/>
      <c r="AH1242" s="139"/>
      <c r="AI1242" s="139"/>
      <c r="AJ1242" s="139"/>
      <c r="AK1242" s="139"/>
      <c r="AL1242" s="139"/>
      <c r="AM1242" s="139"/>
      <c r="AN1242" s="139"/>
      <c r="AO1242" s="139"/>
      <c r="AP1242" s="139"/>
      <c r="AQ1242" s="139"/>
      <c r="AR1242" s="139"/>
      <c r="AS1242" s="139"/>
      <c r="AT1242" s="139"/>
      <c r="AU1242" s="139"/>
      <c r="AV1242" s="139"/>
      <c r="AW1242" s="139"/>
      <c r="AX1242" s="139"/>
      <c r="AY1242" s="139"/>
      <c r="AZ1242" s="139"/>
      <c r="BA1242" s="139"/>
      <c r="BB1242" s="139"/>
      <c r="BC1242" s="139"/>
      <c r="BD1242" s="139"/>
      <c r="BE1242" s="139"/>
      <c r="BF1242" s="139"/>
      <c r="BG1242" s="139"/>
    </row>
    <row r="1243" spans="1:59" ht="14.25" x14ac:dyDescent="0.2">
      <c r="A1243" s="139"/>
      <c r="B1243" s="139"/>
      <c r="C1243" s="139"/>
      <c r="D1243" s="139"/>
      <c r="E1243" s="139"/>
      <c r="F1243" s="139"/>
      <c r="G1243" s="139"/>
      <c r="H1243" s="139"/>
      <c r="I1243" s="139"/>
      <c r="J1243" s="139"/>
      <c r="K1243" s="139"/>
      <c r="L1243" s="139"/>
      <c r="M1243" s="139"/>
      <c r="N1243" s="139"/>
      <c r="O1243" s="139"/>
      <c r="P1243" s="139"/>
      <c r="Q1243" s="139"/>
      <c r="R1243" s="139"/>
      <c r="S1243" s="139"/>
      <c r="T1243" s="139"/>
      <c r="U1243" s="139"/>
      <c r="V1243" s="139"/>
      <c r="W1243" s="139"/>
      <c r="X1243" s="139"/>
      <c r="Y1243" s="139"/>
      <c r="Z1243" s="139"/>
      <c r="AA1243" s="139"/>
      <c r="AB1243" s="139"/>
      <c r="AC1243" s="139"/>
      <c r="AD1243" s="139"/>
      <c r="AE1243" s="139"/>
      <c r="AF1243" s="139"/>
      <c r="AG1243" s="139"/>
      <c r="AH1243" s="139"/>
      <c r="AI1243" s="139"/>
      <c r="AJ1243" s="139"/>
      <c r="AK1243" s="139"/>
      <c r="AL1243" s="139"/>
      <c r="AM1243" s="139"/>
      <c r="AN1243" s="139"/>
      <c r="AO1243" s="139"/>
      <c r="AP1243" s="139"/>
      <c r="AQ1243" s="139"/>
      <c r="AR1243" s="139"/>
      <c r="AS1243" s="139"/>
      <c r="AT1243" s="139"/>
      <c r="AU1243" s="139"/>
      <c r="AV1243" s="139"/>
      <c r="AW1243" s="139"/>
      <c r="AX1243" s="139"/>
      <c r="AY1243" s="139"/>
      <c r="AZ1243" s="139"/>
      <c r="BA1243" s="139"/>
      <c r="BB1243" s="139"/>
      <c r="BC1243" s="139"/>
      <c r="BD1243" s="139"/>
      <c r="BE1243" s="139"/>
      <c r="BF1243" s="139"/>
      <c r="BG1243" s="139"/>
    </row>
    <row r="1244" spans="1:59" ht="14.25" x14ac:dyDescent="0.2">
      <c r="A1244" s="139"/>
      <c r="B1244" s="139"/>
      <c r="C1244" s="139"/>
      <c r="D1244" s="139"/>
      <c r="E1244" s="139"/>
      <c r="F1244" s="139"/>
      <c r="G1244" s="139"/>
      <c r="H1244" s="139"/>
      <c r="I1244" s="139"/>
      <c r="J1244" s="139"/>
      <c r="K1244" s="139"/>
      <c r="L1244" s="139"/>
      <c r="M1244" s="139"/>
      <c r="N1244" s="139"/>
      <c r="O1244" s="139"/>
      <c r="P1244" s="139"/>
      <c r="Q1244" s="139"/>
      <c r="R1244" s="139"/>
      <c r="S1244" s="139"/>
      <c r="T1244" s="139"/>
      <c r="U1244" s="139"/>
      <c r="V1244" s="139"/>
      <c r="W1244" s="139"/>
      <c r="X1244" s="139"/>
      <c r="Y1244" s="139"/>
      <c r="Z1244" s="139"/>
      <c r="AA1244" s="139"/>
      <c r="AB1244" s="139"/>
      <c r="AC1244" s="139"/>
      <c r="AD1244" s="139"/>
      <c r="AE1244" s="139"/>
      <c r="AF1244" s="139"/>
      <c r="AG1244" s="139"/>
      <c r="AH1244" s="139"/>
      <c r="AI1244" s="139"/>
      <c r="AJ1244" s="139"/>
      <c r="AK1244" s="139"/>
      <c r="AL1244" s="139"/>
      <c r="AM1244" s="139"/>
      <c r="AN1244" s="139"/>
      <c r="AO1244" s="139"/>
      <c r="AP1244" s="139"/>
      <c r="AQ1244" s="139"/>
      <c r="AR1244" s="139"/>
      <c r="AS1244" s="139"/>
      <c r="AT1244" s="139"/>
      <c r="AU1244" s="139"/>
      <c r="AV1244" s="139"/>
      <c r="AW1244" s="139"/>
      <c r="AX1244" s="139"/>
      <c r="AY1244" s="139"/>
      <c r="AZ1244" s="139"/>
      <c r="BA1244" s="139"/>
      <c r="BB1244" s="139"/>
      <c r="BC1244" s="139"/>
      <c r="BD1244" s="139"/>
      <c r="BE1244" s="139"/>
      <c r="BF1244" s="139"/>
      <c r="BG1244" s="139"/>
    </row>
    <row r="1245" spans="1:59" ht="14.25" x14ac:dyDescent="0.2">
      <c r="A1245" s="139"/>
      <c r="B1245" s="139"/>
      <c r="C1245" s="139"/>
      <c r="D1245" s="139"/>
      <c r="E1245" s="139"/>
      <c r="F1245" s="139"/>
      <c r="G1245" s="139"/>
      <c r="H1245" s="139"/>
      <c r="I1245" s="139"/>
      <c r="J1245" s="139"/>
      <c r="K1245" s="139"/>
      <c r="L1245" s="139"/>
      <c r="M1245" s="139"/>
      <c r="N1245" s="139"/>
      <c r="O1245" s="139"/>
      <c r="P1245" s="139"/>
      <c r="Q1245" s="139"/>
      <c r="R1245" s="139"/>
      <c r="S1245" s="139"/>
      <c r="T1245" s="139"/>
      <c r="U1245" s="139"/>
      <c r="V1245" s="139"/>
      <c r="W1245" s="139"/>
      <c r="X1245" s="139"/>
      <c r="Y1245" s="139"/>
      <c r="Z1245" s="139"/>
      <c r="AA1245" s="139"/>
      <c r="AB1245" s="139"/>
      <c r="AC1245" s="139"/>
      <c r="AD1245" s="139"/>
      <c r="AE1245" s="139"/>
      <c r="AF1245" s="139"/>
      <c r="AG1245" s="139"/>
      <c r="AH1245" s="139"/>
      <c r="AI1245" s="139"/>
      <c r="AJ1245" s="139"/>
      <c r="AK1245" s="139"/>
      <c r="AL1245" s="139"/>
      <c r="AM1245" s="139"/>
      <c r="AN1245" s="139"/>
      <c r="AO1245" s="139"/>
      <c r="AP1245" s="139"/>
      <c r="AQ1245" s="139"/>
      <c r="AR1245" s="139"/>
      <c r="AS1245" s="139"/>
      <c r="AT1245" s="139"/>
      <c r="AU1245" s="139"/>
      <c r="AV1245" s="139"/>
      <c r="AW1245" s="139"/>
      <c r="AX1245" s="139"/>
      <c r="AY1245" s="139"/>
      <c r="AZ1245" s="139"/>
      <c r="BA1245" s="139"/>
      <c r="BB1245" s="139"/>
      <c r="BC1245" s="139"/>
      <c r="BD1245" s="139"/>
      <c r="BE1245" s="139"/>
      <c r="BF1245" s="139"/>
      <c r="BG1245" s="139"/>
    </row>
    <row r="1246" spans="1:59" ht="14.25" x14ac:dyDescent="0.2">
      <c r="A1246" s="139"/>
      <c r="B1246" s="139"/>
      <c r="C1246" s="139"/>
      <c r="D1246" s="139"/>
      <c r="E1246" s="139"/>
      <c r="F1246" s="139"/>
      <c r="G1246" s="139"/>
      <c r="H1246" s="139"/>
      <c r="I1246" s="139"/>
      <c r="J1246" s="139"/>
      <c r="K1246" s="139"/>
      <c r="L1246" s="139"/>
      <c r="M1246" s="139"/>
      <c r="N1246" s="139"/>
      <c r="O1246" s="139"/>
      <c r="P1246" s="139"/>
      <c r="Q1246" s="139"/>
      <c r="R1246" s="139"/>
      <c r="S1246" s="139"/>
      <c r="T1246" s="139"/>
      <c r="U1246" s="139"/>
      <c r="V1246" s="139"/>
      <c r="W1246" s="139"/>
      <c r="X1246" s="139"/>
      <c r="Y1246" s="139"/>
      <c r="Z1246" s="139"/>
      <c r="AA1246" s="139"/>
      <c r="AB1246" s="139"/>
      <c r="AC1246" s="139"/>
      <c r="AD1246" s="139"/>
      <c r="AE1246" s="139"/>
      <c r="AF1246" s="139"/>
      <c r="AG1246" s="139"/>
      <c r="AH1246" s="139"/>
      <c r="AI1246" s="139"/>
      <c r="AJ1246" s="139"/>
      <c r="AK1246" s="139"/>
      <c r="AL1246" s="139"/>
      <c r="AM1246" s="139"/>
      <c r="AN1246" s="139"/>
      <c r="AO1246" s="139"/>
      <c r="AP1246" s="139"/>
      <c r="AQ1246" s="139"/>
      <c r="AR1246" s="139"/>
      <c r="AS1246" s="139"/>
      <c r="AT1246" s="139"/>
      <c r="AU1246" s="139"/>
      <c r="AV1246" s="139"/>
      <c r="AW1246" s="139"/>
      <c r="AX1246" s="139"/>
      <c r="AY1246" s="139"/>
      <c r="AZ1246" s="139"/>
      <c r="BA1246" s="139"/>
      <c r="BB1246" s="139"/>
      <c r="BC1246" s="139"/>
      <c r="BD1246" s="139"/>
      <c r="BE1246" s="139"/>
      <c r="BF1246" s="139"/>
      <c r="BG1246" s="139"/>
    </row>
    <row r="1247" spans="1:59" ht="14.25" x14ac:dyDescent="0.2">
      <c r="A1247" s="139"/>
      <c r="B1247" s="139"/>
      <c r="C1247" s="139"/>
      <c r="D1247" s="139"/>
      <c r="E1247" s="139"/>
      <c r="F1247" s="139"/>
      <c r="G1247" s="139"/>
      <c r="H1247" s="139"/>
      <c r="I1247" s="139"/>
      <c r="J1247" s="139"/>
      <c r="K1247" s="139"/>
      <c r="L1247" s="139"/>
      <c r="M1247" s="139"/>
      <c r="N1247" s="139"/>
      <c r="O1247" s="139"/>
      <c r="P1247" s="139"/>
      <c r="Q1247" s="139"/>
      <c r="R1247" s="139"/>
      <c r="S1247" s="139"/>
      <c r="T1247" s="139"/>
      <c r="U1247" s="139"/>
      <c r="V1247" s="139"/>
      <c r="W1247" s="139"/>
      <c r="X1247" s="139"/>
      <c r="Y1247" s="139"/>
      <c r="Z1247" s="139"/>
      <c r="AA1247" s="139"/>
      <c r="AB1247" s="139"/>
      <c r="AC1247" s="139"/>
      <c r="AD1247" s="139"/>
      <c r="AE1247" s="139"/>
      <c r="AF1247" s="139"/>
      <c r="AG1247" s="139"/>
      <c r="AH1247" s="139"/>
      <c r="AI1247" s="139"/>
      <c r="AJ1247" s="139"/>
      <c r="AK1247" s="139"/>
      <c r="AL1247" s="139"/>
      <c r="AM1247" s="139"/>
      <c r="AN1247" s="139"/>
      <c r="AO1247" s="139"/>
      <c r="AP1247" s="139"/>
      <c r="AQ1247" s="139"/>
      <c r="AR1247" s="139"/>
      <c r="AS1247" s="139"/>
      <c r="AT1247" s="139"/>
      <c r="AU1247" s="139"/>
      <c r="AV1247" s="139"/>
      <c r="AW1247" s="139"/>
      <c r="AX1247" s="139"/>
      <c r="AY1247" s="139"/>
      <c r="AZ1247" s="139"/>
      <c r="BA1247" s="139"/>
      <c r="BB1247" s="139"/>
      <c r="BC1247" s="139"/>
      <c r="BD1247" s="139"/>
      <c r="BE1247" s="139"/>
      <c r="BF1247" s="139"/>
      <c r="BG1247" s="139"/>
    </row>
    <row r="1248" spans="1:59" ht="14.25" x14ac:dyDescent="0.2">
      <c r="A1248" s="139"/>
      <c r="B1248" s="139"/>
      <c r="C1248" s="139"/>
      <c r="D1248" s="139"/>
      <c r="E1248" s="139"/>
      <c r="F1248" s="139"/>
      <c r="G1248" s="139"/>
      <c r="H1248" s="139"/>
      <c r="I1248" s="139"/>
      <c r="J1248" s="139"/>
      <c r="K1248" s="139"/>
      <c r="L1248" s="139"/>
      <c r="M1248" s="139"/>
      <c r="N1248" s="139"/>
      <c r="O1248" s="139"/>
      <c r="P1248" s="139"/>
      <c r="Q1248" s="139"/>
      <c r="R1248" s="139"/>
      <c r="S1248" s="139"/>
      <c r="T1248" s="139"/>
      <c r="U1248" s="139"/>
      <c r="V1248" s="139"/>
      <c r="W1248" s="139"/>
      <c r="X1248" s="139"/>
      <c r="Y1248" s="139"/>
      <c r="Z1248" s="139"/>
      <c r="AA1248" s="139"/>
      <c r="AB1248" s="139"/>
      <c r="AC1248" s="139"/>
      <c r="AD1248" s="139"/>
      <c r="AE1248" s="139"/>
      <c r="AF1248" s="139"/>
      <c r="AG1248" s="139"/>
      <c r="AH1248" s="139"/>
      <c r="AI1248" s="139"/>
      <c r="AJ1248" s="139"/>
      <c r="AK1248" s="139"/>
      <c r="AL1248" s="139"/>
      <c r="AM1248" s="139"/>
      <c r="AN1248" s="139"/>
      <c r="AO1248" s="139"/>
      <c r="AP1248" s="139"/>
      <c r="AQ1248" s="139"/>
      <c r="AR1248" s="139"/>
      <c r="AS1248" s="139"/>
      <c r="AT1248" s="139"/>
      <c r="AU1248" s="139"/>
      <c r="AV1248" s="139"/>
      <c r="AW1248" s="139"/>
      <c r="AX1248" s="139"/>
      <c r="AY1248" s="139"/>
      <c r="AZ1248" s="139"/>
      <c r="BA1248" s="139"/>
      <c r="BB1248" s="139"/>
      <c r="BC1248" s="139"/>
      <c r="BD1248" s="139"/>
      <c r="BE1248" s="139"/>
      <c r="BF1248" s="139"/>
      <c r="BG1248" s="139"/>
    </row>
    <row r="1249" spans="1:59" ht="14.25" x14ac:dyDescent="0.2">
      <c r="A1249" s="139"/>
      <c r="B1249" s="139"/>
      <c r="C1249" s="139"/>
      <c r="D1249" s="139"/>
      <c r="E1249" s="139"/>
      <c r="F1249" s="139"/>
      <c r="G1249" s="139"/>
      <c r="H1249" s="139"/>
      <c r="I1249" s="139"/>
      <c r="J1249" s="139"/>
      <c r="K1249" s="139"/>
      <c r="L1249" s="139"/>
      <c r="M1249" s="139"/>
      <c r="N1249" s="139"/>
      <c r="O1249" s="139"/>
      <c r="P1249" s="139"/>
      <c r="Q1249" s="139"/>
      <c r="R1249" s="139"/>
      <c r="S1249" s="139"/>
      <c r="T1249" s="139"/>
      <c r="U1249" s="139"/>
      <c r="V1249" s="139"/>
      <c r="W1249" s="139"/>
      <c r="X1249" s="139"/>
      <c r="Y1249" s="139"/>
      <c r="Z1249" s="139"/>
      <c r="AA1249" s="139"/>
      <c r="AB1249" s="139"/>
      <c r="AC1249" s="139"/>
      <c r="AD1249" s="139"/>
      <c r="AE1249" s="139"/>
      <c r="AF1249" s="139"/>
      <c r="AG1249" s="139"/>
      <c r="AH1249" s="139"/>
      <c r="AI1249" s="139"/>
      <c r="AJ1249" s="139"/>
      <c r="AK1249" s="139"/>
      <c r="AL1249" s="139"/>
      <c r="AM1249" s="139"/>
      <c r="AN1249" s="139"/>
      <c r="AO1249" s="139"/>
      <c r="AP1249" s="139"/>
      <c r="AQ1249" s="139"/>
      <c r="AR1249" s="139"/>
      <c r="AS1249" s="139"/>
      <c r="AT1249" s="139"/>
      <c r="AU1249" s="139"/>
      <c r="AV1249" s="139"/>
      <c r="AW1249" s="139"/>
      <c r="AX1249" s="139"/>
      <c r="AY1249" s="139"/>
      <c r="AZ1249" s="139"/>
      <c r="BA1249" s="139"/>
      <c r="BB1249" s="139"/>
      <c r="BC1249" s="139"/>
      <c r="BD1249" s="139"/>
      <c r="BE1249" s="139"/>
      <c r="BF1249" s="139"/>
      <c r="BG1249" s="139"/>
    </row>
    <row r="1250" spans="1:59" ht="14.25" x14ac:dyDescent="0.2">
      <c r="A1250" s="139"/>
      <c r="B1250" s="139"/>
      <c r="C1250" s="139"/>
      <c r="D1250" s="139"/>
      <c r="E1250" s="139"/>
      <c r="F1250" s="139"/>
      <c r="G1250" s="139"/>
      <c r="H1250" s="139"/>
      <c r="I1250" s="139"/>
      <c r="J1250" s="139"/>
      <c r="K1250" s="139"/>
      <c r="L1250" s="139"/>
      <c r="M1250" s="139"/>
      <c r="N1250" s="139"/>
      <c r="O1250" s="139"/>
      <c r="P1250" s="139"/>
      <c r="Q1250" s="139"/>
      <c r="R1250" s="139"/>
      <c r="S1250" s="139"/>
      <c r="T1250" s="139"/>
      <c r="U1250" s="139"/>
      <c r="V1250" s="139"/>
      <c r="W1250" s="139"/>
      <c r="X1250" s="139"/>
      <c r="Y1250" s="139"/>
      <c r="Z1250" s="139"/>
      <c r="AA1250" s="139"/>
      <c r="AB1250" s="139"/>
      <c r="AC1250" s="139"/>
      <c r="AD1250" s="139"/>
      <c r="AE1250" s="139"/>
      <c r="AF1250" s="139"/>
      <c r="AG1250" s="139"/>
      <c r="AH1250" s="139"/>
      <c r="AI1250" s="139"/>
      <c r="AJ1250" s="139"/>
      <c r="AK1250" s="139"/>
      <c r="AL1250" s="139"/>
      <c r="AM1250" s="139"/>
      <c r="AN1250" s="139"/>
      <c r="AO1250" s="139"/>
      <c r="AP1250" s="139"/>
      <c r="AQ1250" s="139"/>
      <c r="AR1250" s="139"/>
      <c r="AS1250" s="139"/>
      <c r="AT1250" s="139"/>
      <c r="AU1250" s="139"/>
      <c r="AV1250" s="139"/>
      <c r="AW1250" s="139"/>
      <c r="AX1250" s="139"/>
      <c r="AY1250" s="139"/>
      <c r="AZ1250" s="139"/>
      <c r="BA1250" s="139"/>
      <c r="BB1250" s="139"/>
      <c r="BC1250" s="139"/>
      <c r="BD1250" s="139"/>
      <c r="BE1250" s="139"/>
      <c r="BF1250" s="139"/>
      <c r="BG1250" s="139"/>
    </row>
    <row r="1251" spans="1:59" ht="14.25" x14ac:dyDescent="0.2">
      <c r="A1251" s="139"/>
      <c r="B1251" s="139"/>
      <c r="C1251" s="139"/>
      <c r="D1251" s="139"/>
      <c r="E1251" s="139"/>
      <c r="F1251" s="139"/>
      <c r="G1251" s="139"/>
      <c r="H1251" s="139"/>
      <c r="I1251" s="139"/>
      <c r="J1251" s="139"/>
      <c r="K1251" s="139"/>
      <c r="L1251" s="139"/>
      <c r="M1251" s="139"/>
      <c r="N1251" s="139"/>
      <c r="O1251" s="139"/>
      <c r="P1251" s="139"/>
      <c r="Q1251" s="139"/>
      <c r="R1251" s="139"/>
      <c r="S1251" s="139"/>
      <c r="T1251" s="139"/>
      <c r="U1251" s="139"/>
      <c r="V1251" s="139"/>
      <c r="W1251" s="139"/>
      <c r="X1251" s="139"/>
      <c r="Y1251" s="139"/>
      <c r="Z1251" s="139"/>
      <c r="AA1251" s="139"/>
      <c r="AB1251" s="139"/>
      <c r="AC1251" s="139"/>
      <c r="AD1251" s="139"/>
      <c r="AE1251" s="139"/>
      <c r="AF1251" s="139"/>
      <c r="AG1251" s="139"/>
      <c r="AH1251" s="139"/>
      <c r="AI1251" s="139"/>
      <c r="AJ1251" s="139"/>
      <c r="AK1251" s="139"/>
      <c r="AL1251" s="139"/>
      <c r="AM1251" s="139"/>
      <c r="AN1251" s="139"/>
      <c r="AO1251" s="139"/>
      <c r="AP1251" s="139"/>
      <c r="AQ1251" s="139"/>
      <c r="AR1251" s="139"/>
      <c r="AS1251" s="139"/>
      <c r="AT1251" s="139"/>
      <c r="AU1251" s="139"/>
      <c r="AV1251" s="139"/>
      <c r="AW1251" s="139"/>
      <c r="AX1251" s="139"/>
      <c r="AY1251" s="139"/>
      <c r="AZ1251" s="139"/>
      <c r="BA1251" s="139"/>
      <c r="BB1251" s="139"/>
      <c r="BC1251" s="139"/>
      <c r="BD1251" s="139"/>
      <c r="BE1251" s="139"/>
      <c r="BF1251" s="139"/>
      <c r="BG1251" s="139"/>
    </row>
    <row r="1252" spans="1:59" ht="14.25" x14ac:dyDescent="0.2">
      <c r="A1252" s="139"/>
      <c r="B1252" s="139"/>
      <c r="C1252" s="139"/>
      <c r="D1252" s="139"/>
      <c r="E1252" s="139"/>
      <c r="F1252" s="139"/>
      <c r="G1252" s="139"/>
      <c r="H1252" s="139"/>
      <c r="I1252" s="139"/>
      <c r="J1252" s="139"/>
      <c r="K1252" s="139"/>
      <c r="L1252" s="139"/>
      <c r="M1252" s="139"/>
      <c r="N1252" s="139"/>
      <c r="O1252" s="139"/>
      <c r="P1252" s="139"/>
      <c r="Q1252" s="139"/>
      <c r="R1252" s="139"/>
      <c r="S1252" s="139"/>
      <c r="T1252" s="139"/>
      <c r="U1252" s="139"/>
      <c r="V1252" s="139"/>
      <c r="W1252" s="139"/>
      <c r="X1252" s="139"/>
      <c r="Y1252" s="139"/>
      <c r="Z1252" s="139"/>
      <c r="AA1252" s="139"/>
      <c r="AB1252" s="139"/>
      <c r="AC1252" s="139"/>
      <c r="AD1252" s="139"/>
      <c r="AE1252" s="139"/>
      <c r="AF1252" s="139"/>
      <c r="AG1252" s="139"/>
      <c r="AH1252" s="139"/>
      <c r="AI1252" s="139"/>
      <c r="AJ1252" s="139"/>
      <c r="AK1252" s="139"/>
      <c r="AL1252" s="139"/>
      <c r="AM1252" s="139"/>
      <c r="AN1252" s="139"/>
      <c r="AO1252" s="139"/>
      <c r="AP1252" s="139"/>
      <c r="AQ1252" s="139"/>
      <c r="AR1252" s="139"/>
      <c r="AS1252" s="139"/>
      <c r="AT1252" s="139"/>
      <c r="AU1252" s="139"/>
      <c r="AV1252" s="139"/>
      <c r="AW1252" s="139"/>
      <c r="AX1252" s="139"/>
      <c r="AY1252" s="139"/>
      <c r="AZ1252" s="139"/>
      <c r="BA1252" s="139"/>
      <c r="BB1252" s="139"/>
      <c r="BC1252" s="139"/>
      <c r="BD1252" s="139"/>
      <c r="BE1252" s="139"/>
      <c r="BF1252" s="139"/>
      <c r="BG1252" s="139"/>
    </row>
    <row r="1253" spans="1:59" ht="14.25" x14ac:dyDescent="0.2">
      <c r="A1253" s="139"/>
      <c r="B1253" s="139"/>
      <c r="C1253" s="139"/>
      <c r="D1253" s="139"/>
      <c r="E1253" s="139"/>
      <c r="F1253" s="139"/>
      <c r="G1253" s="139"/>
      <c r="H1253" s="139"/>
      <c r="I1253" s="139"/>
      <c r="J1253" s="139"/>
      <c r="K1253" s="139"/>
      <c r="L1253" s="139"/>
      <c r="M1253" s="139"/>
      <c r="N1253" s="139"/>
      <c r="O1253" s="139"/>
      <c r="P1253" s="139"/>
      <c r="Q1253" s="139"/>
      <c r="R1253" s="139"/>
      <c r="S1253" s="139"/>
      <c r="T1253" s="139"/>
      <c r="U1253" s="139"/>
      <c r="V1253" s="139"/>
      <c r="W1253" s="139"/>
      <c r="X1253" s="139"/>
      <c r="Y1253" s="139"/>
      <c r="Z1253" s="139"/>
      <c r="AA1253" s="139"/>
      <c r="AB1253" s="139"/>
      <c r="AC1253" s="139"/>
      <c r="AD1253" s="139"/>
      <c r="AE1253" s="139"/>
      <c r="AF1253" s="139"/>
      <c r="AG1253" s="139"/>
      <c r="AH1253" s="139"/>
      <c r="AI1253" s="139"/>
      <c r="AJ1253" s="139"/>
      <c r="AK1253" s="139"/>
      <c r="AL1253" s="139"/>
      <c r="AM1253" s="139"/>
      <c r="AN1253" s="139"/>
      <c r="AO1253" s="139"/>
      <c r="AP1253" s="139"/>
      <c r="AQ1253" s="139"/>
      <c r="AR1253" s="139"/>
      <c r="AS1253" s="139"/>
      <c r="AT1253" s="139"/>
      <c r="AU1253" s="139"/>
      <c r="AV1253" s="139"/>
      <c r="AW1253" s="139"/>
      <c r="AX1253" s="139"/>
      <c r="AY1253" s="139"/>
      <c r="AZ1253" s="139"/>
      <c r="BA1253" s="139"/>
      <c r="BB1253" s="139"/>
      <c r="BC1253" s="139"/>
      <c r="BD1253" s="139"/>
      <c r="BE1253" s="139"/>
      <c r="BF1253" s="139"/>
      <c r="BG1253" s="139"/>
    </row>
    <row r="1254" spans="1:59" ht="14.25" x14ac:dyDescent="0.2">
      <c r="A1254" s="139"/>
      <c r="B1254" s="139"/>
      <c r="C1254" s="139"/>
      <c r="D1254" s="139"/>
      <c r="E1254" s="139"/>
      <c r="F1254" s="139"/>
      <c r="G1254" s="139"/>
      <c r="H1254" s="139"/>
      <c r="I1254" s="139"/>
      <c r="J1254" s="139"/>
      <c r="K1254" s="139"/>
      <c r="L1254" s="139"/>
      <c r="M1254" s="139"/>
      <c r="N1254" s="139"/>
      <c r="O1254" s="139"/>
      <c r="P1254" s="139"/>
      <c r="Q1254" s="139"/>
      <c r="R1254" s="139"/>
      <c r="S1254" s="139"/>
      <c r="T1254" s="139"/>
      <c r="U1254" s="139"/>
      <c r="V1254" s="139"/>
      <c r="W1254" s="139"/>
      <c r="X1254" s="139"/>
      <c r="Y1254" s="139"/>
      <c r="Z1254" s="139"/>
      <c r="AA1254" s="139"/>
      <c r="AB1254" s="139"/>
      <c r="AC1254" s="139"/>
      <c r="AD1254" s="139"/>
      <c r="AE1254" s="139"/>
      <c r="AF1254" s="139"/>
      <c r="AG1254" s="139"/>
      <c r="AH1254" s="139"/>
      <c r="AI1254" s="139"/>
      <c r="AJ1254" s="139"/>
      <c r="AK1254" s="139"/>
      <c r="AL1254" s="139"/>
      <c r="AM1254" s="139"/>
      <c r="AN1254" s="139"/>
      <c r="AO1254" s="139"/>
      <c r="AP1254" s="139"/>
      <c r="AQ1254" s="139"/>
      <c r="AR1254" s="139"/>
      <c r="AS1254" s="139"/>
      <c r="AT1254" s="139"/>
      <c r="AU1254" s="139"/>
      <c r="AV1254" s="139"/>
      <c r="AW1254" s="139"/>
      <c r="AX1254" s="139"/>
      <c r="AY1254" s="139"/>
      <c r="AZ1254" s="139"/>
      <c r="BA1254" s="139"/>
      <c r="BB1254" s="139"/>
      <c r="BC1254" s="139"/>
      <c r="BD1254" s="139"/>
      <c r="BE1254" s="139"/>
      <c r="BF1254" s="139"/>
      <c r="BG1254" s="139"/>
    </row>
    <row r="1255" spans="1:59" ht="14.25" x14ac:dyDescent="0.2">
      <c r="A1255" s="139"/>
      <c r="B1255" s="139"/>
      <c r="C1255" s="139"/>
      <c r="D1255" s="139"/>
      <c r="E1255" s="139"/>
      <c r="F1255" s="139"/>
      <c r="G1255" s="139"/>
      <c r="H1255" s="139"/>
      <c r="I1255" s="139"/>
      <c r="J1255" s="139"/>
      <c r="K1255" s="139"/>
      <c r="L1255" s="139"/>
      <c r="M1255" s="139"/>
      <c r="N1255" s="139"/>
      <c r="O1255" s="139"/>
      <c r="P1255" s="139"/>
      <c r="Q1255" s="139"/>
      <c r="R1255" s="139"/>
      <c r="S1255" s="139"/>
      <c r="T1255" s="139"/>
      <c r="U1255" s="139"/>
      <c r="V1255" s="139"/>
      <c r="W1255" s="139"/>
      <c r="X1255" s="139"/>
      <c r="Y1255" s="139"/>
      <c r="Z1255" s="139"/>
      <c r="AA1255" s="139"/>
      <c r="AB1255" s="139"/>
      <c r="AC1255" s="139"/>
      <c r="AD1255" s="139"/>
      <c r="AE1255" s="139"/>
      <c r="AF1255" s="139"/>
      <c r="AG1255" s="139"/>
      <c r="AH1255" s="139"/>
      <c r="AI1255" s="139"/>
      <c r="AJ1255" s="139"/>
      <c r="AK1255" s="139"/>
      <c r="AL1255" s="139"/>
      <c r="AM1255" s="139"/>
      <c r="AN1255" s="139"/>
      <c r="AO1255" s="139"/>
      <c r="AP1255" s="139"/>
      <c r="AQ1255" s="139"/>
      <c r="AR1255" s="139"/>
      <c r="AS1255" s="139"/>
      <c r="AT1255" s="139"/>
      <c r="AU1255" s="139"/>
      <c r="AV1255" s="139"/>
      <c r="AW1255" s="139"/>
      <c r="AX1255" s="139"/>
      <c r="AY1255" s="139"/>
      <c r="AZ1255" s="139"/>
      <c r="BA1255" s="139"/>
      <c r="BB1255" s="139"/>
      <c r="BC1255" s="139"/>
      <c r="BD1255" s="139"/>
      <c r="BE1255" s="139"/>
      <c r="BF1255" s="139"/>
      <c r="BG1255" s="139"/>
    </row>
    <row r="1256" spans="1:59" ht="14.25" x14ac:dyDescent="0.2">
      <c r="A1256" s="139"/>
      <c r="B1256" s="139"/>
      <c r="C1256" s="139"/>
      <c r="D1256" s="139"/>
      <c r="E1256" s="139"/>
      <c r="F1256" s="139"/>
      <c r="G1256" s="139"/>
      <c r="H1256" s="139"/>
      <c r="I1256" s="139"/>
      <c r="J1256" s="139"/>
      <c r="K1256" s="139"/>
      <c r="L1256" s="139"/>
      <c r="M1256" s="139"/>
      <c r="N1256" s="139"/>
      <c r="O1256" s="139"/>
      <c r="P1256" s="139"/>
      <c r="Q1256" s="139"/>
      <c r="R1256" s="139"/>
      <c r="S1256" s="139"/>
      <c r="T1256" s="139"/>
      <c r="U1256" s="139"/>
      <c r="V1256" s="139"/>
      <c r="W1256" s="139"/>
      <c r="X1256" s="139"/>
      <c r="Y1256" s="139"/>
      <c r="Z1256" s="139"/>
      <c r="AA1256" s="139"/>
      <c r="AB1256" s="139"/>
      <c r="AC1256" s="139"/>
      <c r="AD1256" s="139"/>
      <c r="AE1256" s="139"/>
      <c r="AF1256" s="139"/>
      <c r="AG1256" s="139"/>
      <c r="AH1256" s="139"/>
      <c r="AI1256" s="139"/>
      <c r="AJ1256" s="139"/>
      <c r="AK1256" s="139"/>
      <c r="AL1256" s="139"/>
      <c r="AM1256" s="139"/>
      <c r="AN1256" s="139"/>
      <c r="AO1256" s="139"/>
      <c r="AP1256" s="139"/>
      <c r="AQ1256" s="139"/>
      <c r="AR1256" s="139"/>
      <c r="AS1256" s="139"/>
      <c r="AT1256" s="139"/>
      <c r="AU1256" s="139"/>
      <c r="AV1256" s="139"/>
      <c r="AW1256" s="139"/>
      <c r="AX1256" s="139"/>
      <c r="AY1256" s="139"/>
      <c r="AZ1256" s="139"/>
      <c r="BA1256" s="139"/>
      <c r="BB1256" s="139"/>
      <c r="BC1256" s="139"/>
      <c r="BD1256" s="139"/>
      <c r="BE1256" s="139"/>
      <c r="BF1256" s="139"/>
      <c r="BG1256" s="139"/>
    </row>
    <row r="1257" spans="1:59" ht="14.25" x14ac:dyDescent="0.2">
      <c r="A1257" s="139"/>
      <c r="B1257" s="139"/>
      <c r="C1257" s="139"/>
      <c r="D1257" s="139"/>
      <c r="E1257" s="139"/>
      <c r="F1257" s="139"/>
      <c r="G1257" s="139"/>
      <c r="H1257" s="139"/>
      <c r="I1257" s="139"/>
      <c r="J1257" s="139"/>
      <c r="K1257" s="139"/>
      <c r="L1257" s="139"/>
      <c r="M1257" s="139"/>
      <c r="N1257" s="139"/>
      <c r="O1257" s="139"/>
      <c r="P1257" s="139"/>
      <c r="Q1257" s="139"/>
      <c r="R1257" s="139"/>
      <c r="S1257" s="139"/>
      <c r="T1257" s="139"/>
      <c r="U1257" s="139"/>
      <c r="V1257" s="139"/>
      <c r="W1257" s="139"/>
      <c r="X1257" s="139"/>
      <c r="Y1257" s="139"/>
      <c r="Z1257" s="139"/>
      <c r="AA1257" s="139"/>
      <c r="AB1257" s="139"/>
      <c r="AC1257" s="139"/>
      <c r="AD1257" s="139"/>
      <c r="AE1257" s="139"/>
      <c r="AF1257" s="139"/>
      <c r="AG1257" s="139"/>
      <c r="AH1257" s="139"/>
      <c r="AI1257" s="139"/>
      <c r="AJ1257" s="139"/>
      <c r="AK1257" s="139"/>
      <c r="AL1257" s="139"/>
      <c r="AM1257" s="139"/>
      <c r="AN1257" s="139"/>
      <c r="AO1257" s="139"/>
      <c r="AP1257" s="139"/>
      <c r="AQ1257" s="139"/>
      <c r="AR1257" s="139"/>
      <c r="AS1257" s="139"/>
      <c r="AT1257" s="139"/>
      <c r="AU1257" s="139"/>
      <c r="AV1257" s="139"/>
      <c r="AW1257" s="139"/>
      <c r="AX1257" s="139"/>
      <c r="AY1257" s="139"/>
      <c r="AZ1257" s="139"/>
      <c r="BA1257" s="139"/>
      <c r="BB1257" s="139"/>
      <c r="BC1257" s="139"/>
      <c r="BD1257" s="139"/>
      <c r="BE1257" s="139"/>
      <c r="BF1257" s="139"/>
      <c r="BG1257" s="139"/>
    </row>
    <row r="1258" spans="1:59" ht="14.25" x14ac:dyDescent="0.2">
      <c r="A1258" s="139"/>
      <c r="B1258" s="139"/>
      <c r="C1258" s="139"/>
      <c r="D1258" s="139"/>
      <c r="E1258" s="139"/>
      <c r="F1258" s="139"/>
      <c r="G1258" s="139"/>
      <c r="H1258" s="139"/>
      <c r="I1258" s="139"/>
      <c r="J1258" s="139"/>
      <c r="K1258" s="139"/>
      <c r="L1258" s="139"/>
      <c r="M1258" s="139"/>
      <c r="N1258" s="139"/>
      <c r="O1258" s="139"/>
      <c r="P1258" s="139"/>
      <c r="Q1258" s="139"/>
      <c r="R1258" s="139"/>
      <c r="S1258" s="139"/>
      <c r="T1258" s="139"/>
      <c r="U1258" s="139"/>
      <c r="V1258" s="139"/>
      <c r="W1258" s="139"/>
      <c r="X1258" s="139"/>
      <c r="Y1258" s="139"/>
      <c r="Z1258" s="139"/>
      <c r="AA1258" s="139"/>
      <c r="AB1258" s="139"/>
      <c r="AC1258" s="139"/>
      <c r="AD1258" s="139"/>
      <c r="AE1258" s="139"/>
      <c r="AF1258" s="139"/>
      <c r="AG1258" s="139"/>
      <c r="AH1258" s="139"/>
      <c r="AI1258" s="139"/>
      <c r="AJ1258" s="139"/>
      <c r="AK1258" s="139"/>
      <c r="AL1258" s="139"/>
      <c r="AM1258" s="139"/>
      <c r="AN1258" s="139"/>
      <c r="AO1258" s="139"/>
      <c r="AP1258" s="139"/>
      <c r="AQ1258" s="139"/>
      <c r="AR1258" s="139"/>
      <c r="AS1258" s="139"/>
      <c r="AT1258" s="139"/>
      <c r="AU1258" s="139"/>
      <c r="AV1258" s="139"/>
      <c r="AW1258" s="139"/>
      <c r="AX1258" s="139"/>
      <c r="AY1258" s="139"/>
      <c r="AZ1258" s="139"/>
      <c r="BA1258" s="139"/>
      <c r="BB1258" s="139"/>
      <c r="BC1258" s="139"/>
      <c r="BD1258" s="139"/>
      <c r="BE1258" s="139"/>
      <c r="BF1258" s="139"/>
      <c r="BG1258" s="139"/>
    </row>
    <row r="1259" spans="1:59" ht="14.25" x14ac:dyDescent="0.2">
      <c r="A1259" s="139"/>
      <c r="B1259" s="139"/>
      <c r="C1259" s="139"/>
      <c r="D1259" s="139"/>
      <c r="E1259" s="139"/>
      <c r="F1259" s="139"/>
      <c r="G1259" s="139"/>
      <c r="H1259" s="139"/>
      <c r="I1259" s="139"/>
      <c r="J1259" s="139"/>
      <c r="K1259" s="139"/>
      <c r="L1259" s="139"/>
      <c r="M1259" s="139"/>
      <c r="N1259" s="139"/>
      <c r="O1259" s="139"/>
      <c r="P1259" s="139"/>
      <c r="Q1259" s="139"/>
      <c r="R1259" s="139"/>
      <c r="S1259" s="139"/>
      <c r="T1259" s="139"/>
      <c r="U1259" s="139"/>
      <c r="V1259" s="139"/>
      <c r="W1259" s="139"/>
      <c r="X1259" s="139"/>
      <c r="Y1259" s="139"/>
      <c r="Z1259" s="139"/>
      <c r="AA1259" s="139"/>
      <c r="AB1259" s="139"/>
      <c r="AC1259" s="139"/>
      <c r="AD1259" s="139"/>
      <c r="AE1259" s="139"/>
      <c r="AF1259" s="139"/>
      <c r="AG1259" s="139"/>
      <c r="AH1259" s="139"/>
      <c r="AI1259" s="139"/>
      <c r="AJ1259" s="139"/>
      <c r="AK1259" s="139"/>
      <c r="AL1259" s="139"/>
      <c r="AM1259" s="139"/>
      <c r="AN1259" s="139"/>
      <c r="AO1259" s="139"/>
      <c r="AP1259" s="139"/>
      <c r="AQ1259" s="139"/>
      <c r="AR1259" s="139"/>
      <c r="AS1259" s="139"/>
      <c r="AT1259" s="139"/>
      <c r="AU1259" s="139"/>
      <c r="AV1259" s="139"/>
      <c r="AW1259" s="139"/>
      <c r="AX1259" s="139"/>
      <c r="AY1259" s="139"/>
      <c r="AZ1259" s="139"/>
      <c r="BA1259" s="139"/>
      <c r="BB1259" s="139"/>
      <c r="BC1259" s="139"/>
      <c r="BD1259" s="139"/>
      <c r="BE1259" s="139"/>
      <c r="BF1259" s="139"/>
      <c r="BG1259" s="139"/>
    </row>
    <row r="1260" spans="1:59" ht="14.25" x14ac:dyDescent="0.2">
      <c r="A1260" s="139"/>
      <c r="B1260" s="139"/>
      <c r="C1260" s="139"/>
      <c r="D1260" s="139"/>
      <c r="E1260" s="139"/>
      <c r="F1260" s="139"/>
      <c r="G1260" s="139"/>
      <c r="H1260" s="139"/>
      <c r="I1260" s="139"/>
      <c r="J1260" s="139"/>
      <c r="K1260" s="139"/>
      <c r="L1260" s="139"/>
      <c r="M1260" s="139"/>
      <c r="N1260" s="139"/>
      <c r="O1260" s="139"/>
      <c r="P1260" s="139"/>
      <c r="Q1260" s="139"/>
      <c r="R1260" s="139"/>
      <c r="S1260" s="139"/>
      <c r="T1260" s="139"/>
      <c r="U1260" s="139"/>
      <c r="V1260" s="139"/>
      <c r="W1260" s="139"/>
      <c r="X1260" s="139"/>
      <c r="Y1260" s="139"/>
      <c r="Z1260" s="139"/>
      <c r="AA1260" s="139"/>
      <c r="AB1260" s="139"/>
      <c r="AC1260" s="139"/>
      <c r="AD1260" s="139"/>
      <c r="AE1260" s="139"/>
      <c r="AF1260" s="139"/>
      <c r="AG1260" s="139"/>
      <c r="AH1260" s="139"/>
      <c r="AI1260" s="139"/>
      <c r="AJ1260" s="139"/>
      <c r="AK1260" s="139"/>
      <c r="AL1260" s="139"/>
      <c r="AM1260" s="139"/>
      <c r="AN1260" s="139"/>
      <c r="AO1260" s="139"/>
      <c r="AP1260" s="139"/>
      <c r="AQ1260" s="139"/>
      <c r="AR1260" s="139"/>
      <c r="AS1260" s="139"/>
      <c r="AT1260" s="139"/>
      <c r="AU1260" s="139"/>
      <c r="AV1260" s="139"/>
      <c r="AW1260" s="139"/>
      <c r="AX1260" s="139"/>
      <c r="AY1260" s="139"/>
      <c r="AZ1260" s="139"/>
      <c r="BA1260" s="139"/>
      <c r="BB1260" s="139"/>
      <c r="BC1260" s="139"/>
      <c r="BD1260" s="139"/>
      <c r="BE1260" s="139"/>
      <c r="BF1260" s="139"/>
      <c r="BG1260" s="139"/>
    </row>
    <row r="1261" spans="1:59" ht="14.25" x14ac:dyDescent="0.2">
      <c r="A1261" s="139"/>
      <c r="B1261" s="139"/>
      <c r="C1261" s="139"/>
      <c r="D1261" s="139"/>
      <c r="E1261" s="139"/>
      <c r="F1261" s="139"/>
      <c r="G1261" s="139"/>
      <c r="H1261" s="139"/>
      <c r="I1261" s="139"/>
      <c r="J1261" s="139"/>
      <c r="K1261" s="139"/>
      <c r="L1261" s="139"/>
      <c r="M1261" s="139"/>
      <c r="N1261" s="139"/>
      <c r="O1261" s="139"/>
      <c r="P1261" s="139"/>
      <c r="Q1261" s="139"/>
      <c r="R1261" s="139"/>
      <c r="S1261" s="139"/>
      <c r="T1261" s="139"/>
      <c r="U1261" s="139"/>
      <c r="V1261" s="139"/>
      <c r="W1261" s="139"/>
      <c r="X1261" s="139"/>
      <c r="Y1261" s="139"/>
      <c r="Z1261" s="139"/>
      <c r="AA1261" s="139"/>
      <c r="AB1261" s="139"/>
      <c r="AC1261" s="139"/>
      <c r="AD1261" s="139"/>
      <c r="AE1261" s="139"/>
      <c r="AF1261" s="139"/>
      <c r="AG1261" s="139"/>
      <c r="AH1261" s="139"/>
      <c r="AI1261" s="139"/>
      <c r="AJ1261" s="139"/>
      <c r="AK1261" s="139"/>
      <c r="AL1261" s="139"/>
      <c r="AM1261" s="139"/>
      <c r="AN1261" s="139"/>
      <c r="AO1261" s="139"/>
      <c r="AP1261" s="139"/>
      <c r="AQ1261" s="139"/>
      <c r="AR1261" s="139"/>
      <c r="AS1261" s="139"/>
      <c r="AT1261" s="139"/>
      <c r="AU1261" s="139"/>
      <c r="AV1261" s="139"/>
      <c r="AW1261" s="139"/>
      <c r="AX1261" s="139"/>
      <c r="AY1261" s="139"/>
      <c r="AZ1261" s="139"/>
      <c r="BA1261" s="139"/>
      <c r="BB1261" s="139"/>
      <c r="BC1261" s="139"/>
      <c r="BD1261" s="139"/>
      <c r="BE1261" s="139"/>
      <c r="BF1261" s="139"/>
      <c r="BG1261" s="139"/>
    </row>
    <row r="1262" spans="1:59" ht="14.25" x14ac:dyDescent="0.2">
      <c r="A1262" s="139"/>
      <c r="B1262" s="139"/>
      <c r="C1262" s="139"/>
      <c r="D1262" s="139"/>
      <c r="E1262" s="139"/>
      <c r="F1262" s="139"/>
      <c r="G1262" s="139"/>
      <c r="H1262" s="139"/>
      <c r="I1262" s="139"/>
      <c r="J1262" s="139"/>
      <c r="K1262" s="139"/>
      <c r="L1262" s="139"/>
      <c r="M1262" s="139"/>
      <c r="N1262" s="139"/>
      <c r="O1262" s="139"/>
      <c r="P1262" s="139"/>
      <c r="Q1262" s="139"/>
      <c r="R1262" s="139"/>
      <c r="S1262" s="139"/>
      <c r="T1262" s="139"/>
      <c r="U1262" s="139"/>
      <c r="V1262" s="139"/>
      <c r="W1262" s="139"/>
      <c r="X1262" s="139"/>
      <c r="Y1262" s="139"/>
      <c r="Z1262" s="139"/>
      <c r="AA1262" s="139"/>
      <c r="AB1262" s="139"/>
      <c r="AC1262" s="139"/>
      <c r="AD1262" s="139"/>
      <c r="AE1262" s="139"/>
      <c r="AF1262" s="139"/>
      <c r="AG1262" s="139"/>
      <c r="AH1262" s="139"/>
      <c r="AI1262" s="139"/>
      <c r="AJ1262" s="139"/>
      <c r="AK1262" s="139"/>
      <c r="AL1262" s="139"/>
      <c r="AM1262" s="139"/>
      <c r="AN1262" s="139"/>
      <c r="AO1262" s="139"/>
      <c r="AP1262" s="139"/>
      <c r="AQ1262" s="139"/>
      <c r="AR1262" s="139"/>
      <c r="AS1262" s="139"/>
      <c r="AT1262" s="139"/>
      <c r="AU1262" s="139"/>
      <c r="AV1262" s="139"/>
      <c r="AW1262" s="139"/>
      <c r="AX1262" s="139"/>
      <c r="AY1262" s="139"/>
      <c r="AZ1262" s="139"/>
      <c r="BA1262" s="139"/>
      <c r="BB1262" s="139"/>
      <c r="BC1262" s="139"/>
      <c r="BD1262" s="139"/>
      <c r="BE1262" s="139"/>
      <c r="BF1262" s="139"/>
      <c r="BG1262" s="139"/>
    </row>
    <row r="1263" spans="1:59" ht="14.25" x14ac:dyDescent="0.2">
      <c r="A1263" s="139"/>
      <c r="B1263" s="139"/>
      <c r="C1263" s="139"/>
      <c r="D1263" s="139"/>
      <c r="E1263" s="139"/>
      <c r="F1263" s="139"/>
      <c r="G1263" s="139"/>
      <c r="H1263" s="139"/>
      <c r="I1263" s="139"/>
      <c r="J1263" s="139"/>
      <c r="K1263" s="139"/>
      <c r="L1263" s="139"/>
      <c r="M1263" s="139"/>
      <c r="N1263" s="139"/>
      <c r="O1263" s="139"/>
      <c r="P1263" s="139"/>
      <c r="Q1263" s="139"/>
      <c r="R1263" s="139"/>
      <c r="S1263" s="139"/>
      <c r="T1263" s="139"/>
      <c r="U1263" s="139"/>
      <c r="V1263" s="139"/>
      <c r="W1263" s="139"/>
      <c r="X1263" s="139"/>
      <c r="Y1263" s="139"/>
      <c r="Z1263" s="139"/>
      <c r="AA1263" s="139"/>
      <c r="AB1263" s="139"/>
      <c r="AC1263" s="139"/>
      <c r="AD1263" s="139"/>
      <c r="AE1263" s="139"/>
      <c r="AF1263" s="139"/>
      <c r="AG1263" s="139"/>
      <c r="AH1263" s="139"/>
      <c r="AI1263" s="139"/>
      <c r="AJ1263" s="139"/>
      <c r="AK1263" s="139"/>
      <c r="AL1263" s="139"/>
      <c r="AM1263" s="139"/>
      <c r="AN1263" s="139"/>
      <c r="AO1263" s="139"/>
      <c r="AP1263" s="139"/>
      <c r="AQ1263" s="139"/>
      <c r="AR1263" s="139"/>
      <c r="AS1263" s="139"/>
      <c r="AT1263" s="139"/>
      <c r="AU1263" s="139"/>
      <c r="AV1263" s="139"/>
      <c r="AW1263" s="139"/>
      <c r="AX1263" s="139"/>
      <c r="AY1263" s="139"/>
      <c r="AZ1263" s="139"/>
      <c r="BA1263" s="139"/>
      <c r="BB1263" s="139"/>
      <c r="BC1263" s="139"/>
      <c r="BD1263" s="139"/>
      <c r="BE1263" s="139"/>
      <c r="BF1263" s="139"/>
      <c r="BG1263" s="139"/>
    </row>
    <row r="1264" spans="1:59" ht="14.25" x14ac:dyDescent="0.2">
      <c r="A1264" s="139"/>
      <c r="B1264" s="139"/>
      <c r="C1264" s="139"/>
      <c r="D1264" s="139"/>
      <c r="E1264" s="139"/>
      <c r="F1264" s="139"/>
      <c r="G1264" s="139"/>
      <c r="H1264" s="139"/>
      <c r="I1264" s="139"/>
      <c r="J1264" s="139"/>
      <c r="K1264" s="139"/>
      <c r="L1264" s="139"/>
      <c r="M1264" s="139"/>
      <c r="N1264" s="139"/>
      <c r="O1264" s="139"/>
      <c r="P1264" s="139"/>
      <c r="Q1264" s="139"/>
      <c r="R1264" s="139"/>
      <c r="S1264" s="139"/>
      <c r="T1264" s="139"/>
      <c r="U1264" s="139"/>
      <c r="V1264" s="139"/>
      <c r="W1264" s="139"/>
      <c r="X1264" s="139"/>
      <c r="Y1264" s="139"/>
      <c r="Z1264" s="139"/>
      <c r="AA1264" s="139"/>
      <c r="AB1264" s="139"/>
      <c r="AC1264" s="139"/>
      <c r="AD1264" s="139"/>
      <c r="AE1264" s="139"/>
      <c r="AF1264" s="139"/>
      <c r="AG1264" s="139"/>
      <c r="AH1264" s="139"/>
      <c r="AI1264" s="139"/>
      <c r="AJ1264" s="139"/>
      <c r="AK1264" s="139"/>
      <c r="AL1264" s="139"/>
      <c r="AM1264" s="139"/>
      <c r="AN1264" s="139"/>
      <c r="AO1264" s="139"/>
      <c r="AP1264" s="139"/>
      <c r="AQ1264" s="139"/>
      <c r="AR1264" s="139"/>
      <c r="AS1264" s="139"/>
      <c r="AT1264" s="139"/>
      <c r="AU1264" s="139"/>
      <c r="AV1264" s="139"/>
      <c r="AW1264" s="139"/>
      <c r="AX1264" s="139"/>
      <c r="AY1264" s="139"/>
      <c r="AZ1264" s="139"/>
      <c r="BA1264" s="139"/>
      <c r="BB1264" s="139"/>
      <c r="BC1264" s="139"/>
      <c r="BD1264" s="139"/>
      <c r="BE1264" s="139"/>
      <c r="BF1264" s="139"/>
      <c r="BG1264" s="139"/>
    </row>
    <row r="1265" spans="1:59" ht="14.25" x14ac:dyDescent="0.2">
      <c r="A1265" s="139"/>
      <c r="B1265" s="139"/>
      <c r="C1265" s="139"/>
      <c r="D1265" s="139"/>
      <c r="E1265" s="139"/>
      <c r="F1265" s="139"/>
      <c r="G1265" s="139"/>
      <c r="H1265" s="139"/>
      <c r="I1265" s="139"/>
      <c r="J1265" s="139"/>
      <c r="K1265" s="139"/>
      <c r="L1265" s="139"/>
      <c r="M1265" s="139"/>
      <c r="N1265" s="139"/>
      <c r="O1265" s="139"/>
      <c r="P1265" s="139"/>
      <c r="Q1265" s="139"/>
      <c r="R1265" s="139"/>
      <c r="S1265" s="139"/>
      <c r="T1265" s="139"/>
      <c r="U1265" s="139"/>
      <c r="V1265" s="139"/>
      <c r="W1265" s="139"/>
      <c r="X1265" s="139"/>
      <c r="Y1265" s="139"/>
      <c r="Z1265" s="139"/>
      <c r="AA1265" s="139"/>
      <c r="AB1265" s="139"/>
      <c r="AC1265" s="139"/>
      <c r="AD1265" s="139"/>
      <c r="AE1265" s="139"/>
      <c r="AF1265" s="139"/>
      <c r="AG1265" s="139"/>
      <c r="AH1265" s="139"/>
      <c r="AI1265" s="139"/>
      <c r="AJ1265" s="139"/>
      <c r="AK1265" s="139"/>
      <c r="AL1265" s="139"/>
      <c r="AM1265" s="139"/>
      <c r="AN1265" s="139"/>
      <c r="AO1265" s="139"/>
      <c r="AP1265" s="139"/>
      <c r="AQ1265" s="139"/>
      <c r="AR1265" s="139"/>
      <c r="AS1265" s="139"/>
      <c r="AT1265" s="139"/>
      <c r="AU1265" s="139"/>
      <c r="AV1265" s="139"/>
      <c r="AW1265" s="139"/>
      <c r="AX1265" s="139"/>
      <c r="AY1265" s="139"/>
      <c r="AZ1265" s="139"/>
      <c r="BA1265" s="139"/>
      <c r="BB1265" s="139"/>
      <c r="BC1265" s="139"/>
      <c r="BD1265" s="139"/>
      <c r="BE1265" s="139"/>
      <c r="BF1265" s="139"/>
      <c r="BG1265" s="139"/>
    </row>
    <row r="1266" spans="1:59" ht="14.25" x14ac:dyDescent="0.2">
      <c r="A1266" s="139"/>
      <c r="B1266" s="139"/>
      <c r="C1266" s="139"/>
      <c r="D1266" s="139"/>
      <c r="E1266" s="139"/>
      <c r="F1266" s="139"/>
      <c r="G1266" s="139"/>
      <c r="H1266" s="139"/>
      <c r="I1266" s="139"/>
      <c r="J1266" s="139"/>
      <c r="K1266" s="139"/>
      <c r="L1266" s="139"/>
      <c r="M1266" s="139"/>
      <c r="N1266" s="139"/>
      <c r="O1266" s="139"/>
      <c r="P1266" s="139"/>
      <c r="Q1266" s="139"/>
      <c r="R1266" s="139"/>
      <c r="S1266" s="139"/>
      <c r="T1266" s="139"/>
      <c r="U1266" s="139"/>
      <c r="V1266" s="139"/>
      <c r="W1266" s="139"/>
      <c r="X1266" s="139"/>
      <c r="Y1266" s="139"/>
      <c r="Z1266" s="139"/>
      <c r="AA1266" s="139"/>
      <c r="AB1266" s="139"/>
      <c r="AC1266" s="139"/>
      <c r="AD1266" s="139"/>
      <c r="AE1266" s="139"/>
      <c r="AF1266" s="139"/>
      <c r="AG1266" s="139"/>
      <c r="AH1266" s="139"/>
      <c r="AI1266" s="139"/>
      <c r="AJ1266" s="139"/>
      <c r="AK1266" s="139"/>
      <c r="AL1266" s="139"/>
      <c r="AM1266" s="139"/>
      <c r="AN1266" s="139"/>
      <c r="AO1266" s="139"/>
      <c r="AP1266" s="139"/>
      <c r="AQ1266" s="139"/>
      <c r="AR1266" s="139"/>
      <c r="AS1266" s="139"/>
      <c r="AT1266" s="139"/>
      <c r="AU1266" s="139"/>
      <c r="AV1266" s="139"/>
      <c r="AW1266" s="139"/>
      <c r="AX1266" s="139"/>
      <c r="AY1266" s="139"/>
      <c r="AZ1266" s="139"/>
      <c r="BA1266" s="139"/>
      <c r="BB1266" s="139"/>
      <c r="BC1266" s="139"/>
      <c r="BD1266" s="139"/>
      <c r="BE1266" s="139"/>
      <c r="BF1266" s="139"/>
      <c r="BG1266" s="139"/>
    </row>
    <row r="1267" spans="1:59" ht="14.25" x14ac:dyDescent="0.2">
      <c r="A1267" s="139"/>
      <c r="B1267" s="139"/>
      <c r="C1267" s="139"/>
      <c r="D1267" s="139"/>
      <c r="E1267" s="139"/>
      <c r="F1267" s="139"/>
      <c r="G1267" s="139"/>
      <c r="H1267" s="139"/>
      <c r="I1267" s="139"/>
      <c r="J1267" s="139"/>
      <c r="K1267" s="139"/>
      <c r="L1267" s="139"/>
      <c r="M1267" s="139"/>
      <c r="N1267" s="139"/>
      <c r="O1267" s="139"/>
      <c r="P1267" s="139"/>
      <c r="Q1267" s="139"/>
      <c r="R1267" s="139"/>
      <c r="S1267" s="139"/>
      <c r="T1267" s="139"/>
      <c r="U1267" s="139"/>
      <c r="V1267" s="139"/>
      <c r="W1267" s="139"/>
      <c r="X1267" s="139"/>
      <c r="Y1267" s="139"/>
      <c r="Z1267" s="139"/>
      <c r="AA1267" s="139"/>
      <c r="AB1267" s="139"/>
      <c r="AC1267" s="139"/>
      <c r="AD1267" s="139"/>
      <c r="AE1267" s="139"/>
      <c r="AF1267" s="139"/>
      <c r="AG1267" s="139"/>
      <c r="AH1267" s="139"/>
      <c r="AI1267" s="139"/>
      <c r="AJ1267" s="139"/>
      <c r="AK1267" s="139"/>
      <c r="AL1267" s="139"/>
      <c r="AM1267" s="139"/>
      <c r="AN1267" s="139"/>
      <c r="AO1267" s="139"/>
      <c r="AP1267" s="139"/>
      <c r="AQ1267" s="139"/>
      <c r="AR1267" s="139"/>
      <c r="AS1267" s="139"/>
      <c r="AT1267" s="139"/>
      <c r="AU1267" s="139"/>
      <c r="AV1267" s="139"/>
      <c r="AW1267" s="139"/>
      <c r="AX1267" s="139"/>
      <c r="AY1267" s="139"/>
      <c r="AZ1267" s="139"/>
      <c r="BA1267" s="139"/>
      <c r="BB1267" s="139"/>
      <c r="BC1267" s="139"/>
      <c r="BD1267" s="139"/>
      <c r="BE1267" s="139"/>
      <c r="BF1267" s="139"/>
      <c r="BG1267" s="139"/>
    </row>
    <row r="1268" spans="1:59" ht="14.25" x14ac:dyDescent="0.2">
      <c r="A1268" s="139"/>
      <c r="B1268" s="139"/>
      <c r="C1268" s="139"/>
      <c r="D1268" s="139"/>
      <c r="E1268" s="139"/>
      <c r="F1268" s="139"/>
      <c r="G1268" s="139"/>
      <c r="H1268" s="139"/>
      <c r="I1268" s="139"/>
      <c r="J1268" s="139"/>
      <c r="K1268" s="139"/>
      <c r="L1268" s="139"/>
      <c r="M1268" s="139"/>
      <c r="N1268" s="139"/>
      <c r="O1268" s="139"/>
      <c r="P1268" s="139"/>
      <c r="Q1268" s="139"/>
      <c r="R1268" s="139"/>
      <c r="S1268" s="139"/>
      <c r="T1268" s="139"/>
      <c r="U1268" s="139"/>
      <c r="V1268" s="139"/>
      <c r="W1268" s="139"/>
      <c r="X1268" s="139"/>
      <c r="Y1268" s="139"/>
      <c r="Z1268" s="139"/>
      <c r="AA1268" s="139"/>
      <c r="AB1268" s="139"/>
      <c r="AC1268" s="139"/>
      <c r="AD1268" s="139"/>
      <c r="AE1268" s="139"/>
      <c r="AF1268" s="139"/>
      <c r="AG1268" s="139"/>
      <c r="AH1268" s="139"/>
      <c r="AI1268" s="139"/>
      <c r="AJ1268" s="139"/>
      <c r="AK1268" s="139"/>
      <c r="AL1268" s="139"/>
      <c r="AM1268" s="139"/>
      <c r="AN1268" s="139"/>
      <c r="AO1268" s="139"/>
      <c r="AP1268" s="139"/>
      <c r="AQ1268" s="139"/>
      <c r="AR1268" s="139"/>
      <c r="AS1268" s="139"/>
      <c r="AT1268" s="139"/>
      <c r="AU1268" s="139"/>
      <c r="AV1268" s="139"/>
      <c r="AW1268" s="139"/>
      <c r="AX1268" s="139"/>
      <c r="AY1268" s="139"/>
      <c r="AZ1268" s="139"/>
      <c r="BA1268" s="139"/>
      <c r="BB1268" s="139"/>
      <c r="BC1268" s="139"/>
      <c r="BD1268" s="139"/>
      <c r="BE1268" s="139"/>
      <c r="BF1268" s="139"/>
      <c r="BG1268" s="139"/>
    </row>
    <row r="1269" spans="1:59" ht="14.25" x14ac:dyDescent="0.2">
      <c r="A1269" s="139"/>
      <c r="B1269" s="139"/>
      <c r="C1269" s="139"/>
      <c r="D1269" s="139"/>
      <c r="E1269" s="139"/>
      <c r="F1269" s="139"/>
      <c r="G1269" s="139"/>
      <c r="H1269" s="139"/>
      <c r="I1269" s="139"/>
      <c r="J1269" s="139"/>
      <c r="K1269" s="139"/>
      <c r="L1269" s="139"/>
      <c r="M1269" s="139"/>
      <c r="N1269" s="139"/>
      <c r="O1269" s="139"/>
      <c r="P1269" s="139"/>
      <c r="Q1269" s="139"/>
      <c r="R1269" s="139"/>
      <c r="S1269" s="139"/>
      <c r="T1269" s="139"/>
      <c r="U1269" s="139"/>
      <c r="V1269" s="139"/>
      <c r="W1269" s="139"/>
      <c r="X1269" s="139"/>
      <c r="Y1269" s="139"/>
      <c r="Z1269" s="139"/>
      <c r="AA1269" s="139"/>
      <c r="AB1269" s="139"/>
      <c r="AC1269" s="139"/>
      <c r="AD1269" s="139"/>
      <c r="AE1269" s="139"/>
      <c r="AF1269" s="139"/>
      <c r="AG1269" s="139"/>
      <c r="AH1269" s="139"/>
      <c r="AI1269" s="139"/>
      <c r="AJ1269" s="139"/>
      <c r="AK1269" s="139"/>
      <c r="AL1269" s="139"/>
      <c r="AM1269" s="139"/>
      <c r="AN1269" s="139"/>
      <c r="AO1269" s="139"/>
      <c r="AP1269" s="139"/>
      <c r="AQ1269" s="139"/>
      <c r="AR1269" s="139"/>
      <c r="AS1269" s="139"/>
      <c r="AT1269" s="139"/>
      <c r="AU1269" s="139"/>
      <c r="AV1269" s="139"/>
      <c r="AW1269" s="139"/>
      <c r="AX1269" s="139"/>
      <c r="AY1269" s="139"/>
      <c r="AZ1269" s="139"/>
      <c r="BA1269" s="139"/>
      <c r="BB1269" s="139"/>
      <c r="BC1269" s="139"/>
      <c r="BD1269" s="139"/>
      <c r="BE1269" s="139"/>
      <c r="BF1269" s="139"/>
      <c r="BG1269" s="139"/>
    </row>
    <row r="1270" spans="1:59" ht="14.25" x14ac:dyDescent="0.2">
      <c r="A1270" s="139"/>
      <c r="B1270" s="139"/>
      <c r="C1270" s="139"/>
      <c r="D1270" s="139"/>
      <c r="E1270" s="139"/>
      <c r="F1270" s="139"/>
      <c r="G1270" s="139"/>
      <c r="H1270" s="139"/>
      <c r="I1270" s="139"/>
      <c r="J1270" s="139"/>
      <c r="K1270" s="139"/>
      <c r="L1270" s="139"/>
      <c r="M1270" s="139"/>
      <c r="N1270" s="139"/>
      <c r="O1270" s="139"/>
      <c r="P1270" s="139"/>
      <c r="Q1270" s="139"/>
      <c r="R1270" s="139"/>
      <c r="S1270" s="139"/>
      <c r="T1270" s="139"/>
      <c r="U1270" s="139"/>
      <c r="V1270" s="139"/>
      <c r="W1270" s="139"/>
      <c r="X1270" s="139"/>
      <c r="Y1270" s="139"/>
      <c r="Z1270" s="139"/>
      <c r="AA1270" s="139"/>
      <c r="AB1270" s="139"/>
      <c r="AC1270" s="139"/>
      <c r="AD1270" s="139"/>
      <c r="AE1270" s="139"/>
      <c r="AF1270" s="139"/>
      <c r="AG1270" s="139"/>
      <c r="AH1270" s="139"/>
      <c r="AI1270" s="139"/>
      <c r="AJ1270" s="139"/>
      <c r="AK1270" s="139"/>
      <c r="AL1270" s="139"/>
      <c r="AM1270" s="139"/>
      <c r="AN1270" s="139"/>
      <c r="AO1270" s="139"/>
      <c r="AP1270" s="139"/>
      <c r="AQ1270" s="139"/>
      <c r="AR1270" s="139"/>
      <c r="AS1270" s="139"/>
      <c r="AT1270" s="139"/>
      <c r="AU1270" s="139"/>
      <c r="AV1270" s="139"/>
      <c r="AW1270" s="139"/>
      <c r="AX1270" s="139"/>
      <c r="AY1270" s="139"/>
      <c r="AZ1270" s="139"/>
      <c r="BA1270" s="139"/>
      <c r="BB1270" s="139"/>
      <c r="BC1270" s="139"/>
      <c r="BD1270" s="139"/>
      <c r="BE1270" s="139"/>
      <c r="BF1270" s="139"/>
      <c r="BG1270" s="139"/>
    </row>
    <row r="1271" spans="1:59" ht="14.25" x14ac:dyDescent="0.2">
      <c r="A1271" s="139"/>
      <c r="B1271" s="139"/>
      <c r="C1271" s="139"/>
      <c r="D1271" s="139"/>
      <c r="E1271" s="139"/>
      <c r="F1271" s="139"/>
      <c r="G1271" s="139"/>
      <c r="H1271" s="139"/>
      <c r="I1271" s="139"/>
      <c r="J1271" s="139"/>
      <c r="K1271" s="139"/>
      <c r="L1271" s="139"/>
      <c r="M1271" s="139"/>
      <c r="N1271" s="139"/>
      <c r="O1271" s="139"/>
      <c r="P1271" s="139"/>
      <c r="Q1271" s="139"/>
      <c r="R1271" s="139"/>
      <c r="S1271" s="139"/>
      <c r="T1271" s="139"/>
      <c r="U1271" s="139"/>
      <c r="V1271" s="139"/>
      <c r="W1271" s="139"/>
      <c r="X1271" s="139"/>
      <c r="Y1271" s="139"/>
      <c r="Z1271" s="139"/>
      <c r="AA1271" s="139"/>
      <c r="AB1271" s="139"/>
      <c r="AC1271" s="139"/>
      <c r="AD1271" s="139"/>
      <c r="AE1271" s="139"/>
      <c r="AF1271" s="139"/>
      <c r="AG1271" s="139"/>
      <c r="AH1271" s="139"/>
      <c r="AI1271" s="139"/>
      <c r="AJ1271" s="139"/>
      <c r="AK1271" s="139"/>
      <c r="AL1271" s="139"/>
      <c r="AM1271" s="139"/>
      <c r="AN1271" s="139"/>
      <c r="AO1271" s="139"/>
      <c r="AP1271" s="139"/>
      <c r="AQ1271" s="139"/>
      <c r="AR1271" s="139"/>
      <c r="AS1271" s="139"/>
      <c r="AT1271" s="139"/>
      <c r="AU1271" s="139"/>
      <c r="AV1271" s="139"/>
      <c r="AW1271" s="139"/>
      <c r="AX1271" s="139"/>
      <c r="AY1271" s="139"/>
      <c r="AZ1271" s="139"/>
      <c r="BA1271" s="139"/>
      <c r="BB1271" s="139"/>
      <c r="BC1271" s="139"/>
      <c r="BD1271" s="139"/>
      <c r="BE1271" s="139"/>
      <c r="BF1271" s="139"/>
      <c r="BG1271" s="139"/>
    </row>
    <row r="1272" spans="1:59" ht="14.25" x14ac:dyDescent="0.2">
      <c r="A1272" s="139"/>
      <c r="B1272" s="139"/>
      <c r="C1272" s="139"/>
      <c r="D1272" s="139"/>
      <c r="E1272" s="139"/>
      <c r="F1272" s="139"/>
      <c r="G1272" s="139"/>
      <c r="H1272" s="139"/>
      <c r="I1272" s="139"/>
      <c r="J1272" s="139"/>
      <c r="K1272" s="139"/>
      <c r="L1272" s="139"/>
      <c r="M1272" s="139"/>
      <c r="N1272" s="139"/>
      <c r="O1272" s="139"/>
      <c r="P1272" s="139"/>
      <c r="Q1272" s="139"/>
      <c r="R1272" s="139"/>
      <c r="S1272" s="139"/>
      <c r="T1272" s="139"/>
      <c r="U1272" s="139"/>
      <c r="V1272" s="139"/>
      <c r="W1272" s="139"/>
      <c r="X1272" s="139"/>
      <c r="Y1272" s="139"/>
      <c r="Z1272" s="139"/>
      <c r="AA1272" s="139"/>
      <c r="AB1272" s="139"/>
      <c r="AC1272" s="139"/>
      <c r="AD1272" s="139"/>
      <c r="AE1272" s="139"/>
      <c r="AF1272" s="139"/>
      <c r="AG1272" s="139"/>
      <c r="AH1272" s="139"/>
      <c r="AI1272" s="139"/>
      <c r="AJ1272" s="139"/>
      <c r="AK1272" s="139"/>
      <c r="AL1272" s="139"/>
      <c r="AM1272" s="139"/>
      <c r="AN1272" s="139"/>
      <c r="AO1272" s="139"/>
      <c r="AP1272" s="139"/>
      <c r="AQ1272" s="139"/>
      <c r="AR1272" s="139"/>
      <c r="AS1272" s="139"/>
      <c r="AT1272" s="139"/>
      <c r="AU1272" s="139"/>
      <c r="AV1272" s="139"/>
      <c r="AW1272" s="139"/>
      <c r="AX1272" s="139"/>
      <c r="AY1272" s="139"/>
      <c r="AZ1272" s="139"/>
      <c r="BA1272" s="139"/>
      <c r="BB1272" s="139"/>
      <c r="BC1272" s="139"/>
      <c r="BD1272" s="139"/>
      <c r="BE1272" s="139"/>
      <c r="BF1272" s="139"/>
      <c r="BG1272" s="139"/>
    </row>
    <row r="1273" spans="1:59" ht="14.25" x14ac:dyDescent="0.2">
      <c r="A1273" s="139"/>
      <c r="B1273" s="139"/>
      <c r="C1273" s="139"/>
      <c r="D1273" s="139"/>
      <c r="E1273" s="139"/>
      <c r="F1273" s="139"/>
      <c r="G1273" s="139"/>
      <c r="H1273" s="139"/>
      <c r="I1273" s="139"/>
      <c r="J1273" s="139"/>
      <c r="K1273" s="139"/>
      <c r="L1273" s="139"/>
      <c r="M1273" s="139"/>
      <c r="N1273" s="139"/>
      <c r="O1273" s="139"/>
      <c r="P1273" s="139"/>
      <c r="Q1273" s="139"/>
      <c r="R1273" s="139"/>
      <c r="S1273" s="139"/>
      <c r="T1273" s="139"/>
      <c r="U1273" s="139"/>
      <c r="V1273" s="139"/>
      <c r="W1273" s="139"/>
      <c r="X1273" s="139"/>
      <c r="Y1273" s="139"/>
      <c r="Z1273" s="139"/>
      <c r="AA1273" s="139"/>
      <c r="AB1273" s="139"/>
      <c r="AC1273" s="139"/>
      <c r="AD1273" s="139"/>
      <c r="AE1273" s="139"/>
      <c r="AF1273" s="139"/>
      <c r="AG1273" s="139"/>
      <c r="AH1273" s="139"/>
      <c r="AI1273" s="139"/>
      <c r="AJ1273" s="139"/>
      <c r="AK1273" s="139"/>
      <c r="AL1273" s="139"/>
      <c r="AM1273" s="139"/>
      <c r="AN1273" s="139"/>
      <c r="AO1273" s="139"/>
      <c r="AP1273" s="139"/>
      <c r="AQ1273" s="139"/>
      <c r="AR1273" s="139"/>
      <c r="AS1273" s="139"/>
      <c r="AT1273" s="139"/>
      <c r="AU1273" s="139"/>
      <c r="AV1273" s="139"/>
      <c r="AW1273" s="139"/>
      <c r="AX1273" s="139"/>
      <c r="AY1273" s="139"/>
      <c r="AZ1273" s="139"/>
      <c r="BA1273" s="139"/>
      <c r="BB1273" s="139"/>
      <c r="BC1273" s="139"/>
      <c r="BD1273" s="139"/>
      <c r="BE1273" s="139"/>
      <c r="BF1273" s="139"/>
      <c r="BG1273" s="139"/>
    </row>
    <row r="1274" spans="1:59" ht="14.25" x14ac:dyDescent="0.2">
      <c r="A1274" s="139"/>
      <c r="B1274" s="139"/>
      <c r="C1274" s="139"/>
      <c r="D1274" s="139"/>
      <c r="E1274" s="139"/>
      <c r="F1274" s="139"/>
      <c r="G1274" s="139"/>
      <c r="H1274" s="139"/>
      <c r="I1274" s="139"/>
      <c r="J1274" s="139"/>
      <c r="K1274" s="139"/>
      <c r="L1274" s="139"/>
      <c r="M1274" s="139"/>
      <c r="N1274" s="139"/>
      <c r="O1274" s="139"/>
      <c r="P1274" s="139"/>
      <c r="Q1274" s="139"/>
      <c r="R1274" s="139"/>
      <c r="S1274" s="139"/>
      <c r="T1274" s="139"/>
      <c r="U1274" s="139"/>
      <c r="V1274" s="139"/>
      <c r="W1274" s="139"/>
      <c r="X1274" s="139"/>
      <c r="Y1274" s="139"/>
      <c r="Z1274" s="139"/>
      <c r="AA1274" s="139"/>
      <c r="AB1274" s="139"/>
      <c r="AC1274" s="139"/>
      <c r="AD1274" s="139"/>
      <c r="AE1274" s="139"/>
      <c r="AF1274" s="139"/>
      <c r="AG1274" s="139"/>
      <c r="AH1274" s="139"/>
      <c r="AI1274" s="139"/>
      <c r="AJ1274" s="139"/>
      <c r="AK1274" s="139"/>
      <c r="AL1274" s="139"/>
      <c r="AM1274" s="139"/>
      <c r="AN1274" s="139"/>
      <c r="AO1274" s="139"/>
      <c r="AP1274" s="139"/>
      <c r="AQ1274" s="139"/>
      <c r="AR1274" s="139"/>
      <c r="AS1274" s="139"/>
      <c r="AT1274" s="139"/>
      <c r="AU1274" s="139"/>
      <c r="AV1274" s="139"/>
      <c r="AW1274" s="139"/>
      <c r="AX1274" s="139"/>
      <c r="AY1274" s="139"/>
      <c r="AZ1274" s="139"/>
      <c r="BA1274" s="139"/>
      <c r="BB1274" s="139"/>
      <c r="BC1274" s="139"/>
      <c r="BD1274" s="139"/>
      <c r="BE1274" s="139"/>
      <c r="BF1274" s="139"/>
      <c r="BG1274" s="139"/>
    </row>
    <row r="1275" spans="1:59" ht="14.25" x14ac:dyDescent="0.2">
      <c r="A1275" s="139"/>
      <c r="B1275" s="139"/>
      <c r="C1275" s="139"/>
      <c r="D1275" s="139"/>
      <c r="E1275" s="139"/>
      <c r="F1275" s="139"/>
      <c r="G1275" s="139"/>
      <c r="H1275" s="139"/>
      <c r="I1275" s="139"/>
      <c r="J1275" s="139"/>
      <c r="K1275" s="139"/>
      <c r="L1275" s="139"/>
      <c r="M1275" s="139"/>
      <c r="N1275" s="139"/>
      <c r="O1275" s="139"/>
      <c r="P1275" s="139"/>
      <c r="Q1275" s="139"/>
      <c r="R1275" s="139"/>
      <c r="S1275" s="139"/>
      <c r="T1275" s="139"/>
      <c r="U1275" s="139"/>
      <c r="V1275" s="139"/>
      <c r="W1275" s="139"/>
      <c r="X1275" s="139"/>
      <c r="Y1275" s="139"/>
      <c r="Z1275" s="139"/>
      <c r="AA1275" s="139"/>
      <c r="AB1275" s="139"/>
      <c r="AC1275" s="139"/>
      <c r="AD1275" s="139"/>
      <c r="AE1275" s="139"/>
      <c r="AF1275" s="139"/>
      <c r="AG1275" s="139"/>
      <c r="AH1275" s="139"/>
      <c r="AI1275" s="139"/>
      <c r="AJ1275" s="139"/>
      <c r="AK1275" s="139"/>
      <c r="AL1275" s="139"/>
      <c r="AM1275" s="139"/>
      <c r="AN1275" s="139"/>
      <c r="AO1275" s="139"/>
      <c r="AP1275" s="139"/>
      <c r="AQ1275" s="139"/>
      <c r="AR1275" s="139"/>
      <c r="AS1275" s="139"/>
      <c r="AT1275" s="139"/>
      <c r="AU1275" s="139"/>
      <c r="AV1275" s="139"/>
      <c r="AW1275" s="139"/>
      <c r="AX1275" s="139"/>
      <c r="AY1275" s="139"/>
      <c r="AZ1275" s="139"/>
      <c r="BA1275" s="139"/>
      <c r="BB1275" s="139"/>
      <c r="BC1275" s="139"/>
      <c r="BD1275" s="139"/>
      <c r="BE1275" s="139"/>
      <c r="BF1275" s="139"/>
      <c r="BG1275" s="139"/>
    </row>
    <row r="1276" spans="1:59" ht="14.25" x14ac:dyDescent="0.2">
      <c r="A1276" s="139"/>
      <c r="B1276" s="139"/>
      <c r="C1276" s="139"/>
      <c r="D1276" s="139"/>
      <c r="E1276" s="139"/>
      <c r="F1276" s="139"/>
      <c r="G1276" s="139"/>
      <c r="H1276" s="139"/>
      <c r="I1276" s="139"/>
      <c r="J1276" s="139"/>
      <c r="K1276" s="139"/>
      <c r="L1276" s="139"/>
      <c r="M1276" s="139"/>
      <c r="N1276" s="139"/>
      <c r="O1276" s="139"/>
      <c r="P1276" s="139"/>
      <c r="Q1276" s="139"/>
      <c r="R1276" s="139"/>
      <c r="S1276" s="139"/>
      <c r="T1276" s="139"/>
      <c r="U1276" s="139"/>
      <c r="V1276" s="139"/>
      <c r="W1276" s="139"/>
      <c r="X1276" s="139"/>
      <c r="Y1276" s="139"/>
      <c r="Z1276" s="139"/>
      <c r="AA1276" s="139"/>
      <c r="AB1276" s="139"/>
      <c r="AC1276" s="139"/>
      <c r="AD1276" s="139"/>
      <c r="AE1276" s="139"/>
      <c r="AF1276" s="139"/>
      <c r="AG1276" s="139"/>
      <c r="AH1276" s="139"/>
      <c r="AI1276" s="139"/>
      <c r="AJ1276" s="139"/>
      <c r="AK1276" s="139"/>
      <c r="AL1276" s="139"/>
      <c r="AM1276" s="139"/>
      <c r="AN1276" s="139"/>
      <c r="AO1276" s="139"/>
      <c r="AP1276" s="139"/>
      <c r="AQ1276" s="139"/>
      <c r="AR1276" s="139"/>
      <c r="AS1276" s="139"/>
      <c r="AT1276" s="139"/>
      <c r="AU1276" s="139"/>
      <c r="AV1276" s="139"/>
      <c r="AW1276" s="139"/>
      <c r="AX1276" s="139"/>
      <c r="AY1276" s="139"/>
      <c r="AZ1276" s="139"/>
      <c r="BA1276" s="139"/>
      <c r="BB1276" s="139"/>
      <c r="BC1276" s="139"/>
      <c r="BD1276" s="139"/>
      <c r="BE1276" s="139"/>
      <c r="BF1276" s="139"/>
      <c r="BG1276" s="139"/>
    </row>
    <row r="1277" spans="1:59" ht="14.25" x14ac:dyDescent="0.2">
      <c r="A1277" s="139"/>
      <c r="B1277" s="139"/>
      <c r="C1277" s="139"/>
      <c r="D1277" s="139"/>
      <c r="E1277" s="139"/>
      <c r="F1277" s="139"/>
      <c r="G1277" s="139"/>
      <c r="H1277" s="139"/>
      <c r="I1277" s="139"/>
      <c r="J1277" s="139"/>
      <c r="K1277" s="139"/>
      <c r="L1277" s="139"/>
      <c r="M1277" s="139"/>
      <c r="N1277" s="139"/>
      <c r="O1277" s="139"/>
      <c r="P1277" s="139"/>
      <c r="Q1277" s="139"/>
      <c r="R1277" s="139"/>
      <c r="S1277" s="139"/>
      <c r="T1277" s="139"/>
      <c r="U1277" s="139"/>
      <c r="V1277" s="139"/>
      <c r="W1277" s="139"/>
      <c r="X1277" s="139"/>
      <c r="Y1277" s="139"/>
      <c r="Z1277" s="139"/>
      <c r="AA1277" s="139"/>
      <c r="AB1277" s="139"/>
      <c r="AC1277" s="139"/>
      <c r="AD1277" s="139"/>
      <c r="AE1277" s="139"/>
      <c r="AF1277" s="139"/>
      <c r="AG1277" s="139"/>
      <c r="AH1277" s="139"/>
      <c r="AI1277" s="139"/>
      <c r="AJ1277" s="139"/>
      <c r="AK1277" s="139"/>
      <c r="AL1277" s="139"/>
      <c r="AM1277" s="139"/>
      <c r="AN1277" s="139"/>
      <c r="AO1277" s="139"/>
      <c r="AP1277" s="139"/>
      <c r="AQ1277" s="139"/>
      <c r="AR1277" s="139"/>
      <c r="AS1277" s="139"/>
      <c r="AT1277" s="139"/>
      <c r="AU1277" s="139"/>
      <c r="AV1277" s="139"/>
      <c r="AW1277" s="139"/>
      <c r="AX1277" s="139"/>
      <c r="AY1277" s="139"/>
      <c r="AZ1277" s="139"/>
      <c r="BA1277" s="139"/>
      <c r="BB1277" s="139"/>
      <c r="BC1277" s="139"/>
      <c r="BD1277" s="139"/>
      <c r="BE1277" s="139"/>
      <c r="BF1277" s="139"/>
      <c r="BG1277" s="139"/>
    </row>
    <row r="1278" spans="1:59" ht="14.25" x14ac:dyDescent="0.2">
      <c r="A1278" s="139"/>
      <c r="B1278" s="139"/>
      <c r="C1278" s="139"/>
      <c r="D1278" s="139"/>
      <c r="E1278" s="139"/>
      <c r="F1278" s="139"/>
      <c r="G1278" s="139"/>
      <c r="H1278" s="139"/>
      <c r="I1278" s="139"/>
      <c r="J1278" s="139"/>
      <c r="K1278" s="139"/>
      <c r="L1278" s="139"/>
      <c r="M1278" s="139"/>
      <c r="N1278" s="139"/>
      <c r="O1278" s="139"/>
      <c r="P1278" s="139"/>
      <c r="Q1278" s="139"/>
      <c r="R1278" s="139"/>
      <c r="S1278" s="139"/>
      <c r="T1278" s="139"/>
      <c r="U1278" s="139"/>
      <c r="V1278" s="139"/>
      <c r="W1278" s="139"/>
      <c r="X1278" s="139"/>
      <c r="Y1278" s="139"/>
      <c r="Z1278" s="139"/>
      <c r="AA1278" s="139"/>
      <c r="AB1278" s="139"/>
      <c r="AC1278" s="139"/>
      <c r="AD1278" s="139"/>
      <c r="AE1278" s="139"/>
      <c r="AF1278" s="139"/>
      <c r="AG1278" s="139"/>
      <c r="AH1278" s="139"/>
      <c r="AI1278" s="139"/>
      <c r="AJ1278" s="139"/>
      <c r="AK1278" s="139"/>
      <c r="AL1278" s="139"/>
      <c r="AM1278" s="139"/>
      <c r="AN1278" s="139"/>
      <c r="AO1278" s="139"/>
      <c r="AP1278" s="139"/>
      <c r="AQ1278" s="139"/>
      <c r="AR1278" s="139"/>
      <c r="AS1278" s="139"/>
      <c r="AT1278" s="139"/>
      <c r="AU1278" s="139"/>
      <c r="AV1278" s="139"/>
      <c r="AW1278" s="139"/>
      <c r="AX1278" s="139"/>
      <c r="AY1278" s="139"/>
      <c r="AZ1278" s="139"/>
      <c r="BA1278" s="139"/>
      <c r="BB1278" s="139"/>
      <c r="BC1278" s="139"/>
      <c r="BD1278" s="139"/>
      <c r="BE1278" s="139"/>
      <c r="BF1278" s="139"/>
      <c r="BG1278" s="139"/>
    </row>
    <row r="1279" spans="1:59" ht="14.25" x14ac:dyDescent="0.2">
      <c r="A1279" s="139"/>
      <c r="B1279" s="139"/>
      <c r="C1279" s="139"/>
      <c r="D1279" s="139"/>
      <c r="E1279" s="139"/>
      <c r="F1279" s="139"/>
      <c r="G1279" s="139"/>
      <c r="H1279" s="139"/>
      <c r="I1279" s="139"/>
      <c r="J1279" s="139"/>
      <c r="K1279" s="139"/>
      <c r="L1279" s="139"/>
      <c r="M1279" s="139"/>
      <c r="N1279" s="139"/>
      <c r="O1279" s="139"/>
      <c r="P1279" s="139"/>
      <c r="Q1279" s="139"/>
      <c r="R1279" s="139"/>
      <c r="S1279" s="139"/>
      <c r="T1279" s="139"/>
      <c r="U1279" s="139"/>
      <c r="V1279" s="139"/>
      <c r="W1279" s="139"/>
      <c r="X1279" s="139"/>
      <c r="Y1279" s="139"/>
      <c r="Z1279" s="139"/>
      <c r="AA1279" s="139"/>
      <c r="AB1279" s="139"/>
      <c r="AC1279" s="139"/>
      <c r="AD1279" s="139"/>
      <c r="AE1279" s="139"/>
      <c r="AF1279" s="139"/>
      <c r="AG1279" s="139"/>
      <c r="AH1279" s="139"/>
      <c r="AI1279" s="139"/>
      <c r="AJ1279" s="139"/>
      <c r="AK1279" s="139"/>
      <c r="AL1279" s="139"/>
      <c r="AM1279" s="139"/>
      <c r="AN1279" s="139"/>
      <c r="AO1279" s="139"/>
      <c r="AP1279" s="139"/>
      <c r="AQ1279" s="139"/>
      <c r="AR1279" s="139"/>
      <c r="AS1279" s="139"/>
      <c r="AT1279" s="139"/>
      <c r="AU1279" s="139"/>
      <c r="AV1279" s="139"/>
      <c r="AW1279" s="139"/>
      <c r="AX1279" s="139"/>
      <c r="AY1279" s="139"/>
      <c r="AZ1279" s="139"/>
      <c r="BA1279" s="139"/>
      <c r="BB1279" s="139"/>
      <c r="BC1279" s="139"/>
      <c r="BD1279" s="139"/>
      <c r="BE1279" s="139"/>
      <c r="BF1279" s="139"/>
      <c r="BG1279" s="139"/>
    </row>
    <row r="1280" spans="1:59" ht="14.25" x14ac:dyDescent="0.2">
      <c r="A1280" s="139"/>
      <c r="B1280" s="139"/>
      <c r="C1280" s="139"/>
      <c r="D1280" s="139"/>
      <c r="E1280" s="139"/>
      <c r="F1280" s="139"/>
      <c r="G1280" s="139"/>
      <c r="H1280" s="139"/>
      <c r="I1280" s="139"/>
      <c r="J1280" s="139"/>
      <c r="K1280" s="139"/>
      <c r="L1280" s="139"/>
      <c r="M1280" s="139"/>
      <c r="N1280" s="139"/>
      <c r="O1280" s="139"/>
      <c r="P1280" s="139"/>
      <c r="Q1280" s="139"/>
      <c r="R1280" s="139"/>
      <c r="S1280" s="139"/>
      <c r="T1280" s="139"/>
      <c r="U1280" s="139"/>
      <c r="V1280" s="139"/>
      <c r="W1280" s="139"/>
      <c r="X1280" s="139"/>
      <c r="Y1280" s="139"/>
      <c r="Z1280" s="139"/>
      <c r="AA1280" s="139"/>
      <c r="AB1280" s="139"/>
      <c r="AC1280" s="139"/>
      <c r="AD1280" s="139"/>
      <c r="AE1280" s="139"/>
      <c r="AF1280" s="139"/>
      <c r="AG1280" s="139"/>
      <c r="AH1280" s="139"/>
      <c r="AI1280" s="139"/>
      <c r="AJ1280" s="139"/>
      <c r="AK1280" s="139"/>
      <c r="AL1280" s="139"/>
      <c r="AM1280" s="139"/>
      <c r="AN1280" s="139"/>
      <c r="AO1280" s="139"/>
      <c r="AP1280" s="139"/>
      <c r="AQ1280" s="139"/>
      <c r="AR1280" s="139"/>
      <c r="AS1280" s="139"/>
      <c r="AT1280" s="139"/>
      <c r="AU1280" s="139"/>
      <c r="AV1280" s="139"/>
      <c r="AW1280" s="139"/>
      <c r="AX1280" s="139"/>
      <c r="AY1280" s="139"/>
      <c r="AZ1280" s="139"/>
      <c r="BA1280" s="139"/>
      <c r="BB1280" s="139"/>
      <c r="BC1280" s="139"/>
      <c r="BD1280" s="139"/>
      <c r="BE1280" s="139"/>
      <c r="BF1280" s="139"/>
      <c r="BG1280" s="139"/>
    </row>
    <row r="1281" spans="1:59" ht="14.25" x14ac:dyDescent="0.2">
      <c r="A1281" s="139"/>
      <c r="B1281" s="139"/>
      <c r="C1281" s="139"/>
      <c r="D1281" s="139"/>
      <c r="E1281" s="139"/>
      <c r="F1281" s="139"/>
      <c r="G1281" s="139"/>
      <c r="H1281" s="139"/>
      <c r="I1281" s="139"/>
      <c r="J1281" s="139"/>
      <c r="K1281" s="139"/>
      <c r="L1281" s="139"/>
      <c r="M1281" s="139"/>
      <c r="N1281" s="139"/>
      <c r="O1281" s="139"/>
      <c r="P1281" s="139"/>
      <c r="Q1281" s="139"/>
      <c r="R1281" s="139"/>
      <c r="S1281" s="139"/>
      <c r="T1281" s="139"/>
      <c r="U1281" s="139"/>
      <c r="V1281" s="139"/>
      <c r="W1281" s="139"/>
      <c r="X1281" s="139"/>
      <c r="Y1281" s="139"/>
      <c r="Z1281" s="139"/>
      <c r="AA1281" s="139"/>
      <c r="AB1281" s="139"/>
      <c r="AC1281" s="139"/>
      <c r="AD1281" s="139"/>
      <c r="AE1281" s="139"/>
      <c r="AF1281" s="139"/>
      <c r="AG1281" s="139"/>
      <c r="AH1281" s="139"/>
      <c r="AI1281" s="139"/>
      <c r="AJ1281" s="139"/>
      <c r="AK1281" s="139"/>
      <c r="AL1281" s="139"/>
      <c r="AM1281" s="139"/>
      <c r="AN1281" s="139"/>
      <c r="AO1281" s="139"/>
      <c r="AP1281" s="139"/>
      <c r="AQ1281" s="139"/>
      <c r="AR1281" s="139"/>
      <c r="AS1281" s="139"/>
      <c r="AT1281" s="139"/>
      <c r="AU1281" s="139"/>
      <c r="AV1281" s="139"/>
      <c r="AW1281" s="139"/>
      <c r="AX1281" s="139"/>
      <c r="AY1281" s="139"/>
      <c r="AZ1281" s="139"/>
      <c r="BA1281" s="139"/>
      <c r="BB1281" s="139"/>
      <c r="BC1281" s="139"/>
      <c r="BD1281" s="139"/>
      <c r="BE1281" s="139"/>
      <c r="BF1281" s="139"/>
      <c r="BG1281" s="139"/>
    </row>
    <row r="1282" spans="1:59" ht="14.25" x14ac:dyDescent="0.2">
      <c r="A1282" s="139"/>
      <c r="B1282" s="139"/>
      <c r="C1282" s="139"/>
      <c r="D1282" s="139"/>
      <c r="E1282" s="139"/>
      <c r="F1282" s="139"/>
      <c r="G1282" s="139"/>
      <c r="H1282" s="139"/>
      <c r="I1282" s="139"/>
      <c r="J1282" s="139"/>
      <c r="K1282" s="139"/>
      <c r="L1282" s="139"/>
      <c r="M1282" s="139"/>
      <c r="N1282" s="139"/>
      <c r="O1282" s="139"/>
      <c r="P1282" s="139"/>
      <c r="Q1282" s="139"/>
      <c r="R1282" s="139"/>
      <c r="S1282" s="139"/>
      <c r="T1282" s="139"/>
      <c r="U1282" s="139"/>
      <c r="V1282" s="139"/>
      <c r="W1282" s="139"/>
      <c r="X1282" s="139"/>
      <c r="Y1282" s="139"/>
      <c r="Z1282" s="139"/>
      <c r="AA1282" s="139"/>
      <c r="AB1282" s="139"/>
      <c r="AC1282" s="139"/>
      <c r="AD1282" s="139"/>
      <c r="AE1282" s="139"/>
      <c r="AF1282" s="139"/>
      <c r="AG1282" s="139"/>
      <c r="AH1282" s="139"/>
      <c r="AI1282" s="139"/>
      <c r="AJ1282" s="139"/>
      <c r="AK1282" s="139"/>
      <c r="AL1282" s="139"/>
      <c r="AM1282" s="139"/>
      <c r="AN1282" s="139"/>
      <c r="AO1282" s="139"/>
      <c r="AP1282" s="139"/>
      <c r="AQ1282" s="139"/>
      <c r="AR1282" s="139"/>
      <c r="AS1282" s="139"/>
      <c r="AT1282" s="139"/>
      <c r="AU1282" s="139"/>
      <c r="AV1282" s="139"/>
      <c r="AW1282" s="139"/>
      <c r="AX1282" s="139"/>
      <c r="AY1282" s="139"/>
      <c r="AZ1282" s="139"/>
      <c r="BA1282" s="139"/>
      <c r="BB1282" s="139"/>
      <c r="BC1282" s="139"/>
      <c r="BD1282" s="139"/>
      <c r="BE1282" s="139"/>
      <c r="BF1282" s="139"/>
      <c r="BG1282" s="139"/>
    </row>
    <row r="1283" spans="1:59" ht="14.25" x14ac:dyDescent="0.2">
      <c r="A1283" s="139"/>
      <c r="B1283" s="139"/>
      <c r="C1283" s="139"/>
      <c r="D1283" s="139"/>
      <c r="E1283" s="139"/>
      <c r="F1283" s="139"/>
      <c r="G1283" s="139"/>
      <c r="H1283" s="139"/>
      <c r="I1283" s="139"/>
      <c r="J1283" s="139"/>
      <c r="K1283" s="139"/>
      <c r="L1283" s="139"/>
      <c r="M1283" s="139"/>
      <c r="N1283" s="139"/>
      <c r="O1283" s="139"/>
      <c r="P1283" s="139"/>
      <c r="Q1283" s="139"/>
      <c r="R1283" s="139"/>
      <c r="S1283" s="139"/>
      <c r="T1283" s="139"/>
      <c r="U1283" s="139"/>
      <c r="V1283" s="139"/>
      <c r="W1283" s="139"/>
      <c r="X1283" s="139"/>
      <c r="Y1283" s="139"/>
      <c r="Z1283" s="139"/>
      <c r="AA1283" s="139"/>
      <c r="AB1283" s="139"/>
      <c r="AC1283" s="139"/>
      <c r="AD1283" s="139"/>
      <c r="AE1283" s="139"/>
      <c r="AF1283" s="139"/>
      <c r="AG1283" s="139"/>
      <c r="AH1283" s="139"/>
      <c r="AI1283" s="139"/>
      <c r="AJ1283" s="139"/>
      <c r="AK1283" s="139"/>
      <c r="AL1283" s="139"/>
      <c r="AM1283" s="139"/>
      <c r="AN1283" s="139"/>
      <c r="AO1283" s="139"/>
      <c r="AP1283" s="139"/>
      <c r="AQ1283" s="139"/>
      <c r="AR1283" s="139"/>
      <c r="AS1283" s="139"/>
      <c r="AT1283" s="139"/>
      <c r="AU1283" s="139"/>
      <c r="AV1283" s="139"/>
      <c r="AW1283" s="139"/>
      <c r="AX1283" s="139"/>
      <c r="AY1283" s="139"/>
      <c r="AZ1283" s="139"/>
      <c r="BA1283" s="139"/>
      <c r="BB1283" s="139"/>
      <c r="BC1283" s="139"/>
      <c r="BD1283" s="139"/>
      <c r="BE1283" s="139"/>
      <c r="BF1283" s="139"/>
      <c r="BG1283" s="139"/>
    </row>
    <row r="1284" spans="1:59" ht="14.25" x14ac:dyDescent="0.2">
      <c r="A1284" s="139"/>
      <c r="B1284" s="139"/>
      <c r="C1284" s="139"/>
      <c r="D1284" s="139"/>
      <c r="E1284" s="139"/>
      <c r="F1284" s="139"/>
      <c r="G1284" s="139"/>
      <c r="H1284" s="139"/>
      <c r="I1284" s="139"/>
      <c r="J1284" s="139"/>
      <c r="K1284" s="139"/>
      <c r="L1284" s="139"/>
      <c r="M1284" s="139"/>
      <c r="N1284" s="139"/>
      <c r="O1284" s="139"/>
      <c r="P1284" s="139"/>
      <c r="Q1284" s="139"/>
      <c r="R1284" s="139"/>
      <c r="S1284" s="139"/>
      <c r="T1284" s="139"/>
      <c r="U1284" s="139"/>
      <c r="V1284" s="139"/>
      <c r="W1284" s="139"/>
      <c r="X1284" s="139"/>
      <c r="Y1284" s="139"/>
      <c r="Z1284" s="139"/>
      <c r="AA1284" s="139"/>
      <c r="AB1284" s="139"/>
      <c r="AC1284" s="139"/>
      <c r="AD1284" s="139"/>
      <c r="AE1284" s="139"/>
      <c r="AF1284" s="139"/>
      <c r="AG1284" s="139"/>
      <c r="AH1284" s="139"/>
      <c r="AI1284" s="139"/>
      <c r="AJ1284" s="139"/>
      <c r="AK1284" s="139"/>
      <c r="AL1284" s="139"/>
      <c r="AM1284" s="139"/>
      <c r="AN1284" s="139"/>
      <c r="AO1284" s="139"/>
      <c r="AP1284" s="139"/>
      <c r="AQ1284" s="139"/>
      <c r="AR1284" s="139"/>
      <c r="AS1284" s="139"/>
      <c r="AT1284" s="139"/>
      <c r="AU1284" s="139"/>
      <c r="AV1284" s="139"/>
      <c r="AW1284" s="139"/>
      <c r="AX1284" s="139"/>
      <c r="AY1284" s="139"/>
      <c r="AZ1284" s="139"/>
      <c r="BA1284" s="139"/>
      <c r="BB1284" s="139"/>
      <c r="BC1284" s="139"/>
      <c r="BD1284" s="139"/>
      <c r="BE1284" s="139"/>
      <c r="BF1284" s="139"/>
      <c r="BG1284" s="139"/>
    </row>
    <row r="1285" spans="1:59" ht="14.25" x14ac:dyDescent="0.2">
      <c r="A1285" s="139"/>
      <c r="B1285" s="139"/>
      <c r="C1285" s="139"/>
      <c r="D1285" s="139"/>
      <c r="E1285" s="139"/>
      <c r="F1285" s="139"/>
      <c r="G1285" s="139"/>
      <c r="H1285" s="139"/>
      <c r="I1285" s="139"/>
      <c r="J1285" s="139"/>
      <c r="K1285" s="139"/>
      <c r="L1285" s="139"/>
      <c r="M1285" s="139"/>
      <c r="N1285" s="139"/>
      <c r="O1285" s="139"/>
      <c r="P1285" s="139"/>
      <c r="Q1285" s="139"/>
      <c r="R1285" s="139"/>
      <c r="S1285" s="139"/>
      <c r="T1285" s="139"/>
      <c r="U1285" s="139"/>
      <c r="V1285" s="139"/>
      <c r="W1285" s="139"/>
      <c r="X1285" s="139"/>
      <c r="Y1285" s="139"/>
      <c r="Z1285" s="139"/>
      <c r="AA1285" s="139"/>
      <c r="AB1285" s="139"/>
      <c r="AC1285" s="139"/>
      <c r="AD1285" s="139"/>
      <c r="AE1285" s="139"/>
      <c r="AF1285" s="139"/>
      <c r="AG1285" s="139"/>
      <c r="AH1285" s="139"/>
      <c r="AI1285" s="139"/>
      <c r="AJ1285" s="139"/>
      <c r="AK1285" s="139"/>
      <c r="AL1285" s="139"/>
      <c r="AM1285" s="139"/>
      <c r="AN1285" s="139"/>
      <c r="AO1285" s="139"/>
      <c r="AP1285" s="139"/>
      <c r="AQ1285" s="139"/>
      <c r="AR1285" s="139"/>
      <c r="AS1285" s="139"/>
      <c r="AT1285" s="139"/>
      <c r="AU1285" s="139"/>
      <c r="AV1285" s="139"/>
      <c r="AW1285" s="139"/>
      <c r="AX1285" s="139"/>
      <c r="AY1285" s="139"/>
      <c r="AZ1285" s="139"/>
      <c r="BA1285" s="139"/>
      <c r="BB1285" s="139"/>
      <c r="BC1285" s="139"/>
      <c r="BD1285" s="139"/>
      <c r="BE1285" s="139"/>
      <c r="BF1285" s="139"/>
      <c r="BG1285" s="139"/>
    </row>
    <row r="1286" spans="1:59" ht="14.25" x14ac:dyDescent="0.2">
      <c r="A1286" s="139"/>
      <c r="B1286" s="139"/>
      <c r="C1286" s="139"/>
      <c r="D1286" s="139"/>
      <c r="E1286" s="139"/>
      <c r="F1286" s="139"/>
      <c r="G1286" s="139"/>
      <c r="H1286" s="139"/>
      <c r="I1286" s="139"/>
      <c r="J1286" s="139"/>
      <c r="K1286" s="139"/>
      <c r="L1286" s="139"/>
      <c r="M1286" s="139"/>
      <c r="N1286" s="139"/>
      <c r="O1286" s="139"/>
      <c r="P1286" s="139"/>
      <c r="Q1286" s="139"/>
      <c r="R1286" s="139"/>
      <c r="S1286" s="139"/>
      <c r="T1286" s="139"/>
      <c r="U1286" s="139"/>
      <c r="V1286" s="139"/>
      <c r="W1286" s="139"/>
      <c r="X1286" s="139"/>
      <c r="Y1286" s="139"/>
      <c r="Z1286" s="139"/>
      <c r="AA1286" s="139"/>
      <c r="AB1286" s="139"/>
      <c r="AC1286" s="139"/>
      <c r="AD1286" s="139"/>
      <c r="AE1286" s="139"/>
      <c r="AF1286" s="139"/>
      <c r="AG1286" s="139"/>
      <c r="AH1286" s="139"/>
      <c r="AI1286" s="139"/>
      <c r="AJ1286" s="139"/>
      <c r="AK1286" s="139"/>
      <c r="AL1286" s="139"/>
      <c r="AM1286" s="139"/>
      <c r="AN1286" s="139"/>
      <c r="AO1286" s="139"/>
      <c r="AP1286" s="139"/>
      <c r="AQ1286" s="139"/>
      <c r="AR1286" s="139"/>
      <c r="AS1286" s="139"/>
      <c r="AT1286" s="139"/>
      <c r="AU1286" s="139"/>
      <c r="AV1286" s="139"/>
      <c r="AW1286" s="139"/>
      <c r="AX1286" s="139"/>
      <c r="AY1286" s="139"/>
      <c r="AZ1286" s="139"/>
      <c r="BA1286" s="139"/>
      <c r="BB1286" s="139"/>
      <c r="BC1286" s="139"/>
      <c r="BD1286" s="139"/>
      <c r="BE1286" s="139"/>
      <c r="BF1286" s="139"/>
      <c r="BG1286" s="139"/>
    </row>
    <row r="1287" spans="1:59" ht="14.25" x14ac:dyDescent="0.2">
      <c r="A1287" s="139"/>
      <c r="B1287" s="139"/>
      <c r="C1287" s="139"/>
      <c r="D1287" s="139"/>
      <c r="E1287" s="139"/>
      <c r="F1287" s="139"/>
      <c r="G1287" s="139"/>
      <c r="H1287" s="139"/>
      <c r="I1287" s="139"/>
      <c r="J1287" s="139"/>
      <c r="K1287" s="139"/>
      <c r="L1287" s="139"/>
      <c r="M1287" s="139"/>
      <c r="N1287" s="139"/>
      <c r="O1287" s="139"/>
      <c r="P1287" s="139"/>
      <c r="Q1287" s="139"/>
      <c r="R1287" s="139"/>
      <c r="S1287" s="139"/>
      <c r="T1287" s="139"/>
      <c r="U1287" s="139"/>
      <c r="V1287" s="139"/>
      <c r="W1287" s="139"/>
      <c r="X1287" s="139"/>
      <c r="Y1287" s="139"/>
      <c r="Z1287" s="139"/>
      <c r="AA1287" s="139"/>
      <c r="AB1287" s="139"/>
      <c r="AC1287" s="139"/>
      <c r="AD1287" s="139"/>
      <c r="AE1287" s="139"/>
      <c r="AF1287" s="139"/>
      <c r="AG1287" s="139"/>
      <c r="AH1287" s="139"/>
      <c r="AI1287" s="139"/>
      <c r="AJ1287" s="139"/>
      <c r="AK1287" s="139"/>
      <c r="AL1287" s="139"/>
      <c r="AM1287" s="139"/>
      <c r="AN1287" s="139"/>
      <c r="AO1287" s="139"/>
      <c r="AP1287" s="139"/>
      <c r="AQ1287" s="139"/>
      <c r="AR1287" s="139"/>
      <c r="AS1287" s="139"/>
      <c r="AT1287" s="139"/>
      <c r="AU1287" s="139"/>
      <c r="AV1287" s="139"/>
      <c r="AW1287" s="139"/>
      <c r="AX1287" s="139"/>
      <c r="AY1287" s="139"/>
      <c r="AZ1287" s="139"/>
      <c r="BA1287" s="139"/>
      <c r="BB1287" s="139"/>
      <c r="BC1287" s="139"/>
      <c r="BD1287" s="139"/>
      <c r="BE1287" s="139"/>
      <c r="BF1287" s="139"/>
      <c r="BG1287" s="139"/>
    </row>
    <row r="1288" spans="1:59" ht="14.25" x14ac:dyDescent="0.2">
      <c r="A1288" s="139"/>
      <c r="B1288" s="139"/>
      <c r="C1288" s="139"/>
      <c r="D1288" s="139"/>
      <c r="E1288" s="139"/>
      <c r="F1288" s="139"/>
      <c r="G1288" s="139"/>
      <c r="H1288" s="139"/>
      <c r="I1288" s="139"/>
      <c r="J1288" s="139"/>
      <c r="K1288" s="139"/>
      <c r="L1288" s="139"/>
      <c r="M1288" s="139"/>
      <c r="N1288" s="139"/>
      <c r="O1288" s="139"/>
      <c r="P1288" s="139"/>
      <c r="Q1288" s="139"/>
      <c r="R1288" s="139"/>
      <c r="S1288" s="139"/>
      <c r="T1288" s="139"/>
      <c r="U1288" s="139"/>
      <c r="V1288" s="139"/>
      <c r="W1288" s="139"/>
      <c r="X1288" s="139"/>
      <c r="Y1288" s="139"/>
      <c r="Z1288" s="139"/>
      <c r="AA1288" s="139"/>
      <c r="AB1288" s="139"/>
      <c r="AC1288" s="139"/>
      <c r="AD1288" s="139"/>
      <c r="AE1288" s="139"/>
      <c r="AF1288" s="139"/>
      <c r="AG1288" s="139"/>
      <c r="AH1288" s="139"/>
      <c r="AI1288" s="139"/>
      <c r="AJ1288" s="139"/>
      <c r="AK1288" s="139"/>
      <c r="AL1288" s="139"/>
      <c r="AM1288" s="139"/>
      <c r="AN1288" s="139"/>
      <c r="AO1288" s="139"/>
      <c r="AP1288" s="139"/>
      <c r="AQ1288" s="139"/>
      <c r="AR1288" s="139"/>
      <c r="AS1288" s="139"/>
      <c r="AT1288" s="139"/>
      <c r="AU1288" s="139"/>
      <c r="AV1288" s="139"/>
      <c r="AW1288" s="139"/>
      <c r="AX1288" s="139"/>
      <c r="AY1288" s="139"/>
      <c r="AZ1288" s="139"/>
      <c r="BA1288" s="139"/>
      <c r="BB1288" s="139"/>
      <c r="BC1288" s="139"/>
      <c r="BD1288" s="139"/>
      <c r="BE1288" s="139"/>
      <c r="BF1288" s="139"/>
      <c r="BG1288" s="139"/>
    </row>
    <row r="1289" spans="1:59" ht="14.25" x14ac:dyDescent="0.2">
      <c r="A1289" s="139"/>
      <c r="B1289" s="139"/>
      <c r="C1289" s="139"/>
      <c r="D1289" s="139"/>
      <c r="E1289" s="139"/>
      <c r="F1289" s="139"/>
      <c r="G1289" s="139"/>
      <c r="H1289" s="139"/>
      <c r="I1289" s="139"/>
      <c r="J1289" s="139"/>
      <c r="K1289" s="139"/>
      <c r="L1289" s="139"/>
      <c r="M1289" s="139"/>
      <c r="N1289" s="139"/>
      <c r="O1289" s="139"/>
      <c r="P1289" s="139"/>
      <c r="Q1289" s="139"/>
      <c r="R1289" s="139"/>
      <c r="S1289" s="139"/>
      <c r="T1289" s="139"/>
      <c r="U1289" s="139"/>
      <c r="V1289" s="139"/>
      <c r="W1289" s="139"/>
      <c r="X1289" s="139"/>
      <c r="Y1289" s="139"/>
      <c r="Z1289" s="139"/>
      <c r="AA1289" s="139"/>
      <c r="AB1289" s="139"/>
      <c r="AC1289" s="139"/>
      <c r="AD1289" s="139"/>
      <c r="AE1289" s="139"/>
      <c r="AF1289" s="139"/>
      <c r="AG1289" s="139"/>
      <c r="AH1289" s="139"/>
      <c r="AI1289" s="139"/>
      <c r="AJ1289" s="139"/>
      <c r="AK1289" s="139"/>
      <c r="AL1289" s="139"/>
      <c r="AM1289" s="139"/>
      <c r="AN1289" s="139"/>
      <c r="AO1289" s="139"/>
      <c r="AP1289" s="139"/>
      <c r="AQ1289" s="139"/>
      <c r="AR1289" s="139"/>
      <c r="AS1289" s="139"/>
      <c r="AT1289" s="139"/>
      <c r="AU1289" s="139"/>
      <c r="AV1289" s="139"/>
      <c r="AW1289" s="139"/>
      <c r="AX1289" s="139"/>
      <c r="AY1289" s="139"/>
      <c r="AZ1289" s="139"/>
      <c r="BA1289" s="139"/>
      <c r="BB1289" s="139"/>
      <c r="BC1289" s="139"/>
      <c r="BD1289" s="139"/>
      <c r="BE1289" s="139"/>
      <c r="BF1289" s="139"/>
      <c r="BG1289" s="139"/>
    </row>
    <row r="1290" spans="1:59" ht="14.25" x14ac:dyDescent="0.2">
      <c r="A1290" s="139"/>
      <c r="B1290" s="139"/>
      <c r="C1290" s="139"/>
      <c r="D1290" s="139"/>
      <c r="E1290" s="139"/>
      <c r="F1290" s="139"/>
      <c r="G1290" s="139"/>
      <c r="H1290" s="139"/>
      <c r="I1290" s="139"/>
      <c r="J1290" s="139"/>
      <c r="K1290" s="139"/>
      <c r="L1290" s="139"/>
      <c r="M1290" s="139"/>
      <c r="N1290" s="139"/>
      <c r="O1290" s="139"/>
      <c r="P1290" s="139"/>
      <c r="Q1290" s="139"/>
      <c r="R1290" s="139"/>
      <c r="S1290" s="139"/>
      <c r="T1290" s="139"/>
      <c r="U1290" s="139"/>
      <c r="V1290" s="139"/>
      <c r="W1290" s="139"/>
      <c r="X1290" s="139"/>
      <c r="Y1290" s="139"/>
      <c r="Z1290" s="139"/>
      <c r="AA1290" s="139"/>
      <c r="AB1290" s="139"/>
      <c r="AC1290" s="139"/>
      <c r="AD1290" s="139"/>
      <c r="AE1290" s="139"/>
      <c r="AF1290" s="139"/>
      <c r="AG1290" s="139"/>
      <c r="AH1290" s="139"/>
      <c r="AI1290" s="139"/>
      <c r="AJ1290" s="139"/>
      <c r="AK1290" s="139"/>
      <c r="AL1290" s="139"/>
      <c r="AM1290" s="139"/>
      <c r="AN1290" s="139"/>
      <c r="AO1290" s="139"/>
      <c r="AP1290" s="139"/>
      <c r="AQ1290" s="139"/>
      <c r="AR1290" s="139"/>
      <c r="AS1290" s="139"/>
      <c r="AT1290" s="139"/>
      <c r="AU1290" s="139"/>
      <c r="AV1290" s="139"/>
      <c r="AW1290" s="139"/>
      <c r="AX1290" s="139"/>
      <c r="AY1290" s="139"/>
      <c r="AZ1290" s="139"/>
      <c r="BA1290" s="139"/>
      <c r="BB1290" s="139"/>
      <c r="BC1290" s="139"/>
      <c r="BD1290" s="139"/>
      <c r="BE1290" s="139"/>
      <c r="BF1290" s="139"/>
      <c r="BG1290" s="139"/>
    </row>
    <row r="1291" spans="1:59" ht="14.25" x14ac:dyDescent="0.2">
      <c r="A1291" s="139"/>
      <c r="B1291" s="139"/>
      <c r="C1291" s="139"/>
      <c r="D1291" s="139"/>
      <c r="E1291" s="139"/>
      <c r="F1291" s="139"/>
      <c r="G1291" s="139"/>
      <c r="H1291" s="139"/>
      <c r="I1291" s="139"/>
      <c r="J1291" s="139"/>
      <c r="K1291" s="139"/>
      <c r="L1291" s="139"/>
      <c r="M1291" s="139"/>
      <c r="N1291" s="139"/>
      <c r="O1291" s="139"/>
      <c r="P1291" s="139"/>
      <c r="Q1291" s="139"/>
      <c r="R1291" s="139"/>
      <c r="S1291" s="139"/>
      <c r="T1291" s="139"/>
      <c r="U1291" s="139"/>
      <c r="V1291" s="139"/>
      <c r="W1291" s="139"/>
      <c r="X1291" s="139"/>
      <c r="Y1291" s="139"/>
      <c r="Z1291" s="139"/>
      <c r="AA1291" s="139"/>
      <c r="AB1291" s="139"/>
      <c r="AC1291" s="139"/>
      <c r="AD1291" s="139"/>
      <c r="AE1291" s="139"/>
      <c r="AF1291" s="139"/>
      <c r="AG1291" s="139"/>
      <c r="AH1291" s="139"/>
      <c r="AI1291" s="139"/>
      <c r="AJ1291" s="139"/>
      <c r="AK1291" s="139"/>
      <c r="AL1291" s="139"/>
      <c r="AM1291" s="139"/>
      <c r="AN1291" s="139"/>
      <c r="AO1291" s="139"/>
      <c r="AP1291" s="139"/>
      <c r="AQ1291" s="139"/>
      <c r="AR1291" s="139"/>
      <c r="AS1291" s="139"/>
      <c r="AT1291" s="139"/>
      <c r="AU1291" s="139"/>
      <c r="AV1291" s="139"/>
      <c r="AW1291" s="139"/>
      <c r="AX1291" s="139"/>
      <c r="AY1291" s="139"/>
      <c r="AZ1291" s="139"/>
      <c r="BA1291" s="139"/>
      <c r="BB1291" s="139"/>
      <c r="BC1291" s="139"/>
      <c r="BD1291" s="139"/>
      <c r="BE1291" s="139"/>
      <c r="BF1291" s="139"/>
      <c r="BG1291" s="139"/>
    </row>
    <row r="1292" spans="1:59" ht="14.25" x14ac:dyDescent="0.2">
      <c r="A1292" s="139"/>
      <c r="B1292" s="139"/>
      <c r="C1292" s="139"/>
      <c r="D1292" s="139"/>
      <c r="E1292" s="139"/>
      <c r="F1292" s="139"/>
      <c r="G1292" s="139"/>
      <c r="H1292" s="139"/>
      <c r="I1292" s="139"/>
      <c r="J1292" s="139"/>
      <c r="K1292" s="139"/>
      <c r="L1292" s="139"/>
      <c r="M1292" s="139"/>
      <c r="N1292" s="139"/>
      <c r="O1292" s="139"/>
      <c r="P1292" s="139"/>
      <c r="Q1292" s="139"/>
      <c r="R1292" s="139"/>
      <c r="S1292" s="139"/>
      <c r="T1292" s="139"/>
      <c r="U1292" s="139"/>
      <c r="V1292" s="139"/>
      <c r="W1292" s="139"/>
      <c r="X1292" s="139"/>
      <c r="Y1292" s="139"/>
      <c r="Z1292" s="139"/>
      <c r="AA1292" s="139"/>
      <c r="AB1292" s="139"/>
      <c r="AC1292" s="139"/>
      <c r="AD1292" s="139"/>
      <c r="AE1292" s="139"/>
      <c r="AF1292" s="139"/>
      <c r="AG1292" s="139"/>
      <c r="AH1292" s="139"/>
      <c r="AI1292" s="139"/>
      <c r="AJ1292" s="139"/>
      <c r="AK1292" s="139"/>
      <c r="AL1292" s="139"/>
      <c r="AM1292" s="139"/>
      <c r="AN1292" s="139"/>
      <c r="AO1292" s="139"/>
      <c r="AP1292" s="139"/>
      <c r="AQ1292" s="139"/>
      <c r="AR1292" s="139"/>
      <c r="AS1292" s="139"/>
      <c r="AT1292" s="139"/>
      <c r="AU1292" s="139"/>
      <c r="AV1292" s="139"/>
      <c r="AW1292" s="139"/>
      <c r="AX1292" s="139"/>
      <c r="AY1292" s="139"/>
      <c r="AZ1292" s="139"/>
      <c r="BA1292" s="139"/>
      <c r="BB1292" s="139"/>
      <c r="BC1292" s="139"/>
      <c r="BD1292" s="139"/>
      <c r="BE1292" s="139"/>
      <c r="BF1292" s="139"/>
      <c r="BG1292" s="139"/>
    </row>
    <row r="1293" spans="1:59" ht="14.25" x14ac:dyDescent="0.2">
      <c r="A1293" s="139"/>
      <c r="B1293" s="139"/>
      <c r="C1293" s="139"/>
      <c r="D1293" s="139"/>
      <c r="E1293" s="139"/>
      <c r="F1293" s="139"/>
      <c r="G1293" s="139"/>
      <c r="H1293" s="139"/>
      <c r="I1293" s="139"/>
      <c r="J1293" s="139"/>
      <c r="K1293" s="139"/>
      <c r="L1293" s="139"/>
      <c r="M1293" s="139"/>
      <c r="N1293" s="139"/>
      <c r="O1293" s="139"/>
      <c r="P1293" s="139"/>
      <c r="Q1293" s="139"/>
      <c r="R1293" s="139"/>
      <c r="S1293" s="139"/>
      <c r="T1293" s="139"/>
      <c r="U1293" s="139"/>
      <c r="V1293" s="139"/>
      <c r="W1293" s="139"/>
      <c r="X1293" s="139"/>
      <c r="Y1293" s="139"/>
      <c r="Z1293" s="139"/>
      <c r="AA1293" s="139"/>
      <c r="AB1293" s="139"/>
      <c r="AC1293" s="139"/>
      <c r="AD1293" s="139"/>
      <c r="AE1293" s="139"/>
      <c r="AF1293" s="139"/>
      <c r="AG1293" s="139"/>
      <c r="AH1293" s="139"/>
      <c r="AI1293" s="139"/>
      <c r="AJ1293" s="139"/>
      <c r="AK1293" s="139"/>
      <c r="AL1293" s="139"/>
      <c r="AM1293" s="139"/>
      <c r="AN1293" s="139"/>
      <c r="AO1293" s="139"/>
      <c r="AP1293" s="139"/>
      <c r="AQ1293" s="139"/>
      <c r="AR1293" s="139"/>
      <c r="AS1293" s="139"/>
      <c r="AT1293" s="139"/>
      <c r="AU1293" s="139"/>
      <c r="AV1293" s="139"/>
      <c r="AW1293" s="139"/>
      <c r="AX1293" s="139"/>
      <c r="AY1293" s="139"/>
      <c r="AZ1293" s="139"/>
      <c r="BA1293" s="139"/>
      <c r="BB1293" s="139"/>
      <c r="BC1293" s="139"/>
      <c r="BD1293" s="139"/>
      <c r="BE1293" s="139"/>
      <c r="BF1293" s="139"/>
      <c r="BG1293" s="139"/>
    </row>
    <row r="1294" spans="1:59" ht="14.25" x14ac:dyDescent="0.2">
      <c r="A1294" s="139"/>
      <c r="B1294" s="139"/>
      <c r="C1294" s="139"/>
      <c r="D1294" s="139"/>
      <c r="E1294" s="139"/>
      <c r="F1294" s="139"/>
      <c r="G1294" s="139"/>
      <c r="H1294" s="139"/>
      <c r="I1294" s="139"/>
      <c r="J1294" s="139"/>
      <c r="K1294" s="139"/>
      <c r="L1294" s="139"/>
      <c r="M1294" s="139"/>
      <c r="N1294" s="139"/>
      <c r="O1294" s="139"/>
      <c r="P1294" s="139"/>
      <c r="Q1294" s="139"/>
      <c r="R1294" s="139"/>
      <c r="S1294" s="139"/>
      <c r="T1294" s="139"/>
      <c r="U1294" s="139"/>
      <c r="V1294" s="139"/>
      <c r="W1294" s="139"/>
      <c r="X1294" s="139"/>
      <c r="Y1294" s="139"/>
      <c r="Z1294" s="139"/>
      <c r="AA1294" s="139"/>
      <c r="AB1294" s="139"/>
      <c r="AC1294" s="139"/>
      <c r="AD1294" s="139"/>
      <c r="AE1294" s="139"/>
      <c r="AF1294" s="139"/>
      <c r="AG1294" s="139"/>
      <c r="AH1294" s="139"/>
      <c r="AI1294" s="139"/>
      <c r="AJ1294" s="139"/>
      <c r="AK1294" s="139"/>
      <c r="AL1294" s="139"/>
      <c r="AM1294" s="139"/>
      <c r="AN1294" s="139"/>
      <c r="AO1294" s="139"/>
      <c r="AP1294" s="139"/>
      <c r="AQ1294" s="139"/>
      <c r="AR1294" s="139"/>
      <c r="AS1294" s="139"/>
      <c r="AT1294" s="139"/>
      <c r="AU1294" s="139"/>
      <c r="AV1294" s="139"/>
      <c r="AW1294" s="139"/>
      <c r="AX1294" s="139"/>
      <c r="AY1294" s="139"/>
      <c r="AZ1294" s="139"/>
      <c r="BA1294" s="139"/>
      <c r="BB1294" s="139"/>
      <c r="BC1294" s="139"/>
      <c r="BD1294" s="139"/>
      <c r="BE1294" s="139"/>
      <c r="BF1294" s="139"/>
      <c r="BG1294" s="139"/>
    </row>
    <row r="1295" spans="1:59" ht="14.25" x14ac:dyDescent="0.2">
      <c r="A1295" s="139"/>
      <c r="B1295" s="139"/>
      <c r="C1295" s="139"/>
      <c r="D1295" s="139"/>
      <c r="E1295" s="139"/>
      <c r="F1295" s="139"/>
      <c r="G1295" s="139"/>
      <c r="H1295" s="139"/>
      <c r="I1295" s="139"/>
      <c r="J1295" s="139"/>
      <c r="K1295" s="139"/>
      <c r="L1295" s="139"/>
      <c r="M1295" s="139"/>
      <c r="N1295" s="139"/>
      <c r="O1295" s="139"/>
      <c r="P1295" s="139"/>
      <c r="Q1295" s="139"/>
      <c r="R1295" s="139"/>
      <c r="S1295" s="139"/>
      <c r="T1295" s="139"/>
      <c r="U1295" s="139"/>
      <c r="V1295" s="139"/>
      <c r="W1295" s="139"/>
      <c r="X1295" s="139"/>
      <c r="Y1295" s="139"/>
      <c r="Z1295" s="139"/>
      <c r="AA1295" s="139"/>
      <c r="AB1295" s="139"/>
      <c r="AC1295" s="139"/>
      <c r="AD1295" s="139"/>
      <c r="AE1295" s="139"/>
      <c r="AF1295" s="139"/>
      <c r="AG1295" s="139"/>
      <c r="AH1295" s="139"/>
      <c r="AI1295" s="139"/>
      <c r="AJ1295" s="139"/>
      <c r="AK1295" s="139"/>
      <c r="AL1295" s="139"/>
      <c r="AM1295" s="139"/>
      <c r="AN1295" s="139"/>
      <c r="AO1295" s="139"/>
      <c r="AP1295" s="139"/>
      <c r="AQ1295" s="139"/>
      <c r="AR1295" s="139"/>
      <c r="AS1295" s="139"/>
      <c r="AT1295" s="139"/>
      <c r="AU1295" s="139"/>
      <c r="AV1295" s="139"/>
      <c r="AW1295" s="139"/>
      <c r="AX1295" s="139"/>
      <c r="AY1295" s="139"/>
      <c r="AZ1295" s="139"/>
      <c r="BA1295" s="139"/>
      <c r="BB1295" s="139"/>
      <c r="BC1295" s="139"/>
      <c r="BD1295" s="139"/>
      <c r="BE1295" s="139"/>
      <c r="BF1295" s="139"/>
      <c r="BG1295" s="139"/>
    </row>
    <row r="1296" spans="1:59" ht="14.25" x14ac:dyDescent="0.2">
      <c r="A1296" s="139"/>
      <c r="B1296" s="139"/>
      <c r="C1296" s="139"/>
      <c r="D1296" s="139"/>
      <c r="E1296" s="139"/>
      <c r="F1296" s="139"/>
      <c r="G1296" s="139"/>
      <c r="H1296" s="139"/>
      <c r="I1296" s="139"/>
      <c r="J1296" s="139"/>
      <c r="K1296" s="139"/>
      <c r="L1296" s="139"/>
      <c r="M1296" s="139"/>
      <c r="N1296" s="139"/>
      <c r="O1296" s="139"/>
      <c r="P1296" s="139"/>
      <c r="Q1296" s="139"/>
      <c r="R1296" s="139"/>
      <c r="S1296" s="139"/>
      <c r="T1296" s="139"/>
      <c r="U1296" s="139"/>
      <c r="V1296" s="139"/>
      <c r="W1296" s="139"/>
      <c r="X1296" s="139"/>
      <c r="Y1296" s="139"/>
      <c r="Z1296" s="139"/>
      <c r="AA1296" s="139"/>
      <c r="AB1296" s="139"/>
      <c r="AC1296" s="139"/>
      <c r="AD1296" s="139"/>
      <c r="AE1296" s="139"/>
      <c r="AF1296" s="139"/>
      <c r="AG1296" s="139"/>
      <c r="AH1296" s="139"/>
      <c r="AI1296" s="139"/>
      <c r="AJ1296" s="139"/>
      <c r="AK1296" s="139"/>
      <c r="AL1296" s="139"/>
      <c r="AM1296" s="139"/>
      <c r="AN1296" s="139"/>
      <c r="AO1296" s="139"/>
      <c r="AP1296" s="139"/>
      <c r="AQ1296" s="139"/>
      <c r="AR1296" s="139"/>
      <c r="AS1296" s="139"/>
      <c r="AT1296" s="139"/>
      <c r="AU1296" s="139"/>
      <c r="AV1296" s="139"/>
      <c r="AW1296" s="139"/>
      <c r="AX1296" s="139"/>
      <c r="AY1296" s="139"/>
      <c r="AZ1296" s="139"/>
      <c r="BA1296" s="139"/>
      <c r="BB1296" s="139"/>
      <c r="BC1296" s="139"/>
      <c r="BD1296" s="139"/>
      <c r="BE1296" s="139"/>
      <c r="BF1296" s="139"/>
      <c r="BG1296" s="139"/>
    </row>
    <row r="1297" spans="1:59" ht="14.25" x14ac:dyDescent="0.2">
      <c r="A1297" s="139"/>
      <c r="B1297" s="139"/>
      <c r="C1297" s="139"/>
      <c r="D1297" s="139"/>
      <c r="E1297" s="139"/>
      <c r="F1297" s="139"/>
      <c r="G1297" s="139"/>
      <c r="H1297" s="139"/>
      <c r="I1297" s="139"/>
      <c r="J1297" s="139"/>
      <c r="K1297" s="139"/>
      <c r="L1297" s="139"/>
      <c r="M1297" s="139"/>
      <c r="N1297" s="139"/>
      <c r="O1297" s="139"/>
      <c r="P1297" s="139"/>
      <c r="Q1297" s="139"/>
      <c r="R1297" s="139"/>
      <c r="S1297" s="139"/>
      <c r="T1297" s="139"/>
      <c r="U1297" s="139"/>
      <c r="V1297" s="139"/>
      <c r="W1297" s="139"/>
      <c r="X1297" s="139"/>
      <c r="Y1297" s="139"/>
      <c r="Z1297" s="139"/>
      <c r="AA1297" s="139"/>
      <c r="AB1297" s="139"/>
      <c r="AC1297" s="139"/>
      <c r="AD1297" s="139"/>
      <c r="AE1297" s="139"/>
      <c r="AF1297" s="139"/>
      <c r="AG1297" s="139"/>
      <c r="AH1297" s="139"/>
      <c r="AI1297" s="139"/>
      <c r="AJ1297" s="139"/>
      <c r="AK1297" s="139"/>
      <c r="AL1297" s="139"/>
      <c r="AM1297" s="139"/>
      <c r="AN1297" s="139"/>
      <c r="AO1297" s="139"/>
      <c r="AP1297" s="139"/>
      <c r="AQ1297" s="139"/>
      <c r="AR1297" s="139"/>
      <c r="AS1297" s="139"/>
      <c r="AT1297" s="139"/>
      <c r="AU1297" s="139"/>
      <c r="AV1297" s="139"/>
      <c r="AW1297" s="139"/>
      <c r="AX1297" s="139"/>
      <c r="AY1297" s="139"/>
      <c r="AZ1297" s="139"/>
      <c r="BA1297" s="139"/>
      <c r="BB1297" s="139"/>
      <c r="BC1297" s="139"/>
      <c r="BD1297" s="139"/>
      <c r="BE1297" s="139"/>
      <c r="BF1297" s="139"/>
      <c r="BG1297" s="139"/>
    </row>
    <row r="1298" spans="1:59" ht="14.25" x14ac:dyDescent="0.2">
      <c r="A1298" s="139"/>
      <c r="B1298" s="139"/>
      <c r="C1298" s="139"/>
      <c r="D1298" s="139"/>
      <c r="E1298" s="139"/>
      <c r="F1298" s="139"/>
      <c r="G1298" s="139"/>
      <c r="H1298" s="139"/>
      <c r="I1298" s="139"/>
      <c r="J1298" s="139"/>
      <c r="K1298" s="139"/>
      <c r="L1298" s="139"/>
      <c r="M1298" s="139"/>
      <c r="N1298" s="139"/>
      <c r="O1298" s="139"/>
      <c r="P1298" s="139"/>
      <c r="Q1298" s="139"/>
      <c r="R1298" s="139"/>
      <c r="S1298" s="139"/>
      <c r="T1298" s="139"/>
      <c r="U1298" s="139"/>
      <c r="V1298" s="139"/>
      <c r="W1298" s="139"/>
      <c r="X1298" s="139"/>
      <c r="Y1298" s="139"/>
      <c r="Z1298" s="139"/>
      <c r="AA1298" s="139"/>
      <c r="AB1298" s="139"/>
      <c r="AC1298" s="139"/>
      <c r="AD1298" s="139"/>
      <c r="AE1298" s="139"/>
      <c r="AF1298" s="139"/>
      <c r="AG1298" s="139"/>
      <c r="AH1298" s="139"/>
      <c r="AI1298" s="139"/>
      <c r="AJ1298" s="139"/>
      <c r="AK1298" s="139"/>
      <c r="AL1298" s="139"/>
      <c r="AM1298" s="139"/>
      <c r="AN1298" s="139"/>
      <c r="AO1298" s="139"/>
      <c r="AP1298" s="139"/>
      <c r="AQ1298" s="139"/>
      <c r="AR1298" s="139"/>
      <c r="AS1298" s="139"/>
      <c r="AT1298" s="139"/>
      <c r="AU1298" s="139"/>
      <c r="AV1298" s="139"/>
      <c r="AW1298" s="139"/>
      <c r="AX1298" s="139"/>
      <c r="AY1298" s="139"/>
      <c r="AZ1298" s="139"/>
      <c r="BA1298" s="139"/>
      <c r="BB1298" s="139"/>
      <c r="BC1298" s="139"/>
      <c r="BD1298" s="139"/>
      <c r="BE1298" s="139"/>
      <c r="BF1298" s="139"/>
      <c r="BG1298" s="139"/>
    </row>
    <row r="1299" spans="1:59" ht="14.25" x14ac:dyDescent="0.2">
      <c r="A1299" s="139"/>
      <c r="B1299" s="139"/>
      <c r="C1299" s="139"/>
      <c r="D1299" s="139"/>
      <c r="E1299" s="139"/>
      <c r="F1299" s="139"/>
      <c r="G1299" s="139"/>
      <c r="H1299" s="139"/>
      <c r="I1299" s="139"/>
      <c r="J1299" s="139"/>
      <c r="K1299" s="139"/>
      <c r="L1299" s="139"/>
      <c r="M1299" s="139"/>
      <c r="N1299" s="139"/>
      <c r="O1299" s="139"/>
      <c r="P1299" s="139"/>
      <c r="Q1299" s="139"/>
      <c r="R1299" s="139"/>
      <c r="S1299" s="139"/>
      <c r="T1299" s="139"/>
      <c r="U1299" s="139"/>
      <c r="V1299" s="139"/>
      <c r="W1299" s="139"/>
      <c r="X1299" s="139"/>
      <c r="Y1299" s="139"/>
      <c r="Z1299" s="139"/>
      <c r="AA1299" s="139"/>
      <c r="AB1299" s="139"/>
      <c r="AC1299" s="139"/>
      <c r="AD1299" s="139"/>
      <c r="AE1299" s="139"/>
      <c r="AF1299" s="139"/>
      <c r="AG1299" s="139"/>
      <c r="AH1299" s="139"/>
      <c r="AI1299" s="139"/>
      <c r="AJ1299" s="139"/>
      <c r="AK1299" s="139"/>
      <c r="AL1299" s="139"/>
      <c r="AM1299" s="139"/>
      <c r="AN1299" s="139"/>
      <c r="AO1299" s="139"/>
      <c r="AP1299" s="139"/>
      <c r="AQ1299" s="139"/>
      <c r="AR1299" s="139"/>
      <c r="AS1299" s="139"/>
      <c r="AT1299" s="139"/>
      <c r="AU1299" s="139"/>
      <c r="AV1299" s="139"/>
      <c r="AW1299" s="139"/>
      <c r="AX1299" s="139"/>
      <c r="AY1299" s="139"/>
      <c r="AZ1299" s="139"/>
      <c r="BA1299" s="139"/>
      <c r="BB1299" s="139"/>
      <c r="BC1299" s="139"/>
      <c r="BD1299" s="139"/>
      <c r="BE1299" s="139"/>
      <c r="BF1299" s="139"/>
      <c r="BG1299" s="139"/>
    </row>
    <row r="1300" spans="1:59" ht="14.25" x14ac:dyDescent="0.2">
      <c r="A1300" s="139"/>
      <c r="B1300" s="139"/>
      <c r="C1300" s="139"/>
      <c r="D1300" s="139"/>
      <c r="E1300" s="139"/>
      <c r="F1300" s="139"/>
      <c r="G1300" s="139"/>
      <c r="H1300" s="139"/>
      <c r="I1300" s="139"/>
      <c r="J1300" s="139"/>
      <c r="K1300" s="139"/>
      <c r="L1300" s="139"/>
      <c r="M1300" s="139"/>
      <c r="N1300" s="139"/>
      <c r="O1300" s="139"/>
      <c r="P1300" s="139"/>
      <c r="Q1300" s="139"/>
      <c r="R1300" s="139"/>
      <c r="S1300" s="139"/>
      <c r="T1300" s="139"/>
      <c r="U1300" s="139"/>
      <c r="V1300" s="139"/>
      <c r="W1300" s="139"/>
      <c r="X1300" s="139"/>
      <c r="Y1300" s="139"/>
      <c r="Z1300" s="139"/>
      <c r="AA1300" s="139"/>
      <c r="AB1300" s="139"/>
      <c r="AC1300" s="139"/>
      <c r="AD1300" s="139"/>
      <c r="AE1300" s="139"/>
      <c r="AF1300" s="139"/>
      <c r="AG1300" s="139"/>
      <c r="AH1300" s="139"/>
      <c r="AI1300" s="139"/>
      <c r="AJ1300" s="139"/>
      <c r="AK1300" s="139"/>
      <c r="AL1300" s="139"/>
      <c r="AM1300" s="139"/>
      <c r="AN1300" s="139"/>
      <c r="AO1300" s="139"/>
      <c r="AP1300" s="139"/>
      <c r="AQ1300" s="139"/>
      <c r="AR1300" s="139"/>
      <c r="AS1300" s="139"/>
      <c r="AT1300" s="139"/>
      <c r="AU1300" s="139"/>
      <c r="AV1300" s="139"/>
      <c r="AW1300" s="139"/>
      <c r="AX1300" s="139"/>
      <c r="AY1300" s="139"/>
      <c r="AZ1300" s="139"/>
      <c r="BA1300" s="139"/>
      <c r="BB1300" s="139"/>
      <c r="BC1300" s="139"/>
      <c r="BD1300" s="139"/>
      <c r="BE1300" s="139"/>
      <c r="BF1300" s="139"/>
      <c r="BG1300" s="139"/>
    </row>
    <row r="1301" spans="1:59" ht="14.25" x14ac:dyDescent="0.2">
      <c r="A1301" s="139"/>
      <c r="B1301" s="139"/>
      <c r="C1301" s="139"/>
      <c r="D1301" s="139"/>
      <c r="E1301" s="139"/>
      <c r="F1301" s="139"/>
      <c r="G1301" s="139"/>
      <c r="H1301" s="139"/>
      <c r="I1301" s="139"/>
      <c r="J1301" s="139"/>
      <c r="K1301" s="139"/>
      <c r="L1301" s="139"/>
      <c r="M1301" s="139"/>
      <c r="N1301" s="139"/>
      <c r="O1301" s="139"/>
      <c r="P1301" s="139"/>
      <c r="Q1301" s="139"/>
      <c r="R1301" s="139"/>
      <c r="S1301" s="139"/>
      <c r="T1301" s="139"/>
      <c r="U1301" s="139"/>
      <c r="V1301" s="139"/>
      <c r="W1301" s="139"/>
      <c r="X1301" s="139"/>
      <c r="Y1301" s="139"/>
      <c r="Z1301" s="139"/>
      <c r="AA1301" s="139"/>
      <c r="AB1301" s="139"/>
      <c r="AC1301" s="139"/>
      <c r="AD1301" s="139"/>
      <c r="AE1301" s="139"/>
      <c r="AF1301" s="139"/>
      <c r="AG1301" s="139"/>
      <c r="AH1301" s="139"/>
      <c r="AI1301" s="139"/>
      <c r="AJ1301" s="139"/>
      <c r="AK1301" s="139"/>
      <c r="AL1301" s="139"/>
      <c r="AM1301" s="139"/>
      <c r="AN1301" s="139"/>
      <c r="AO1301" s="139"/>
      <c r="AP1301" s="139"/>
      <c r="AQ1301" s="139"/>
      <c r="AR1301" s="139"/>
      <c r="AS1301" s="139"/>
      <c r="AT1301" s="139"/>
      <c r="AU1301" s="139"/>
      <c r="AV1301" s="139"/>
      <c r="AW1301" s="139"/>
      <c r="AX1301" s="139"/>
      <c r="AY1301" s="139"/>
      <c r="AZ1301" s="139"/>
      <c r="BA1301" s="139"/>
      <c r="BB1301" s="139"/>
      <c r="BC1301" s="139"/>
      <c r="BD1301" s="139"/>
      <c r="BE1301" s="139"/>
      <c r="BF1301" s="139"/>
      <c r="BG1301" s="139"/>
    </row>
    <row r="1302" spans="1:59" ht="14.25" x14ac:dyDescent="0.2">
      <c r="A1302" s="139"/>
      <c r="B1302" s="139"/>
      <c r="C1302" s="139"/>
      <c r="D1302" s="139"/>
      <c r="E1302" s="139"/>
      <c r="F1302" s="139"/>
      <c r="G1302" s="139"/>
      <c r="H1302" s="139"/>
      <c r="I1302" s="139"/>
      <c r="J1302" s="139"/>
      <c r="K1302" s="139"/>
      <c r="L1302" s="139"/>
      <c r="M1302" s="139"/>
      <c r="N1302" s="139"/>
      <c r="O1302" s="139"/>
      <c r="P1302" s="139"/>
      <c r="Q1302" s="139"/>
      <c r="R1302" s="139"/>
      <c r="S1302" s="139"/>
      <c r="T1302" s="139"/>
      <c r="U1302" s="139"/>
      <c r="V1302" s="139"/>
      <c r="W1302" s="139"/>
      <c r="X1302" s="139"/>
      <c r="Y1302" s="139"/>
      <c r="Z1302" s="139"/>
      <c r="AA1302" s="139"/>
      <c r="AB1302" s="139"/>
      <c r="AC1302" s="139"/>
      <c r="AD1302" s="139"/>
      <c r="AE1302" s="139"/>
      <c r="AF1302" s="139"/>
      <c r="AG1302" s="139"/>
      <c r="AH1302" s="139"/>
      <c r="AI1302" s="139"/>
      <c r="AJ1302" s="139"/>
      <c r="AK1302" s="139"/>
      <c r="AL1302" s="139"/>
      <c r="AM1302" s="139"/>
      <c r="AN1302" s="139"/>
      <c r="AO1302" s="139"/>
      <c r="AP1302" s="139"/>
      <c r="AQ1302" s="139"/>
      <c r="AR1302" s="139"/>
      <c r="AS1302" s="139"/>
      <c r="AT1302" s="139"/>
      <c r="AU1302" s="139"/>
      <c r="AV1302" s="139"/>
      <c r="AW1302" s="139"/>
      <c r="AX1302" s="139"/>
      <c r="AY1302" s="139"/>
      <c r="AZ1302" s="139"/>
      <c r="BA1302" s="139"/>
      <c r="BB1302" s="139"/>
      <c r="BC1302" s="139"/>
      <c r="BD1302" s="139"/>
      <c r="BE1302" s="139"/>
      <c r="BF1302" s="139"/>
      <c r="BG1302" s="139"/>
    </row>
    <row r="1303" spans="1:59" ht="14.25" x14ac:dyDescent="0.2">
      <c r="A1303" s="139"/>
      <c r="B1303" s="139"/>
      <c r="C1303" s="139"/>
      <c r="D1303" s="139"/>
      <c r="E1303" s="139"/>
      <c r="F1303" s="139"/>
      <c r="G1303" s="139"/>
      <c r="H1303" s="139"/>
      <c r="I1303" s="139"/>
      <c r="J1303" s="139"/>
      <c r="K1303" s="139"/>
      <c r="L1303" s="139"/>
      <c r="M1303" s="139"/>
      <c r="N1303" s="139"/>
      <c r="O1303" s="139"/>
      <c r="P1303" s="139"/>
      <c r="Q1303" s="139"/>
      <c r="R1303" s="139"/>
      <c r="S1303" s="139"/>
      <c r="T1303" s="139"/>
      <c r="U1303" s="139"/>
      <c r="V1303" s="139"/>
      <c r="W1303" s="139"/>
      <c r="X1303" s="139"/>
      <c r="Y1303" s="139"/>
      <c r="Z1303" s="139"/>
      <c r="AA1303" s="139"/>
      <c r="AB1303" s="139"/>
      <c r="AC1303" s="139"/>
      <c r="AD1303" s="139"/>
      <c r="AE1303" s="139"/>
      <c r="AF1303" s="139"/>
      <c r="AG1303" s="139"/>
      <c r="AH1303" s="139"/>
      <c r="AI1303" s="139"/>
      <c r="AJ1303" s="139"/>
      <c r="AK1303" s="139"/>
      <c r="AL1303" s="139"/>
      <c r="AM1303" s="139"/>
      <c r="AN1303" s="139"/>
      <c r="AO1303" s="139"/>
      <c r="AP1303" s="139"/>
      <c r="AQ1303" s="139"/>
      <c r="AR1303" s="139"/>
      <c r="AS1303" s="139"/>
      <c r="AT1303" s="139"/>
      <c r="AU1303" s="139"/>
      <c r="AV1303" s="139"/>
      <c r="AW1303" s="139"/>
      <c r="AX1303" s="139"/>
      <c r="AY1303" s="139"/>
      <c r="AZ1303" s="139"/>
      <c r="BA1303" s="139"/>
      <c r="BB1303" s="139"/>
      <c r="BC1303" s="139"/>
      <c r="BD1303" s="139"/>
      <c r="BE1303" s="139"/>
      <c r="BF1303" s="139"/>
      <c r="BG1303" s="139"/>
    </row>
    <row r="1304" spans="1:59" ht="14.25" x14ac:dyDescent="0.2">
      <c r="A1304" s="139"/>
      <c r="B1304" s="139"/>
      <c r="C1304" s="139"/>
      <c r="D1304" s="139"/>
      <c r="E1304" s="139"/>
      <c r="F1304" s="139"/>
      <c r="G1304" s="139"/>
      <c r="H1304" s="139"/>
      <c r="I1304" s="139"/>
      <c r="J1304" s="139"/>
      <c r="K1304" s="139"/>
      <c r="L1304" s="139"/>
      <c r="M1304" s="139"/>
      <c r="N1304" s="139"/>
      <c r="O1304" s="139"/>
      <c r="P1304" s="139"/>
      <c r="Q1304" s="139"/>
      <c r="R1304" s="139"/>
      <c r="S1304" s="139"/>
      <c r="T1304" s="139"/>
      <c r="U1304" s="139"/>
      <c r="V1304" s="139"/>
      <c r="W1304" s="139"/>
      <c r="X1304" s="139"/>
      <c r="Y1304" s="139"/>
      <c r="Z1304" s="139"/>
      <c r="AA1304" s="139"/>
      <c r="AB1304" s="139"/>
      <c r="AC1304" s="139"/>
      <c r="AD1304" s="139"/>
      <c r="AE1304" s="139"/>
      <c r="AF1304" s="139"/>
      <c r="AG1304" s="139"/>
      <c r="AH1304" s="139"/>
      <c r="AI1304" s="139"/>
      <c r="AJ1304" s="139"/>
      <c r="AK1304" s="139"/>
      <c r="AL1304" s="139"/>
      <c r="AM1304" s="139"/>
      <c r="AN1304" s="139"/>
      <c r="AO1304" s="139"/>
      <c r="AP1304" s="139"/>
      <c r="AQ1304" s="139"/>
      <c r="AR1304" s="139"/>
      <c r="AS1304" s="139"/>
      <c r="AT1304" s="139"/>
      <c r="AU1304" s="139"/>
      <c r="AV1304" s="139"/>
      <c r="AW1304" s="139"/>
      <c r="AX1304" s="139"/>
      <c r="AY1304" s="139"/>
      <c r="AZ1304" s="139"/>
      <c r="BA1304" s="139"/>
      <c r="BB1304" s="139"/>
      <c r="BC1304" s="139"/>
      <c r="BD1304" s="139"/>
      <c r="BE1304" s="139"/>
      <c r="BF1304" s="139"/>
      <c r="BG1304" s="139"/>
    </row>
    <row r="1305" spans="1:59" ht="14.25" x14ac:dyDescent="0.2">
      <c r="A1305" s="139"/>
      <c r="B1305" s="139"/>
      <c r="C1305" s="139"/>
      <c r="D1305" s="139"/>
      <c r="E1305" s="139"/>
      <c r="F1305" s="139"/>
      <c r="G1305" s="139"/>
      <c r="H1305" s="139"/>
      <c r="I1305" s="139"/>
      <c r="J1305" s="139"/>
      <c r="K1305" s="139"/>
      <c r="L1305" s="139"/>
      <c r="M1305" s="139"/>
      <c r="N1305" s="139"/>
      <c r="O1305" s="139"/>
      <c r="P1305" s="139"/>
      <c r="Q1305" s="139"/>
      <c r="R1305" s="139"/>
      <c r="S1305" s="139"/>
      <c r="T1305" s="139"/>
      <c r="U1305" s="139"/>
      <c r="V1305" s="139"/>
      <c r="W1305" s="139"/>
      <c r="X1305" s="139"/>
      <c r="Y1305" s="139"/>
      <c r="Z1305" s="139"/>
      <c r="AA1305" s="139"/>
      <c r="AB1305" s="139"/>
      <c r="AC1305" s="139"/>
      <c r="AD1305" s="139"/>
      <c r="AE1305" s="139"/>
      <c r="AF1305" s="139"/>
      <c r="AG1305" s="139"/>
      <c r="AH1305" s="139"/>
      <c r="AI1305" s="139"/>
      <c r="AJ1305" s="139"/>
      <c r="AK1305" s="139"/>
      <c r="AL1305" s="139"/>
      <c r="AM1305" s="139"/>
      <c r="AN1305" s="139"/>
      <c r="AO1305" s="139"/>
      <c r="AP1305" s="139"/>
      <c r="AQ1305" s="139"/>
      <c r="AR1305" s="139"/>
      <c r="AS1305" s="139"/>
      <c r="AT1305" s="139"/>
      <c r="AU1305" s="139"/>
      <c r="AV1305" s="139"/>
      <c r="AW1305" s="139"/>
      <c r="AX1305" s="139"/>
      <c r="AY1305" s="139"/>
      <c r="AZ1305" s="139"/>
      <c r="BA1305" s="139"/>
      <c r="BB1305" s="139"/>
      <c r="BC1305" s="139"/>
      <c r="BD1305" s="139"/>
      <c r="BE1305" s="139"/>
      <c r="BF1305" s="139"/>
      <c r="BG1305" s="139"/>
    </row>
    <row r="1306" spans="1:59" ht="14.25" x14ac:dyDescent="0.2">
      <c r="A1306" s="139"/>
      <c r="B1306" s="139"/>
      <c r="C1306" s="139"/>
      <c r="D1306" s="139"/>
      <c r="E1306" s="139"/>
      <c r="F1306" s="139"/>
      <c r="G1306" s="139"/>
      <c r="H1306" s="139"/>
      <c r="I1306" s="139"/>
      <c r="J1306" s="139"/>
      <c r="K1306" s="139"/>
      <c r="L1306" s="139"/>
      <c r="M1306" s="139"/>
      <c r="N1306" s="139"/>
      <c r="O1306" s="139"/>
      <c r="P1306" s="139"/>
      <c r="Q1306" s="139"/>
      <c r="R1306" s="139"/>
      <c r="S1306" s="139"/>
      <c r="T1306" s="139"/>
      <c r="U1306" s="139"/>
      <c r="V1306" s="139"/>
      <c r="W1306" s="139"/>
      <c r="X1306" s="139"/>
      <c r="Y1306" s="139"/>
      <c r="Z1306" s="139"/>
      <c r="AA1306" s="139"/>
      <c r="AB1306" s="139"/>
      <c r="AC1306" s="139"/>
      <c r="AD1306" s="139"/>
      <c r="AE1306" s="139"/>
      <c r="AF1306" s="139"/>
      <c r="AG1306" s="139"/>
      <c r="AH1306" s="139"/>
      <c r="AI1306" s="139"/>
      <c r="AJ1306" s="139"/>
      <c r="AK1306" s="139"/>
      <c r="AL1306" s="139"/>
      <c r="AM1306" s="139"/>
      <c r="AN1306" s="139"/>
      <c r="AO1306" s="139"/>
      <c r="AP1306" s="139"/>
      <c r="AQ1306" s="139"/>
      <c r="AR1306" s="139"/>
      <c r="AS1306" s="139"/>
      <c r="AT1306" s="139"/>
      <c r="AU1306" s="139"/>
      <c r="AV1306" s="139"/>
      <c r="AW1306" s="139"/>
      <c r="AX1306" s="139"/>
      <c r="AY1306" s="139"/>
      <c r="AZ1306" s="139"/>
      <c r="BA1306" s="139"/>
      <c r="BB1306" s="139"/>
      <c r="BC1306" s="139"/>
      <c r="BD1306" s="139"/>
      <c r="BE1306" s="139"/>
      <c r="BF1306" s="139"/>
      <c r="BG1306" s="139"/>
    </row>
    <row r="1307" spans="1:59" ht="14.25" x14ac:dyDescent="0.2">
      <c r="A1307" s="139"/>
      <c r="B1307" s="139"/>
      <c r="C1307" s="139"/>
      <c r="D1307" s="139"/>
      <c r="E1307" s="139"/>
      <c r="F1307" s="139"/>
      <c r="G1307" s="139"/>
      <c r="H1307" s="139"/>
      <c r="I1307" s="139"/>
      <c r="J1307" s="139"/>
      <c r="K1307" s="139"/>
      <c r="L1307" s="139"/>
      <c r="M1307" s="139"/>
      <c r="N1307" s="139"/>
      <c r="O1307" s="139"/>
      <c r="P1307" s="139"/>
      <c r="Q1307" s="139"/>
      <c r="R1307" s="139"/>
      <c r="S1307" s="139"/>
      <c r="T1307" s="139"/>
      <c r="U1307" s="139"/>
      <c r="V1307" s="139"/>
      <c r="W1307" s="139"/>
      <c r="X1307" s="139"/>
      <c r="Y1307" s="139"/>
      <c r="Z1307" s="139"/>
      <c r="AA1307" s="139"/>
      <c r="AB1307" s="139"/>
      <c r="AC1307" s="139"/>
      <c r="AD1307" s="139"/>
      <c r="AE1307" s="139"/>
      <c r="AF1307" s="139"/>
      <c r="AG1307" s="139"/>
      <c r="AH1307" s="139"/>
      <c r="AI1307" s="139"/>
      <c r="AJ1307" s="139"/>
      <c r="AK1307" s="139"/>
      <c r="AL1307" s="139"/>
      <c r="AM1307" s="139"/>
      <c r="AN1307" s="139"/>
      <c r="AO1307" s="139"/>
      <c r="AP1307" s="139"/>
      <c r="AQ1307" s="139"/>
      <c r="AR1307" s="139"/>
      <c r="AS1307" s="139"/>
      <c r="AT1307" s="139"/>
      <c r="AU1307" s="139"/>
      <c r="AV1307" s="139"/>
      <c r="AW1307" s="139"/>
      <c r="AX1307" s="139"/>
      <c r="AY1307" s="139"/>
      <c r="AZ1307" s="139"/>
      <c r="BA1307" s="139"/>
      <c r="BB1307" s="139"/>
      <c r="BC1307" s="139"/>
      <c r="BD1307" s="139"/>
      <c r="BE1307" s="139"/>
      <c r="BF1307" s="139"/>
      <c r="BG1307" s="139"/>
    </row>
    <row r="1308" spans="1:59" ht="14.25" x14ac:dyDescent="0.2">
      <c r="A1308" s="139"/>
      <c r="B1308" s="139"/>
      <c r="C1308" s="139"/>
      <c r="D1308" s="139"/>
      <c r="E1308" s="139"/>
      <c r="F1308" s="139"/>
      <c r="G1308" s="139"/>
      <c r="H1308" s="139"/>
      <c r="I1308" s="139"/>
      <c r="J1308" s="139"/>
      <c r="K1308" s="139"/>
      <c r="L1308" s="139"/>
      <c r="M1308" s="139"/>
      <c r="N1308" s="139"/>
      <c r="O1308" s="139"/>
      <c r="P1308" s="139"/>
      <c r="Q1308" s="139"/>
      <c r="R1308" s="139"/>
      <c r="S1308" s="139"/>
      <c r="T1308" s="139"/>
      <c r="U1308" s="139"/>
      <c r="V1308" s="139"/>
      <c r="W1308" s="139"/>
      <c r="X1308" s="139"/>
      <c r="Y1308" s="139"/>
      <c r="Z1308" s="139"/>
      <c r="AA1308" s="139"/>
      <c r="AB1308" s="139"/>
      <c r="AC1308" s="139"/>
      <c r="AD1308" s="139"/>
      <c r="AE1308" s="139"/>
      <c r="AF1308" s="139"/>
      <c r="AG1308" s="139"/>
      <c r="AH1308" s="139"/>
      <c r="AI1308" s="139"/>
      <c r="AJ1308" s="139"/>
      <c r="AK1308" s="139"/>
      <c r="AL1308" s="139"/>
      <c r="AM1308" s="139"/>
      <c r="AN1308" s="139"/>
      <c r="AO1308" s="139"/>
      <c r="AP1308" s="139"/>
      <c r="AQ1308" s="139"/>
      <c r="AR1308" s="139"/>
      <c r="AS1308" s="139"/>
      <c r="AT1308" s="139"/>
      <c r="AU1308" s="139"/>
      <c r="AV1308" s="139"/>
      <c r="AW1308" s="139"/>
      <c r="AX1308" s="139"/>
      <c r="AY1308" s="139"/>
      <c r="AZ1308" s="139"/>
      <c r="BA1308" s="139"/>
      <c r="BB1308" s="139"/>
      <c r="BC1308" s="139"/>
      <c r="BD1308" s="139"/>
      <c r="BE1308" s="139"/>
      <c r="BF1308" s="139"/>
      <c r="BG1308" s="139"/>
    </row>
    <row r="1309" spans="1:59" ht="14.25" x14ac:dyDescent="0.2">
      <c r="A1309" s="139"/>
      <c r="B1309" s="139"/>
      <c r="C1309" s="139"/>
      <c r="D1309" s="139"/>
      <c r="E1309" s="139"/>
      <c r="F1309" s="139"/>
      <c r="G1309" s="139"/>
      <c r="H1309" s="139"/>
      <c r="I1309" s="139"/>
      <c r="J1309" s="139"/>
      <c r="K1309" s="139"/>
      <c r="L1309" s="139"/>
      <c r="M1309" s="139"/>
      <c r="N1309" s="139"/>
      <c r="O1309" s="139"/>
      <c r="P1309" s="139"/>
      <c r="Q1309" s="139"/>
      <c r="R1309" s="139"/>
      <c r="S1309" s="139"/>
      <c r="T1309" s="139"/>
      <c r="U1309" s="139"/>
      <c r="V1309" s="139"/>
      <c r="W1309" s="139"/>
      <c r="X1309" s="139"/>
      <c r="Y1309" s="139"/>
      <c r="Z1309" s="139"/>
      <c r="AA1309" s="139"/>
      <c r="AB1309" s="139"/>
      <c r="AC1309" s="139"/>
      <c r="AD1309" s="139"/>
      <c r="AE1309" s="139"/>
      <c r="AF1309" s="139"/>
      <c r="AG1309" s="139"/>
      <c r="AH1309" s="139"/>
      <c r="AI1309" s="139"/>
      <c r="AJ1309" s="139"/>
      <c r="AK1309" s="139"/>
      <c r="AL1309" s="139"/>
      <c r="AM1309" s="139"/>
      <c r="AN1309" s="139"/>
      <c r="AO1309" s="139"/>
      <c r="AP1309" s="139"/>
      <c r="AQ1309" s="139"/>
      <c r="AR1309" s="139"/>
      <c r="AS1309" s="139"/>
      <c r="AT1309" s="139"/>
      <c r="AU1309" s="139"/>
      <c r="AV1309" s="139"/>
      <c r="AW1309" s="139"/>
      <c r="AX1309" s="139"/>
      <c r="AY1309" s="139"/>
      <c r="AZ1309" s="139"/>
      <c r="BA1309" s="139"/>
      <c r="BB1309" s="139"/>
      <c r="BC1309" s="139"/>
      <c r="BD1309" s="139"/>
      <c r="BE1309" s="139"/>
      <c r="BF1309" s="139"/>
      <c r="BG1309" s="139"/>
    </row>
    <row r="1310" spans="1:59" ht="14.25" x14ac:dyDescent="0.2">
      <c r="A1310" s="139"/>
      <c r="B1310" s="139"/>
      <c r="C1310" s="139"/>
      <c r="D1310" s="139"/>
      <c r="E1310" s="139"/>
      <c r="F1310" s="139"/>
      <c r="G1310" s="139"/>
      <c r="H1310" s="139"/>
      <c r="I1310" s="139"/>
      <c r="J1310" s="139"/>
      <c r="K1310" s="139"/>
      <c r="L1310" s="139"/>
      <c r="M1310" s="139"/>
      <c r="N1310" s="139"/>
      <c r="O1310" s="139"/>
      <c r="P1310" s="139"/>
      <c r="Q1310" s="139"/>
      <c r="R1310" s="139"/>
      <c r="S1310" s="139"/>
      <c r="T1310" s="139"/>
      <c r="U1310" s="139"/>
      <c r="V1310" s="139"/>
      <c r="W1310" s="139"/>
      <c r="X1310" s="139"/>
      <c r="Y1310" s="139"/>
      <c r="Z1310" s="139"/>
      <c r="AA1310" s="139"/>
      <c r="AB1310" s="139"/>
      <c r="AC1310" s="139"/>
      <c r="AD1310" s="139"/>
      <c r="AE1310" s="139"/>
      <c r="AF1310" s="139"/>
      <c r="AG1310" s="139"/>
      <c r="AH1310" s="139"/>
      <c r="AI1310" s="139"/>
      <c r="AJ1310" s="139"/>
      <c r="AK1310" s="139"/>
      <c r="AL1310" s="139"/>
      <c r="AM1310" s="139"/>
      <c r="AN1310" s="139"/>
      <c r="AO1310" s="139"/>
      <c r="AP1310" s="139"/>
      <c r="AQ1310" s="139"/>
      <c r="AR1310" s="139"/>
      <c r="AS1310" s="139"/>
      <c r="AT1310" s="139"/>
      <c r="AU1310" s="139"/>
      <c r="AV1310" s="139"/>
      <c r="AW1310" s="139"/>
      <c r="AX1310" s="139"/>
      <c r="AY1310" s="139"/>
      <c r="AZ1310" s="139"/>
      <c r="BA1310" s="139"/>
      <c r="BB1310" s="139"/>
      <c r="BC1310" s="139"/>
      <c r="BD1310" s="139"/>
      <c r="BE1310" s="139"/>
      <c r="BF1310" s="139"/>
      <c r="BG1310" s="139"/>
    </row>
    <row r="1311" spans="1:59" ht="14.25" x14ac:dyDescent="0.2">
      <c r="A1311" s="139"/>
      <c r="B1311" s="139"/>
      <c r="C1311" s="139"/>
      <c r="D1311" s="139"/>
      <c r="E1311" s="139"/>
      <c r="F1311" s="139"/>
      <c r="G1311" s="139"/>
      <c r="H1311" s="139"/>
      <c r="I1311" s="139"/>
      <c r="J1311" s="139"/>
      <c r="K1311" s="139"/>
      <c r="L1311" s="139"/>
      <c r="M1311" s="139"/>
      <c r="N1311" s="139"/>
      <c r="O1311" s="139"/>
      <c r="P1311" s="139"/>
      <c r="Q1311" s="139"/>
      <c r="R1311" s="139"/>
      <c r="S1311" s="139"/>
      <c r="T1311" s="139"/>
      <c r="U1311" s="139"/>
      <c r="V1311" s="139"/>
      <c r="W1311" s="139"/>
      <c r="X1311" s="139"/>
      <c r="Y1311" s="139"/>
      <c r="Z1311" s="139"/>
      <c r="AA1311" s="139"/>
      <c r="AB1311" s="139"/>
      <c r="AC1311" s="139"/>
      <c r="AD1311" s="139"/>
      <c r="AE1311" s="139"/>
      <c r="AF1311" s="139"/>
      <c r="AG1311" s="139"/>
      <c r="AH1311" s="139"/>
      <c r="AI1311" s="139"/>
      <c r="AJ1311" s="139"/>
      <c r="AK1311" s="139"/>
      <c r="AL1311" s="139"/>
      <c r="AM1311" s="139"/>
      <c r="AN1311" s="139"/>
      <c r="AO1311" s="139"/>
      <c r="AP1311" s="139"/>
      <c r="AQ1311" s="139"/>
      <c r="AR1311" s="139"/>
      <c r="AS1311" s="139"/>
      <c r="AT1311" s="139"/>
      <c r="AU1311" s="139"/>
      <c r="AV1311" s="139"/>
      <c r="AW1311" s="139"/>
      <c r="AX1311" s="139"/>
      <c r="AY1311" s="139"/>
      <c r="AZ1311" s="139"/>
      <c r="BA1311" s="139"/>
      <c r="BB1311" s="139"/>
      <c r="BC1311" s="139"/>
      <c r="BD1311" s="139"/>
      <c r="BE1311" s="139"/>
      <c r="BF1311" s="139"/>
      <c r="BG1311" s="139"/>
    </row>
    <row r="1312" spans="1:59" ht="14.25" x14ac:dyDescent="0.2">
      <c r="A1312" s="139"/>
      <c r="B1312" s="139"/>
      <c r="C1312" s="139"/>
      <c r="D1312" s="139"/>
      <c r="E1312" s="139"/>
      <c r="F1312" s="139"/>
      <c r="G1312" s="139"/>
      <c r="H1312" s="139"/>
      <c r="I1312" s="139"/>
      <c r="J1312" s="139"/>
      <c r="K1312" s="139"/>
      <c r="L1312" s="139"/>
      <c r="M1312" s="139"/>
      <c r="N1312" s="139"/>
      <c r="O1312" s="139"/>
      <c r="P1312" s="139"/>
      <c r="Q1312" s="139"/>
      <c r="R1312" s="139"/>
      <c r="S1312" s="139"/>
      <c r="T1312" s="139"/>
      <c r="U1312" s="139"/>
      <c r="V1312" s="139"/>
      <c r="W1312" s="139"/>
      <c r="X1312" s="139"/>
      <c r="Y1312" s="139"/>
      <c r="Z1312" s="139"/>
      <c r="AA1312" s="139"/>
      <c r="AB1312" s="139"/>
      <c r="AC1312" s="139"/>
      <c r="AD1312" s="139"/>
      <c r="AE1312" s="139"/>
      <c r="AF1312" s="139"/>
      <c r="AG1312" s="139"/>
      <c r="AH1312" s="139"/>
      <c r="AI1312" s="139"/>
      <c r="AJ1312" s="139"/>
      <c r="AK1312" s="139"/>
      <c r="AL1312" s="139"/>
      <c r="AM1312" s="139"/>
      <c r="AN1312" s="139"/>
      <c r="AO1312" s="139"/>
      <c r="AP1312" s="139"/>
      <c r="AQ1312" s="139"/>
      <c r="AR1312" s="139"/>
      <c r="AS1312" s="139"/>
      <c r="AT1312" s="139"/>
      <c r="AU1312" s="139"/>
      <c r="AV1312" s="139"/>
      <c r="AW1312" s="139"/>
      <c r="AX1312" s="139"/>
      <c r="AY1312" s="139"/>
      <c r="AZ1312" s="139"/>
      <c r="BA1312" s="139"/>
      <c r="BB1312" s="139"/>
      <c r="BC1312" s="139"/>
      <c r="BD1312" s="139"/>
      <c r="BE1312" s="139"/>
      <c r="BF1312" s="139"/>
      <c r="BG1312" s="139"/>
    </row>
    <row r="1313" spans="1:59" ht="14.25" x14ac:dyDescent="0.2">
      <c r="A1313" s="139"/>
      <c r="B1313" s="139"/>
      <c r="C1313" s="139"/>
      <c r="D1313" s="139"/>
      <c r="E1313" s="139"/>
      <c r="F1313" s="139"/>
      <c r="G1313" s="139"/>
      <c r="H1313" s="139"/>
      <c r="I1313" s="139"/>
      <c r="J1313" s="139"/>
      <c r="K1313" s="139"/>
      <c r="L1313" s="139"/>
      <c r="M1313" s="139"/>
      <c r="N1313" s="139"/>
      <c r="O1313" s="139"/>
      <c r="P1313" s="139"/>
      <c r="Q1313" s="139"/>
      <c r="R1313" s="139"/>
      <c r="S1313" s="139"/>
      <c r="T1313" s="139"/>
      <c r="U1313" s="139"/>
      <c r="V1313" s="139"/>
      <c r="W1313" s="139"/>
      <c r="X1313" s="139"/>
      <c r="Y1313" s="139"/>
      <c r="Z1313" s="139"/>
      <c r="AA1313" s="139"/>
      <c r="AB1313" s="139"/>
      <c r="AC1313" s="139"/>
      <c r="AD1313" s="139"/>
      <c r="AE1313" s="139"/>
      <c r="AF1313" s="139"/>
      <c r="AG1313" s="139"/>
      <c r="AH1313" s="139"/>
      <c r="AI1313" s="139"/>
      <c r="AJ1313" s="139"/>
      <c r="AK1313" s="139"/>
      <c r="AL1313" s="139"/>
      <c r="AM1313" s="139"/>
      <c r="AN1313" s="139"/>
      <c r="AO1313" s="139"/>
      <c r="AP1313" s="139"/>
      <c r="AQ1313" s="139"/>
      <c r="AR1313" s="139"/>
      <c r="AS1313" s="139"/>
      <c r="AT1313" s="139"/>
      <c r="AU1313" s="139"/>
      <c r="AV1313" s="139"/>
      <c r="AW1313" s="139"/>
      <c r="AX1313" s="139"/>
      <c r="AY1313" s="139"/>
      <c r="AZ1313" s="139"/>
      <c r="BA1313" s="139"/>
      <c r="BB1313" s="139"/>
      <c r="BC1313" s="139"/>
      <c r="BD1313" s="139"/>
      <c r="BE1313" s="139"/>
      <c r="BF1313" s="139"/>
      <c r="BG1313" s="139"/>
    </row>
    <row r="1314" spans="1:59" ht="14.25" x14ac:dyDescent="0.2">
      <c r="A1314" s="139"/>
      <c r="B1314" s="139"/>
      <c r="C1314" s="139"/>
      <c r="D1314" s="139"/>
      <c r="E1314" s="139"/>
      <c r="F1314" s="139"/>
      <c r="G1314" s="139"/>
      <c r="H1314" s="139"/>
      <c r="I1314" s="139"/>
      <c r="J1314" s="139"/>
      <c r="K1314" s="139"/>
      <c r="L1314" s="139"/>
      <c r="M1314" s="139"/>
      <c r="N1314" s="139"/>
      <c r="O1314" s="139"/>
      <c r="P1314" s="139"/>
      <c r="Q1314" s="139"/>
      <c r="R1314" s="139"/>
      <c r="S1314" s="139"/>
      <c r="T1314" s="139"/>
      <c r="U1314" s="139"/>
      <c r="V1314" s="139"/>
      <c r="W1314" s="139"/>
      <c r="X1314" s="139"/>
      <c r="Y1314" s="139"/>
      <c r="Z1314" s="139"/>
      <c r="AA1314" s="139"/>
      <c r="AB1314" s="139"/>
      <c r="AC1314" s="139"/>
      <c r="AD1314" s="139"/>
      <c r="AE1314" s="139"/>
      <c r="AF1314" s="139"/>
      <c r="AG1314" s="139"/>
      <c r="AH1314" s="139"/>
      <c r="AI1314" s="139"/>
      <c r="AJ1314" s="139"/>
      <c r="AK1314" s="139"/>
      <c r="AL1314" s="139"/>
      <c r="AM1314" s="139"/>
      <c r="AN1314" s="139"/>
      <c r="AO1314" s="139"/>
      <c r="AP1314" s="139"/>
      <c r="AQ1314" s="139"/>
      <c r="AR1314" s="139"/>
      <c r="AS1314" s="139"/>
      <c r="AT1314" s="139"/>
      <c r="AU1314" s="139"/>
      <c r="AV1314" s="139"/>
      <c r="AW1314" s="139"/>
      <c r="AX1314" s="139"/>
      <c r="AY1314" s="139"/>
      <c r="AZ1314" s="139"/>
      <c r="BA1314" s="139"/>
      <c r="BB1314" s="139"/>
      <c r="BC1314" s="139"/>
      <c r="BD1314" s="139"/>
      <c r="BE1314" s="139"/>
      <c r="BF1314" s="139"/>
      <c r="BG1314" s="139"/>
    </row>
    <row r="1315" spans="1:59" ht="14.25" x14ac:dyDescent="0.2">
      <c r="A1315" s="139"/>
      <c r="B1315" s="139"/>
      <c r="C1315" s="139"/>
      <c r="D1315" s="139"/>
      <c r="E1315" s="139"/>
      <c r="F1315" s="139"/>
      <c r="G1315" s="139"/>
      <c r="H1315" s="139"/>
      <c r="I1315" s="139"/>
      <c r="J1315" s="139"/>
      <c r="K1315" s="139"/>
      <c r="L1315" s="139"/>
      <c r="M1315" s="139"/>
      <c r="N1315" s="139"/>
      <c r="O1315" s="139"/>
      <c r="P1315" s="139"/>
      <c r="Q1315" s="139"/>
      <c r="R1315" s="139"/>
      <c r="S1315" s="139"/>
      <c r="T1315" s="139"/>
      <c r="U1315" s="139"/>
      <c r="V1315" s="139"/>
      <c r="W1315" s="139"/>
      <c r="X1315" s="139"/>
      <c r="Y1315" s="139"/>
      <c r="Z1315" s="139"/>
      <c r="AA1315" s="139"/>
      <c r="AB1315" s="139"/>
      <c r="AC1315" s="139"/>
      <c r="AD1315" s="139"/>
      <c r="AE1315" s="139"/>
      <c r="AF1315" s="139"/>
      <c r="AG1315" s="139"/>
      <c r="AH1315" s="139"/>
      <c r="AI1315" s="139"/>
      <c r="AJ1315" s="139"/>
      <c r="AK1315" s="139"/>
      <c r="AL1315" s="139"/>
      <c r="AM1315" s="139"/>
      <c r="AN1315" s="139"/>
      <c r="AO1315" s="139"/>
      <c r="AP1315" s="139"/>
      <c r="AQ1315" s="139"/>
      <c r="AR1315" s="139"/>
      <c r="AS1315" s="139"/>
      <c r="AT1315" s="139"/>
      <c r="AU1315" s="139"/>
      <c r="AV1315" s="139"/>
      <c r="AW1315" s="139"/>
      <c r="AX1315" s="139"/>
      <c r="AY1315" s="139"/>
      <c r="AZ1315" s="139"/>
      <c r="BA1315" s="139"/>
      <c r="BB1315" s="139"/>
      <c r="BC1315" s="139"/>
      <c r="BD1315" s="139"/>
      <c r="BE1315" s="139"/>
      <c r="BF1315" s="139"/>
      <c r="BG1315" s="139"/>
    </row>
    <row r="1316" spans="1:59" ht="14.25" x14ac:dyDescent="0.2">
      <c r="A1316" s="139"/>
      <c r="B1316" s="139"/>
      <c r="C1316" s="139"/>
      <c r="D1316" s="139"/>
      <c r="E1316" s="139"/>
      <c r="F1316" s="139"/>
      <c r="G1316" s="139"/>
      <c r="H1316" s="139"/>
      <c r="I1316" s="139"/>
      <c r="J1316" s="139"/>
      <c r="K1316" s="139"/>
      <c r="L1316" s="139"/>
      <c r="M1316" s="139"/>
      <c r="N1316" s="139"/>
      <c r="O1316" s="139"/>
      <c r="P1316" s="139"/>
      <c r="Q1316" s="139"/>
      <c r="R1316" s="139"/>
      <c r="S1316" s="139"/>
      <c r="T1316" s="139"/>
      <c r="U1316" s="139"/>
      <c r="V1316" s="139"/>
      <c r="W1316" s="139"/>
      <c r="X1316" s="139"/>
      <c r="Y1316" s="139"/>
      <c r="Z1316" s="139"/>
      <c r="AA1316" s="139"/>
      <c r="AB1316" s="139"/>
      <c r="AC1316" s="139"/>
      <c r="AD1316" s="139"/>
      <c r="AE1316" s="139"/>
      <c r="AF1316" s="139"/>
      <c r="AG1316" s="139"/>
      <c r="AH1316" s="139"/>
      <c r="AI1316" s="139"/>
      <c r="AJ1316" s="139"/>
      <c r="AK1316" s="139"/>
      <c r="AL1316" s="139"/>
      <c r="AM1316" s="139"/>
      <c r="AN1316" s="139"/>
      <c r="AO1316" s="139"/>
      <c r="AP1316" s="139"/>
      <c r="AQ1316" s="139"/>
      <c r="AR1316" s="139"/>
      <c r="AS1316" s="139"/>
      <c r="AT1316" s="139"/>
      <c r="AU1316" s="139"/>
      <c r="AV1316" s="139"/>
      <c r="AW1316" s="139"/>
      <c r="AX1316" s="139"/>
      <c r="AY1316" s="139"/>
      <c r="AZ1316" s="139"/>
      <c r="BA1316" s="139"/>
      <c r="BB1316" s="139"/>
      <c r="BC1316" s="139"/>
      <c r="BD1316" s="139"/>
      <c r="BE1316" s="139"/>
      <c r="BF1316" s="139"/>
      <c r="BG1316" s="139"/>
    </row>
    <row r="1317" spans="1:59" ht="14.25" x14ac:dyDescent="0.2">
      <c r="A1317" s="139"/>
      <c r="B1317" s="139"/>
      <c r="C1317" s="139"/>
      <c r="D1317" s="139"/>
      <c r="E1317" s="139"/>
      <c r="F1317" s="139"/>
      <c r="G1317" s="139"/>
      <c r="H1317" s="139"/>
      <c r="I1317" s="139"/>
      <c r="J1317" s="139"/>
      <c r="K1317" s="139"/>
      <c r="L1317" s="139"/>
      <c r="M1317" s="139"/>
      <c r="N1317" s="139"/>
      <c r="O1317" s="139"/>
      <c r="P1317" s="139"/>
      <c r="Q1317" s="139"/>
      <c r="R1317" s="139"/>
      <c r="S1317" s="139"/>
      <c r="T1317" s="139"/>
      <c r="U1317" s="139"/>
      <c r="V1317" s="139"/>
      <c r="W1317" s="139"/>
      <c r="X1317" s="139"/>
      <c r="Y1317" s="139"/>
      <c r="Z1317" s="139"/>
      <c r="AA1317" s="139"/>
      <c r="AB1317" s="139"/>
      <c r="AC1317" s="139"/>
      <c r="AD1317" s="139"/>
      <c r="AE1317" s="139"/>
      <c r="AF1317" s="139"/>
      <c r="AG1317" s="139"/>
      <c r="AH1317" s="139"/>
      <c r="AI1317" s="139"/>
      <c r="AJ1317" s="139"/>
      <c r="AK1317" s="139"/>
      <c r="AL1317" s="139"/>
      <c r="AM1317" s="139"/>
      <c r="AN1317" s="139"/>
      <c r="AO1317" s="139"/>
      <c r="AP1317" s="139"/>
      <c r="AQ1317" s="139"/>
      <c r="AR1317" s="139"/>
      <c r="AS1317" s="139"/>
      <c r="AT1317" s="139"/>
      <c r="AU1317" s="139"/>
      <c r="AV1317" s="139"/>
      <c r="AW1317" s="139"/>
      <c r="AX1317" s="139"/>
      <c r="AY1317" s="139"/>
      <c r="AZ1317" s="139"/>
      <c r="BA1317" s="139"/>
      <c r="BB1317" s="139"/>
      <c r="BC1317" s="139"/>
      <c r="BD1317" s="139"/>
      <c r="BE1317" s="139"/>
      <c r="BF1317" s="139"/>
      <c r="BG1317" s="139"/>
    </row>
    <row r="1318" spans="1:59" ht="14.25" x14ac:dyDescent="0.2">
      <c r="A1318" s="139"/>
      <c r="B1318" s="139"/>
      <c r="C1318" s="139"/>
      <c r="D1318" s="139"/>
      <c r="E1318" s="139"/>
      <c r="F1318" s="139"/>
      <c r="G1318" s="139"/>
      <c r="H1318" s="139"/>
      <c r="I1318" s="139"/>
      <c r="J1318" s="139"/>
      <c r="K1318" s="139"/>
      <c r="L1318" s="139"/>
      <c r="M1318" s="139"/>
      <c r="N1318" s="139"/>
      <c r="O1318" s="139"/>
      <c r="P1318" s="139"/>
      <c r="Q1318" s="139"/>
      <c r="R1318" s="139"/>
      <c r="S1318" s="139"/>
      <c r="T1318" s="139"/>
      <c r="U1318" s="139"/>
      <c r="V1318" s="139"/>
      <c r="W1318" s="139"/>
      <c r="X1318" s="139"/>
      <c r="Y1318" s="139"/>
      <c r="Z1318" s="139"/>
      <c r="AA1318" s="139"/>
      <c r="AB1318" s="139"/>
      <c r="AC1318" s="139"/>
      <c r="AD1318" s="139"/>
      <c r="AE1318" s="139"/>
      <c r="AF1318" s="139"/>
      <c r="AG1318" s="139"/>
      <c r="AH1318" s="139"/>
      <c r="AI1318" s="139"/>
      <c r="AJ1318" s="139"/>
      <c r="AK1318" s="139"/>
      <c r="AL1318" s="139"/>
      <c r="AM1318" s="139"/>
      <c r="AN1318" s="139"/>
      <c r="AO1318" s="139"/>
      <c r="AP1318" s="139"/>
      <c r="AQ1318" s="139"/>
      <c r="AR1318" s="139"/>
      <c r="AS1318" s="139"/>
      <c r="AT1318" s="139"/>
      <c r="AU1318" s="139"/>
      <c r="AV1318" s="139"/>
      <c r="AW1318" s="139"/>
      <c r="AX1318" s="139"/>
      <c r="AY1318" s="139"/>
      <c r="AZ1318" s="139"/>
      <c r="BA1318" s="139"/>
      <c r="BB1318" s="139"/>
      <c r="BC1318" s="139"/>
      <c r="BD1318" s="139"/>
      <c r="BE1318" s="139"/>
      <c r="BF1318" s="139"/>
      <c r="BG1318" s="139"/>
    </row>
    <row r="1319" spans="1:59" ht="14.25" x14ac:dyDescent="0.2">
      <c r="A1319" s="139"/>
      <c r="B1319" s="139"/>
      <c r="C1319" s="139"/>
      <c r="D1319" s="139"/>
      <c r="E1319" s="139"/>
      <c r="F1319" s="139"/>
      <c r="G1319" s="139"/>
      <c r="H1319" s="139"/>
      <c r="I1319" s="139"/>
      <c r="J1319" s="139"/>
      <c r="K1319" s="139"/>
      <c r="L1319" s="139"/>
      <c r="M1319" s="139"/>
      <c r="N1319" s="139"/>
      <c r="O1319" s="139"/>
      <c r="P1319" s="139"/>
      <c r="Q1319" s="139"/>
      <c r="R1319" s="139"/>
      <c r="S1319" s="139"/>
      <c r="T1319" s="139"/>
      <c r="U1319" s="139"/>
      <c r="V1319" s="139"/>
      <c r="W1319" s="139"/>
      <c r="X1319" s="139"/>
      <c r="Y1319" s="139"/>
      <c r="Z1319" s="139"/>
      <c r="AA1319" s="139"/>
      <c r="AB1319" s="139"/>
      <c r="AC1319" s="139"/>
      <c r="AD1319" s="139"/>
      <c r="AE1319" s="139"/>
      <c r="AF1319" s="139"/>
      <c r="AG1319" s="139"/>
      <c r="AH1319" s="139"/>
      <c r="AI1319" s="139"/>
      <c r="AJ1319" s="139"/>
      <c r="AK1319" s="139"/>
      <c r="AL1319" s="139"/>
      <c r="AM1319" s="139"/>
      <c r="AN1319" s="139"/>
      <c r="AO1319" s="139"/>
      <c r="AP1319" s="139"/>
      <c r="AQ1319" s="139"/>
      <c r="AR1319" s="139"/>
      <c r="AS1319" s="139"/>
      <c r="AT1319" s="139"/>
      <c r="AU1319" s="139"/>
      <c r="AV1319" s="139"/>
      <c r="AW1319" s="139"/>
      <c r="AX1319" s="139"/>
      <c r="AY1319" s="139"/>
      <c r="AZ1319" s="139"/>
      <c r="BA1319" s="139"/>
      <c r="BB1319" s="139"/>
      <c r="BC1319" s="139"/>
      <c r="BD1319" s="139"/>
      <c r="BE1319" s="139"/>
      <c r="BF1319" s="139"/>
      <c r="BG1319" s="139"/>
    </row>
    <row r="1320" spans="1:59" ht="14.25" x14ac:dyDescent="0.2">
      <c r="A1320" s="139"/>
      <c r="B1320" s="139"/>
      <c r="C1320" s="139"/>
      <c r="D1320" s="139"/>
      <c r="E1320" s="139"/>
      <c r="F1320" s="139"/>
      <c r="G1320" s="139"/>
      <c r="H1320" s="139"/>
      <c r="I1320" s="139"/>
      <c r="J1320" s="139"/>
      <c r="K1320" s="139"/>
      <c r="L1320" s="139"/>
      <c r="M1320" s="139"/>
      <c r="N1320" s="139"/>
      <c r="O1320" s="139"/>
      <c r="P1320" s="139"/>
      <c r="Q1320" s="139"/>
      <c r="R1320" s="139"/>
      <c r="S1320" s="139"/>
      <c r="T1320" s="139"/>
      <c r="U1320" s="139"/>
      <c r="V1320" s="139"/>
      <c r="W1320" s="139"/>
      <c r="X1320" s="139"/>
      <c r="Y1320" s="139"/>
      <c r="Z1320" s="139"/>
      <c r="AA1320" s="139"/>
      <c r="AB1320" s="139"/>
      <c r="AC1320" s="139"/>
      <c r="AD1320" s="139"/>
      <c r="AE1320" s="139"/>
      <c r="AF1320" s="139"/>
      <c r="AG1320" s="139"/>
      <c r="AH1320" s="139"/>
      <c r="AI1320" s="139"/>
      <c r="AJ1320" s="139"/>
      <c r="AK1320" s="139"/>
      <c r="AL1320" s="139"/>
      <c r="AM1320" s="139"/>
      <c r="AN1320" s="139"/>
      <c r="AO1320" s="139"/>
      <c r="AP1320" s="139"/>
      <c r="AQ1320" s="139"/>
      <c r="AR1320" s="139"/>
      <c r="AS1320" s="139"/>
      <c r="AT1320" s="139"/>
      <c r="AU1320" s="139"/>
      <c r="AV1320" s="139"/>
      <c r="AW1320" s="139"/>
      <c r="AX1320" s="139"/>
      <c r="AY1320" s="139"/>
      <c r="AZ1320" s="139"/>
      <c r="BA1320" s="139"/>
      <c r="BB1320" s="139"/>
      <c r="BC1320" s="139"/>
      <c r="BD1320" s="139"/>
      <c r="BE1320" s="139"/>
      <c r="BF1320" s="139"/>
      <c r="BG1320" s="139"/>
    </row>
    <row r="1321" spans="1:59" ht="14.25" x14ac:dyDescent="0.2">
      <c r="A1321" s="139"/>
      <c r="B1321" s="139"/>
      <c r="C1321" s="139"/>
      <c r="D1321" s="139"/>
      <c r="E1321" s="139"/>
      <c r="F1321" s="139"/>
      <c r="G1321" s="139"/>
      <c r="H1321" s="139"/>
      <c r="I1321" s="139"/>
      <c r="J1321" s="139"/>
      <c r="K1321" s="139"/>
      <c r="L1321" s="139"/>
      <c r="M1321" s="139"/>
      <c r="N1321" s="139"/>
      <c r="O1321" s="139"/>
      <c r="P1321" s="139"/>
      <c r="Q1321" s="139"/>
      <c r="R1321" s="139"/>
      <c r="S1321" s="139"/>
      <c r="T1321" s="139"/>
      <c r="U1321" s="139"/>
      <c r="V1321" s="139"/>
      <c r="W1321" s="139"/>
      <c r="X1321" s="139"/>
      <c r="Y1321" s="139"/>
      <c r="Z1321" s="139"/>
      <c r="AA1321" s="139"/>
      <c r="AB1321" s="139"/>
      <c r="AC1321" s="139"/>
      <c r="AD1321" s="139"/>
      <c r="AE1321" s="139"/>
      <c r="AF1321" s="139"/>
      <c r="AG1321" s="139"/>
      <c r="AH1321" s="139"/>
      <c r="AI1321" s="139"/>
      <c r="AJ1321" s="139"/>
      <c r="AK1321" s="139"/>
      <c r="AL1321" s="139"/>
      <c r="AM1321" s="139"/>
      <c r="AN1321" s="139"/>
      <c r="AO1321" s="139"/>
      <c r="AP1321" s="139"/>
      <c r="AQ1321" s="139"/>
      <c r="AR1321" s="139"/>
      <c r="AS1321" s="139"/>
      <c r="AT1321" s="139"/>
      <c r="AU1321" s="139"/>
      <c r="AV1321" s="139"/>
      <c r="AW1321" s="139"/>
      <c r="AX1321" s="139"/>
      <c r="AY1321" s="139"/>
      <c r="AZ1321" s="139"/>
      <c r="BA1321" s="139"/>
      <c r="BB1321" s="139"/>
      <c r="BC1321" s="139"/>
      <c r="BD1321" s="139"/>
      <c r="BE1321" s="139"/>
      <c r="BF1321" s="139"/>
      <c r="BG1321" s="139"/>
    </row>
    <row r="1322" spans="1:59" ht="14.25" x14ac:dyDescent="0.2">
      <c r="A1322" s="139"/>
      <c r="B1322" s="139"/>
      <c r="C1322" s="139"/>
      <c r="D1322" s="139"/>
      <c r="E1322" s="139"/>
      <c r="F1322" s="139"/>
      <c r="G1322" s="139"/>
      <c r="H1322" s="139"/>
      <c r="I1322" s="139"/>
      <c r="J1322" s="139"/>
      <c r="K1322" s="139"/>
      <c r="L1322" s="139"/>
      <c r="M1322" s="139"/>
      <c r="N1322" s="139"/>
      <c r="O1322" s="139"/>
      <c r="P1322" s="139"/>
      <c r="Q1322" s="139"/>
      <c r="R1322" s="139"/>
      <c r="S1322" s="139"/>
      <c r="T1322" s="139"/>
      <c r="U1322" s="139"/>
      <c r="V1322" s="139"/>
      <c r="W1322" s="139"/>
      <c r="X1322" s="139"/>
      <c r="Y1322" s="139"/>
      <c r="Z1322" s="139"/>
      <c r="AA1322" s="139"/>
      <c r="AB1322" s="139"/>
      <c r="AC1322" s="139"/>
      <c r="AD1322" s="139"/>
      <c r="AE1322" s="139"/>
      <c r="AF1322" s="139"/>
      <c r="AG1322" s="139"/>
      <c r="AH1322" s="139"/>
      <c r="AI1322" s="139"/>
      <c r="AJ1322" s="139"/>
      <c r="AK1322" s="139"/>
      <c r="AL1322" s="139"/>
      <c r="AM1322" s="139"/>
      <c r="AN1322" s="139"/>
      <c r="AO1322" s="139"/>
      <c r="AP1322" s="139"/>
      <c r="AQ1322" s="139"/>
      <c r="AR1322" s="139"/>
      <c r="AS1322" s="139"/>
      <c r="AT1322" s="139"/>
      <c r="AU1322" s="139"/>
      <c r="AV1322" s="139"/>
      <c r="AW1322" s="139"/>
      <c r="AX1322" s="139"/>
      <c r="AY1322" s="139"/>
      <c r="AZ1322" s="139"/>
      <c r="BA1322" s="139"/>
      <c r="BB1322" s="139"/>
      <c r="BC1322" s="139"/>
      <c r="BD1322" s="139"/>
      <c r="BE1322" s="139"/>
      <c r="BF1322" s="139"/>
      <c r="BG1322" s="139"/>
    </row>
    <row r="1323" spans="1:59" ht="14.25" x14ac:dyDescent="0.2">
      <c r="A1323" s="139"/>
      <c r="B1323" s="139"/>
      <c r="C1323" s="139"/>
      <c r="D1323" s="139"/>
      <c r="E1323" s="139"/>
      <c r="F1323" s="139"/>
      <c r="G1323" s="139"/>
      <c r="H1323" s="139"/>
      <c r="I1323" s="139"/>
      <c r="J1323" s="139"/>
      <c r="K1323" s="139"/>
      <c r="L1323" s="139"/>
      <c r="M1323" s="139"/>
      <c r="N1323" s="139"/>
      <c r="O1323" s="139"/>
      <c r="P1323" s="139"/>
      <c r="Q1323" s="139"/>
      <c r="R1323" s="139"/>
      <c r="S1323" s="139"/>
      <c r="T1323" s="139"/>
      <c r="U1323" s="139"/>
      <c r="V1323" s="139"/>
      <c r="W1323" s="139"/>
      <c r="X1323" s="139"/>
      <c r="Y1323" s="139"/>
      <c r="Z1323" s="139"/>
      <c r="AA1323" s="139"/>
      <c r="AB1323" s="139"/>
      <c r="AC1323" s="139"/>
      <c r="AD1323" s="139"/>
      <c r="AE1323" s="139"/>
      <c r="AF1323" s="139"/>
      <c r="AG1323" s="139"/>
      <c r="AH1323" s="139"/>
      <c r="AI1323" s="139"/>
      <c r="AJ1323" s="139"/>
      <c r="AK1323" s="139"/>
      <c r="AL1323" s="139"/>
      <c r="AM1323" s="139"/>
      <c r="AN1323" s="139"/>
      <c r="AO1323" s="139"/>
      <c r="AP1323" s="139"/>
      <c r="AQ1323" s="139"/>
      <c r="AR1323" s="139"/>
      <c r="AS1323" s="139"/>
      <c r="AT1323" s="139"/>
      <c r="AU1323" s="139"/>
      <c r="AV1323" s="139"/>
      <c r="AW1323" s="139"/>
      <c r="AX1323" s="139"/>
      <c r="AY1323" s="139"/>
      <c r="AZ1323" s="139"/>
      <c r="BA1323" s="139"/>
      <c r="BB1323" s="139"/>
      <c r="BC1323" s="139"/>
      <c r="BD1323" s="139"/>
      <c r="BE1323" s="139"/>
      <c r="BF1323" s="139"/>
      <c r="BG1323" s="139"/>
    </row>
    <row r="1324" spans="1:59" ht="14.25" x14ac:dyDescent="0.2">
      <c r="A1324" s="139"/>
      <c r="B1324" s="139"/>
      <c r="C1324" s="139"/>
      <c r="D1324" s="139"/>
      <c r="E1324" s="139"/>
      <c r="F1324" s="139"/>
      <c r="G1324" s="139"/>
      <c r="H1324" s="139"/>
      <c r="I1324" s="139"/>
      <c r="J1324" s="139"/>
      <c r="K1324" s="139"/>
      <c r="L1324" s="139"/>
      <c r="M1324" s="139"/>
      <c r="N1324" s="139"/>
      <c r="O1324" s="139"/>
      <c r="P1324" s="139"/>
      <c r="Q1324" s="139"/>
      <c r="R1324" s="139"/>
      <c r="S1324" s="139"/>
      <c r="T1324" s="139"/>
      <c r="U1324" s="139"/>
      <c r="V1324" s="139"/>
      <c r="W1324" s="139"/>
      <c r="X1324" s="139"/>
      <c r="Y1324" s="139"/>
      <c r="Z1324" s="139"/>
      <c r="AA1324" s="139"/>
      <c r="AB1324" s="139"/>
      <c r="AC1324" s="139"/>
      <c r="AD1324" s="139"/>
      <c r="AE1324" s="139"/>
      <c r="AF1324" s="139"/>
      <c r="AG1324" s="139"/>
      <c r="AH1324" s="139"/>
      <c r="AI1324" s="139"/>
      <c r="AJ1324" s="139"/>
      <c r="AK1324" s="139"/>
      <c r="AL1324" s="139"/>
      <c r="AM1324" s="139"/>
      <c r="AN1324" s="139"/>
      <c r="AO1324" s="139"/>
      <c r="AP1324" s="139"/>
      <c r="AQ1324" s="139"/>
      <c r="AR1324" s="139"/>
      <c r="AS1324" s="139"/>
      <c r="AT1324" s="139"/>
      <c r="AU1324" s="139"/>
      <c r="AV1324" s="139"/>
      <c r="AW1324" s="139"/>
      <c r="AX1324" s="139"/>
      <c r="AY1324" s="139"/>
      <c r="AZ1324" s="139"/>
      <c r="BA1324" s="139"/>
      <c r="BB1324" s="139"/>
      <c r="BC1324" s="139"/>
      <c r="BD1324" s="139"/>
      <c r="BE1324" s="139"/>
      <c r="BF1324" s="139"/>
      <c r="BG1324" s="139"/>
    </row>
    <row r="1325" spans="1:59" ht="14.25" x14ac:dyDescent="0.2">
      <c r="A1325" s="139"/>
      <c r="B1325" s="139"/>
      <c r="C1325" s="139"/>
      <c r="D1325" s="139"/>
      <c r="E1325" s="139"/>
      <c r="F1325" s="139"/>
      <c r="G1325" s="139"/>
      <c r="H1325" s="139"/>
      <c r="I1325" s="139"/>
      <c r="J1325" s="139"/>
      <c r="K1325" s="139"/>
      <c r="L1325" s="139"/>
      <c r="M1325" s="139"/>
      <c r="N1325" s="139"/>
      <c r="O1325" s="139"/>
      <c r="P1325" s="139"/>
      <c r="Q1325" s="139"/>
      <c r="R1325" s="139"/>
      <c r="S1325" s="139"/>
      <c r="T1325" s="139"/>
      <c r="U1325" s="139"/>
      <c r="V1325" s="139"/>
      <c r="W1325" s="139"/>
      <c r="X1325" s="139"/>
      <c r="Y1325" s="139"/>
      <c r="Z1325" s="139"/>
      <c r="AA1325" s="139"/>
      <c r="AB1325" s="139"/>
      <c r="AC1325" s="139"/>
      <c r="AD1325" s="139"/>
      <c r="AE1325" s="139"/>
      <c r="AF1325" s="139"/>
      <c r="AG1325" s="139"/>
      <c r="AH1325" s="139"/>
      <c r="AI1325" s="139"/>
      <c r="AJ1325" s="139"/>
      <c r="AK1325" s="139"/>
      <c r="AL1325" s="139"/>
      <c r="AM1325" s="139"/>
      <c r="AN1325" s="139"/>
      <c r="AO1325" s="139"/>
      <c r="AP1325" s="139"/>
      <c r="AQ1325" s="139"/>
      <c r="AR1325" s="139"/>
      <c r="AS1325" s="139"/>
      <c r="AT1325" s="139"/>
      <c r="AU1325" s="139"/>
      <c r="AV1325" s="139"/>
      <c r="AW1325" s="139"/>
      <c r="AX1325" s="139"/>
      <c r="AY1325" s="139"/>
      <c r="AZ1325" s="139"/>
      <c r="BA1325" s="139"/>
      <c r="BB1325" s="139"/>
      <c r="BC1325" s="139"/>
      <c r="BD1325" s="139"/>
      <c r="BE1325" s="139"/>
      <c r="BF1325" s="139"/>
      <c r="BG1325" s="139"/>
    </row>
    <row r="1326" spans="1:59" ht="14.25" x14ac:dyDescent="0.2">
      <c r="A1326" s="139"/>
      <c r="B1326" s="139"/>
      <c r="C1326" s="139"/>
      <c r="D1326" s="139"/>
      <c r="E1326" s="139"/>
      <c r="F1326" s="139"/>
      <c r="G1326" s="139"/>
      <c r="H1326" s="139"/>
      <c r="I1326" s="139"/>
      <c r="J1326" s="139"/>
      <c r="K1326" s="139"/>
      <c r="L1326" s="139"/>
      <c r="M1326" s="139"/>
      <c r="N1326" s="139"/>
      <c r="O1326" s="139"/>
      <c r="P1326" s="139"/>
      <c r="Q1326" s="139"/>
      <c r="R1326" s="139"/>
      <c r="S1326" s="139"/>
      <c r="T1326" s="139"/>
      <c r="U1326" s="139"/>
      <c r="V1326" s="139"/>
      <c r="W1326" s="139"/>
      <c r="X1326" s="139"/>
      <c r="Y1326" s="139"/>
      <c r="Z1326" s="139"/>
      <c r="AA1326" s="139"/>
      <c r="AB1326" s="139"/>
      <c r="AC1326" s="139"/>
      <c r="AD1326" s="139"/>
      <c r="AE1326" s="139"/>
      <c r="AF1326" s="139"/>
      <c r="AG1326" s="139"/>
      <c r="AH1326" s="139"/>
      <c r="AI1326" s="139"/>
      <c r="AJ1326" s="139"/>
      <c r="AK1326" s="139"/>
      <c r="AL1326" s="139"/>
      <c r="AM1326" s="139"/>
      <c r="AN1326" s="139"/>
      <c r="AO1326" s="139"/>
      <c r="AP1326" s="139"/>
      <c r="AQ1326" s="139"/>
      <c r="AR1326" s="139"/>
      <c r="AS1326" s="139"/>
      <c r="AT1326" s="139"/>
      <c r="AU1326" s="139"/>
      <c r="AV1326" s="139"/>
      <c r="AW1326" s="139"/>
      <c r="AX1326" s="139"/>
      <c r="AY1326" s="139"/>
      <c r="AZ1326" s="139"/>
      <c r="BA1326" s="139"/>
      <c r="BB1326" s="139"/>
      <c r="BC1326" s="139"/>
      <c r="BD1326" s="139"/>
      <c r="BE1326" s="139"/>
      <c r="BF1326" s="139"/>
      <c r="BG1326" s="139"/>
    </row>
    <row r="1327" spans="1:59" ht="14.25" x14ac:dyDescent="0.2">
      <c r="A1327" s="139"/>
      <c r="B1327" s="139"/>
      <c r="C1327" s="139"/>
      <c r="D1327" s="139"/>
      <c r="E1327" s="139"/>
      <c r="F1327" s="139"/>
      <c r="G1327" s="139"/>
      <c r="H1327" s="139"/>
      <c r="I1327" s="139"/>
      <c r="J1327" s="139"/>
      <c r="K1327" s="139"/>
      <c r="L1327" s="139"/>
      <c r="M1327" s="139"/>
      <c r="N1327" s="139"/>
      <c r="O1327" s="139"/>
      <c r="P1327" s="139"/>
      <c r="Q1327" s="139"/>
      <c r="R1327" s="139"/>
      <c r="S1327" s="139"/>
      <c r="T1327" s="139"/>
      <c r="U1327" s="139"/>
      <c r="V1327" s="139"/>
      <c r="W1327" s="139"/>
      <c r="X1327" s="139"/>
      <c r="Y1327" s="139"/>
      <c r="Z1327" s="139"/>
      <c r="AA1327" s="139"/>
      <c r="AB1327" s="139"/>
      <c r="AC1327" s="139"/>
      <c r="AD1327" s="139"/>
      <c r="AE1327" s="139"/>
      <c r="AF1327" s="139"/>
      <c r="AG1327" s="139"/>
      <c r="AH1327" s="139"/>
      <c r="AI1327" s="139"/>
      <c r="AJ1327" s="139"/>
      <c r="AK1327" s="139"/>
      <c r="AL1327" s="139"/>
      <c r="AM1327" s="139"/>
      <c r="AN1327" s="139"/>
      <c r="AO1327" s="139"/>
      <c r="AP1327" s="139"/>
      <c r="AQ1327" s="139"/>
      <c r="AR1327" s="139"/>
      <c r="AS1327" s="139"/>
      <c r="AT1327" s="139"/>
      <c r="AU1327" s="139"/>
      <c r="AV1327" s="139"/>
      <c r="AW1327" s="139"/>
      <c r="AX1327" s="139"/>
      <c r="AY1327" s="139"/>
      <c r="AZ1327" s="139"/>
      <c r="BA1327" s="139"/>
      <c r="BB1327" s="139"/>
      <c r="BC1327" s="139"/>
      <c r="BD1327" s="139"/>
      <c r="BE1327" s="139"/>
      <c r="BF1327" s="139"/>
      <c r="BG1327" s="139"/>
    </row>
    <row r="1328" spans="1:59" ht="14.25" x14ac:dyDescent="0.2">
      <c r="A1328" s="139"/>
      <c r="B1328" s="139"/>
      <c r="C1328" s="139"/>
      <c r="D1328" s="139"/>
      <c r="E1328" s="139"/>
      <c r="F1328" s="139"/>
      <c r="G1328" s="139"/>
      <c r="H1328" s="139"/>
      <c r="I1328" s="139"/>
      <c r="J1328" s="139"/>
      <c r="K1328" s="139"/>
      <c r="L1328" s="139"/>
      <c r="M1328" s="139"/>
      <c r="N1328" s="139"/>
      <c r="O1328" s="139"/>
      <c r="P1328" s="139"/>
      <c r="Q1328" s="139"/>
      <c r="R1328" s="139"/>
      <c r="S1328" s="139"/>
      <c r="T1328" s="139"/>
      <c r="U1328" s="139"/>
      <c r="V1328" s="139"/>
      <c r="W1328" s="139"/>
      <c r="X1328" s="139"/>
      <c r="Y1328" s="139"/>
      <c r="Z1328" s="139"/>
      <c r="AA1328" s="139"/>
      <c r="AB1328" s="139"/>
      <c r="AC1328" s="139"/>
      <c r="AD1328" s="139"/>
      <c r="AE1328" s="139"/>
      <c r="AF1328" s="139"/>
      <c r="AG1328" s="139"/>
      <c r="AH1328" s="139"/>
      <c r="AI1328" s="139"/>
      <c r="AJ1328" s="139"/>
      <c r="AK1328" s="139"/>
      <c r="AL1328" s="139"/>
      <c r="AM1328" s="139"/>
      <c r="AN1328" s="139"/>
      <c r="AO1328" s="139"/>
      <c r="AP1328" s="139"/>
      <c r="AQ1328" s="139"/>
      <c r="AR1328" s="139"/>
      <c r="AS1328" s="139"/>
      <c r="AT1328" s="139"/>
      <c r="AU1328" s="139"/>
      <c r="AV1328" s="139"/>
      <c r="AW1328" s="139"/>
      <c r="AX1328" s="139"/>
      <c r="AY1328" s="139"/>
      <c r="AZ1328" s="139"/>
      <c r="BA1328" s="139"/>
      <c r="BB1328" s="139"/>
      <c r="BC1328" s="139"/>
      <c r="BD1328" s="139"/>
      <c r="BE1328" s="139"/>
      <c r="BF1328" s="139"/>
      <c r="BG1328" s="139"/>
    </row>
    <row r="1329" spans="1:59" ht="14.25" x14ac:dyDescent="0.2">
      <c r="A1329" s="139"/>
      <c r="B1329" s="139"/>
      <c r="C1329" s="139"/>
      <c r="D1329" s="139"/>
      <c r="E1329" s="139"/>
      <c r="F1329" s="139"/>
      <c r="G1329" s="139"/>
      <c r="H1329" s="139"/>
      <c r="I1329" s="139"/>
      <c r="J1329" s="139"/>
      <c r="K1329" s="139"/>
      <c r="L1329" s="139"/>
      <c r="M1329" s="139"/>
      <c r="N1329" s="139"/>
      <c r="O1329" s="139"/>
      <c r="P1329" s="139"/>
      <c r="Q1329" s="139"/>
      <c r="R1329" s="139"/>
      <c r="S1329" s="139"/>
      <c r="T1329" s="139"/>
      <c r="U1329" s="139"/>
      <c r="V1329" s="139"/>
      <c r="W1329" s="139"/>
      <c r="X1329" s="139"/>
      <c r="Y1329" s="139"/>
      <c r="Z1329" s="139"/>
      <c r="AA1329" s="139"/>
      <c r="AB1329" s="139"/>
      <c r="AC1329" s="139"/>
      <c r="AD1329" s="139"/>
      <c r="AE1329" s="139"/>
      <c r="AF1329" s="139"/>
      <c r="AG1329" s="139"/>
      <c r="AH1329" s="139"/>
      <c r="AI1329" s="139"/>
      <c r="AJ1329" s="139"/>
      <c r="AK1329" s="139"/>
      <c r="AL1329" s="139"/>
      <c r="AM1329" s="139"/>
      <c r="AN1329" s="139"/>
      <c r="AO1329" s="139"/>
      <c r="AP1329" s="139"/>
      <c r="AQ1329" s="139"/>
      <c r="AR1329" s="139"/>
      <c r="AS1329" s="139"/>
      <c r="AT1329" s="139"/>
      <c r="AU1329" s="139"/>
      <c r="AV1329" s="139"/>
      <c r="AW1329" s="139"/>
      <c r="AX1329" s="139"/>
      <c r="AY1329" s="139"/>
      <c r="AZ1329" s="139"/>
      <c r="BA1329" s="139"/>
      <c r="BB1329" s="139"/>
      <c r="BC1329" s="139"/>
      <c r="BD1329" s="139"/>
      <c r="BE1329" s="139"/>
      <c r="BF1329" s="139"/>
      <c r="BG1329" s="139"/>
    </row>
    <row r="1330" spans="1:59" ht="14.25" x14ac:dyDescent="0.2">
      <c r="A1330" s="139"/>
      <c r="B1330" s="139"/>
      <c r="C1330" s="139"/>
      <c r="D1330" s="139"/>
      <c r="E1330" s="139"/>
      <c r="F1330" s="139"/>
      <c r="G1330" s="139"/>
      <c r="H1330" s="139"/>
      <c r="I1330" s="139"/>
      <c r="J1330" s="139"/>
      <c r="K1330" s="139"/>
      <c r="L1330" s="139"/>
      <c r="M1330" s="139"/>
      <c r="N1330" s="139"/>
      <c r="O1330" s="139"/>
      <c r="P1330" s="139"/>
      <c r="Q1330" s="139"/>
      <c r="R1330" s="139"/>
      <c r="S1330" s="139"/>
      <c r="T1330" s="139"/>
      <c r="U1330" s="139"/>
      <c r="V1330" s="139"/>
      <c r="W1330" s="139"/>
      <c r="X1330" s="139"/>
      <c r="Y1330" s="139"/>
      <c r="Z1330" s="139"/>
      <c r="AA1330" s="139"/>
      <c r="AB1330" s="139"/>
      <c r="AC1330" s="139"/>
      <c r="AD1330" s="139"/>
      <c r="AE1330" s="139"/>
      <c r="AF1330" s="139"/>
      <c r="AG1330" s="139"/>
      <c r="AH1330" s="139"/>
      <c r="AI1330" s="139"/>
      <c r="AJ1330" s="139"/>
      <c r="AK1330" s="139"/>
      <c r="AL1330" s="139"/>
      <c r="AM1330" s="139"/>
      <c r="AN1330" s="139"/>
      <c r="AO1330" s="139"/>
      <c r="AP1330" s="139"/>
      <c r="AQ1330" s="139"/>
      <c r="AR1330" s="139"/>
      <c r="AS1330" s="139"/>
      <c r="AT1330" s="139"/>
      <c r="AU1330" s="139"/>
      <c r="AV1330" s="139"/>
      <c r="AW1330" s="139"/>
      <c r="AX1330" s="139"/>
      <c r="AY1330" s="139"/>
      <c r="AZ1330" s="139"/>
      <c r="BA1330" s="139"/>
      <c r="BB1330" s="139"/>
      <c r="BC1330" s="139"/>
      <c r="BD1330" s="139"/>
      <c r="BE1330" s="139"/>
      <c r="BF1330" s="139"/>
      <c r="BG1330" s="139"/>
    </row>
    <row r="1331" spans="1:59" ht="14.25" x14ac:dyDescent="0.2">
      <c r="A1331" s="139"/>
      <c r="B1331" s="139"/>
      <c r="C1331" s="139"/>
      <c r="D1331" s="139"/>
      <c r="E1331" s="139"/>
      <c r="F1331" s="139"/>
      <c r="G1331" s="139"/>
      <c r="H1331" s="139"/>
      <c r="I1331" s="139"/>
      <c r="J1331" s="139"/>
      <c r="K1331" s="139"/>
      <c r="L1331" s="139"/>
      <c r="M1331" s="139"/>
      <c r="N1331" s="139"/>
      <c r="O1331" s="139"/>
      <c r="P1331" s="139"/>
      <c r="Q1331" s="139"/>
      <c r="R1331" s="139"/>
      <c r="S1331" s="139"/>
      <c r="T1331" s="139"/>
      <c r="U1331" s="139"/>
      <c r="V1331" s="139"/>
      <c r="W1331" s="139"/>
      <c r="X1331" s="139"/>
      <c r="Y1331" s="139"/>
      <c r="Z1331" s="139"/>
      <c r="AA1331" s="139"/>
      <c r="AB1331" s="139"/>
      <c r="AC1331" s="139"/>
      <c r="AD1331" s="139"/>
      <c r="AE1331" s="139"/>
      <c r="AF1331" s="139"/>
      <c r="AG1331" s="139"/>
      <c r="AH1331" s="139"/>
      <c r="AI1331" s="139"/>
      <c r="AJ1331" s="139"/>
      <c r="AK1331" s="139"/>
      <c r="AL1331" s="139"/>
      <c r="AM1331" s="139"/>
      <c r="AN1331" s="139"/>
      <c r="AO1331" s="139"/>
      <c r="AP1331" s="139"/>
      <c r="AQ1331" s="139"/>
      <c r="AR1331" s="139"/>
      <c r="AS1331" s="139"/>
      <c r="AT1331" s="139"/>
      <c r="AU1331" s="139"/>
      <c r="AV1331" s="139"/>
      <c r="AW1331" s="139"/>
      <c r="AX1331" s="139"/>
      <c r="AY1331" s="139"/>
      <c r="AZ1331" s="139"/>
      <c r="BA1331" s="139"/>
      <c r="BB1331" s="139"/>
      <c r="BC1331" s="139"/>
      <c r="BD1331" s="139"/>
      <c r="BE1331" s="139"/>
      <c r="BF1331" s="139"/>
      <c r="BG1331" s="139"/>
    </row>
    <row r="1332" spans="1:59" ht="14.25" x14ac:dyDescent="0.2">
      <c r="A1332" s="139"/>
      <c r="B1332" s="139"/>
      <c r="C1332" s="139"/>
      <c r="D1332" s="139"/>
      <c r="E1332" s="139"/>
      <c r="F1332" s="139"/>
      <c r="G1332" s="139"/>
      <c r="H1332" s="139"/>
      <c r="I1332" s="139"/>
      <c r="J1332" s="139"/>
      <c r="K1332" s="139"/>
      <c r="L1332" s="139"/>
      <c r="M1332" s="139"/>
      <c r="N1332" s="139"/>
      <c r="O1332" s="139"/>
      <c r="P1332" s="139"/>
      <c r="Q1332" s="139"/>
      <c r="R1332" s="139"/>
      <c r="S1332" s="139"/>
      <c r="T1332" s="139"/>
      <c r="U1332" s="139"/>
      <c r="V1332" s="139"/>
      <c r="W1332" s="139"/>
      <c r="X1332" s="139"/>
      <c r="Y1332" s="139"/>
      <c r="Z1332" s="139"/>
      <c r="AA1332" s="139"/>
      <c r="AB1332" s="139"/>
      <c r="AC1332" s="139"/>
      <c r="AD1332" s="139"/>
      <c r="AE1332" s="139"/>
      <c r="AF1332" s="139"/>
      <c r="AG1332" s="139"/>
      <c r="AH1332" s="139"/>
      <c r="AI1332" s="139"/>
      <c r="AJ1332" s="139"/>
      <c r="AK1332" s="139"/>
      <c r="AL1332" s="139"/>
      <c r="AM1332" s="139"/>
      <c r="AN1332" s="139"/>
      <c r="AO1332" s="139"/>
      <c r="AP1332" s="139"/>
      <c r="AQ1332" s="139"/>
      <c r="AR1332" s="139"/>
      <c r="AS1332" s="139"/>
      <c r="AT1332" s="139"/>
      <c r="AU1332" s="139"/>
      <c r="AV1332" s="139"/>
      <c r="AW1332" s="139"/>
      <c r="AX1332" s="139"/>
      <c r="AY1332" s="139"/>
      <c r="AZ1332" s="139"/>
      <c r="BA1332" s="139"/>
      <c r="BB1332" s="139"/>
      <c r="BC1332" s="139"/>
      <c r="BD1332" s="139"/>
      <c r="BE1332" s="139"/>
      <c r="BF1332" s="139"/>
      <c r="BG1332" s="139"/>
    </row>
    <row r="1333" spans="1:59" ht="14.25" x14ac:dyDescent="0.2">
      <c r="A1333" s="139"/>
      <c r="B1333" s="139"/>
      <c r="C1333" s="139"/>
      <c r="D1333" s="139"/>
      <c r="E1333" s="139"/>
      <c r="F1333" s="139"/>
      <c r="G1333" s="139"/>
      <c r="H1333" s="139"/>
      <c r="I1333" s="139"/>
      <c r="J1333" s="139"/>
      <c r="K1333" s="139"/>
      <c r="L1333" s="139"/>
      <c r="M1333" s="139"/>
      <c r="N1333" s="139"/>
      <c r="O1333" s="139"/>
      <c r="P1333" s="139"/>
      <c r="Q1333" s="139"/>
      <c r="R1333" s="139"/>
      <c r="S1333" s="139"/>
      <c r="T1333" s="139"/>
      <c r="U1333" s="139"/>
      <c r="V1333" s="139"/>
      <c r="W1333" s="139"/>
      <c r="X1333" s="139"/>
      <c r="Y1333" s="139"/>
      <c r="Z1333" s="139"/>
      <c r="AA1333" s="139"/>
      <c r="AB1333" s="139"/>
      <c r="AC1333" s="139"/>
      <c r="AD1333" s="139"/>
      <c r="AE1333" s="139"/>
      <c r="AF1333" s="139"/>
      <c r="AG1333" s="139"/>
      <c r="AH1333" s="139"/>
      <c r="AI1333" s="139"/>
      <c r="AJ1333" s="139"/>
      <c r="AK1333" s="139"/>
      <c r="AL1333" s="139"/>
      <c r="AM1333" s="139"/>
      <c r="AN1333" s="139"/>
      <c r="AO1333" s="139"/>
      <c r="AP1333" s="139"/>
      <c r="AQ1333" s="139"/>
      <c r="AR1333" s="139"/>
      <c r="AS1333" s="139"/>
      <c r="AT1333" s="139"/>
      <c r="AU1333" s="139"/>
      <c r="AV1333" s="139"/>
      <c r="AW1333" s="139"/>
      <c r="AX1333" s="139"/>
      <c r="AY1333" s="139"/>
      <c r="AZ1333" s="139"/>
      <c r="BA1333" s="139"/>
      <c r="BB1333" s="139"/>
      <c r="BC1333" s="139"/>
      <c r="BD1333" s="139"/>
      <c r="BE1333" s="139"/>
      <c r="BF1333" s="139"/>
      <c r="BG1333" s="139"/>
    </row>
    <row r="1334" spans="1:59" ht="14.25" x14ac:dyDescent="0.2">
      <c r="A1334" s="139"/>
      <c r="B1334" s="139"/>
      <c r="C1334" s="139"/>
      <c r="D1334" s="139"/>
      <c r="E1334" s="139"/>
      <c r="F1334" s="139"/>
      <c r="G1334" s="139"/>
      <c r="H1334" s="139"/>
      <c r="I1334" s="139"/>
      <c r="J1334" s="139"/>
      <c r="K1334" s="139"/>
      <c r="L1334" s="139"/>
      <c r="M1334" s="139"/>
      <c r="N1334" s="139"/>
      <c r="O1334" s="139"/>
      <c r="P1334" s="139"/>
      <c r="Q1334" s="139"/>
      <c r="R1334" s="139"/>
      <c r="S1334" s="139"/>
      <c r="T1334" s="139"/>
      <c r="U1334" s="139"/>
      <c r="V1334" s="139"/>
      <c r="W1334" s="139"/>
      <c r="X1334" s="139"/>
      <c r="Y1334" s="139"/>
      <c r="Z1334" s="139"/>
      <c r="AA1334" s="139"/>
      <c r="AB1334" s="139"/>
      <c r="AC1334" s="139"/>
      <c r="AD1334" s="139"/>
      <c r="AE1334" s="139"/>
      <c r="AF1334" s="139"/>
      <c r="AG1334" s="139"/>
      <c r="AH1334" s="139"/>
      <c r="AI1334" s="139"/>
      <c r="AJ1334" s="139"/>
      <c r="AK1334" s="139"/>
      <c r="AL1334" s="139"/>
      <c r="AM1334" s="139"/>
      <c r="AN1334" s="139"/>
      <c r="AO1334" s="139"/>
      <c r="AP1334" s="139"/>
      <c r="AQ1334" s="139"/>
      <c r="AR1334" s="139"/>
      <c r="AS1334" s="139"/>
      <c r="AT1334" s="139"/>
      <c r="AU1334" s="139"/>
      <c r="AV1334" s="139"/>
      <c r="AW1334" s="139"/>
      <c r="AX1334" s="139"/>
      <c r="AY1334" s="139"/>
      <c r="AZ1334" s="139"/>
      <c r="BA1334" s="139"/>
      <c r="BB1334" s="139"/>
      <c r="BC1334" s="139"/>
      <c r="BD1334" s="139"/>
      <c r="BE1334" s="139"/>
      <c r="BF1334" s="139"/>
      <c r="BG1334" s="139"/>
    </row>
    <row r="1335" spans="1:59" ht="14.25" x14ac:dyDescent="0.2">
      <c r="A1335" s="139"/>
      <c r="B1335" s="139"/>
      <c r="C1335" s="139"/>
      <c r="D1335" s="139"/>
      <c r="E1335" s="139"/>
      <c r="F1335" s="139"/>
      <c r="G1335" s="139"/>
      <c r="H1335" s="139"/>
      <c r="I1335" s="139"/>
      <c r="J1335" s="139"/>
      <c r="K1335" s="139"/>
      <c r="L1335" s="139"/>
      <c r="M1335" s="139"/>
      <c r="N1335" s="139"/>
      <c r="O1335" s="139"/>
      <c r="P1335" s="139"/>
      <c r="Q1335" s="139"/>
      <c r="R1335" s="139"/>
      <c r="S1335" s="139"/>
      <c r="T1335" s="139"/>
      <c r="U1335" s="139"/>
      <c r="V1335" s="139"/>
      <c r="W1335" s="139"/>
      <c r="X1335" s="139"/>
      <c r="Y1335" s="139"/>
      <c r="Z1335" s="139"/>
      <c r="AA1335" s="139"/>
      <c r="AB1335" s="139"/>
      <c r="AC1335" s="139"/>
      <c r="AD1335" s="139"/>
      <c r="AE1335" s="139"/>
      <c r="AF1335" s="139"/>
      <c r="AG1335" s="139"/>
      <c r="AH1335" s="139"/>
      <c r="AI1335" s="139"/>
      <c r="AJ1335" s="139"/>
      <c r="AK1335" s="139"/>
      <c r="AL1335" s="139"/>
      <c r="AM1335" s="139"/>
      <c r="AN1335" s="139"/>
      <c r="AO1335" s="139"/>
      <c r="AP1335" s="139"/>
      <c r="AQ1335" s="139"/>
      <c r="AR1335" s="139"/>
      <c r="AS1335" s="139"/>
      <c r="AT1335" s="139"/>
      <c r="AU1335" s="139"/>
      <c r="AV1335" s="139"/>
      <c r="AW1335" s="139"/>
      <c r="AX1335" s="139"/>
      <c r="AY1335" s="139"/>
      <c r="AZ1335" s="139"/>
      <c r="BA1335" s="139"/>
      <c r="BB1335" s="139"/>
      <c r="BC1335" s="139"/>
      <c r="BD1335" s="139"/>
      <c r="BE1335" s="139"/>
      <c r="BF1335" s="139"/>
      <c r="BG1335" s="139"/>
    </row>
    <row r="1336" spans="1:59" ht="14.25" x14ac:dyDescent="0.2">
      <c r="A1336" s="139"/>
      <c r="B1336" s="139"/>
      <c r="C1336" s="139"/>
      <c r="D1336" s="139"/>
      <c r="E1336" s="139"/>
      <c r="F1336" s="139"/>
      <c r="G1336" s="139"/>
      <c r="H1336" s="139"/>
      <c r="I1336" s="139"/>
      <c r="J1336" s="139"/>
      <c r="K1336" s="139"/>
      <c r="L1336" s="139"/>
      <c r="M1336" s="139"/>
      <c r="N1336" s="139"/>
      <c r="O1336" s="139"/>
      <c r="P1336" s="139"/>
      <c r="Q1336" s="139"/>
      <c r="R1336" s="139"/>
      <c r="S1336" s="139"/>
      <c r="T1336" s="139"/>
      <c r="U1336" s="139"/>
      <c r="V1336" s="139"/>
      <c r="W1336" s="139"/>
      <c r="X1336" s="139"/>
      <c r="Y1336" s="139"/>
      <c r="Z1336" s="139"/>
      <c r="AA1336" s="139"/>
      <c r="AB1336" s="139"/>
      <c r="AC1336" s="139"/>
      <c r="AD1336" s="139"/>
      <c r="AE1336" s="139"/>
      <c r="AF1336" s="139"/>
      <c r="AG1336" s="139"/>
      <c r="AH1336" s="139"/>
      <c r="AI1336" s="139"/>
      <c r="AJ1336" s="139"/>
      <c r="AK1336" s="139"/>
      <c r="AL1336" s="139"/>
      <c r="AM1336" s="139"/>
      <c r="AN1336" s="139"/>
      <c r="AO1336" s="139"/>
      <c r="AP1336" s="139"/>
      <c r="AQ1336" s="139"/>
      <c r="AR1336" s="139"/>
      <c r="AS1336" s="139"/>
      <c r="AT1336" s="139"/>
      <c r="AU1336" s="139"/>
      <c r="AV1336" s="139"/>
      <c r="AW1336" s="139"/>
      <c r="AX1336" s="139"/>
      <c r="AY1336" s="139"/>
      <c r="AZ1336" s="139"/>
      <c r="BA1336" s="139"/>
      <c r="BB1336" s="139"/>
      <c r="BC1336" s="139"/>
      <c r="BD1336" s="139"/>
      <c r="BE1336" s="139"/>
      <c r="BF1336" s="139"/>
      <c r="BG1336" s="139"/>
    </row>
    <row r="1337" spans="1:59" ht="14.25" x14ac:dyDescent="0.2">
      <c r="A1337" s="139"/>
      <c r="B1337" s="139"/>
      <c r="C1337" s="139"/>
      <c r="D1337" s="139"/>
      <c r="E1337" s="139"/>
      <c r="F1337" s="139"/>
      <c r="G1337" s="139"/>
      <c r="H1337" s="139"/>
      <c r="I1337" s="139"/>
      <c r="J1337" s="139"/>
      <c r="K1337" s="139"/>
      <c r="L1337" s="139"/>
      <c r="M1337" s="139"/>
      <c r="N1337" s="139"/>
      <c r="O1337" s="139"/>
      <c r="P1337" s="139"/>
      <c r="Q1337" s="139"/>
      <c r="R1337" s="139"/>
      <c r="S1337" s="139"/>
      <c r="T1337" s="139"/>
      <c r="U1337" s="139"/>
      <c r="V1337" s="139"/>
      <c r="W1337" s="139"/>
      <c r="X1337" s="139"/>
      <c r="Y1337" s="139"/>
      <c r="Z1337" s="139"/>
      <c r="AA1337" s="139"/>
      <c r="AB1337" s="139"/>
      <c r="AC1337" s="139"/>
      <c r="AD1337" s="139"/>
      <c r="AE1337" s="139"/>
      <c r="AF1337" s="139"/>
      <c r="AG1337" s="139"/>
      <c r="AH1337" s="139"/>
      <c r="AI1337" s="139"/>
      <c r="AJ1337" s="139"/>
      <c r="AK1337" s="139"/>
      <c r="AL1337" s="139"/>
      <c r="AM1337" s="139"/>
      <c r="AN1337" s="139"/>
      <c r="AO1337" s="139"/>
      <c r="AP1337" s="139"/>
      <c r="AQ1337" s="139"/>
      <c r="AR1337" s="139"/>
      <c r="AS1337" s="139"/>
      <c r="AT1337" s="139"/>
      <c r="AU1337" s="139"/>
      <c r="AV1337" s="139"/>
      <c r="AW1337" s="139"/>
      <c r="AX1337" s="139"/>
      <c r="AY1337" s="139"/>
      <c r="AZ1337" s="139"/>
      <c r="BA1337" s="139"/>
      <c r="BB1337" s="139"/>
      <c r="BC1337" s="139"/>
      <c r="BD1337" s="139"/>
      <c r="BE1337" s="139"/>
      <c r="BF1337" s="139"/>
      <c r="BG1337" s="139"/>
    </row>
    <row r="1338" spans="1:59" ht="14.25" x14ac:dyDescent="0.2">
      <c r="A1338" s="139"/>
      <c r="B1338" s="139"/>
      <c r="C1338" s="139"/>
      <c r="D1338" s="139"/>
      <c r="E1338" s="139"/>
      <c r="F1338" s="139"/>
      <c r="G1338" s="139"/>
      <c r="H1338" s="139"/>
      <c r="I1338" s="139"/>
      <c r="J1338" s="139"/>
      <c r="K1338" s="139"/>
      <c r="L1338" s="139"/>
      <c r="M1338" s="139"/>
      <c r="N1338" s="139"/>
      <c r="O1338" s="139"/>
      <c r="P1338" s="139"/>
      <c r="Q1338" s="139"/>
      <c r="R1338" s="139"/>
      <c r="S1338" s="139"/>
      <c r="T1338" s="139"/>
      <c r="U1338" s="139"/>
      <c r="V1338" s="139"/>
      <c r="W1338" s="139"/>
      <c r="X1338" s="139"/>
      <c r="Y1338" s="139"/>
      <c r="Z1338" s="139"/>
      <c r="AA1338" s="139"/>
      <c r="AB1338" s="139"/>
      <c r="AC1338" s="139"/>
      <c r="AD1338" s="139"/>
      <c r="AE1338" s="139"/>
      <c r="AF1338" s="139"/>
      <c r="AG1338" s="139"/>
      <c r="AH1338" s="139"/>
      <c r="AI1338" s="139"/>
      <c r="AJ1338" s="139"/>
      <c r="AK1338" s="139"/>
      <c r="AL1338" s="139"/>
      <c r="AM1338" s="139"/>
      <c r="AN1338" s="139"/>
      <c r="AO1338" s="139"/>
      <c r="AP1338" s="139"/>
      <c r="AQ1338" s="139"/>
      <c r="AR1338" s="139"/>
      <c r="AS1338" s="139"/>
      <c r="AT1338" s="139"/>
      <c r="AU1338" s="139"/>
      <c r="AV1338" s="139"/>
      <c r="AW1338" s="139"/>
      <c r="AX1338" s="139"/>
      <c r="AY1338" s="139"/>
      <c r="AZ1338" s="139"/>
      <c r="BA1338" s="139"/>
      <c r="BB1338" s="139"/>
      <c r="BC1338" s="139"/>
      <c r="BD1338" s="139"/>
      <c r="BE1338" s="139"/>
      <c r="BF1338" s="139"/>
      <c r="BG1338" s="139"/>
    </row>
    <row r="1339" spans="1:59" ht="14.25" x14ac:dyDescent="0.2">
      <c r="A1339" s="139"/>
      <c r="B1339" s="139"/>
      <c r="C1339" s="139"/>
      <c r="D1339" s="139"/>
      <c r="E1339" s="139"/>
      <c r="F1339" s="139"/>
      <c r="G1339" s="139"/>
      <c r="H1339" s="139"/>
      <c r="I1339" s="139"/>
      <c r="J1339" s="139"/>
      <c r="K1339" s="139"/>
      <c r="L1339" s="139"/>
      <c r="M1339" s="139"/>
      <c r="N1339" s="139"/>
      <c r="O1339" s="139"/>
      <c r="P1339" s="139"/>
      <c r="Q1339" s="139"/>
      <c r="R1339" s="139"/>
      <c r="S1339" s="139"/>
      <c r="T1339" s="139"/>
      <c r="U1339" s="139"/>
      <c r="V1339" s="139"/>
      <c r="W1339" s="139"/>
      <c r="X1339" s="139"/>
      <c r="Y1339" s="139"/>
      <c r="Z1339" s="139"/>
      <c r="AA1339" s="139"/>
      <c r="AB1339" s="139"/>
      <c r="AC1339" s="139"/>
      <c r="AD1339" s="139"/>
      <c r="AE1339" s="139"/>
      <c r="AF1339" s="139"/>
      <c r="AG1339" s="139"/>
      <c r="AH1339" s="139"/>
      <c r="AI1339" s="139"/>
      <c r="AJ1339" s="139"/>
      <c r="AK1339" s="139"/>
      <c r="AL1339" s="139"/>
      <c r="AM1339" s="139"/>
      <c r="AN1339" s="139"/>
      <c r="AO1339" s="139"/>
      <c r="AP1339" s="139"/>
      <c r="AQ1339" s="139"/>
      <c r="AR1339" s="139"/>
      <c r="AS1339" s="139"/>
      <c r="AT1339" s="139"/>
      <c r="AU1339" s="139"/>
      <c r="AV1339" s="139"/>
      <c r="AW1339" s="139"/>
      <c r="AX1339" s="139"/>
      <c r="AY1339" s="139"/>
      <c r="AZ1339" s="139"/>
      <c r="BA1339" s="139"/>
      <c r="BB1339" s="139"/>
      <c r="BC1339" s="139"/>
      <c r="BD1339" s="139"/>
      <c r="BE1339" s="139"/>
      <c r="BF1339" s="139"/>
      <c r="BG1339" s="139"/>
    </row>
    <row r="1340" spans="1:59" ht="14.25" x14ac:dyDescent="0.2">
      <c r="A1340" s="139"/>
      <c r="B1340" s="139"/>
      <c r="C1340" s="139"/>
      <c r="D1340" s="139"/>
      <c r="E1340" s="139"/>
      <c r="F1340" s="139"/>
      <c r="G1340" s="139"/>
      <c r="H1340" s="139"/>
      <c r="I1340" s="139"/>
      <c r="J1340" s="139"/>
      <c r="K1340" s="139"/>
      <c r="L1340" s="139"/>
      <c r="M1340" s="139"/>
      <c r="N1340" s="139"/>
      <c r="O1340" s="139"/>
      <c r="P1340" s="139"/>
      <c r="Q1340" s="139"/>
      <c r="R1340" s="139"/>
      <c r="S1340" s="139"/>
      <c r="T1340" s="139"/>
      <c r="U1340" s="139"/>
      <c r="V1340" s="139"/>
      <c r="W1340" s="139"/>
      <c r="X1340" s="139"/>
      <c r="Y1340" s="139"/>
      <c r="Z1340" s="139"/>
      <c r="AA1340" s="139"/>
      <c r="AB1340" s="139"/>
      <c r="AC1340" s="139"/>
      <c r="AD1340" s="139"/>
      <c r="AE1340" s="139"/>
      <c r="AF1340" s="139"/>
      <c r="AG1340" s="139"/>
      <c r="AH1340" s="139"/>
      <c r="AI1340" s="139"/>
      <c r="AJ1340" s="139"/>
      <c r="AK1340" s="139"/>
      <c r="AL1340" s="139"/>
      <c r="AM1340" s="139"/>
      <c r="AN1340" s="139"/>
      <c r="AO1340" s="139"/>
      <c r="AP1340" s="139"/>
      <c r="AQ1340" s="139"/>
      <c r="AR1340" s="139"/>
      <c r="AS1340" s="139"/>
      <c r="AT1340" s="139"/>
      <c r="AU1340" s="139"/>
      <c r="AV1340" s="139"/>
      <c r="AW1340" s="139"/>
      <c r="AX1340" s="139"/>
      <c r="AY1340" s="139"/>
      <c r="AZ1340" s="139"/>
      <c r="BA1340" s="139"/>
      <c r="BB1340" s="139"/>
      <c r="BC1340" s="139"/>
      <c r="BD1340" s="139"/>
      <c r="BE1340" s="139"/>
      <c r="BF1340" s="139"/>
      <c r="BG1340" s="139"/>
    </row>
    <row r="1341" spans="1:59" ht="14.25" x14ac:dyDescent="0.2">
      <c r="A1341" s="139"/>
      <c r="B1341" s="139"/>
      <c r="C1341" s="139"/>
      <c r="D1341" s="139"/>
      <c r="E1341" s="139"/>
      <c r="F1341" s="139"/>
      <c r="G1341" s="139"/>
      <c r="H1341" s="139"/>
      <c r="I1341" s="139"/>
      <c r="J1341" s="139"/>
      <c r="K1341" s="139"/>
      <c r="L1341" s="139"/>
      <c r="M1341" s="139"/>
      <c r="N1341" s="139"/>
      <c r="O1341" s="139"/>
      <c r="P1341" s="139"/>
      <c r="Q1341" s="139"/>
      <c r="R1341" s="139"/>
      <c r="S1341" s="139"/>
      <c r="T1341" s="139"/>
      <c r="U1341" s="139"/>
      <c r="V1341" s="139"/>
      <c r="W1341" s="139"/>
      <c r="X1341" s="139"/>
      <c r="Y1341" s="139"/>
      <c r="Z1341" s="139"/>
      <c r="AA1341" s="139"/>
      <c r="AB1341" s="139"/>
      <c r="AC1341" s="139"/>
      <c r="AD1341" s="139"/>
      <c r="AE1341" s="139"/>
      <c r="AF1341" s="139"/>
      <c r="AG1341" s="139"/>
      <c r="AH1341" s="139"/>
      <c r="AI1341" s="139"/>
      <c r="AJ1341" s="139"/>
      <c r="AK1341" s="139"/>
      <c r="AL1341" s="139"/>
      <c r="AM1341" s="139"/>
      <c r="AN1341" s="139"/>
      <c r="AO1341" s="139"/>
      <c r="AP1341" s="139"/>
      <c r="AQ1341" s="139"/>
      <c r="AR1341" s="139"/>
      <c r="AS1341" s="139"/>
      <c r="AT1341" s="139"/>
      <c r="AU1341" s="139"/>
      <c r="AV1341" s="139"/>
      <c r="AW1341" s="139"/>
      <c r="AX1341" s="139"/>
      <c r="AY1341" s="139"/>
      <c r="AZ1341" s="139"/>
      <c r="BA1341" s="139"/>
      <c r="BB1341" s="139"/>
      <c r="BC1341" s="139"/>
      <c r="BD1341" s="139"/>
      <c r="BE1341" s="139"/>
      <c r="BF1341" s="139"/>
      <c r="BG1341" s="139"/>
    </row>
    <row r="1342" spans="1:59" ht="14.25" x14ac:dyDescent="0.2">
      <c r="A1342" s="139"/>
      <c r="B1342" s="139"/>
      <c r="C1342" s="139"/>
      <c r="D1342" s="139"/>
      <c r="E1342" s="139"/>
      <c r="F1342" s="139"/>
      <c r="G1342" s="139"/>
      <c r="H1342" s="139"/>
      <c r="I1342" s="139"/>
      <c r="J1342" s="139"/>
      <c r="K1342" s="139"/>
      <c r="L1342" s="139"/>
      <c r="M1342" s="139"/>
      <c r="N1342" s="139"/>
      <c r="O1342" s="139"/>
      <c r="P1342" s="139"/>
      <c r="Q1342" s="139"/>
      <c r="R1342" s="139"/>
      <c r="S1342" s="139"/>
      <c r="T1342" s="139"/>
      <c r="U1342" s="139"/>
      <c r="V1342" s="139"/>
      <c r="W1342" s="139"/>
      <c r="X1342" s="139"/>
      <c r="Y1342" s="139"/>
      <c r="Z1342" s="139"/>
      <c r="AA1342" s="139"/>
      <c r="AB1342" s="139"/>
      <c r="AC1342" s="139"/>
      <c r="AD1342" s="139"/>
      <c r="AE1342" s="139"/>
      <c r="AF1342" s="139"/>
      <c r="AG1342" s="139"/>
      <c r="AH1342" s="139"/>
      <c r="AI1342" s="139"/>
      <c r="AJ1342" s="139"/>
      <c r="AK1342" s="139"/>
      <c r="AL1342" s="139"/>
      <c r="AM1342" s="139"/>
      <c r="AN1342" s="139"/>
      <c r="AO1342" s="139"/>
      <c r="AP1342" s="139"/>
      <c r="AQ1342" s="139"/>
      <c r="AR1342" s="139"/>
      <c r="AS1342" s="139"/>
      <c r="AT1342" s="139"/>
      <c r="AU1342" s="139"/>
      <c r="AV1342" s="139"/>
      <c r="AW1342" s="139"/>
      <c r="AX1342" s="139"/>
      <c r="AY1342" s="139"/>
      <c r="AZ1342" s="139"/>
      <c r="BA1342" s="139"/>
      <c r="BB1342" s="139"/>
      <c r="BC1342" s="139"/>
      <c r="BD1342" s="139"/>
      <c r="BE1342" s="139"/>
      <c r="BF1342" s="139"/>
      <c r="BG1342" s="139"/>
    </row>
    <row r="1343" spans="1:59" ht="14.25" x14ac:dyDescent="0.2">
      <c r="A1343" s="139"/>
      <c r="B1343" s="139"/>
      <c r="C1343" s="139"/>
      <c r="D1343" s="139"/>
      <c r="E1343" s="139"/>
      <c r="F1343" s="139"/>
      <c r="G1343" s="139"/>
      <c r="H1343" s="139"/>
      <c r="I1343" s="139"/>
      <c r="J1343" s="139"/>
      <c r="K1343" s="139"/>
      <c r="L1343" s="139"/>
      <c r="M1343" s="139"/>
      <c r="N1343" s="139"/>
      <c r="O1343" s="139"/>
      <c r="P1343" s="139"/>
      <c r="Q1343" s="139"/>
      <c r="R1343" s="139"/>
      <c r="S1343" s="139"/>
      <c r="T1343" s="139"/>
      <c r="U1343" s="139"/>
      <c r="V1343" s="139"/>
      <c r="W1343" s="139"/>
      <c r="X1343" s="139"/>
      <c r="Y1343" s="139"/>
      <c r="Z1343" s="139"/>
      <c r="AA1343" s="139"/>
      <c r="AB1343" s="139"/>
      <c r="AC1343" s="139"/>
      <c r="AD1343" s="139"/>
      <c r="AE1343" s="139"/>
      <c r="AF1343" s="139"/>
      <c r="AG1343" s="139"/>
      <c r="AH1343" s="139"/>
      <c r="AI1343" s="139"/>
      <c r="AJ1343" s="139"/>
      <c r="AK1343" s="139"/>
      <c r="AL1343" s="139"/>
      <c r="AM1343" s="139"/>
      <c r="AN1343" s="139"/>
      <c r="AO1343" s="139"/>
      <c r="AP1343" s="139"/>
      <c r="AQ1343" s="139"/>
      <c r="AR1343" s="139"/>
      <c r="AS1343" s="139"/>
      <c r="AT1343" s="139"/>
      <c r="AU1343" s="139"/>
      <c r="AV1343" s="139"/>
      <c r="AW1343" s="139"/>
      <c r="AX1343" s="139"/>
      <c r="AY1343" s="139"/>
      <c r="AZ1343" s="139"/>
      <c r="BA1343" s="139"/>
      <c r="BB1343" s="139"/>
      <c r="BC1343" s="139"/>
      <c r="BD1343" s="139"/>
      <c r="BE1343" s="139"/>
      <c r="BF1343" s="139"/>
      <c r="BG1343" s="139"/>
    </row>
    <row r="1344" spans="1:59" ht="14.25" x14ac:dyDescent="0.2">
      <c r="A1344" s="139"/>
      <c r="B1344" s="139"/>
      <c r="C1344" s="139"/>
      <c r="D1344" s="139"/>
      <c r="E1344" s="139"/>
      <c r="F1344" s="139"/>
      <c r="G1344" s="139"/>
      <c r="H1344" s="139"/>
      <c r="I1344" s="139"/>
      <c r="J1344" s="139"/>
      <c r="K1344" s="139"/>
      <c r="L1344" s="139"/>
      <c r="M1344" s="139"/>
      <c r="N1344" s="139"/>
      <c r="O1344" s="139"/>
      <c r="P1344" s="139"/>
      <c r="Q1344" s="139"/>
      <c r="R1344" s="139"/>
      <c r="S1344" s="139"/>
      <c r="T1344" s="139"/>
      <c r="U1344" s="139"/>
      <c r="V1344" s="139"/>
      <c r="W1344" s="139"/>
      <c r="X1344" s="139"/>
      <c r="Y1344" s="139"/>
      <c r="Z1344" s="139"/>
      <c r="AA1344" s="139"/>
      <c r="AB1344" s="139"/>
      <c r="AC1344" s="139"/>
      <c r="AD1344" s="139"/>
      <c r="AE1344" s="139"/>
      <c r="AF1344" s="139"/>
      <c r="AG1344" s="139"/>
      <c r="AH1344" s="139"/>
      <c r="AI1344" s="139"/>
      <c r="AJ1344" s="139"/>
      <c r="AK1344" s="139"/>
      <c r="AL1344" s="139"/>
      <c r="AM1344" s="139"/>
      <c r="AN1344" s="139"/>
      <c r="AO1344" s="139"/>
      <c r="AP1344" s="139"/>
      <c r="AQ1344" s="139"/>
      <c r="AR1344" s="139"/>
      <c r="AS1344" s="139"/>
      <c r="AT1344" s="139"/>
      <c r="AU1344" s="139"/>
      <c r="AV1344" s="139"/>
      <c r="AW1344" s="139"/>
      <c r="AX1344" s="139"/>
      <c r="AY1344" s="139"/>
      <c r="AZ1344" s="139"/>
      <c r="BA1344" s="139"/>
      <c r="BB1344" s="139"/>
      <c r="BC1344" s="139"/>
      <c r="BD1344" s="139"/>
      <c r="BE1344" s="139"/>
      <c r="BF1344" s="139"/>
      <c r="BG1344" s="139"/>
    </row>
    <row r="1345" spans="1:59" ht="14.25" x14ac:dyDescent="0.2">
      <c r="A1345" s="139"/>
      <c r="B1345" s="139"/>
      <c r="C1345" s="139"/>
      <c r="D1345" s="139"/>
      <c r="E1345" s="139"/>
      <c r="F1345" s="139"/>
      <c r="G1345" s="139"/>
      <c r="H1345" s="139"/>
      <c r="I1345" s="139"/>
      <c r="J1345" s="139"/>
      <c r="K1345" s="139"/>
      <c r="L1345" s="139"/>
      <c r="M1345" s="139"/>
      <c r="N1345" s="139"/>
      <c r="O1345" s="139"/>
      <c r="P1345" s="139"/>
      <c r="Q1345" s="139"/>
      <c r="R1345" s="139"/>
      <c r="S1345" s="139"/>
      <c r="T1345" s="139"/>
      <c r="U1345" s="139"/>
      <c r="V1345" s="139"/>
      <c r="W1345" s="139"/>
      <c r="X1345" s="139"/>
      <c r="Y1345" s="139"/>
      <c r="Z1345" s="139"/>
      <c r="AA1345" s="139"/>
      <c r="AB1345" s="139"/>
      <c r="AC1345" s="139"/>
      <c r="AD1345" s="139"/>
      <c r="AE1345" s="139"/>
      <c r="AF1345" s="139"/>
      <c r="AG1345" s="139"/>
      <c r="AH1345" s="139"/>
      <c r="AI1345" s="139"/>
      <c r="AJ1345" s="139"/>
      <c r="AK1345" s="139"/>
      <c r="AL1345" s="139"/>
      <c r="AM1345" s="139"/>
      <c r="AN1345" s="139"/>
      <c r="AO1345" s="139"/>
      <c r="AP1345" s="139"/>
      <c r="AQ1345" s="139"/>
      <c r="AR1345" s="139"/>
      <c r="AS1345" s="139"/>
      <c r="AT1345" s="139"/>
      <c r="AU1345" s="139"/>
      <c r="AV1345" s="139"/>
      <c r="AW1345" s="139"/>
      <c r="AX1345" s="139"/>
      <c r="AY1345" s="139"/>
      <c r="AZ1345" s="139"/>
      <c r="BA1345" s="139"/>
      <c r="BB1345" s="139"/>
      <c r="BC1345" s="139"/>
      <c r="BD1345" s="139"/>
      <c r="BE1345" s="139"/>
      <c r="BF1345" s="139"/>
      <c r="BG1345" s="139"/>
    </row>
    <row r="1346" spans="1:59" ht="14.25" x14ac:dyDescent="0.2">
      <c r="A1346" s="139"/>
      <c r="B1346" s="139"/>
      <c r="C1346" s="139"/>
      <c r="D1346" s="139"/>
      <c r="E1346" s="139"/>
      <c r="F1346" s="139"/>
      <c r="G1346" s="139"/>
      <c r="H1346" s="139"/>
      <c r="I1346" s="139"/>
      <c r="J1346" s="139"/>
      <c r="K1346" s="139"/>
      <c r="L1346" s="139"/>
      <c r="M1346" s="139"/>
      <c r="N1346" s="139"/>
      <c r="O1346" s="139"/>
      <c r="P1346" s="139"/>
      <c r="Q1346" s="139"/>
      <c r="R1346" s="139"/>
      <c r="S1346" s="139"/>
      <c r="T1346" s="139"/>
      <c r="U1346" s="139"/>
      <c r="V1346" s="139"/>
      <c r="W1346" s="139"/>
      <c r="X1346" s="139"/>
      <c r="Y1346" s="139"/>
      <c r="Z1346" s="139"/>
      <c r="AA1346" s="139"/>
      <c r="AB1346" s="139"/>
      <c r="AC1346" s="139"/>
      <c r="AD1346" s="139"/>
      <c r="AE1346" s="139"/>
      <c r="AF1346" s="139"/>
      <c r="AG1346" s="139"/>
      <c r="AH1346" s="139"/>
      <c r="AI1346" s="139"/>
      <c r="AJ1346" s="139"/>
      <c r="AK1346" s="139"/>
      <c r="AL1346" s="139"/>
      <c r="AM1346" s="139"/>
      <c r="AN1346" s="139"/>
      <c r="AO1346" s="139"/>
      <c r="AP1346" s="139"/>
      <c r="AQ1346" s="139"/>
      <c r="AR1346" s="139"/>
      <c r="AS1346" s="139"/>
      <c r="AT1346" s="139"/>
      <c r="AU1346" s="139"/>
      <c r="AV1346" s="139"/>
      <c r="AW1346" s="139"/>
      <c r="AX1346" s="139"/>
      <c r="AY1346" s="139"/>
      <c r="AZ1346" s="139"/>
      <c r="BA1346" s="139"/>
      <c r="BB1346" s="139"/>
      <c r="BC1346" s="139"/>
      <c r="BD1346" s="139"/>
      <c r="BE1346" s="139"/>
      <c r="BF1346" s="139"/>
      <c r="BG1346" s="139"/>
    </row>
    <row r="1347" spans="1:59" ht="14.25" x14ac:dyDescent="0.2">
      <c r="A1347" s="139"/>
      <c r="B1347" s="139"/>
      <c r="C1347" s="139"/>
      <c r="D1347" s="139"/>
      <c r="E1347" s="139"/>
      <c r="F1347" s="139"/>
      <c r="G1347" s="139"/>
      <c r="H1347" s="139"/>
      <c r="I1347" s="139"/>
      <c r="J1347" s="139"/>
      <c r="K1347" s="139"/>
      <c r="L1347" s="139"/>
      <c r="M1347" s="139"/>
      <c r="N1347" s="139"/>
      <c r="O1347" s="139"/>
      <c r="P1347" s="139"/>
      <c r="Q1347" s="139"/>
      <c r="R1347" s="139"/>
      <c r="S1347" s="139"/>
      <c r="T1347" s="139"/>
      <c r="U1347" s="139"/>
      <c r="V1347" s="139"/>
      <c r="W1347" s="139"/>
      <c r="X1347" s="139"/>
      <c r="Y1347" s="139"/>
      <c r="Z1347" s="139"/>
      <c r="AA1347" s="139"/>
      <c r="AB1347" s="139"/>
      <c r="AC1347" s="139"/>
      <c r="AD1347" s="139"/>
      <c r="AE1347" s="139"/>
      <c r="AF1347" s="139"/>
      <c r="AG1347" s="139"/>
      <c r="AH1347" s="139"/>
      <c r="AI1347" s="139"/>
      <c r="AJ1347" s="139"/>
      <c r="AK1347" s="139"/>
      <c r="AL1347" s="139"/>
      <c r="AM1347" s="139"/>
      <c r="AN1347" s="139"/>
      <c r="AO1347" s="139"/>
      <c r="AP1347" s="139"/>
      <c r="AQ1347" s="139"/>
      <c r="AR1347" s="139"/>
      <c r="AS1347" s="139"/>
      <c r="AT1347" s="139"/>
      <c r="AU1347" s="139"/>
      <c r="AV1347" s="139"/>
      <c r="AW1347" s="139"/>
      <c r="AX1347" s="139"/>
      <c r="AY1347" s="139"/>
      <c r="AZ1347" s="139"/>
      <c r="BA1347" s="139"/>
      <c r="BB1347" s="139"/>
      <c r="BC1347" s="139"/>
      <c r="BD1347" s="139"/>
      <c r="BE1347" s="139"/>
      <c r="BF1347" s="139"/>
      <c r="BG1347" s="139"/>
    </row>
    <row r="1348" spans="1:59" ht="14.25" x14ac:dyDescent="0.2">
      <c r="A1348" s="139"/>
      <c r="B1348" s="139"/>
      <c r="C1348" s="139"/>
      <c r="D1348" s="139"/>
      <c r="E1348" s="139"/>
      <c r="F1348" s="139"/>
      <c r="G1348" s="139"/>
      <c r="H1348" s="139"/>
      <c r="I1348" s="139"/>
      <c r="J1348" s="139"/>
      <c r="K1348" s="139"/>
      <c r="L1348" s="139"/>
      <c r="M1348" s="139"/>
      <c r="N1348" s="139"/>
      <c r="O1348" s="139"/>
      <c r="P1348" s="139"/>
      <c r="Q1348" s="139"/>
      <c r="R1348" s="139"/>
      <c r="S1348" s="139"/>
      <c r="T1348" s="139"/>
      <c r="U1348" s="139"/>
      <c r="V1348" s="139"/>
      <c r="W1348" s="139"/>
      <c r="X1348" s="139"/>
      <c r="Y1348" s="139"/>
      <c r="Z1348" s="139"/>
      <c r="AA1348" s="139"/>
      <c r="AB1348" s="139"/>
      <c r="AC1348" s="139"/>
      <c r="AD1348" s="139"/>
      <c r="AE1348" s="139"/>
      <c r="AF1348" s="139"/>
      <c r="AG1348" s="139"/>
      <c r="AH1348" s="139"/>
      <c r="AI1348" s="139"/>
      <c r="AJ1348" s="139"/>
      <c r="AK1348" s="139"/>
      <c r="AL1348" s="139"/>
      <c r="AM1348" s="139"/>
      <c r="AN1348" s="139"/>
      <c r="AO1348" s="139"/>
      <c r="AP1348" s="139"/>
      <c r="AQ1348" s="139"/>
      <c r="AR1348" s="139"/>
      <c r="AS1348" s="139"/>
      <c r="AT1348" s="139"/>
      <c r="AU1348" s="139"/>
      <c r="AV1348" s="139"/>
      <c r="AW1348" s="139"/>
      <c r="AX1348" s="139"/>
      <c r="AY1348" s="139"/>
      <c r="AZ1348" s="139"/>
      <c r="BA1348" s="139"/>
      <c r="BB1348" s="139"/>
      <c r="BC1348" s="139"/>
      <c r="BD1348" s="139"/>
      <c r="BE1348" s="139"/>
      <c r="BF1348" s="139"/>
      <c r="BG1348" s="139"/>
    </row>
    <row r="1349" spans="1:59" ht="14.25" x14ac:dyDescent="0.2">
      <c r="A1349" s="139"/>
      <c r="B1349" s="139"/>
      <c r="C1349" s="139"/>
      <c r="D1349" s="139"/>
      <c r="E1349" s="139"/>
      <c r="F1349" s="139"/>
      <c r="G1349" s="139"/>
      <c r="H1349" s="139"/>
      <c r="I1349" s="139"/>
      <c r="J1349" s="139"/>
      <c r="K1349" s="139"/>
      <c r="L1349" s="139"/>
      <c r="M1349" s="139"/>
      <c r="N1349" s="139"/>
      <c r="O1349" s="139"/>
      <c r="P1349" s="139"/>
      <c r="Q1349" s="139"/>
      <c r="R1349" s="139"/>
      <c r="S1349" s="139"/>
      <c r="T1349" s="139"/>
      <c r="U1349" s="139"/>
      <c r="V1349" s="139"/>
      <c r="W1349" s="139"/>
      <c r="X1349" s="139"/>
      <c r="Y1349" s="139"/>
      <c r="Z1349" s="139"/>
      <c r="AA1349" s="139"/>
      <c r="AB1349" s="139"/>
      <c r="AC1349" s="139"/>
      <c r="AD1349" s="139"/>
      <c r="AE1349" s="139"/>
      <c r="AF1349" s="139"/>
      <c r="AG1349" s="139"/>
      <c r="AH1349" s="139"/>
      <c r="AI1349" s="139"/>
      <c r="AJ1349" s="139"/>
      <c r="AK1349" s="139"/>
      <c r="AL1349" s="139"/>
      <c r="AM1349" s="139"/>
      <c r="AN1349" s="139"/>
      <c r="AO1349" s="139"/>
      <c r="AP1349" s="139"/>
      <c r="AQ1349" s="139"/>
      <c r="AR1349" s="139"/>
      <c r="AS1349" s="139"/>
      <c r="AT1349" s="139"/>
      <c r="AU1349" s="139"/>
      <c r="AV1349" s="139"/>
      <c r="AW1349" s="139"/>
      <c r="AX1349" s="139"/>
      <c r="AY1349" s="139"/>
      <c r="AZ1349" s="139"/>
      <c r="BA1349" s="139"/>
      <c r="BB1349" s="139"/>
      <c r="BC1349" s="139"/>
      <c r="BD1349" s="139"/>
      <c r="BE1349" s="139"/>
      <c r="BF1349" s="139"/>
      <c r="BG1349" s="139"/>
    </row>
    <row r="1350" spans="1:59" ht="14.25" x14ac:dyDescent="0.2">
      <c r="A1350" s="139"/>
      <c r="B1350" s="139"/>
      <c r="C1350" s="139"/>
      <c r="D1350" s="139"/>
      <c r="E1350" s="139"/>
      <c r="F1350" s="139"/>
      <c r="G1350" s="139"/>
      <c r="H1350" s="139"/>
      <c r="I1350" s="139"/>
      <c r="J1350" s="139"/>
      <c r="K1350" s="139"/>
      <c r="L1350" s="139"/>
      <c r="M1350" s="139"/>
      <c r="N1350" s="139"/>
      <c r="O1350" s="139"/>
      <c r="P1350" s="139"/>
      <c r="Q1350" s="139"/>
      <c r="R1350" s="139"/>
      <c r="S1350" s="139"/>
      <c r="T1350" s="139"/>
      <c r="U1350" s="139"/>
      <c r="V1350" s="139"/>
      <c r="W1350" s="139"/>
      <c r="X1350" s="139"/>
      <c r="Y1350" s="139"/>
      <c r="Z1350" s="139"/>
      <c r="AA1350" s="139"/>
      <c r="AB1350" s="139"/>
      <c r="AC1350" s="139"/>
      <c r="AD1350" s="139"/>
      <c r="AE1350" s="139"/>
      <c r="AF1350" s="139"/>
      <c r="AG1350" s="139"/>
      <c r="AH1350" s="139"/>
      <c r="AI1350" s="139"/>
      <c r="AJ1350" s="139"/>
      <c r="AK1350" s="139"/>
      <c r="AL1350" s="139"/>
      <c r="AM1350" s="139"/>
      <c r="AN1350" s="139"/>
      <c r="AO1350" s="139"/>
      <c r="AP1350" s="139"/>
      <c r="AQ1350" s="139"/>
      <c r="AR1350" s="139"/>
      <c r="AS1350" s="139"/>
      <c r="AT1350" s="139"/>
      <c r="AU1350" s="139"/>
      <c r="AV1350" s="139"/>
      <c r="AW1350" s="139"/>
      <c r="AX1350" s="139"/>
      <c r="AY1350" s="139"/>
      <c r="AZ1350" s="139"/>
      <c r="BA1350" s="139"/>
      <c r="BB1350" s="139"/>
      <c r="BC1350" s="139"/>
      <c r="BD1350" s="139"/>
      <c r="BE1350" s="139"/>
      <c r="BF1350" s="139"/>
      <c r="BG1350" s="139"/>
    </row>
    <row r="1351" spans="1:59" ht="14.25" x14ac:dyDescent="0.2">
      <c r="A1351" s="139"/>
      <c r="B1351" s="139"/>
      <c r="C1351" s="139"/>
      <c r="D1351" s="139"/>
      <c r="E1351" s="139"/>
      <c r="F1351" s="139"/>
      <c r="G1351" s="139"/>
      <c r="H1351" s="139"/>
      <c r="I1351" s="139"/>
      <c r="J1351" s="139"/>
      <c r="K1351" s="139"/>
      <c r="L1351" s="139"/>
      <c r="M1351" s="139"/>
      <c r="N1351" s="139"/>
      <c r="O1351" s="139"/>
      <c r="P1351" s="139"/>
      <c r="Q1351" s="139"/>
      <c r="R1351" s="139"/>
      <c r="S1351" s="139"/>
      <c r="T1351" s="139"/>
      <c r="U1351" s="139"/>
      <c r="V1351" s="139"/>
      <c r="W1351" s="139"/>
      <c r="X1351" s="139"/>
      <c r="Y1351" s="139"/>
      <c r="Z1351" s="139"/>
      <c r="AA1351" s="139"/>
      <c r="AB1351" s="139"/>
      <c r="AC1351" s="139"/>
      <c r="AD1351" s="139"/>
      <c r="AE1351" s="139"/>
      <c r="AF1351" s="139"/>
      <c r="AG1351" s="139"/>
      <c r="AH1351" s="139"/>
      <c r="AI1351" s="139"/>
      <c r="AJ1351" s="139"/>
      <c r="AK1351" s="139"/>
      <c r="AL1351" s="139"/>
      <c r="AM1351" s="139"/>
      <c r="AN1351" s="139"/>
      <c r="AO1351" s="139"/>
      <c r="AP1351" s="139"/>
      <c r="AQ1351" s="139"/>
      <c r="AR1351" s="139"/>
      <c r="AS1351" s="139"/>
      <c r="AT1351" s="139"/>
      <c r="AU1351" s="139"/>
      <c r="AV1351" s="139"/>
      <c r="AW1351" s="139"/>
      <c r="AX1351" s="139"/>
      <c r="AY1351" s="139"/>
      <c r="AZ1351" s="139"/>
      <c r="BA1351" s="139"/>
      <c r="BB1351" s="139"/>
      <c r="BC1351" s="139"/>
      <c r="BD1351" s="139"/>
      <c r="BE1351" s="139"/>
      <c r="BF1351" s="139"/>
      <c r="BG1351" s="139"/>
    </row>
    <row r="1352" spans="1:59" ht="14.25" x14ac:dyDescent="0.2">
      <c r="A1352" s="139"/>
      <c r="B1352" s="139"/>
      <c r="C1352" s="139"/>
      <c r="D1352" s="139"/>
      <c r="E1352" s="139"/>
      <c r="F1352" s="139"/>
      <c r="G1352" s="139"/>
      <c r="H1352" s="139"/>
      <c r="I1352" s="139"/>
      <c r="J1352" s="139"/>
      <c r="K1352" s="139"/>
      <c r="L1352" s="139"/>
      <c r="M1352" s="139"/>
      <c r="N1352" s="139"/>
      <c r="O1352" s="139"/>
      <c r="P1352" s="139"/>
      <c r="Q1352" s="139"/>
      <c r="R1352" s="139"/>
      <c r="S1352" s="139"/>
      <c r="T1352" s="139"/>
      <c r="U1352" s="139"/>
      <c r="V1352" s="139"/>
      <c r="W1352" s="139"/>
      <c r="X1352" s="139"/>
      <c r="Y1352" s="139"/>
      <c r="Z1352" s="139"/>
      <c r="AA1352" s="139"/>
      <c r="AB1352" s="139"/>
      <c r="AC1352" s="139"/>
      <c r="AD1352" s="139"/>
      <c r="AE1352" s="139"/>
      <c r="AF1352" s="139"/>
      <c r="AG1352" s="139"/>
      <c r="AH1352" s="139"/>
      <c r="AI1352" s="139"/>
      <c r="AJ1352" s="139"/>
      <c r="AK1352" s="139"/>
      <c r="AL1352" s="139"/>
      <c r="AM1352" s="139"/>
      <c r="AN1352" s="139"/>
      <c r="AO1352" s="139"/>
      <c r="AP1352" s="139"/>
      <c r="AQ1352" s="139"/>
      <c r="AR1352" s="139"/>
      <c r="AS1352" s="139"/>
      <c r="AT1352" s="139"/>
      <c r="AU1352" s="139"/>
      <c r="AV1352" s="139"/>
      <c r="AW1352" s="139"/>
      <c r="AX1352" s="139"/>
      <c r="AY1352" s="139"/>
      <c r="AZ1352" s="139"/>
      <c r="BA1352" s="139"/>
      <c r="BB1352" s="139"/>
      <c r="BC1352" s="139"/>
      <c r="BD1352" s="139"/>
      <c r="BE1352" s="139"/>
      <c r="BF1352" s="139"/>
      <c r="BG1352" s="139"/>
    </row>
    <row r="1353" spans="1:59" ht="14.25" x14ac:dyDescent="0.2">
      <c r="A1353" s="139"/>
      <c r="B1353" s="139"/>
      <c r="C1353" s="139"/>
      <c r="D1353" s="139"/>
      <c r="E1353" s="139"/>
      <c r="F1353" s="139"/>
      <c r="G1353" s="139"/>
      <c r="H1353" s="139"/>
      <c r="I1353" s="139"/>
      <c r="J1353" s="139"/>
      <c r="K1353" s="139"/>
      <c r="L1353" s="139"/>
      <c r="M1353" s="139"/>
      <c r="N1353" s="139"/>
      <c r="O1353" s="139"/>
      <c r="P1353" s="139"/>
      <c r="Q1353" s="139"/>
      <c r="R1353" s="139"/>
      <c r="S1353" s="139"/>
      <c r="T1353" s="139"/>
      <c r="U1353" s="139"/>
      <c r="V1353" s="139"/>
      <c r="W1353" s="139"/>
      <c r="X1353" s="139"/>
      <c r="Y1353" s="139"/>
      <c r="Z1353" s="139"/>
      <c r="AA1353" s="139"/>
      <c r="AB1353" s="139"/>
      <c r="AC1353" s="139"/>
      <c r="AD1353" s="139"/>
      <c r="AE1353" s="139"/>
      <c r="AF1353" s="139"/>
      <c r="AG1353" s="139"/>
      <c r="AH1353" s="139"/>
      <c r="AI1353" s="139"/>
      <c r="AJ1353" s="139"/>
      <c r="AK1353" s="139"/>
      <c r="AL1353" s="139"/>
      <c r="AM1353" s="139"/>
      <c r="AN1353" s="139"/>
      <c r="AO1353" s="139"/>
      <c r="AP1353" s="139"/>
      <c r="AQ1353" s="139"/>
      <c r="AR1353" s="139"/>
      <c r="AS1353" s="139"/>
      <c r="AT1353" s="139"/>
      <c r="AU1353" s="139"/>
      <c r="AV1353" s="139"/>
      <c r="AW1353" s="139"/>
      <c r="AX1353" s="139"/>
      <c r="AY1353" s="139"/>
      <c r="AZ1353" s="139"/>
      <c r="BA1353" s="139"/>
      <c r="BB1353" s="139"/>
      <c r="BC1353" s="139"/>
      <c r="BD1353" s="139"/>
      <c r="BE1353" s="139"/>
      <c r="BF1353" s="139"/>
      <c r="BG1353" s="139"/>
    </row>
    <row r="1354" spans="1:59" ht="14.25" x14ac:dyDescent="0.2">
      <c r="A1354" s="139"/>
      <c r="B1354" s="139"/>
      <c r="C1354" s="139"/>
      <c r="D1354" s="139"/>
      <c r="E1354" s="139"/>
      <c r="F1354" s="139"/>
      <c r="G1354" s="139"/>
      <c r="H1354" s="139"/>
      <c r="I1354" s="139"/>
      <c r="J1354" s="139"/>
      <c r="K1354" s="139"/>
      <c r="L1354" s="139"/>
      <c r="M1354" s="139"/>
      <c r="N1354" s="139"/>
      <c r="O1354" s="139"/>
      <c r="P1354" s="139"/>
      <c r="Q1354" s="139"/>
      <c r="R1354" s="139"/>
      <c r="S1354" s="139"/>
      <c r="T1354" s="139"/>
      <c r="U1354" s="139"/>
      <c r="V1354" s="139"/>
      <c r="W1354" s="139"/>
      <c r="X1354" s="139"/>
      <c r="Y1354" s="139"/>
      <c r="Z1354" s="139"/>
      <c r="AA1354" s="139"/>
      <c r="AB1354" s="139"/>
      <c r="AC1354" s="139"/>
      <c r="AD1354" s="139"/>
      <c r="AE1354" s="139"/>
      <c r="AF1354" s="139"/>
      <c r="AG1354" s="139"/>
      <c r="AH1354" s="139"/>
      <c r="AI1354" s="139"/>
      <c r="AJ1354" s="139"/>
      <c r="AK1354" s="139"/>
      <c r="AL1354" s="139"/>
      <c r="AM1354" s="139"/>
      <c r="AN1354" s="139"/>
      <c r="AO1354" s="139"/>
      <c r="AP1354" s="139"/>
      <c r="AQ1354" s="139"/>
      <c r="AR1354" s="139"/>
      <c r="AS1354" s="139"/>
      <c r="AT1354" s="139"/>
      <c r="AU1354" s="139"/>
      <c r="AV1354" s="139"/>
      <c r="AW1354" s="139"/>
      <c r="AX1354" s="139"/>
      <c r="AY1354" s="139"/>
      <c r="AZ1354" s="139"/>
      <c r="BA1354" s="139"/>
      <c r="BB1354" s="139"/>
      <c r="BC1354" s="139"/>
      <c r="BD1354" s="139"/>
      <c r="BE1354" s="139"/>
      <c r="BF1354" s="139"/>
      <c r="BG1354" s="139"/>
    </row>
    <row r="1355" spans="1:59" ht="14.25" x14ac:dyDescent="0.2">
      <c r="A1355" s="139"/>
      <c r="B1355" s="139"/>
      <c r="C1355" s="139"/>
      <c r="D1355" s="139"/>
      <c r="E1355" s="139"/>
      <c r="F1355" s="139"/>
      <c r="G1355" s="139"/>
      <c r="H1355" s="139"/>
      <c r="I1355" s="139"/>
      <c r="J1355" s="139"/>
      <c r="K1355" s="139"/>
      <c r="L1355" s="139"/>
      <c r="M1355" s="139"/>
      <c r="N1355" s="139"/>
      <c r="O1355" s="139"/>
      <c r="P1355" s="139"/>
      <c r="Q1355" s="139"/>
      <c r="R1355" s="139"/>
      <c r="S1355" s="139"/>
      <c r="T1355" s="139"/>
      <c r="U1355" s="139"/>
      <c r="V1355" s="139"/>
      <c r="W1355" s="139"/>
      <c r="X1355" s="139"/>
      <c r="Y1355" s="139"/>
      <c r="Z1355" s="139"/>
      <c r="AA1355" s="139"/>
      <c r="AB1355" s="139"/>
      <c r="AC1355" s="139"/>
      <c r="AD1355" s="139"/>
      <c r="AE1355" s="139"/>
      <c r="AF1355" s="139"/>
      <c r="AG1355" s="139"/>
      <c r="AH1355" s="139"/>
      <c r="AI1355" s="139"/>
      <c r="AJ1355" s="139"/>
      <c r="AK1355" s="139"/>
      <c r="AL1355" s="139"/>
      <c r="AM1355" s="139"/>
      <c r="AN1355" s="139"/>
      <c r="AO1355" s="139"/>
      <c r="AP1355" s="139"/>
      <c r="AQ1355" s="139"/>
      <c r="AR1355" s="139"/>
      <c r="AS1355" s="139"/>
      <c r="AT1355" s="139"/>
      <c r="AU1355" s="139"/>
      <c r="AV1355" s="139"/>
      <c r="AW1355" s="139"/>
      <c r="AX1355" s="139"/>
      <c r="AY1355" s="139"/>
      <c r="AZ1355" s="139"/>
      <c r="BA1355" s="139"/>
      <c r="BB1355" s="139"/>
      <c r="BC1355" s="139"/>
      <c r="BD1355" s="139"/>
      <c r="BE1355" s="139"/>
      <c r="BF1355" s="139"/>
      <c r="BG1355" s="139"/>
    </row>
    <row r="1356" spans="1:59" ht="14.25" x14ac:dyDescent="0.2">
      <c r="A1356" s="139"/>
      <c r="B1356" s="139"/>
      <c r="C1356" s="139"/>
      <c r="D1356" s="139"/>
      <c r="E1356" s="139"/>
      <c r="F1356" s="139"/>
      <c r="G1356" s="139"/>
      <c r="H1356" s="139"/>
      <c r="I1356" s="139"/>
      <c r="J1356" s="139"/>
      <c r="K1356" s="139"/>
      <c r="L1356" s="139"/>
      <c r="M1356" s="139"/>
      <c r="N1356" s="139"/>
      <c r="O1356" s="139"/>
      <c r="P1356" s="139"/>
      <c r="Q1356" s="139"/>
      <c r="R1356" s="139"/>
      <c r="S1356" s="139"/>
      <c r="T1356" s="139"/>
      <c r="U1356" s="139"/>
      <c r="V1356" s="139"/>
      <c r="W1356" s="139"/>
      <c r="X1356" s="139"/>
      <c r="Y1356" s="139"/>
      <c r="Z1356" s="139"/>
      <c r="AA1356" s="139"/>
      <c r="AB1356" s="139"/>
      <c r="AC1356" s="139"/>
      <c r="AD1356" s="139"/>
      <c r="AE1356" s="139"/>
      <c r="AF1356" s="139"/>
      <c r="AG1356" s="139"/>
      <c r="AH1356" s="139"/>
      <c r="AI1356" s="139"/>
      <c r="AJ1356" s="139"/>
      <c r="AK1356" s="139"/>
      <c r="AL1356" s="139"/>
      <c r="AM1356" s="139"/>
      <c r="AN1356" s="139"/>
      <c r="AO1356" s="139"/>
      <c r="AP1356" s="139"/>
      <c r="AQ1356" s="139"/>
      <c r="AR1356" s="139"/>
      <c r="AS1356" s="139"/>
      <c r="AT1356" s="139"/>
      <c r="AU1356" s="139"/>
      <c r="AV1356" s="139"/>
      <c r="AW1356" s="139"/>
      <c r="AX1356" s="139"/>
      <c r="AY1356" s="139"/>
      <c r="AZ1356" s="139"/>
      <c r="BA1356" s="139"/>
      <c r="BB1356" s="139"/>
      <c r="BC1356" s="139"/>
      <c r="BD1356" s="139"/>
      <c r="BE1356" s="139"/>
      <c r="BF1356" s="139"/>
      <c r="BG1356" s="139"/>
    </row>
    <row r="1357" spans="1:59" ht="14.25" x14ac:dyDescent="0.2">
      <c r="A1357" s="139"/>
      <c r="B1357" s="139"/>
      <c r="C1357" s="139"/>
      <c r="D1357" s="139"/>
      <c r="E1357" s="139"/>
      <c r="F1357" s="139"/>
      <c r="G1357" s="139"/>
      <c r="H1357" s="139"/>
      <c r="I1357" s="139"/>
      <c r="J1357" s="139"/>
      <c r="K1357" s="139"/>
      <c r="L1357" s="139"/>
      <c r="M1357" s="139"/>
      <c r="N1357" s="139"/>
      <c r="O1357" s="139"/>
      <c r="P1357" s="139"/>
      <c r="Q1357" s="139"/>
      <c r="R1357" s="139"/>
      <c r="S1357" s="139"/>
      <c r="T1357" s="139"/>
      <c r="U1357" s="139"/>
      <c r="V1357" s="139"/>
      <c r="W1357" s="139"/>
      <c r="X1357" s="139"/>
      <c r="Y1357" s="139"/>
      <c r="Z1357" s="139"/>
      <c r="AA1357" s="139"/>
      <c r="AB1357" s="139"/>
      <c r="AC1357" s="139"/>
      <c r="AD1357" s="139"/>
      <c r="AE1357" s="139"/>
      <c r="AF1357" s="139"/>
      <c r="AG1357" s="139"/>
      <c r="AH1357" s="139"/>
      <c r="AI1357" s="139"/>
      <c r="AJ1357" s="139"/>
      <c r="AK1357" s="139"/>
      <c r="AL1357" s="139"/>
      <c r="AM1357" s="139"/>
      <c r="AN1357" s="139"/>
      <c r="AO1357" s="139"/>
      <c r="AP1357" s="139"/>
      <c r="AQ1357" s="139"/>
      <c r="AR1357" s="139"/>
      <c r="AS1357" s="139"/>
      <c r="AT1357" s="139"/>
      <c r="AU1357" s="139"/>
      <c r="AV1357" s="139"/>
      <c r="AW1357" s="139"/>
      <c r="AX1357" s="139"/>
      <c r="AY1357" s="139"/>
      <c r="AZ1357" s="139"/>
      <c r="BA1357" s="139"/>
      <c r="BB1357" s="139"/>
      <c r="BC1357" s="139"/>
      <c r="BD1357" s="139"/>
      <c r="BE1357" s="139"/>
      <c r="BF1357" s="139"/>
      <c r="BG1357" s="139"/>
    </row>
    <row r="1358" spans="1:59" ht="14.25" x14ac:dyDescent="0.2">
      <c r="A1358" s="139"/>
      <c r="B1358" s="139"/>
      <c r="C1358" s="139"/>
      <c r="D1358" s="139"/>
      <c r="E1358" s="139"/>
      <c r="F1358" s="139"/>
      <c r="G1358" s="139"/>
      <c r="H1358" s="139"/>
      <c r="I1358" s="139"/>
      <c r="J1358" s="139"/>
      <c r="K1358" s="139"/>
      <c r="L1358" s="139"/>
      <c r="M1358" s="139"/>
      <c r="N1358" s="139"/>
      <c r="O1358" s="139"/>
      <c r="P1358" s="139"/>
      <c r="Q1358" s="139"/>
      <c r="R1358" s="139"/>
      <c r="S1358" s="139"/>
      <c r="T1358" s="139"/>
      <c r="U1358" s="139"/>
      <c r="V1358" s="139"/>
      <c r="W1358" s="139"/>
      <c r="X1358" s="139"/>
      <c r="Y1358" s="139"/>
      <c r="Z1358" s="139"/>
      <c r="AA1358" s="139"/>
      <c r="AB1358" s="139"/>
      <c r="AC1358" s="139"/>
      <c r="AD1358" s="139"/>
      <c r="AE1358" s="139"/>
      <c r="AF1358" s="139"/>
      <c r="AG1358" s="139"/>
      <c r="AH1358" s="139"/>
      <c r="AI1358" s="139"/>
      <c r="AJ1358" s="139"/>
      <c r="AK1358" s="139"/>
      <c r="AL1358" s="139"/>
      <c r="AM1358" s="139"/>
      <c r="AN1358" s="139"/>
      <c r="AO1358" s="139"/>
      <c r="AP1358" s="139"/>
      <c r="AQ1358" s="139"/>
      <c r="AR1358" s="139"/>
      <c r="AS1358" s="139"/>
      <c r="AT1358" s="139"/>
      <c r="AU1358" s="139"/>
      <c r="AV1358" s="139"/>
      <c r="AW1358" s="139"/>
      <c r="AX1358" s="139"/>
      <c r="AY1358" s="139"/>
      <c r="AZ1358" s="139"/>
      <c r="BA1358" s="139"/>
      <c r="BB1358" s="139"/>
      <c r="BC1358" s="139"/>
      <c r="BD1358" s="139"/>
      <c r="BE1358" s="139"/>
      <c r="BF1358" s="139"/>
      <c r="BG1358" s="139"/>
    </row>
    <row r="1359" spans="1:59" ht="14.25" x14ac:dyDescent="0.2">
      <c r="A1359" s="139"/>
      <c r="B1359" s="139"/>
      <c r="C1359" s="139"/>
      <c r="D1359" s="139"/>
      <c r="E1359" s="139"/>
      <c r="F1359" s="139"/>
      <c r="G1359" s="139"/>
      <c r="H1359" s="139"/>
      <c r="I1359" s="139"/>
      <c r="J1359" s="139"/>
      <c r="K1359" s="139"/>
      <c r="L1359" s="139"/>
      <c r="M1359" s="139"/>
      <c r="N1359" s="139"/>
      <c r="O1359" s="139"/>
      <c r="P1359" s="139"/>
      <c r="Q1359" s="139"/>
      <c r="R1359" s="139"/>
      <c r="S1359" s="139"/>
      <c r="T1359" s="139"/>
      <c r="U1359" s="139"/>
      <c r="V1359" s="139"/>
      <c r="W1359" s="139"/>
      <c r="X1359" s="139"/>
      <c r="Y1359" s="139"/>
      <c r="Z1359" s="139"/>
      <c r="AA1359" s="139"/>
      <c r="AB1359" s="139"/>
      <c r="AC1359" s="139"/>
      <c r="AD1359" s="139"/>
      <c r="AE1359" s="139"/>
      <c r="AF1359" s="139"/>
      <c r="AG1359" s="139"/>
      <c r="AH1359" s="139"/>
      <c r="AI1359" s="139"/>
      <c r="AJ1359" s="139"/>
      <c r="AK1359" s="139"/>
      <c r="AL1359" s="139"/>
      <c r="AM1359" s="139"/>
      <c r="AN1359" s="139"/>
      <c r="AO1359" s="139"/>
      <c r="AP1359" s="139"/>
      <c r="AQ1359" s="139"/>
      <c r="AR1359" s="139"/>
      <c r="AS1359" s="139"/>
      <c r="AT1359" s="139"/>
      <c r="AU1359" s="139"/>
      <c r="AV1359" s="139"/>
      <c r="AW1359" s="139"/>
      <c r="AX1359" s="139"/>
      <c r="AY1359" s="139"/>
      <c r="AZ1359" s="139"/>
      <c r="BA1359" s="139"/>
      <c r="BB1359" s="139"/>
      <c r="BC1359" s="139"/>
      <c r="BD1359" s="139"/>
      <c r="BE1359" s="139"/>
      <c r="BF1359" s="139"/>
      <c r="BG1359" s="139"/>
    </row>
    <row r="1360" spans="1:59" ht="14.25" x14ac:dyDescent="0.2">
      <c r="A1360" s="139"/>
      <c r="B1360" s="139"/>
      <c r="C1360" s="139"/>
      <c r="D1360" s="139"/>
      <c r="E1360" s="139"/>
      <c r="F1360" s="139"/>
      <c r="G1360" s="139"/>
      <c r="H1360" s="139"/>
      <c r="I1360" s="139"/>
      <c r="J1360" s="139"/>
      <c r="K1360" s="139"/>
      <c r="L1360" s="139"/>
      <c r="M1360" s="139"/>
      <c r="N1360" s="139"/>
      <c r="O1360" s="139"/>
      <c r="P1360" s="139"/>
      <c r="Q1360" s="139"/>
      <c r="R1360" s="139"/>
      <c r="S1360" s="139"/>
      <c r="T1360" s="139"/>
      <c r="U1360" s="139"/>
      <c r="V1360" s="139"/>
      <c r="W1360" s="139"/>
      <c r="X1360" s="139"/>
      <c r="Y1360" s="139"/>
      <c r="Z1360" s="139"/>
      <c r="AA1360" s="139"/>
      <c r="AB1360" s="139"/>
      <c r="AC1360" s="139"/>
      <c r="AD1360" s="139"/>
      <c r="AE1360" s="139"/>
      <c r="AF1360" s="139"/>
      <c r="AG1360" s="139"/>
      <c r="AH1360" s="139"/>
      <c r="AI1360" s="139"/>
      <c r="AJ1360" s="139"/>
      <c r="AK1360" s="139"/>
      <c r="AL1360" s="139"/>
      <c r="AM1360" s="139"/>
      <c r="AN1360" s="139"/>
      <c r="AO1360" s="139"/>
      <c r="AP1360" s="139"/>
      <c r="AQ1360" s="139"/>
      <c r="AR1360" s="139"/>
      <c r="AS1360" s="139"/>
      <c r="AT1360" s="139"/>
      <c r="AU1360" s="139"/>
      <c r="AV1360" s="139"/>
      <c r="AW1360" s="139"/>
      <c r="AX1360" s="139"/>
      <c r="AY1360" s="139"/>
      <c r="AZ1360" s="139"/>
      <c r="BA1360" s="139"/>
      <c r="BB1360" s="139"/>
      <c r="BC1360" s="139"/>
      <c r="BD1360" s="139"/>
      <c r="BE1360" s="139"/>
      <c r="BF1360" s="139"/>
      <c r="BG1360" s="139"/>
    </row>
    <row r="1361" spans="1:59" ht="14.25" x14ac:dyDescent="0.2">
      <c r="A1361" s="139"/>
      <c r="B1361" s="139"/>
      <c r="C1361" s="139"/>
      <c r="D1361" s="139"/>
      <c r="E1361" s="139"/>
      <c r="F1361" s="139"/>
      <c r="G1361" s="139"/>
      <c r="H1361" s="139"/>
      <c r="I1361" s="139"/>
      <c r="J1361" s="139"/>
      <c r="K1361" s="139"/>
      <c r="L1361" s="139"/>
      <c r="M1361" s="139"/>
      <c r="N1361" s="139"/>
      <c r="O1361" s="139"/>
      <c r="P1361" s="139"/>
      <c r="Q1361" s="139"/>
      <c r="R1361" s="139"/>
      <c r="S1361" s="139"/>
      <c r="T1361" s="139"/>
      <c r="U1361" s="139"/>
      <c r="V1361" s="139"/>
      <c r="W1361" s="139"/>
      <c r="X1361" s="139"/>
      <c r="Y1361" s="139"/>
      <c r="Z1361" s="139"/>
      <c r="AA1361" s="139"/>
      <c r="AB1361" s="139"/>
      <c r="AC1361" s="139"/>
      <c r="AD1361" s="139"/>
      <c r="AE1361" s="139"/>
      <c r="AF1361" s="139"/>
      <c r="AG1361" s="139"/>
      <c r="AH1361" s="139"/>
      <c r="AI1361" s="139"/>
      <c r="AJ1361" s="139"/>
      <c r="AK1361" s="139"/>
      <c r="AL1361" s="139"/>
      <c r="AM1361" s="139"/>
      <c r="AN1361" s="139"/>
      <c r="AO1361" s="139"/>
      <c r="AP1361" s="139"/>
      <c r="AQ1361" s="139"/>
      <c r="AR1361" s="139"/>
      <c r="AS1361" s="139"/>
      <c r="AT1361" s="139"/>
      <c r="AU1361" s="139"/>
      <c r="AV1361" s="139"/>
      <c r="AW1361" s="139"/>
      <c r="AX1361" s="139"/>
      <c r="AY1361" s="139"/>
      <c r="AZ1361" s="139"/>
      <c r="BA1361" s="139"/>
      <c r="BB1361" s="139"/>
      <c r="BC1361" s="139"/>
      <c r="BD1361" s="139"/>
      <c r="BE1361" s="139"/>
      <c r="BF1361" s="139"/>
      <c r="BG1361" s="139"/>
    </row>
    <row r="1362" spans="1:59" ht="14.25" x14ac:dyDescent="0.2">
      <c r="A1362" s="139"/>
      <c r="B1362" s="139"/>
      <c r="C1362" s="139"/>
      <c r="D1362" s="139"/>
      <c r="E1362" s="139"/>
      <c r="F1362" s="139"/>
      <c r="G1362" s="139"/>
      <c r="H1362" s="139"/>
      <c r="I1362" s="139"/>
      <c r="J1362" s="139"/>
      <c r="K1362" s="139"/>
      <c r="L1362" s="139"/>
      <c r="M1362" s="139"/>
      <c r="N1362" s="139"/>
      <c r="O1362" s="139"/>
      <c r="P1362" s="139"/>
      <c r="Q1362" s="139"/>
      <c r="R1362" s="139"/>
      <c r="S1362" s="139"/>
      <c r="T1362" s="139"/>
      <c r="U1362" s="139"/>
      <c r="V1362" s="139"/>
      <c r="W1362" s="139"/>
      <c r="X1362" s="139"/>
      <c r="Y1362" s="139"/>
      <c r="Z1362" s="139"/>
      <c r="AA1362" s="139"/>
      <c r="AB1362" s="139"/>
      <c r="AC1362" s="139"/>
      <c r="AD1362" s="139"/>
      <c r="AE1362" s="139"/>
      <c r="AF1362" s="139"/>
      <c r="AG1362" s="139"/>
      <c r="AH1362" s="139"/>
      <c r="AI1362" s="139"/>
      <c r="AJ1362" s="139"/>
      <c r="AK1362" s="139"/>
      <c r="AL1362" s="139"/>
      <c r="AM1362" s="139"/>
      <c r="AN1362" s="139"/>
      <c r="AO1362" s="139"/>
      <c r="AP1362" s="139"/>
      <c r="AQ1362" s="139"/>
      <c r="AR1362" s="139"/>
      <c r="AS1362" s="139"/>
      <c r="AT1362" s="139"/>
      <c r="AU1362" s="139"/>
      <c r="AV1362" s="139"/>
      <c r="AW1362" s="139"/>
      <c r="AX1362" s="139"/>
      <c r="AY1362" s="139"/>
      <c r="AZ1362" s="139"/>
      <c r="BA1362" s="139"/>
      <c r="BB1362" s="139"/>
      <c r="BC1362" s="139"/>
      <c r="BD1362" s="139"/>
      <c r="BE1362" s="139"/>
      <c r="BF1362" s="139"/>
      <c r="BG1362" s="139"/>
    </row>
    <row r="1363" spans="1:59" ht="14.25" x14ac:dyDescent="0.2">
      <c r="A1363" s="139"/>
      <c r="B1363" s="139"/>
      <c r="C1363" s="139"/>
      <c r="D1363" s="139"/>
      <c r="E1363" s="139"/>
      <c r="F1363" s="139"/>
      <c r="G1363" s="139"/>
      <c r="H1363" s="139"/>
      <c r="I1363" s="139"/>
      <c r="J1363" s="139"/>
      <c r="K1363" s="139"/>
      <c r="L1363" s="139"/>
      <c r="M1363" s="139"/>
      <c r="N1363" s="139"/>
      <c r="O1363" s="139"/>
      <c r="P1363" s="139"/>
      <c r="Q1363" s="139"/>
      <c r="R1363" s="139"/>
      <c r="S1363" s="139"/>
      <c r="T1363" s="139"/>
      <c r="U1363" s="139"/>
      <c r="V1363" s="139"/>
      <c r="W1363" s="139"/>
      <c r="X1363" s="139"/>
      <c r="Y1363" s="139"/>
      <c r="Z1363" s="139"/>
      <c r="AA1363" s="139"/>
      <c r="AB1363" s="139"/>
      <c r="AC1363" s="139"/>
      <c r="AD1363" s="139"/>
      <c r="AE1363" s="139"/>
      <c r="AF1363" s="139"/>
      <c r="AG1363" s="139"/>
      <c r="AH1363" s="139"/>
      <c r="AI1363" s="139"/>
      <c r="AJ1363" s="139"/>
      <c r="AK1363" s="139"/>
      <c r="AL1363" s="139"/>
      <c r="AM1363" s="139"/>
      <c r="AN1363" s="139"/>
      <c r="AO1363" s="139"/>
      <c r="AP1363" s="139"/>
      <c r="AQ1363" s="139"/>
      <c r="AR1363" s="139"/>
      <c r="AS1363" s="139"/>
      <c r="AT1363" s="139"/>
      <c r="AU1363" s="139"/>
      <c r="AV1363" s="139"/>
      <c r="AW1363" s="139"/>
      <c r="AX1363" s="139"/>
      <c r="AY1363" s="139"/>
      <c r="AZ1363" s="139"/>
      <c r="BA1363" s="139"/>
      <c r="BB1363" s="139"/>
      <c r="BC1363" s="139"/>
      <c r="BD1363" s="139"/>
      <c r="BE1363" s="139"/>
      <c r="BF1363" s="139"/>
      <c r="BG1363" s="139"/>
    </row>
    <row r="1364" spans="1:59" ht="14.25" x14ac:dyDescent="0.2">
      <c r="A1364" s="139"/>
      <c r="B1364" s="139"/>
      <c r="C1364" s="139"/>
      <c r="D1364" s="139"/>
      <c r="E1364" s="139"/>
      <c r="F1364" s="139"/>
      <c r="G1364" s="139"/>
      <c r="H1364" s="139"/>
      <c r="I1364" s="139"/>
      <c r="J1364" s="139"/>
      <c r="K1364" s="139"/>
      <c r="L1364" s="139"/>
      <c r="M1364" s="139"/>
      <c r="N1364" s="139"/>
      <c r="O1364" s="139"/>
      <c r="P1364" s="139"/>
      <c r="Q1364" s="139"/>
      <c r="R1364" s="139"/>
      <c r="S1364" s="139"/>
      <c r="T1364" s="139"/>
      <c r="U1364" s="139"/>
      <c r="V1364" s="139"/>
      <c r="W1364" s="139"/>
      <c r="X1364" s="139"/>
      <c r="Y1364" s="139"/>
      <c r="Z1364" s="139"/>
      <c r="AA1364" s="139"/>
      <c r="AB1364" s="139"/>
      <c r="AC1364" s="139"/>
      <c r="AD1364" s="139"/>
      <c r="AE1364" s="139"/>
      <c r="AF1364" s="139"/>
      <c r="AG1364" s="139"/>
      <c r="AH1364" s="139"/>
      <c r="AI1364" s="139"/>
      <c r="AJ1364" s="139"/>
      <c r="AK1364" s="139"/>
      <c r="AL1364" s="139"/>
      <c r="AM1364" s="139"/>
      <c r="AN1364" s="139"/>
      <c r="AO1364" s="139"/>
      <c r="AP1364" s="139"/>
      <c r="AQ1364" s="139"/>
      <c r="AR1364" s="139"/>
      <c r="AS1364" s="139"/>
      <c r="AT1364" s="139"/>
      <c r="AU1364" s="139"/>
      <c r="AV1364" s="139"/>
      <c r="AW1364" s="139"/>
      <c r="AX1364" s="139"/>
      <c r="AY1364" s="139"/>
      <c r="AZ1364" s="139"/>
      <c r="BA1364" s="139"/>
      <c r="BB1364" s="139"/>
      <c r="BC1364" s="139"/>
      <c r="BD1364" s="139"/>
      <c r="BE1364" s="139"/>
      <c r="BF1364" s="139"/>
      <c r="BG1364" s="139"/>
    </row>
    <row r="1365" spans="1:59" ht="14.25" x14ac:dyDescent="0.2">
      <c r="A1365" s="139"/>
      <c r="B1365" s="139"/>
      <c r="C1365" s="139"/>
      <c r="D1365" s="139"/>
      <c r="E1365" s="139"/>
      <c r="F1365" s="139"/>
      <c r="G1365" s="139"/>
      <c r="H1365" s="139"/>
      <c r="I1365" s="139"/>
      <c r="J1365" s="139"/>
      <c r="K1365" s="139"/>
      <c r="L1365" s="139"/>
      <c r="M1365" s="139"/>
      <c r="N1365" s="139"/>
      <c r="O1365" s="139"/>
      <c r="P1365" s="139"/>
      <c r="Q1365" s="139"/>
      <c r="R1365" s="139"/>
      <c r="S1365" s="139"/>
      <c r="T1365" s="139"/>
      <c r="U1365" s="139"/>
      <c r="V1365" s="139"/>
      <c r="W1365" s="139"/>
      <c r="X1365" s="139"/>
      <c r="Y1365" s="139"/>
      <c r="Z1365" s="139"/>
      <c r="AA1365" s="139"/>
      <c r="AB1365" s="139"/>
      <c r="AC1365" s="139"/>
      <c r="AD1365" s="139"/>
      <c r="AE1365" s="139"/>
      <c r="AF1365" s="139"/>
      <c r="AG1365" s="139"/>
      <c r="AH1365" s="139"/>
      <c r="AI1365" s="139"/>
      <c r="AJ1365" s="139"/>
      <c r="AK1365" s="139"/>
      <c r="AL1365" s="139"/>
      <c r="AM1365" s="139"/>
      <c r="AN1365" s="139"/>
      <c r="AO1365" s="139"/>
      <c r="AP1365" s="139"/>
      <c r="AQ1365" s="139"/>
      <c r="AR1365" s="139"/>
      <c r="AS1365" s="139"/>
      <c r="AT1365" s="139"/>
      <c r="AU1365" s="139"/>
      <c r="AV1365" s="139"/>
      <c r="AW1365" s="139"/>
      <c r="AX1365" s="139"/>
      <c r="AY1365" s="139"/>
      <c r="AZ1365" s="139"/>
      <c r="BA1365" s="139"/>
      <c r="BB1365" s="139"/>
      <c r="BC1365" s="139"/>
      <c r="BD1365" s="139"/>
      <c r="BE1365" s="139"/>
      <c r="BF1365" s="139"/>
      <c r="BG1365" s="139"/>
    </row>
    <row r="1366" spans="1:59" ht="14.25" x14ac:dyDescent="0.2">
      <c r="A1366" s="139"/>
      <c r="B1366" s="139"/>
      <c r="C1366" s="139"/>
      <c r="D1366" s="139"/>
      <c r="E1366" s="139"/>
      <c r="F1366" s="139"/>
      <c r="G1366" s="139"/>
      <c r="H1366" s="139"/>
      <c r="I1366" s="139"/>
      <c r="J1366" s="139"/>
      <c r="K1366" s="139"/>
      <c r="L1366" s="139"/>
      <c r="M1366" s="139"/>
      <c r="N1366" s="139"/>
      <c r="O1366" s="139"/>
      <c r="P1366" s="139"/>
      <c r="Q1366" s="139"/>
      <c r="R1366" s="139"/>
      <c r="S1366" s="139"/>
      <c r="T1366" s="139"/>
      <c r="U1366" s="139"/>
      <c r="V1366" s="139"/>
      <c r="W1366" s="139"/>
      <c r="X1366" s="139"/>
      <c r="Y1366" s="139"/>
      <c r="Z1366" s="139"/>
      <c r="AA1366" s="139"/>
      <c r="AB1366" s="139"/>
      <c r="AC1366" s="139"/>
      <c r="AD1366" s="139"/>
      <c r="AE1366" s="139"/>
      <c r="AF1366" s="139"/>
      <c r="AG1366" s="139"/>
      <c r="AH1366" s="139"/>
      <c r="AI1366" s="139"/>
      <c r="AJ1366" s="139"/>
      <c r="AK1366" s="139"/>
      <c r="AL1366" s="139"/>
      <c r="AM1366" s="139"/>
      <c r="AN1366" s="139"/>
      <c r="AO1366" s="139"/>
      <c r="AP1366" s="139"/>
      <c r="AQ1366" s="139"/>
      <c r="AR1366" s="139"/>
      <c r="AS1366" s="139"/>
      <c r="AT1366" s="139"/>
      <c r="AU1366" s="139"/>
      <c r="AV1366" s="139"/>
      <c r="AW1366" s="139"/>
      <c r="AX1366" s="139"/>
      <c r="AY1366" s="139"/>
      <c r="AZ1366" s="139"/>
      <c r="BA1366" s="139"/>
      <c r="BB1366" s="139"/>
      <c r="BC1366" s="139"/>
      <c r="BD1366" s="139"/>
      <c r="BE1366" s="139"/>
      <c r="BF1366" s="139"/>
      <c r="BG1366" s="139"/>
    </row>
    <row r="1367" spans="1:59" ht="14.25" x14ac:dyDescent="0.2">
      <c r="A1367" s="139"/>
      <c r="B1367" s="139"/>
      <c r="C1367" s="139"/>
      <c r="D1367" s="139"/>
      <c r="E1367" s="139"/>
      <c r="F1367" s="139"/>
      <c r="G1367" s="139"/>
      <c r="H1367" s="139"/>
      <c r="I1367" s="139"/>
      <c r="J1367" s="139"/>
      <c r="K1367" s="139"/>
      <c r="L1367" s="139"/>
      <c r="M1367" s="139"/>
      <c r="N1367" s="139"/>
      <c r="O1367" s="139"/>
      <c r="P1367" s="139"/>
      <c r="Q1367" s="139"/>
      <c r="R1367" s="139"/>
      <c r="S1367" s="139"/>
      <c r="T1367" s="139"/>
      <c r="U1367" s="139"/>
      <c r="V1367" s="139"/>
      <c r="W1367" s="139"/>
      <c r="X1367" s="139"/>
      <c r="Y1367" s="139"/>
      <c r="Z1367" s="139"/>
      <c r="AA1367" s="139"/>
      <c r="AB1367" s="139"/>
      <c r="AC1367" s="139"/>
      <c r="AD1367" s="139"/>
      <c r="AE1367" s="139"/>
      <c r="AF1367" s="139"/>
      <c r="AG1367" s="139"/>
      <c r="AH1367" s="139"/>
      <c r="AI1367" s="139"/>
      <c r="AJ1367" s="139"/>
      <c r="AK1367" s="139"/>
      <c r="AL1367" s="139"/>
      <c r="AM1367" s="139"/>
      <c r="AN1367" s="139"/>
      <c r="AO1367" s="139"/>
      <c r="AP1367" s="139"/>
      <c r="AQ1367" s="139"/>
      <c r="AR1367" s="139"/>
      <c r="AS1367" s="139"/>
      <c r="AT1367" s="139"/>
      <c r="AU1367" s="139"/>
      <c r="AV1367" s="139"/>
      <c r="AW1367" s="139"/>
      <c r="AX1367" s="139"/>
      <c r="AY1367" s="139"/>
      <c r="AZ1367" s="139"/>
      <c r="BA1367" s="139"/>
      <c r="BB1367" s="139"/>
      <c r="BC1367" s="139"/>
      <c r="BD1367" s="139"/>
      <c r="BE1367" s="139"/>
      <c r="BF1367" s="139"/>
      <c r="BG1367" s="139"/>
    </row>
    <row r="1368" spans="1:59" ht="14.25" x14ac:dyDescent="0.2">
      <c r="A1368" s="139"/>
      <c r="B1368" s="139"/>
      <c r="C1368" s="139"/>
      <c r="D1368" s="139"/>
      <c r="E1368" s="139"/>
      <c r="F1368" s="139"/>
      <c r="G1368" s="139"/>
      <c r="H1368" s="139"/>
      <c r="I1368" s="139"/>
      <c r="J1368" s="139"/>
      <c r="K1368" s="139"/>
      <c r="L1368" s="139"/>
      <c r="M1368" s="139"/>
      <c r="N1368" s="139"/>
      <c r="O1368" s="139"/>
      <c r="P1368" s="139"/>
      <c r="Q1368" s="139"/>
      <c r="R1368" s="139"/>
      <c r="S1368" s="139"/>
      <c r="T1368" s="139"/>
      <c r="U1368" s="139"/>
      <c r="V1368" s="139"/>
      <c r="W1368" s="139"/>
      <c r="X1368" s="139"/>
      <c r="Y1368" s="139"/>
      <c r="Z1368" s="139"/>
      <c r="AA1368" s="139"/>
      <c r="AB1368" s="139"/>
      <c r="AC1368" s="139"/>
      <c r="AD1368" s="139"/>
      <c r="AE1368" s="139"/>
      <c r="AF1368" s="139"/>
      <c r="AG1368" s="139"/>
      <c r="AH1368" s="139"/>
      <c r="AI1368" s="139"/>
      <c r="AJ1368" s="139"/>
      <c r="AK1368" s="139"/>
      <c r="AL1368" s="139"/>
      <c r="AM1368" s="139"/>
      <c r="AN1368" s="139"/>
      <c r="AO1368" s="139"/>
      <c r="AP1368" s="139"/>
      <c r="AQ1368" s="139"/>
      <c r="AR1368" s="139"/>
      <c r="AS1368" s="139"/>
      <c r="AT1368" s="139"/>
      <c r="AU1368" s="139"/>
      <c r="AV1368" s="139"/>
      <c r="AW1368" s="139"/>
      <c r="AX1368" s="139"/>
      <c r="AY1368" s="139"/>
      <c r="AZ1368" s="139"/>
      <c r="BA1368" s="139"/>
      <c r="BB1368" s="139"/>
      <c r="BC1368" s="139"/>
      <c r="BD1368" s="139"/>
      <c r="BE1368" s="139"/>
      <c r="BF1368" s="139"/>
      <c r="BG1368" s="139"/>
    </row>
    <row r="1369" spans="1:59" ht="14.25" x14ac:dyDescent="0.2">
      <c r="A1369" s="139"/>
      <c r="B1369" s="139"/>
      <c r="C1369" s="139"/>
      <c r="D1369" s="139"/>
      <c r="E1369" s="139"/>
      <c r="F1369" s="139"/>
      <c r="G1369" s="139"/>
      <c r="H1369" s="139"/>
      <c r="I1369" s="139"/>
      <c r="J1369" s="139"/>
      <c r="K1369" s="139"/>
      <c r="L1369" s="139"/>
      <c r="M1369" s="139"/>
      <c r="N1369" s="139"/>
      <c r="O1369" s="139"/>
      <c r="P1369" s="139"/>
      <c r="Q1369" s="139"/>
      <c r="R1369" s="139"/>
      <c r="S1369" s="139"/>
      <c r="T1369" s="139"/>
      <c r="U1369" s="139"/>
      <c r="V1369" s="139"/>
      <c r="W1369" s="139"/>
      <c r="X1369" s="139"/>
      <c r="Y1369" s="139"/>
      <c r="Z1369" s="139"/>
      <c r="AA1369" s="139"/>
      <c r="AB1369" s="139"/>
      <c r="AC1369" s="139"/>
      <c r="AD1369" s="139"/>
      <c r="AE1369" s="139"/>
      <c r="AF1369" s="139"/>
      <c r="AG1369" s="139"/>
      <c r="AH1369" s="139"/>
      <c r="AI1369" s="139"/>
      <c r="AJ1369" s="139"/>
      <c r="AK1369" s="139"/>
      <c r="AL1369" s="139"/>
      <c r="AM1369" s="139"/>
      <c r="AN1369" s="139"/>
      <c r="AO1369" s="139"/>
      <c r="AP1369" s="139"/>
      <c r="AQ1369" s="139"/>
      <c r="AR1369" s="139"/>
      <c r="AS1369" s="139"/>
      <c r="AT1369" s="139"/>
      <c r="AU1369" s="139"/>
      <c r="AV1369" s="139"/>
      <c r="AW1369" s="139"/>
      <c r="AX1369" s="139"/>
      <c r="AY1369" s="139"/>
      <c r="AZ1369" s="139"/>
      <c r="BA1369" s="139"/>
      <c r="BB1369" s="139"/>
      <c r="BC1369" s="139"/>
      <c r="BD1369" s="139"/>
      <c r="BE1369" s="139"/>
      <c r="BF1369" s="139"/>
      <c r="BG1369" s="139"/>
    </row>
    <row r="1370" spans="1:59" ht="14.25" x14ac:dyDescent="0.2">
      <c r="A1370" s="139"/>
      <c r="B1370" s="139"/>
      <c r="C1370" s="139"/>
      <c r="D1370" s="139"/>
      <c r="E1370" s="139"/>
      <c r="F1370" s="139"/>
      <c r="G1370" s="139"/>
      <c r="H1370" s="139"/>
      <c r="I1370" s="139"/>
      <c r="J1370" s="139"/>
      <c r="K1370" s="139"/>
      <c r="L1370" s="139"/>
      <c r="M1370" s="139"/>
      <c r="N1370" s="139"/>
      <c r="O1370" s="139"/>
      <c r="P1370" s="139"/>
      <c r="Q1370" s="139"/>
      <c r="R1370" s="139"/>
      <c r="S1370" s="139"/>
      <c r="T1370" s="139"/>
      <c r="U1370" s="139"/>
      <c r="V1370" s="139"/>
      <c r="W1370" s="139"/>
      <c r="X1370" s="139"/>
      <c r="Y1370" s="139"/>
      <c r="Z1370" s="139"/>
      <c r="AA1370" s="139"/>
      <c r="AB1370" s="139"/>
      <c r="AC1370" s="139"/>
      <c r="AD1370" s="139"/>
      <c r="AE1370" s="139"/>
      <c r="AF1370" s="139"/>
      <c r="AG1370" s="139"/>
      <c r="AH1370" s="139"/>
      <c r="AI1370" s="139"/>
      <c r="AJ1370" s="139"/>
      <c r="AK1370" s="139"/>
      <c r="AL1370" s="139"/>
      <c r="AM1370" s="139"/>
      <c r="AN1370" s="139"/>
      <c r="AO1370" s="139"/>
      <c r="AP1370" s="139"/>
      <c r="AQ1370" s="139"/>
      <c r="AR1370" s="139"/>
      <c r="AS1370" s="139"/>
      <c r="AT1370" s="139"/>
      <c r="AU1370" s="139"/>
      <c r="AV1370" s="139"/>
      <c r="AW1370" s="139"/>
      <c r="AX1370" s="139"/>
      <c r="AY1370" s="139"/>
      <c r="AZ1370" s="139"/>
      <c r="BA1370" s="139"/>
      <c r="BB1370" s="139"/>
      <c r="BC1370" s="139"/>
      <c r="BD1370" s="139"/>
      <c r="BE1370" s="139"/>
      <c r="BF1370" s="139"/>
      <c r="BG1370" s="139"/>
    </row>
    <row r="1371" spans="1:59" ht="14.25" x14ac:dyDescent="0.2">
      <c r="A1371" s="139"/>
      <c r="B1371" s="139"/>
      <c r="C1371" s="139"/>
      <c r="D1371" s="139"/>
      <c r="E1371" s="139"/>
      <c r="F1371" s="139"/>
      <c r="G1371" s="139"/>
      <c r="H1371" s="139"/>
      <c r="I1371" s="139"/>
      <c r="J1371" s="139"/>
      <c r="K1371" s="139"/>
      <c r="L1371" s="139"/>
      <c r="M1371" s="139"/>
      <c r="N1371" s="139"/>
      <c r="O1371" s="139"/>
      <c r="P1371" s="139"/>
      <c r="Q1371" s="139"/>
      <c r="R1371" s="139"/>
      <c r="S1371" s="139"/>
      <c r="T1371" s="139"/>
      <c r="U1371" s="139"/>
      <c r="V1371" s="139"/>
      <c r="W1371" s="139"/>
      <c r="X1371" s="139"/>
      <c r="Y1371" s="139"/>
      <c r="Z1371" s="139"/>
      <c r="AA1371" s="139"/>
      <c r="AB1371" s="139"/>
      <c r="AC1371" s="139"/>
      <c r="AD1371" s="139"/>
      <c r="AE1371" s="139"/>
      <c r="AF1371" s="139"/>
      <c r="AG1371" s="139"/>
      <c r="AH1371" s="139"/>
      <c r="AI1371" s="139"/>
      <c r="AJ1371" s="139"/>
      <c r="AK1371" s="139"/>
      <c r="AL1371" s="139"/>
      <c r="AM1371" s="139"/>
      <c r="AN1371" s="139"/>
      <c r="AO1371" s="139"/>
      <c r="AP1371" s="139"/>
      <c r="AQ1371" s="139"/>
      <c r="AR1371" s="139"/>
      <c r="AS1371" s="139"/>
      <c r="AT1371" s="139"/>
      <c r="AU1371" s="139"/>
      <c r="AV1371" s="139"/>
      <c r="AW1371" s="139"/>
      <c r="AX1371" s="139"/>
      <c r="AY1371" s="139"/>
      <c r="AZ1371" s="139"/>
      <c r="BA1371" s="139"/>
      <c r="BB1371" s="139"/>
      <c r="BC1371" s="139"/>
      <c r="BD1371" s="139"/>
      <c r="BE1371" s="139"/>
      <c r="BF1371" s="139"/>
      <c r="BG1371" s="139"/>
    </row>
    <row r="1372" spans="1:59" ht="14.25" x14ac:dyDescent="0.2">
      <c r="A1372" s="139"/>
      <c r="B1372" s="139"/>
      <c r="C1372" s="139"/>
      <c r="D1372" s="139"/>
      <c r="E1372" s="139"/>
      <c r="F1372" s="139"/>
      <c r="G1372" s="139"/>
      <c r="H1372" s="139"/>
      <c r="I1372" s="139"/>
      <c r="J1372" s="139"/>
      <c r="K1372" s="139"/>
      <c r="L1372" s="139"/>
      <c r="M1372" s="139"/>
      <c r="N1372" s="139"/>
      <c r="O1372" s="139"/>
      <c r="P1372" s="139"/>
      <c r="Q1372" s="139"/>
      <c r="R1372" s="139"/>
      <c r="S1372" s="139"/>
      <c r="T1372" s="139"/>
      <c r="U1372" s="139"/>
      <c r="V1372" s="139"/>
      <c r="W1372" s="139"/>
      <c r="X1372" s="139"/>
      <c r="Y1372" s="139"/>
      <c r="Z1372" s="139"/>
      <c r="AA1372" s="139"/>
      <c r="AB1372" s="139"/>
      <c r="AC1372" s="139"/>
      <c r="AD1372" s="139"/>
      <c r="AE1372" s="139"/>
      <c r="AF1372" s="139"/>
      <c r="AG1372" s="139"/>
      <c r="AH1372" s="139"/>
      <c r="AI1372" s="139"/>
      <c r="AJ1372" s="139"/>
      <c r="AK1372" s="139"/>
      <c r="AL1372" s="139"/>
      <c r="AM1372" s="139"/>
      <c r="AN1372" s="139"/>
      <c r="AO1372" s="139"/>
      <c r="AP1372" s="139"/>
      <c r="AQ1372" s="139"/>
      <c r="AR1372" s="139"/>
      <c r="AS1372" s="139"/>
      <c r="AT1372" s="139"/>
      <c r="AU1372" s="139"/>
      <c r="AV1372" s="139"/>
      <c r="AW1372" s="139"/>
      <c r="AX1372" s="139"/>
      <c r="AY1372" s="139"/>
      <c r="AZ1372" s="139"/>
      <c r="BA1372" s="139"/>
      <c r="BB1372" s="139"/>
      <c r="BC1372" s="139"/>
      <c r="BD1372" s="139"/>
      <c r="BE1372" s="139"/>
      <c r="BF1372" s="139"/>
      <c r="BG1372" s="139"/>
    </row>
    <row r="1373" spans="1:59" ht="14.25" x14ac:dyDescent="0.2">
      <c r="A1373" s="139"/>
      <c r="B1373" s="139"/>
      <c r="C1373" s="139"/>
      <c r="D1373" s="139"/>
      <c r="E1373" s="139"/>
      <c r="F1373" s="139"/>
      <c r="G1373" s="139"/>
      <c r="H1373" s="139"/>
      <c r="I1373" s="139"/>
      <c r="J1373" s="139"/>
      <c r="K1373" s="139"/>
      <c r="L1373" s="139"/>
      <c r="M1373" s="139"/>
      <c r="N1373" s="139"/>
      <c r="O1373" s="139"/>
      <c r="P1373" s="139"/>
      <c r="Q1373" s="139"/>
      <c r="R1373" s="139"/>
      <c r="S1373" s="139"/>
      <c r="T1373" s="139"/>
      <c r="U1373" s="139"/>
      <c r="V1373" s="139"/>
      <c r="W1373" s="139"/>
      <c r="X1373" s="139"/>
      <c r="Y1373" s="139"/>
      <c r="Z1373" s="139"/>
      <c r="AA1373" s="139"/>
      <c r="AB1373" s="139"/>
      <c r="AC1373" s="139"/>
      <c r="AD1373" s="139"/>
      <c r="AE1373" s="139"/>
      <c r="AF1373" s="139"/>
      <c r="AG1373" s="139"/>
      <c r="AH1373" s="139"/>
      <c r="AI1373" s="139"/>
      <c r="AJ1373" s="139"/>
      <c r="AK1373" s="139"/>
      <c r="AL1373" s="139"/>
      <c r="AM1373" s="139"/>
      <c r="AN1373" s="139"/>
      <c r="AO1373" s="139"/>
      <c r="AP1373" s="139"/>
      <c r="AQ1373" s="139"/>
      <c r="AR1373" s="139"/>
      <c r="AS1373" s="139"/>
      <c r="AT1373" s="139"/>
      <c r="AU1373" s="139"/>
      <c r="AV1373" s="139"/>
      <c r="AW1373" s="139"/>
      <c r="AX1373" s="139"/>
      <c r="AY1373" s="139"/>
      <c r="AZ1373" s="139"/>
      <c r="BA1373" s="139"/>
      <c r="BB1373" s="139"/>
      <c r="BC1373" s="139"/>
      <c r="BD1373" s="139"/>
      <c r="BE1373" s="139"/>
      <c r="BF1373" s="139"/>
      <c r="BG1373" s="139"/>
    </row>
    <row r="1374" spans="1:59" ht="14.25" x14ac:dyDescent="0.2">
      <c r="A1374" s="139"/>
      <c r="B1374" s="139"/>
      <c r="C1374" s="139"/>
      <c r="D1374" s="139"/>
      <c r="E1374" s="139"/>
      <c r="F1374" s="139"/>
      <c r="G1374" s="139"/>
      <c r="H1374" s="139"/>
      <c r="I1374" s="139"/>
      <c r="J1374" s="139"/>
      <c r="K1374" s="139"/>
      <c r="L1374" s="139"/>
      <c r="M1374" s="139"/>
      <c r="N1374" s="139"/>
      <c r="O1374" s="139"/>
      <c r="P1374" s="139"/>
      <c r="Q1374" s="139"/>
      <c r="R1374" s="139"/>
      <c r="S1374" s="139"/>
      <c r="T1374" s="139"/>
      <c r="U1374" s="139"/>
      <c r="V1374" s="139"/>
      <c r="W1374" s="139"/>
      <c r="X1374" s="139"/>
      <c r="Y1374" s="139"/>
      <c r="Z1374" s="139"/>
      <c r="AA1374" s="139"/>
      <c r="AB1374" s="139"/>
      <c r="AC1374" s="139"/>
      <c r="AD1374" s="139"/>
      <c r="AE1374" s="139"/>
      <c r="AF1374" s="139"/>
      <c r="AG1374" s="139"/>
      <c r="AH1374" s="139"/>
      <c r="AI1374" s="139"/>
      <c r="AJ1374" s="139"/>
      <c r="AK1374" s="139"/>
      <c r="AL1374" s="139"/>
      <c r="AM1374" s="139"/>
      <c r="AN1374" s="139"/>
      <c r="AO1374" s="139"/>
      <c r="AP1374" s="139"/>
      <c r="AQ1374" s="139"/>
      <c r="AR1374" s="139"/>
      <c r="AS1374" s="139"/>
      <c r="AT1374" s="139"/>
      <c r="AU1374" s="139"/>
      <c r="AV1374" s="139"/>
      <c r="AW1374" s="139"/>
      <c r="AX1374" s="139"/>
      <c r="AY1374" s="139"/>
      <c r="AZ1374" s="139"/>
      <c r="BA1374" s="139"/>
      <c r="BB1374" s="139"/>
      <c r="BC1374" s="139"/>
      <c r="BD1374" s="139"/>
      <c r="BE1374" s="139"/>
      <c r="BF1374" s="139"/>
      <c r="BG1374" s="139"/>
    </row>
    <row r="1375" spans="1:59" ht="14.25" x14ac:dyDescent="0.2">
      <c r="A1375" s="139"/>
      <c r="B1375" s="139"/>
      <c r="C1375" s="139"/>
      <c r="D1375" s="139"/>
      <c r="E1375" s="139"/>
      <c r="F1375" s="139"/>
      <c r="G1375" s="139"/>
      <c r="H1375" s="139"/>
      <c r="I1375" s="139"/>
      <c r="J1375" s="139"/>
      <c r="K1375" s="139"/>
      <c r="L1375" s="139"/>
      <c r="M1375" s="139"/>
      <c r="N1375" s="139"/>
      <c r="O1375" s="139"/>
      <c r="P1375" s="139"/>
      <c r="Q1375" s="139"/>
      <c r="R1375" s="139"/>
      <c r="S1375" s="139"/>
      <c r="T1375" s="139"/>
      <c r="U1375" s="139"/>
      <c r="V1375" s="139"/>
      <c r="W1375" s="139"/>
      <c r="X1375" s="139"/>
      <c r="Y1375" s="139"/>
      <c r="Z1375" s="139"/>
      <c r="AA1375" s="139"/>
      <c r="AB1375" s="139"/>
      <c r="AC1375" s="139"/>
      <c r="AD1375" s="139"/>
      <c r="AE1375" s="139"/>
      <c r="AF1375" s="139"/>
      <c r="AG1375" s="139"/>
      <c r="AH1375" s="139"/>
      <c r="AI1375" s="139"/>
      <c r="AJ1375" s="139"/>
      <c r="AK1375" s="139"/>
      <c r="AL1375" s="139"/>
      <c r="AM1375" s="139"/>
      <c r="AN1375" s="139"/>
      <c r="AO1375" s="139"/>
      <c r="AP1375" s="139"/>
      <c r="AQ1375" s="139"/>
      <c r="AR1375" s="139"/>
      <c r="AS1375" s="139"/>
      <c r="AT1375" s="139"/>
      <c r="AU1375" s="139"/>
      <c r="AV1375" s="139"/>
      <c r="AW1375" s="139"/>
      <c r="AX1375" s="139"/>
      <c r="AY1375" s="139"/>
      <c r="AZ1375" s="139"/>
      <c r="BA1375" s="139"/>
      <c r="BB1375" s="139"/>
      <c r="BC1375" s="139"/>
      <c r="BD1375" s="139"/>
      <c r="BE1375" s="139"/>
      <c r="BF1375" s="139"/>
      <c r="BG1375" s="139"/>
    </row>
    <row r="1376" spans="1:59" ht="14.25" x14ac:dyDescent="0.2">
      <c r="A1376" s="139"/>
      <c r="B1376" s="139"/>
      <c r="C1376" s="139"/>
      <c r="D1376" s="139"/>
      <c r="E1376" s="139"/>
      <c r="F1376" s="139"/>
      <c r="G1376" s="139"/>
      <c r="H1376" s="139"/>
      <c r="I1376" s="139"/>
      <c r="J1376" s="139"/>
      <c r="K1376" s="139"/>
      <c r="L1376" s="139"/>
      <c r="M1376" s="139"/>
      <c r="N1376" s="139"/>
      <c r="O1376" s="139"/>
      <c r="P1376" s="139"/>
      <c r="Q1376" s="139"/>
      <c r="R1376" s="139"/>
      <c r="S1376" s="139"/>
      <c r="T1376" s="139"/>
      <c r="U1376" s="139"/>
      <c r="V1376" s="139"/>
      <c r="W1376" s="139"/>
      <c r="X1376" s="139"/>
      <c r="Y1376" s="139"/>
      <c r="Z1376" s="139"/>
      <c r="AA1376" s="139"/>
      <c r="AB1376" s="139"/>
      <c r="AC1376" s="139"/>
      <c r="AD1376" s="139"/>
      <c r="AE1376" s="139"/>
      <c r="AF1376" s="139"/>
      <c r="AG1376" s="139"/>
      <c r="AH1376" s="139"/>
      <c r="AI1376" s="139"/>
      <c r="AJ1376" s="139"/>
      <c r="AK1376" s="139"/>
      <c r="AL1376" s="139"/>
      <c r="AM1376" s="139"/>
      <c r="AN1376" s="139"/>
      <c r="AO1376" s="139"/>
      <c r="AP1376" s="139"/>
      <c r="AQ1376" s="139"/>
      <c r="AR1376" s="139"/>
      <c r="AS1376" s="139"/>
      <c r="AT1376" s="139"/>
      <c r="AU1376" s="139"/>
      <c r="AV1376" s="139"/>
      <c r="AW1376" s="139"/>
      <c r="AX1376" s="139"/>
      <c r="AY1376" s="139"/>
      <c r="AZ1376" s="139"/>
      <c r="BA1376" s="139"/>
      <c r="BB1376" s="139"/>
      <c r="BC1376" s="139"/>
      <c r="BD1376" s="139"/>
      <c r="BE1376" s="139"/>
      <c r="BF1376" s="139"/>
      <c r="BG1376" s="139"/>
    </row>
    <row r="1377" spans="1:59" ht="14.25" x14ac:dyDescent="0.2">
      <c r="A1377" s="139"/>
      <c r="B1377" s="139"/>
      <c r="C1377" s="139"/>
      <c r="D1377" s="139"/>
      <c r="E1377" s="139"/>
      <c r="F1377" s="139"/>
      <c r="G1377" s="139"/>
      <c r="H1377" s="139"/>
      <c r="I1377" s="139"/>
      <c r="J1377" s="139"/>
      <c r="K1377" s="139"/>
      <c r="L1377" s="139"/>
      <c r="M1377" s="139"/>
      <c r="N1377" s="139"/>
      <c r="O1377" s="139"/>
      <c r="P1377" s="139"/>
      <c r="Q1377" s="139"/>
      <c r="R1377" s="139"/>
      <c r="S1377" s="139"/>
      <c r="T1377" s="139"/>
      <c r="U1377" s="139"/>
      <c r="V1377" s="139"/>
      <c r="W1377" s="139"/>
      <c r="X1377" s="139"/>
      <c r="Y1377" s="139"/>
      <c r="Z1377" s="139"/>
      <c r="AA1377" s="139"/>
      <c r="AB1377" s="139"/>
      <c r="AC1377" s="139"/>
      <c r="AD1377" s="139"/>
      <c r="AE1377" s="139"/>
      <c r="AF1377" s="139"/>
      <c r="AG1377" s="139"/>
      <c r="AH1377" s="139"/>
      <c r="AI1377" s="139"/>
      <c r="AJ1377" s="139"/>
      <c r="AK1377" s="139"/>
      <c r="AL1377" s="139"/>
      <c r="AM1377" s="139"/>
      <c r="AN1377" s="139"/>
      <c r="AO1377" s="139"/>
      <c r="AP1377" s="139"/>
      <c r="AQ1377" s="139"/>
      <c r="AR1377" s="139"/>
      <c r="AS1377" s="139"/>
      <c r="AT1377" s="139"/>
      <c r="AU1377" s="139"/>
      <c r="AV1377" s="139"/>
      <c r="AW1377" s="139"/>
      <c r="AX1377" s="139"/>
      <c r="AY1377" s="139"/>
      <c r="AZ1377" s="139"/>
      <c r="BA1377" s="139"/>
      <c r="BB1377" s="139"/>
      <c r="BC1377" s="139"/>
      <c r="BD1377" s="139"/>
      <c r="BE1377" s="139"/>
      <c r="BF1377" s="139"/>
      <c r="BG1377" s="139"/>
    </row>
    <row r="1378" spans="1:59" ht="14.25" x14ac:dyDescent="0.2">
      <c r="A1378" s="139"/>
      <c r="B1378" s="139"/>
      <c r="C1378" s="139"/>
      <c r="D1378" s="139"/>
      <c r="E1378" s="139"/>
      <c r="F1378" s="139"/>
      <c r="G1378" s="139"/>
      <c r="H1378" s="139"/>
      <c r="I1378" s="139"/>
      <c r="J1378" s="139"/>
      <c r="K1378" s="139"/>
      <c r="L1378" s="139"/>
      <c r="M1378" s="139"/>
      <c r="N1378" s="139"/>
      <c r="O1378" s="139"/>
      <c r="P1378" s="139"/>
      <c r="Q1378" s="139"/>
      <c r="R1378" s="139"/>
      <c r="S1378" s="139"/>
      <c r="T1378" s="139"/>
      <c r="U1378" s="139"/>
      <c r="V1378" s="139"/>
      <c r="W1378" s="139"/>
      <c r="X1378" s="139"/>
      <c r="Y1378" s="139"/>
      <c r="Z1378" s="139"/>
      <c r="AA1378" s="139"/>
      <c r="AB1378" s="139"/>
      <c r="AC1378" s="139"/>
      <c r="AD1378" s="139"/>
      <c r="AE1378" s="139"/>
      <c r="AF1378" s="139"/>
      <c r="AG1378" s="139"/>
      <c r="AH1378" s="139"/>
      <c r="AI1378" s="139"/>
      <c r="AJ1378" s="139"/>
      <c r="AK1378" s="139"/>
      <c r="AL1378" s="139"/>
      <c r="AM1378" s="139"/>
      <c r="AN1378" s="139"/>
      <c r="AO1378" s="139"/>
      <c r="AP1378" s="139"/>
      <c r="AQ1378" s="139"/>
      <c r="AR1378" s="139"/>
      <c r="AS1378" s="139"/>
      <c r="AT1378" s="139"/>
      <c r="AU1378" s="139"/>
      <c r="AV1378" s="139"/>
      <c r="AW1378" s="139"/>
      <c r="AX1378" s="139"/>
      <c r="AY1378" s="139"/>
      <c r="AZ1378" s="139"/>
      <c r="BA1378" s="139"/>
      <c r="BB1378" s="139"/>
      <c r="BC1378" s="139"/>
      <c r="BD1378" s="139"/>
      <c r="BE1378" s="139"/>
      <c r="BF1378" s="139"/>
      <c r="BG1378" s="139"/>
    </row>
    <row r="1379" spans="1:59" ht="14.25" x14ac:dyDescent="0.2">
      <c r="A1379" s="139"/>
      <c r="B1379" s="139"/>
      <c r="C1379" s="139"/>
      <c r="D1379" s="139"/>
      <c r="E1379" s="139"/>
      <c r="F1379" s="139"/>
      <c r="G1379" s="139"/>
      <c r="H1379" s="139"/>
      <c r="I1379" s="139"/>
      <c r="J1379" s="139"/>
      <c r="K1379" s="139"/>
      <c r="L1379" s="139"/>
      <c r="M1379" s="139"/>
      <c r="N1379" s="139"/>
      <c r="O1379" s="139"/>
      <c r="P1379" s="139"/>
      <c r="Q1379" s="139"/>
      <c r="R1379" s="139"/>
      <c r="S1379" s="139"/>
      <c r="T1379" s="139"/>
      <c r="U1379" s="139"/>
      <c r="V1379" s="139"/>
      <c r="W1379" s="139"/>
      <c r="X1379" s="139"/>
      <c r="Y1379" s="139"/>
      <c r="Z1379" s="139"/>
      <c r="AA1379" s="139"/>
      <c r="AB1379" s="139"/>
      <c r="AC1379" s="139"/>
      <c r="AD1379" s="139"/>
      <c r="AE1379" s="139"/>
      <c r="AF1379" s="139"/>
      <c r="AG1379" s="139"/>
      <c r="AH1379" s="139"/>
      <c r="AI1379" s="139"/>
      <c r="AJ1379" s="139"/>
      <c r="AK1379" s="139"/>
      <c r="AL1379" s="139"/>
      <c r="AM1379" s="139"/>
      <c r="AN1379" s="139"/>
      <c r="AO1379" s="139"/>
      <c r="AP1379" s="139"/>
      <c r="AQ1379" s="139"/>
      <c r="AR1379" s="139"/>
      <c r="AS1379" s="139"/>
      <c r="AT1379" s="139"/>
      <c r="AU1379" s="139"/>
      <c r="AV1379" s="139"/>
      <c r="AW1379" s="139"/>
      <c r="AX1379" s="139"/>
      <c r="AY1379" s="139"/>
      <c r="AZ1379" s="139"/>
      <c r="BA1379" s="139"/>
      <c r="BB1379" s="139"/>
      <c r="BC1379" s="139"/>
      <c r="BD1379" s="139"/>
      <c r="BE1379" s="139"/>
      <c r="BF1379" s="139"/>
      <c r="BG1379" s="139"/>
    </row>
    <row r="1380" spans="1:59" ht="14.25" x14ac:dyDescent="0.2">
      <c r="A1380" s="139"/>
      <c r="B1380" s="139"/>
      <c r="C1380" s="139"/>
      <c r="D1380" s="139"/>
      <c r="E1380" s="139"/>
      <c r="F1380" s="139"/>
      <c r="G1380" s="139"/>
      <c r="H1380" s="139"/>
      <c r="I1380" s="139"/>
      <c r="J1380" s="139"/>
      <c r="K1380" s="139"/>
      <c r="L1380" s="139"/>
      <c r="M1380" s="139"/>
      <c r="N1380" s="139"/>
      <c r="O1380" s="139"/>
      <c r="P1380" s="139"/>
      <c r="Q1380" s="139"/>
      <c r="R1380" s="139"/>
      <c r="S1380" s="139"/>
      <c r="T1380" s="139"/>
      <c r="U1380" s="139"/>
      <c r="V1380" s="139"/>
      <c r="W1380" s="139"/>
      <c r="X1380" s="139"/>
      <c r="Y1380" s="139"/>
      <c r="Z1380" s="139"/>
      <c r="AA1380" s="139"/>
      <c r="AB1380" s="139"/>
      <c r="AC1380" s="139"/>
      <c r="AD1380" s="139"/>
      <c r="AE1380" s="139"/>
      <c r="AF1380" s="139"/>
      <c r="AG1380" s="139"/>
      <c r="AH1380" s="139"/>
      <c r="AI1380" s="139"/>
      <c r="AJ1380" s="139"/>
      <c r="AK1380" s="139"/>
      <c r="AL1380" s="139"/>
      <c r="AM1380" s="139"/>
      <c r="AN1380" s="139"/>
      <c r="AO1380" s="139"/>
      <c r="AP1380" s="139"/>
      <c r="AQ1380" s="139"/>
      <c r="AR1380" s="139"/>
      <c r="AS1380" s="139"/>
      <c r="AT1380" s="139"/>
      <c r="AU1380" s="139"/>
      <c r="AV1380" s="139"/>
      <c r="AW1380" s="139"/>
      <c r="AX1380" s="139"/>
      <c r="AY1380" s="139"/>
      <c r="AZ1380" s="139"/>
      <c r="BA1380" s="139"/>
      <c r="BB1380" s="139"/>
      <c r="BC1380" s="139"/>
      <c r="BD1380" s="139"/>
      <c r="BE1380" s="139"/>
      <c r="BF1380" s="139"/>
      <c r="BG1380" s="139"/>
    </row>
    <row r="1381" spans="1:59" ht="14.25" x14ac:dyDescent="0.2">
      <c r="A1381" s="139"/>
      <c r="B1381" s="139"/>
      <c r="C1381" s="139"/>
      <c r="D1381" s="139"/>
      <c r="E1381" s="139"/>
      <c r="F1381" s="139"/>
      <c r="G1381" s="139"/>
      <c r="H1381" s="139"/>
      <c r="I1381" s="139"/>
      <c r="J1381" s="139"/>
      <c r="K1381" s="139"/>
      <c r="L1381" s="139"/>
      <c r="M1381" s="139"/>
      <c r="N1381" s="139"/>
      <c r="O1381" s="139"/>
      <c r="P1381" s="139"/>
      <c r="Q1381" s="139"/>
      <c r="R1381" s="139"/>
      <c r="S1381" s="139"/>
      <c r="T1381" s="139"/>
      <c r="U1381" s="139"/>
      <c r="V1381" s="139"/>
      <c r="W1381" s="139"/>
      <c r="X1381" s="139"/>
      <c r="Y1381" s="139"/>
      <c r="Z1381" s="139"/>
      <c r="AA1381" s="139"/>
      <c r="AB1381" s="139"/>
      <c r="AC1381" s="139"/>
      <c r="AD1381" s="139"/>
      <c r="AE1381" s="139"/>
      <c r="AF1381" s="139"/>
      <c r="AG1381" s="139"/>
      <c r="AH1381" s="139"/>
      <c r="AI1381" s="139"/>
      <c r="AJ1381" s="139"/>
      <c r="AK1381" s="139"/>
      <c r="AL1381" s="139"/>
      <c r="AM1381" s="139"/>
      <c r="AN1381" s="139"/>
      <c r="AO1381" s="139"/>
      <c r="AP1381" s="139"/>
      <c r="AQ1381" s="139"/>
      <c r="AR1381" s="139"/>
      <c r="AS1381" s="139"/>
      <c r="AT1381" s="139"/>
      <c r="AU1381" s="139"/>
      <c r="AV1381" s="139"/>
      <c r="AW1381" s="139"/>
      <c r="AX1381" s="139"/>
      <c r="AY1381" s="139"/>
      <c r="AZ1381" s="139"/>
      <c r="BA1381" s="139"/>
      <c r="BB1381" s="139"/>
      <c r="BC1381" s="139"/>
      <c r="BD1381" s="139"/>
      <c r="BE1381" s="139"/>
      <c r="BF1381" s="139"/>
      <c r="BG1381" s="139"/>
    </row>
    <row r="1382" spans="1:59" ht="14.25" x14ac:dyDescent="0.2">
      <c r="A1382" s="139"/>
      <c r="B1382" s="139"/>
      <c r="C1382" s="139"/>
      <c r="D1382" s="139"/>
      <c r="E1382" s="139"/>
      <c r="F1382" s="139"/>
      <c r="G1382" s="139"/>
      <c r="H1382" s="139"/>
      <c r="I1382" s="139"/>
      <c r="J1382" s="139"/>
      <c r="K1382" s="139"/>
      <c r="L1382" s="139"/>
      <c r="M1382" s="139"/>
      <c r="N1382" s="139"/>
      <c r="O1382" s="139"/>
      <c r="P1382" s="139"/>
      <c r="Q1382" s="139"/>
      <c r="R1382" s="139"/>
      <c r="S1382" s="139"/>
      <c r="T1382" s="139"/>
      <c r="U1382" s="139"/>
      <c r="V1382" s="139"/>
      <c r="W1382" s="139"/>
      <c r="X1382" s="139"/>
      <c r="Y1382" s="139"/>
      <c r="Z1382" s="139"/>
      <c r="AA1382" s="139"/>
      <c r="AB1382" s="139"/>
      <c r="AC1382" s="139"/>
      <c r="AD1382" s="139"/>
      <c r="AE1382" s="139"/>
      <c r="AF1382" s="139"/>
      <c r="AG1382" s="139"/>
      <c r="AH1382" s="139"/>
      <c r="AI1382" s="139"/>
      <c r="AJ1382" s="139"/>
      <c r="AK1382" s="139"/>
      <c r="AL1382" s="139"/>
      <c r="AM1382" s="139"/>
      <c r="AN1382" s="139"/>
      <c r="AO1382" s="139"/>
      <c r="AP1382" s="139"/>
      <c r="AQ1382" s="139"/>
      <c r="AR1382" s="139"/>
      <c r="AS1382" s="139"/>
      <c r="AT1382" s="139"/>
      <c r="AU1382" s="139"/>
      <c r="AV1382" s="139"/>
      <c r="AW1382" s="139"/>
      <c r="AX1382" s="139"/>
      <c r="AY1382" s="139"/>
      <c r="AZ1382" s="139"/>
      <c r="BA1382" s="139"/>
      <c r="BB1382" s="139"/>
      <c r="BC1382" s="139"/>
      <c r="BD1382" s="139"/>
      <c r="BE1382" s="139"/>
      <c r="BF1382" s="139"/>
      <c r="BG1382" s="139"/>
    </row>
    <row r="1383" spans="1:59" ht="14.25" x14ac:dyDescent="0.2">
      <c r="A1383" s="139"/>
      <c r="B1383" s="139"/>
      <c r="C1383" s="139"/>
      <c r="D1383" s="139"/>
      <c r="E1383" s="139"/>
      <c r="F1383" s="139"/>
      <c r="G1383" s="139"/>
      <c r="H1383" s="139"/>
      <c r="I1383" s="139"/>
      <c r="J1383" s="139"/>
      <c r="K1383" s="139"/>
      <c r="L1383" s="139"/>
      <c r="M1383" s="139"/>
      <c r="N1383" s="139"/>
      <c r="O1383" s="139"/>
      <c r="P1383" s="139"/>
      <c r="Q1383" s="139"/>
      <c r="R1383" s="139"/>
      <c r="S1383" s="139"/>
      <c r="T1383" s="139"/>
      <c r="U1383" s="139"/>
      <c r="V1383" s="139"/>
      <c r="W1383" s="139"/>
      <c r="X1383" s="139"/>
      <c r="Y1383" s="139"/>
      <c r="Z1383" s="139"/>
      <c r="AA1383" s="139"/>
      <c r="AB1383" s="139"/>
      <c r="AC1383" s="139"/>
      <c r="AD1383" s="139"/>
      <c r="AE1383" s="139"/>
      <c r="AF1383" s="139"/>
      <c r="AG1383" s="139"/>
      <c r="AH1383" s="139"/>
      <c r="AI1383" s="139"/>
      <c r="AJ1383" s="139"/>
      <c r="AK1383" s="139"/>
      <c r="AL1383" s="139"/>
      <c r="AM1383" s="139"/>
      <c r="AN1383" s="139"/>
      <c r="AO1383" s="139"/>
      <c r="AP1383" s="139"/>
      <c r="AQ1383" s="139"/>
      <c r="AR1383" s="139"/>
      <c r="AS1383" s="139"/>
      <c r="AT1383" s="139"/>
      <c r="AU1383" s="139"/>
      <c r="AV1383" s="139"/>
      <c r="AW1383" s="139"/>
      <c r="AX1383" s="139"/>
      <c r="AY1383" s="139"/>
      <c r="AZ1383" s="139"/>
      <c r="BA1383" s="139"/>
      <c r="BB1383" s="139"/>
      <c r="BC1383" s="139"/>
      <c r="BD1383" s="139"/>
      <c r="BE1383" s="139"/>
      <c r="BF1383" s="139"/>
      <c r="BG1383" s="139"/>
    </row>
    <row r="1384" spans="1:59" ht="14.25" x14ac:dyDescent="0.2">
      <c r="A1384" s="139"/>
      <c r="B1384" s="139"/>
      <c r="C1384" s="139"/>
      <c r="D1384" s="139"/>
      <c r="E1384" s="139"/>
      <c r="F1384" s="139"/>
      <c r="G1384" s="139"/>
      <c r="H1384" s="139"/>
      <c r="I1384" s="139"/>
      <c r="J1384" s="139"/>
      <c r="K1384" s="139"/>
      <c r="L1384" s="139"/>
      <c r="M1384" s="139"/>
      <c r="N1384" s="139"/>
      <c r="O1384" s="139"/>
      <c r="P1384" s="139"/>
      <c r="Q1384" s="139"/>
      <c r="R1384" s="139"/>
      <c r="S1384" s="139"/>
      <c r="T1384" s="139"/>
      <c r="U1384" s="139"/>
      <c r="V1384" s="139"/>
      <c r="W1384" s="139"/>
      <c r="X1384" s="139"/>
      <c r="Y1384" s="139"/>
      <c r="Z1384" s="139"/>
      <c r="AA1384" s="139"/>
      <c r="AB1384" s="139"/>
      <c r="AC1384" s="139"/>
      <c r="AD1384" s="139"/>
      <c r="AE1384" s="139"/>
      <c r="AF1384" s="139"/>
      <c r="AG1384" s="139"/>
      <c r="AH1384" s="139"/>
      <c r="AI1384" s="139"/>
      <c r="AJ1384" s="139"/>
      <c r="AK1384" s="139"/>
      <c r="AL1384" s="139"/>
      <c r="AM1384" s="139"/>
      <c r="AN1384" s="139"/>
      <c r="AO1384" s="139"/>
      <c r="AP1384" s="139"/>
      <c r="AQ1384" s="139"/>
      <c r="AR1384" s="139"/>
      <c r="AS1384" s="139"/>
      <c r="AT1384" s="139"/>
      <c r="AU1384" s="139"/>
      <c r="AV1384" s="139"/>
      <c r="AW1384" s="139"/>
      <c r="AX1384" s="139"/>
      <c r="AY1384" s="139"/>
      <c r="AZ1384" s="139"/>
      <c r="BA1384" s="139"/>
      <c r="BB1384" s="139"/>
      <c r="BC1384" s="139"/>
      <c r="BD1384" s="139"/>
      <c r="BE1384" s="139"/>
      <c r="BF1384" s="139"/>
      <c r="BG1384" s="139"/>
    </row>
    <row r="1385" spans="1:59" ht="14.25" x14ac:dyDescent="0.2">
      <c r="A1385" s="139"/>
      <c r="B1385" s="139"/>
      <c r="C1385" s="139"/>
      <c r="D1385" s="139"/>
      <c r="E1385" s="139"/>
      <c r="F1385" s="139"/>
      <c r="G1385" s="139"/>
      <c r="H1385" s="139"/>
      <c r="I1385" s="139"/>
      <c r="J1385" s="139"/>
      <c r="K1385" s="139"/>
      <c r="L1385" s="139"/>
      <c r="M1385" s="139"/>
      <c r="N1385" s="139"/>
      <c r="O1385" s="139"/>
      <c r="P1385" s="139"/>
      <c r="Q1385" s="139"/>
      <c r="R1385" s="139"/>
      <c r="S1385" s="139"/>
      <c r="T1385" s="139"/>
      <c r="U1385" s="139"/>
      <c r="V1385" s="139"/>
      <c r="W1385" s="139"/>
      <c r="X1385" s="139"/>
      <c r="Y1385" s="139"/>
      <c r="Z1385" s="139"/>
      <c r="AA1385" s="139"/>
      <c r="AB1385" s="139"/>
      <c r="AC1385" s="139"/>
      <c r="AD1385" s="139"/>
      <c r="AE1385" s="139"/>
      <c r="AF1385" s="139"/>
      <c r="AG1385" s="139"/>
      <c r="AH1385" s="139"/>
      <c r="AI1385" s="139"/>
      <c r="AJ1385" s="139"/>
      <c r="AK1385" s="139"/>
      <c r="AL1385" s="139"/>
      <c r="AM1385" s="139"/>
      <c r="AN1385" s="139"/>
      <c r="AO1385" s="139"/>
      <c r="AP1385" s="139"/>
      <c r="AQ1385" s="139"/>
      <c r="AR1385" s="139"/>
      <c r="AS1385" s="139"/>
      <c r="AT1385" s="139"/>
      <c r="AU1385" s="139"/>
      <c r="AV1385" s="139"/>
      <c r="AW1385" s="139"/>
      <c r="AX1385" s="139"/>
      <c r="AY1385" s="139"/>
      <c r="AZ1385" s="139"/>
      <c r="BA1385" s="139"/>
      <c r="BB1385" s="139"/>
      <c r="BC1385" s="139"/>
      <c r="BD1385" s="139"/>
      <c r="BE1385" s="139"/>
      <c r="BF1385" s="139"/>
      <c r="BG1385" s="139"/>
    </row>
    <row r="1386" spans="1:59" ht="14.25" x14ac:dyDescent="0.2">
      <c r="A1386" s="139"/>
      <c r="B1386" s="139"/>
      <c r="C1386" s="139"/>
      <c r="D1386" s="139"/>
      <c r="E1386" s="139"/>
      <c r="F1386" s="139"/>
      <c r="G1386" s="139"/>
      <c r="H1386" s="139"/>
      <c r="I1386" s="139"/>
      <c r="J1386" s="139"/>
      <c r="K1386" s="139"/>
      <c r="L1386" s="139"/>
      <c r="M1386" s="139"/>
      <c r="N1386" s="139"/>
      <c r="O1386" s="139"/>
      <c r="P1386" s="139"/>
      <c r="Q1386" s="139"/>
      <c r="R1386" s="139"/>
      <c r="S1386" s="139"/>
      <c r="T1386" s="139"/>
      <c r="U1386" s="139"/>
      <c r="V1386" s="139"/>
      <c r="W1386" s="139"/>
      <c r="X1386" s="139"/>
      <c r="Y1386" s="139"/>
      <c r="Z1386" s="139"/>
      <c r="AA1386" s="139"/>
      <c r="AB1386" s="139"/>
      <c r="AC1386" s="139"/>
      <c r="AD1386" s="139"/>
      <c r="AE1386" s="139"/>
      <c r="AF1386" s="139"/>
      <c r="AG1386" s="139"/>
      <c r="AH1386" s="139"/>
      <c r="AI1386" s="139"/>
      <c r="AJ1386" s="139"/>
      <c r="AK1386" s="139"/>
      <c r="AL1386" s="139"/>
      <c r="AM1386" s="139"/>
      <c r="AN1386" s="139"/>
      <c r="AO1386" s="139"/>
      <c r="AP1386" s="139"/>
      <c r="AQ1386" s="139"/>
      <c r="AR1386" s="139"/>
      <c r="AS1386" s="139"/>
      <c r="AT1386" s="139"/>
      <c r="AU1386" s="139"/>
      <c r="AV1386" s="139"/>
      <c r="AW1386" s="139"/>
      <c r="AX1386" s="139"/>
      <c r="AY1386" s="139"/>
      <c r="AZ1386" s="139"/>
      <c r="BA1386" s="139"/>
      <c r="BB1386" s="139"/>
      <c r="BC1386" s="139"/>
      <c r="BD1386" s="139"/>
      <c r="BE1386" s="139"/>
      <c r="BF1386" s="139"/>
      <c r="BG1386" s="139"/>
    </row>
    <row r="1387" spans="1:59" ht="14.25" x14ac:dyDescent="0.2">
      <c r="A1387" s="139"/>
      <c r="B1387" s="139"/>
      <c r="C1387" s="139"/>
      <c r="D1387" s="139"/>
      <c r="E1387" s="139"/>
      <c r="F1387" s="139"/>
      <c r="G1387" s="139"/>
      <c r="H1387" s="139"/>
      <c r="I1387" s="139"/>
      <c r="J1387" s="139"/>
      <c r="K1387" s="139"/>
      <c r="L1387" s="139"/>
      <c r="M1387" s="139"/>
      <c r="N1387" s="139"/>
      <c r="O1387" s="139"/>
      <c r="P1387" s="139"/>
      <c r="Q1387" s="139"/>
      <c r="R1387" s="139"/>
      <c r="S1387" s="139"/>
      <c r="T1387" s="139"/>
      <c r="U1387" s="139"/>
      <c r="V1387" s="139"/>
      <c r="W1387" s="139"/>
      <c r="X1387" s="139"/>
      <c r="Y1387" s="139"/>
      <c r="Z1387" s="139"/>
      <c r="AA1387" s="139"/>
      <c r="AB1387" s="139"/>
      <c r="AC1387" s="139"/>
      <c r="AD1387" s="139"/>
      <c r="AE1387" s="139"/>
      <c r="AF1387" s="139"/>
      <c r="AG1387" s="139"/>
      <c r="AH1387" s="139"/>
      <c r="AI1387" s="139"/>
      <c r="AJ1387" s="139"/>
      <c r="AK1387" s="139"/>
      <c r="AL1387" s="139"/>
      <c r="AM1387" s="139"/>
      <c r="AN1387" s="139"/>
      <c r="AO1387" s="139"/>
      <c r="AP1387" s="139"/>
      <c r="AQ1387" s="139"/>
      <c r="AR1387" s="139"/>
      <c r="AS1387" s="139"/>
      <c r="AT1387" s="139"/>
      <c r="AU1387" s="139"/>
      <c r="AV1387" s="139"/>
      <c r="AW1387" s="139"/>
      <c r="AX1387" s="139"/>
      <c r="AY1387" s="139"/>
      <c r="AZ1387" s="139"/>
      <c r="BA1387" s="139"/>
      <c r="BB1387" s="139"/>
      <c r="BC1387" s="139"/>
      <c r="BD1387" s="139"/>
      <c r="BE1387" s="139"/>
      <c r="BF1387" s="139"/>
      <c r="BG1387" s="139"/>
    </row>
    <row r="1388" spans="1:59" ht="14.25" x14ac:dyDescent="0.2">
      <c r="A1388" s="139"/>
      <c r="B1388" s="139"/>
      <c r="C1388" s="139"/>
      <c r="D1388" s="139"/>
      <c r="E1388" s="139"/>
      <c r="F1388" s="139"/>
      <c r="G1388" s="139"/>
      <c r="H1388" s="139"/>
      <c r="I1388" s="139"/>
      <c r="J1388" s="139"/>
      <c r="K1388" s="139"/>
      <c r="L1388" s="139"/>
      <c r="M1388" s="139"/>
      <c r="N1388" s="139"/>
      <c r="O1388" s="139"/>
      <c r="P1388" s="139"/>
      <c r="Q1388" s="139"/>
      <c r="R1388" s="139"/>
      <c r="S1388" s="139"/>
      <c r="T1388" s="139"/>
      <c r="U1388" s="139"/>
      <c r="V1388" s="139"/>
      <c r="W1388" s="139"/>
      <c r="X1388" s="139"/>
      <c r="Y1388" s="139"/>
      <c r="Z1388" s="139"/>
      <c r="AA1388" s="139"/>
      <c r="AB1388" s="139"/>
      <c r="AC1388" s="139"/>
      <c r="AD1388" s="139"/>
      <c r="AE1388" s="139"/>
      <c r="AF1388" s="139"/>
      <c r="AG1388" s="139"/>
      <c r="AH1388" s="139"/>
      <c r="AI1388" s="139"/>
      <c r="AJ1388" s="139"/>
      <c r="AK1388" s="139"/>
      <c r="AL1388" s="139"/>
      <c r="AM1388" s="139"/>
      <c r="AN1388" s="139"/>
      <c r="AO1388" s="139"/>
      <c r="AP1388" s="139"/>
      <c r="AQ1388" s="139"/>
      <c r="AR1388" s="139"/>
      <c r="AS1388" s="139"/>
      <c r="AT1388" s="139"/>
      <c r="AU1388" s="139"/>
      <c r="AV1388" s="139"/>
      <c r="AW1388" s="139"/>
      <c r="AX1388" s="139"/>
      <c r="AY1388" s="139"/>
      <c r="AZ1388" s="139"/>
      <c r="BA1388" s="139"/>
      <c r="BB1388" s="139"/>
      <c r="BC1388" s="139"/>
      <c r="BD1388" s="139"/>
      <c r="BE1388" s="139"/>
      <c r="BF1388" s="139"/>
      <c r="BG1388" s="139"/>
    </row>
    <row r="1389" spans="1:59" ht="14.25" x14ac:dyDescent="0.2">
      <c r="A1389" s="139"/>
      <c r="B1389" s="139"/>
      <c r="C1389" s="139"/>
      <c r="D1389" s="139"/>
      <c r="E1389" s="139"/>
      <c r="F1389" s="139"/>
      <c r="G1389" s="139"/>
      <c r="H1389" s="139"/>
      <c r="I1389" s="139"/>
      <c r="J1389" s="139"/>
      <c r="K1389" s="139"/>
      <c r="L1389" s="139"/>
      <c r="M1389" s="139"/>
      <c r="N1389" s="139"/>
      <c r="O1389" s="139"/>
      <c r="P1389" s="139"/>
      <c r="Q1389" s="139"/>
      <c r="R1389" s="139"/>
      <c r="S1389" s="139"/>
      <c r="T1389" s="139"/>
      <c r="U1389" s="139"/>
      <c r="V1389" s="139"/>
      <c r="W1389" s="139"/>
      <c r="X1389" s="139"/>
      <c r="Y1389" s="139"/>
      <c r="Z1389" s="139"/>
      <c r="AA1389" s="139"/>
      <c r="AB1389" s="139"/>
      <c r="AC1389" s="139"/>
      <c r="AD1389" s="139"/>
      <c r="AE1389" s="139"/>
      <c r="AF1389" s="139"/>
      <c r="AG1389" s="139"/>
      <c r="AH1389" s="139"/>
      <c r="AI1389" s="139"/>
      <c r="AJ1389" s="139"/>
      <c r="AK1389" s="139"/>
      <c r="AL1389" s="139"/>
      <c r="AM1389" s="139"/>
      <c r="AN1389" s="139"/>
      <c r="AO1389" s="139"/>
      <c r="AP1389" s="139"/>
      <c r="AQ1389" s="139"/>
      <c r="AR1389" s="139"/>
      <c r="AS1389" s="139"/>
      <c r="AT1389" s="139"/>
      <c r="AU1389" s="139"/>
      <c r="AV1389" s="139"/>
      <c r="AW1389" s="139"/>
      <c r="AX1389" s="139"/>
      <c r="AY1389" s="139"/>
      <c r="AZ1389" s="139"/>
      <c r="BA1389" s="139"/>
      <c r="BB1389" s="139"/>
      <c r="BC1389" s="139"/>
      <c r="BD1389" s="139"/>
      <c r="BE1389" s="139"/>
      <c r="BF1389" s="139"/>
      <c r="BG1389" s="139"/>
    </row>
    <row r="1390" spans="1:59" ht="14.25" x14ac:dyDescent="0.2">
      <c r="A1390" s="139"/>
      <c r="B1390" s="139"/>
      <c r="C1390" s="139"/>
      <c r="D1390" s="139"/>
      <c r="E1390" s="139"/>
      <c r="F1390" s="139"/>
      <c r="G1390" s="139"/>
      <c r="H1390" s="139"/>
      <c r="I1390" s="139"/>
      <c r="J1390" s="139"/>
      <c r="K1390" s="139"/>
      <c r="L1390" s="139"/>
      <c r="M1390" s="139"/>
      <c r="N1390" s="139"/>
      <c r="O1390" s="139"/>
      <c r="P1390" s="139"/>
      <c r="Q1390" s="139"/>
      <c r="R1390" s="139"/>
      <c r="S1390" s="139"/>
      <c r="T1390" s="139"/>
      <c r="U1390" s="139"/>
      <c r="V1390" s="139"/>
      <c r="W1390" s="139"/>
      <c r="X1390" s="139"/>
      <c r="Y1390" s="139"/>
      <c r="Z1390" s="139"/>
      <c r="AA1390" s="139"/>
      <c r="AB1390" s="139"/>
      <c r="AC1390" s="139"/>
      <c r="AD1390" s="139"/>
      <c r="AE1390" s="139"/>
      <c r="AF1390" s="139"/>
      <c r="AG1390" s="139"/>
      <c r="AH1390" s="139"/>
      <c r="AI1390" s="139"/>
      <c r="AJ1390" s="139"/>
      <c r="AK1390" s="139"/>
      <c r="AL1390" s="139"/>
      <c r="AM1390" s="139"/>
      <c r="AN1390" s="139"/>
      <c r="AO1390" s="139"/>
      <c r="AP1390" s="139"/>
      <c r="AQ1390" s="139"/>
      <c r="AR1390" s="139"/>
      <c r="AS1390" s="139"/>
      <c r="AT1390" s="139"/>
      <c r="AU1390" s="139"/>
      <c r="AV1390" s="139"/>
      <c r="AW1390" s="139"/>
      <c r="AX1390" s="139"/>
      <c r="AY1390" s="139"/>
      <c r="AZ1390" s="139"/>
      <c r="BA1390" s="139"/>
      <c r="BB1390" s="139"/>
      <c r="BC1390" s="139"/>
      <c r="BD1390" s="139"/>
      <c r="BE1390" s="139"/>
      <c r="BF1390" s="139"/>
      <c r="BG1390" s="139"/>
    </row>
    <row r="1391" spans="1:59" ht="14.25" x14ac:dyDescent="0.2">
      <c r="A1391" s="139"/>
      <c r="B1391" s="139"/>
      <c r="C1391" s="139"/>
      <c r="D1391" s="139"/>
      <c r="E1391" s="139"/>
      <c r="F1391" s="139"/>
      <c r="G1391" s="139"/>
      <c r="H1391" s="139"/>
      <c r="I1391" s="139"/>
      <c r="J1391" s="139"/>
      <c r="K1391" s="139"/>
      <c r="L1391" s="139"/>
      <c r="M1391" s="139"/>
      <c r="N1391" s="139"/>
      <c r="O1391" s="139"/>
      <c r="P1391" s="139"/>
      <c r="Q1391" s="139"/>
      <c r="R1391" s="139"/>
      <c r="S1391" s="139"/>
      <c r="T1391" s="139"/>
      <c r="U1391" s="139"/>
      <c r="V1391" s="139"/>
      <c r="W1391" s="139"/>
      <c r="X1391" s="139"/>
      <c r="Y1391" s="139"/>
      <c r="Z1391" s="139"/>
      <c r="AA1391" s="139"/>
      <c r="AB1391" s="139"/>
      <c r="AC1391" s="139"/>
      <c r="AD1391" s="139"/>
      <c r="AE1391" s="139"/>
      <c r="AF1391" s="139"/>
      <c r="AG1391" s="139"/>
      <c r="AH1391" s="139"/>
      <c r="AI1391" s="139"/>
      <c r="AJ1391" s="139"/>
      <c r="AK1391" s="139"/>
      <c r="AL1391" s="139"/>
      <c r="AM1391" s="139"/>
      <c r="AN1391" s="139"/>
      <c r="AO1391" s="139"/>
      <c r="AP1391" s="139"/>
      <c r="AQ1391" s="139"/>
      <c r="AR1391" s="139"/>
      <c r="AS1391" s="139"/>
      <c r="AT1391" s="139"/>
      <c r="AU1391" s="139"/>
      <c r="AV1391" s="139"/>
      <c r="AW1391" s="139"/>
      <c r="AX1391" s="139"/>
      <c r="AY1391" s="139"/>
      <c r="AZ1391" s="139"/>
      <c r="BA1391" s="139"/>
      <c r="BB1391" s="139"/>
      <c r="BC1391" s="139"/>
      <c r="BD1391" s="139"/>
      <c r="BE1391" s="139"/>
      <c r="BF1391" s="139"/>
      <c r="BG1391" s="139"/>
    </row>
    <row r="1392" spans="1:59" ht="14.25" x14ac:dyDescent="0.2">
      <c r="A1392" s="139"/>
      <c r="B1392" s="139"/>
      <c r="C1392" s="139"/>
      <c r="D1392" s="139"/>
      <c r="E1392" s="139"/>
      <c r="F1392" s="139"/>
      <c r="G1392" s="139"/>
      <c r="H1392" s="139"/>
      <c r="I1392" s="139"/>
      <c r="J1392" s="139"/>
      <c r="K1392" s="139"/>
      <c r="L1392" s="139"/>
      <c r="M1392" s="139"/>
      <c r="N1392" s="139"/>
      <c r="O1392" s="139"/>
      <c r="P1392" s="139"/>
      <c r="Q1392" s="139"/>
      <c r="R1392" s="139"/>
      <c r="S1392" s="139"/>
      <c r="T1392" s="139"/>
      <c r="U1392" s="139"/>
      <c r="V1392" s="139"/>
      <c r="W1392" s="139"/>
      <c r="X1392" s="139"/>
      <c r="Y1392" s="139"/>
      <c r="Z1392" s="139"/>
      <c r="AA1392" s="139"/>
      <c r="AB1392" s="139"/>
      <c r="AC1392" s="139"/>
      <c r="AD1392" s="139"/>
      <c r="AE1392" s="139"/>
      <c r="AF1392" s="139"/>
      <c r="AG1392" s="139"/>
      <c r="AH1392" s="139"/>
      <c r="AI1392" s="139"/>
      <c r="AJ1392" s="139"/>
      <c r="AK1392" s="139"/>
      <c r="AL1392" s="139"/>
      <c r="AM1392" s="139"/>
      <c r="AN1392" s="139"/>
      <c r="AO1392" s="139"/>
      <c r="AP1392" s="139"/>
      <c r="AQ1392" s="139"/>
      <c r="AR1392" s="139"/>
      <c r="AS1392" s="139"/>
      <c r="AT1392" s="139"/>
      <c r="AU1392" s="139"/>
      <c r="AV1392" s="139"/>
      <c r="AW1392" s="139"/>
      <c r="AX1392" s="139"/>
      <c r="AY1392" s="139"/>
      <c r="AZ1392" s="139"/>
      <c r="BA1392" s="139"/>
      <c r="BB1392" s="139"/>
      <c r="BC1392" s="139"/>
      <c r="BD1392" s="139"/>
      <c r="BE1392" s="139"/>
      <c r="BF1392" s="139"/>
      <c r="BG1392" s="139"/>
    </row>
    <row r="1393" spans="1:59" ht="14.25" x14ac:dyDescent="0.2">
      <c r="A1393" s="139"/>
      <c r="B1393" s="139"/>
      <c r="C1393" s="139"/>
      <c r="D1393" s="139"/>
      <c r="E1393" s="139"/>
      <c r="F1393" s="139"/>
      <c r="G1393" s="139"/>
      <c r="H1393" s="139"/>
      <c r="I1393" s="139"/>
      <c r="J1393" s="139"/>
      <c r="K1393" s="139"/>
      <c r="L1393" s="139"/>
      <c r="M1393" s="139"/>
      <c r="N1393" s="139"/>
      <c r="O1393" s="139"/>
      <c r="P1393" s="139"/>
      <c r="Q1393" s="139"/>
      <c r="R1393" s="139"/>
      <c r="S1393" s="139"/>
      <c r="T1393" s="139"/>
      <c r="U1393" s="139"/>
      <c r="V1393" s="139"/>
      <c r="W1393" s="139"/>
      <c r="X1393" s="139"/>
      <c r="Y1393" s="139"/>
      <c r="Z1393" s="139"/>
      <c r="AA1393" s="139"/>
      <c r="AB1393" s="139"/>
      <c r="AC1393" s="139"/>
      <c r="AD1393" s="139"/>
      <c r="AE1393" s="139"/>
      <c r="AF1393" s="139"/>
      <c r="AG1393" s="139"/>
      <c r="AH1393" s="139"/>
      <c r="AI1393" s="139"/>
      <c r="AJ1393" s="139"/>
      <c r="AK1393" s="139"/>
      <c r="AL1393" s="139"/>
      <c r="AM1393" s="139"/>
      <c r="AN1393" s="139"/>
      <c r="AO1393" s="139"/>
      <c r="AP1393" s="139"/>
      <c r="AQ1393" s="139"/>
      <c r="AR1393" s="139"/>
      <c r="AS1393" s="139"/>
      <c r="AT1393" s="139"/>
      <c r="AU1393" s="139"/>
      <c r="AV1393" s="139"/>
      <c r="AW1393" s="139"/>
      <c r="AX1393" s="139"/>
      <c r="AY1393" s="139"/>
      <c r="AZ1393" s="139"/>
      <c r="BA1393" s="139"/>
      <c r="BB1393" s="139"/>
      <c r="BC1393" s="139"/>
      <c r="BD1393" s="139"/>
      <c r="BE1393" s="139"/>
      <c r="BF1393" s="139"/>
      <c r="BG1393" s="139"/>
    </row>
    <row r="1394" spans="1:59" ht="14.25" x14ac:dyDescent="0.2">
      <c r="A1394" s="139"/>
      <c r="B1394" s="139"/>
      <c r="C1394" s="139"/>
      <c r="D1394" s="139"/>
      <c r="E1394" s="139"/>
      <c r="F1394" s="139"/>
      <c r="G1394" s="139"/>
      <c r="H1394" s="139"/>
      <c r="I1394" s="139"/>
      <c r="J1394" s="139"/>
      <c r="K1394" s="139"/>
      <c r="L1394" s="139"/>
      <c r="M1394" s="139"/>
      <c r="N1394" s="139"/>
      <c r="O1394" s="139"/>
      <c r="P1394" s="139"/>
      <c r="Q1394" s="139"/>
      <c r="R1394" s="139"/>
      <c r="S1394" s="139"/>
      <c r="T1394" s="139"/>
      <c r="U1394" s="139"/>
      <c r="V1394" s="139"/>
      <c r="W1394" s="139"/>
      <c r="X1394" s="139"/>
      <c r="Y1394" s="139"/>
      <c r="Z1394" s="139"/>
      <c r="AA1394" s="139"/>
      <c r="AB1394" s="139"/>
      <c r="AC1394" s="139"/>
      <c r="AD1394" s="139"/>
      <c r="AE1394" s="139"/>
      <c r="AF1394" s="139"/>
      <c r="AG1394" s="139"/>
      <c r="AH1394" s="139"/>
      <c r="AI1394" s="139"/>
      <c r="AJ1394" s="139"/>
      <c r="AK1394" s="139"/>
      <c r="AL1394" s="139"/>
      <c r="AM1394" s="139"/>
      <c r="AN1394" s="139"/>
      <c r="AO1394" s="139"/>
      <c r="AP1394" s="139"/>
      <c r="AQ1394" s="139"/>
      <c r="AR1394" s="139"/>
      <c r="AS1394" s="139"/>
      <c r="AT1394" s="139"/>
      <c r="AU1394" s="139"/>
      <c r="AV1394" s="139"/>
      <c r="AW1394" s="139"/>
      <c r="AX1394" s="139"/>
      <c r="AY1394" s="139"/>
      <c r="AZ1394" s="139"/>
      <c r="BA1394" s="139"/>
      <c r="BB1394" s="139"/>
      <c r="BC1394" s="139"/>
      <c r="BD1394" s="139"/>
      <c r="BE1394" s="139"/>
      <c r="BF1394" s="139"/>
      <c r="BG1394" s="139"/>
    </row>
    <row r="1395" spans="1:59" ht="14.25" x14ac:dyDescent="0.2">
      <c r="A1395" s="139"/>
      <c r="B1395" s="139"/>
      <c r="C1395" s="139"/>
      <c r="D1395" s="139"/>
      <c r="E1395" s="139"/>
      <c r="F1395" s="139"/>
      <c r="G1395" s="139"/>
      <c r="H1395" s="139"/>
      <c r="I1395" s="139"/>
      <c r="J1395" s="139"/>
      <c r="K1395" s="139"/>
      <c r="L1395" s="139"/>
      <c r="M1395" s="139"/>
      <c r="N1395" s="139"/>
      <c r="O1395" s="139"/>
      <c r="P1395" s="139"/>
      <c r="Q1395" s="139"/>
      <c r="R1395" s="139"/>
      <c r="S1395" s="139"/>
      <c r="T1395" s="139"/>
      <c r="U1395" s="139"/>
      <c r="V1395" s="139"/>
      <c r="W1395" s="139"/>
      <c r="X1395" s="139"/>
      <c r="Y1395" s="139"/>
      <c r="Z1395" s="139"/>
      <c r="AA1395" s="139"/>
      <c r="AB1395" s="139"/>
      <c r="AC1395" s="139"/>
      <c r="AD1395" s="139"/>
      <c r="AE1395" s="139"/>
      <c r="AF1395" s="139"/>
      <c r="AG1395" s="139"/>
      <c r="AH1395" s="139"/>
      <c r="AI1395" s="139"/>
      <c r="AJ1395" s="139"/>
      <c r="AK1395" s="139"/>
      <c r="AL1395" s="139"/>
      <c r="AM1395" s="139"/>
      <c r="AN1395" s="139"/>
      <c r="AO1395" s="139"/>
      <c r="AP1395" s="139"/>
      <c r="AQ1395" s="139"/>
      <c r="AR1395" s="139"/>
      <c r="AS1395" s="139"/>
      <c r="AT1395" s="139"/>
      <c r="AU1395" s="139"/>
      <c r="AV1395" s="139"/>
      <c r="AW1395" s="139"/>
      <c r="AX1395" s="139"/>
      <c r="AY1395" s="139"/>
      <c r="AZ1395" s="139"/>
      <c r="BA1395" s="139"/>
      <c r="BB1395" s="139"/>
      <c r="BC1395" s="139"/>
      <c r="BD1395" s="139"/>
      <c r="BE1395" s="139"/>
      <c r="BF1395" s="139"/>
      <c r="BG1395" s="139"/>
    </row>
    <row r="1396" spans="1:59" ht="14.25" x14ac:dyDescent="0.2">
      <c r="A1396" s="139"/>
      <c r="B1396" s="139"/>
      <c r="C1396" s="139"/>
      <c r="D1396" s="139"/>
      <c r="E1396" s="139"/>
      <c r="F1396" s="139"/>
      <c r="G1396" s="139"/>
      <c r="H1396" s="139"/>
      <c r="I1396" s="139"/>
      <c r="J1396" s="139"/>
      <c r="K1396" s="139"/>
      <c r="L1396" s="139"/>
      <c r="M1396" s="139"/>
      <c r="N1396" s="139"/>
      <c r="O1396" s="139"/>
      <c r="P1396" s="139"/>
      <c r="Q1396" s="139"/>
      <c r="R1396" s="139"/>
      <c r="S1396" s="139"/>
      <c r="T1396" s="139"/>
      <c r="U1396" s="139"/>
      <c r="V1396" s="139"/>
      <c r="W1396" s="139"/>
      <c r="X1396" s="139"/>
      <c r="Y1396" s="139"/>
      <c r="Z1396" s="139"/>
      <c r="AA1396" s="139"/>
      <c r="AB1396" s="139"/>
      <c r="AC1396" s="139"/>
      <c r="AD1396" s="139"/>
      <c r="AE1396" s="139"/>
      <c r="AF1396" s="139"/>
      <c r="AG1396" s="139"/>
      <c r="AH1396" s="139"/>
      <c r="AI1396" s="139"/>
      <c r="AJ1396" s="139"/>
      <c r="AK1396" s="139"/>
      <c r="AL1396" s="139"/>
      <c r="AM1396" s="139"/>
      <c r="AN1396" s="139"/>
      <c r="AO1396" s="139"/>
      <c r="AP1396" s="139"/>
      <c r="AQ1396" s="139"/>
      <c r="AR1396" s="139"/>
      <c r="AS1396" s="139"/>
      <c r="AT1396" s="139"/>
      <c r="AU1396" s="139"/>
      <c r="AV1396" s="139"/>
      <c r="AW1396" s="139"/>
      <c r="AX1396" s="139"/>
      <c r="AY1396" s="139"/>
      <c r="AZ1396" s="139"/>
      <c r="BA1396" s="139"/>
      <c r="BB1396" s="139"/>
      <c r="BC1396" s="139"/>
      <c r="BD1396" s="139"/>
      <c r="BE1396" s="139"/>
      <c r="BF1396" s="139"/>
      <c r="BG1396" s="139"/>
    </row>
    <row r="1397" spans="1:59" ht="14.25" x14ac:dyDescent="0.2">
      <c r="A1397" s="139"/>
      <c r="B1397" s="139"/>
      <c r="C1397" s="139"/>
      <c r="D1397" s="139"/>
      <c r="E1397" s="139"/>
      <c r="F1397" s="139"/>
      <c r="G1397" s="139"/>
      <c r="H1397" s="139"/>
      <c r="I1397" s="139"/>
      <c r="J1397" s="139"/>
      <c r="K1397" s="139"/>
      <c r="L1397" s="139"/>
      <c r="M1397" s="139"/>
      <c r="N1397" s="139"/>
      <c r="O1397" s="139"/>
      <c r="P1397" s="139"/>
      <c r="Q1397" s="139"/>
      <c r="R1397" s="139"/>
      <c r="S1397" s="139"/>
      <c r="T1397" s="139"/>
      <c r="U1397" s="139"/>
      <c r="V1397" s="139"/>
      <c r="W1397" s="139"/>
      <c r="X1397" s="139"/>
      <c r="Y1397" s="139"/>
      <c r="Z1397" s="139"/>
      <c r="AA1397" s="139"/>
      <c r="AB1397" s="139"/>
      <c r="AC1397" s="139"/>
      <c r="AD1397" s="139"/>
      <c r="AE1397" s="139"/>
      <c r="AF1397" s="139"/>
      <c r="AG1397" s="139"/>
      <c r="AH1397" s="139"/>
      <c r="AI1397" s="139"/>
      <c r="AJ1397" s="139"/>
      <c r="AK1397" s="139"/>
      <c r="AL1397" s="139"/>
      <c r="AM1397" s="139"/>
      <c r="AN1397" s="139"/>
      <c r="AO1397" s="139"/>
      <c r="AP1397" s="139"/>
      <c r="AQ1397" s="139"/>
      <c r="AR1397" s="139"/>
      <c r="AS1397" s="139"/>
      <c r="AT1397" s="139"/>
      <c r="AU1397" s="139"/>
      <c r="AV1397" s="139"/>
      <c r="AW1397" s="139"/>
      <c r="AX1397" s="139"/>
      <c r="AY1397" s="139"/>
      <c r="AZ1397" s="139"/>
      <c r="BA1397" s="139"/>
      <c r="BB1397" s="139"/>
      <c r="BC1397" s="139"/>
      <c r="BD1397" s="139"/>
      <c r="BE1397" s="139"/>
      <c r="BF1397" s="139"/>
      <c r="BG1397" s="139"/>
    </row>
    <row r="1398" spans="1:59" ht="14.25" x14ac:dyDescent="0.2">
      <c r="A1398" s="139"/>
      <c r="B1398" s="139"/>
      <c r="C1398" s="139"/>
      <c r="D1398" s="139"/>
      <c r="E1398" s="139"/>
      <c r="F1398" s="139"/>
      <c r="G1398" s="139"/>
      <c r="H1398" s="139"/>
      <c r="I1398" s="139"/>
      <c r="J1398" s="139"/>
      <c r="K1398" s="139"/>
      <c r="L1398" s="139"/>
      <c r="M1398" s="139"/>
      <c r="N1398" s="139"/>
      <c r="O1398" s="139"/>
      <c r="P1398" s="139"/>
      <c r="Q1398" s="139"/>
      <c r="R1398" s="139"/>
      <c r="S1398" s="139"/>
      <c r="T1398" s="139"/>
      <c r="U1398" s="139"/>
      <c r="V1398" s="139"/>
      <c r="W1398" s="139"/>
      <c r="X1398" s="139"/>
      <c r="Y1398" s="139"/>
      <c r="Z1398" s="139"/>
      <c r="AA1398" s="139"/>
      <c r="AB1398" s="139"/>
      <c r="AC1398" s="139"/>
      <c r="AD1398" s="139"/>
      <c r="AE1398" s="139"/>
      <c r="AF1398" s="139"/>
      <c r="AG1398" s="139"/>
      <c r="AH1398" s="139"/>
      <c r="AI1398" s="139"/>
      <c r="AJ1398" s="139"/>
      <c r="AK1398" s="139"/>
      <c r="AL1398" s="139"/>
      <c r="AM1398" s="139"/>
      <c r="AN1398" s="139"/>
      <c r="AO1398" s="139"/>
      <c r="AP1398" s="139"/>
      <c r="AQ1398" s="139"/>
      <c r="AR1398" s="139"/>
      <c r="AS1398" s="139"/>
      <c r="AT1398" s="139"/>
      <c r="AU1398" s="139"/>
      <c r="AV1398" s="139"/>
      <c r="AW1398" s="139"/>
      <c r="AX1398" s="139"/>
      <c r="AY1398" s="139"/>
      <c r="AZ1398" s="139"/>
      <c r="BA1398" s="139"/>
      <c r="BB1398" s="139"/>
      <c r="BC1398" s="139"/>
      <c r="BD1398" s="139"/>
      <c r="BE1398" s="139"/>
      <c r="BF1398" s="139"/>
      <c r="BG1398" s="139"/>
    </row>
    <row r="1399" spans="1:59" ht="14.25" x14ac:dyDescent="0.2">
      <c r="A1399" s="139"/>
      <c r="B1399" s="139"/>
      <c r="C1399" s="139"/>
      <c r="D1399" s="139"/>
      <c r="E1399" s="139"/>
      <c r="F1399" s="139"/>
      <c r="G1399" s="139"/>
      <c r="H1399" s="139"/>
      <c r="I1399" s="139"/>
      <c r="J1399" s="139"/>
      <c r="K1399" s="139"/>
      <c r="L1399" s="139"/>
      <c r="M1399" s="139"/>
      <c r="N1399" s="139"/>
      <c r="O1399" s="139"/>
      <c r="P1399" s="139"/>
      <c r="Q1399" s="139"/>
      <c r="R1399" s="139"/>
      <c r="S1399" s="139"/>
      <c r="T1399" s="139"/>
      <c r="U1399" s="139"/>
      <c r="V1399" s="139"/>
      <c r="W1399" s="139"/>
      <c r="X1399" s="139"/>
      <c r="Y1399" s="139"/>
      <c r="Z1399" s="139"/>
      <c r="AA1399" s="139"/>
      <c r="AB1399" s="139"/>
      <c r="AC1399" s="139"/>
      <c r="AD1399" s="139"/>
      <c r="AE1399" s="139"/>
      <c r="AF1399" s="139"/>
      <c r="AG1399" s="139"/>
      <c r="AH1399" s="139"/>
      <c r="AI1399" s="139"/>
      <c r="AJ1399" s="139"/>
      <c r="AK1399" s="139"/>
      <c r="AL1399" s="139"/>
      <c r="AM1399" s="139"/>
      <c r="AN1399" s="139"/>
      <c r="AO1399" s="139"/>
      <c r="AP1399" s="139"/>
      <c r="AQ1399" s="139"/>
      <c r="AR1399" s="139"/>
      <c r="AS1399" s="139"/>
      <c r="AT1399" s="139"/>
      <c r="AU1399" s="139"/>
      <c r="AV1399" s="139"/>
      <c r="AW1399" s="139"/>
      <c r="AX1399" s="139"/>
      <c r="AY1399" s="139"/>
      <c r="AZ1399" s="139"/>
      <c r="BA1399" s="139"/>
      <c r="BB1399" s="139"/>
      <c r="BC1399" s="139"/>
      <c r="BD1399" s="139"/>
      <c r="BE1399" s="139"/>
      <c r="BF1399" s="139"/>
      <c r="BG1399" s="139"/>
    </row>
    <row r="1400" spans="1:59" ht="14.25" x14ac:dyDescent="0.2">
      <c r="A1400" s="139"/>
      <c r="B1400" s="139"/>
      <c r="C1400" s="139"/>
      <c r="D1400" s="139"/>
      <c r="E1400" s="139"/>
      <c r="F1400" s="139"/>
      <c r="G1400" s="139"/>
      <c r="H1400" s="139"/>
      <c r="I1400" s="139"/>
      <c r="J1400" s="139"/>
      <c r="K1400" s="139"/>
      <c r="L1400" s="139"/>
      <c r="M1400" s="139"/>
      <c r="N1400" s="139"/>
      <c r="O1400" s="139"/>
      <c r="P1400" s="139"/>
      <c r="Q1400" s="139"/>
      <c r="R1400" s="139"/>
      <c r="S1400" s="139"/>
      <c r="T1400" s="139"/>
      <c r="U1400" s="139"/>
      <c r="V1400" s="139"/>
      <c r="W1400" s="139"/>
      <c r="X1400" s="139"/>
      <c r="Y1400" s="139"/>
      <c r="Z1400" s="139"/>
      <c r="AA1400" s="139"/>
      <c r="AB1400" s="139"/>
      <c r="AC1400" s="139"/>
      <c r="AD1400" s="139"/>
      <c r="AE1400" s="139"/>
      <c r="AF1400" s="139"/>
      <c r="AG1400" s="139"/>
      <c r="AH1400" s="139"/>
      <c r="AI1400" s="139"/>
      <c r="AJ1400" s="139"/>
      <c r="AK1400" s="139"/>
      <c r="AL1400" s="139"/>
      <c r="AM1400" s="139"/>
      <c r="AN1400" s="139"/>
      <c r="AO1400" s="139"/>
      <c r="AP1400" s="139"/>
      <c r="AQ1400" s="139"/>
      <c r="AR1400" s="139"/>
      <c r="AS1400" s="139"/>
      <c r="AT1400" s="139"/>
      <c r="AU1400" s="139"/>
      <c r="AV1400" s="139"/>
      <c r="AW1400" s="139"/>
      <c r="AX1400" s="139"/>
      <c r="AY1400" s="139"/>
      <c r="AZ1400" s="139"/>
      <c r="BA1400" s="139"/>
      <c r="BB1400" s="139"/>
      <c r="BC1400" s="139"/>
      <c r="BD1400" s="139"/>
      <c r="BE1400" s="139"/>
      <c r="BF1400" s="139"/>
      <c r="BG1400" s="139"/>
    </row>
    <row r="1401" spans="1:59" ht="14.25" x14ac:dyDescent="0.2">
      <c r="A1401" s="139"/>
      <c r="B1401" s="139"/>
      <c r="C1401" s="139"/>
      <c r="D1401" s="139"/>
      <c r="E1401" s="139"/>
      <c r="F1401" s="139"/>
      <c r="G1401" s="139"/>
      <c r="H1401" s="139"/>
      <c r="I1401" s="139"/>
      <c r="J1401" s="139"/>
      <c r="K1401" s="139"/>
      <c r="L1401" s="139"/>
      <c r="M1401" s="139"/>
      <c r="N1401" s="139"/>
      <c r="O1401" s="139"/>
      <c r="P1401" s="139"/>
      <c r="Q1401" s="139"/>
      <c r="R1401" s="139"/>
      <c r="S1401" s="139"/>
      <c r="T1401" s="139"/>
      <c r="U1401" s="139"/>
      <c r="V1401" s="139"/>
      <c r="W1401" s="139"/>
      <c r="X1401" s="139"/>
      <c r="Y1401" s="139"/>
      <c r="Z1401" s="139"/>
      <c r="AA1401" s="139"/>
      <c r="AB1401" s="139"/>
      <c r="AC1401" s="139"/>
      <c r="AD1401" s="139"/>
      <c r="AE1401" s="139"/>
      <c r="AF1401" s="139"/>
      <c r="AG1401" s="139"/>
      <c r="AH1401" s="139"/>
      <c r="AI1401" s="139"/>
      <c r="AJ1401" s="139"/>
      <c r="AK1401" s="139"/>
      <c r="AL1401" s="139"/>
      <c r="AM1401" s="139"/>
      <c r="AN1401" s="139"/>
      <c r="AO1401" s="139"/>
      <c r="AP1401" s="139"/>
      <c r="AQ1401" s="139"/>
      <c r="AR1401" s="139"/>
      <c r="AS1401" s="139"/>
      <c r="AT1401" s="139"/>
      <c r="AU1401" s="139"/>
      <c r="AV1401" s="139"/>
      <c r="AW1401" s="139"/>
      <c r="AX1401" s="139"/>
      <c r="AY1401" s="139"/>
      <c r="AZ1401" s="139"/>
      <c r="BA1401" s="139"/>
      <c r="BB1401" s="139"/>
      <c r="BC1401" s="139"/>
      <c r="BD1401" s="139"/>
      <c r="BE1401" s="139"/>
      <c r="BF1401" s="139"/>
      <c r="BG1401" s="139"/>
    </row>
    <row r="1402" spans="1:59" ht="14.25" x14ac:dyDescent="0.2">
      <c r="A1402" s="139"/>
      <c r="B1402" s="139"/>
      <c r="C1402" s="139"/>
      <c r="D1402" s="139"/>
      <c r="E1402" s="139"/>
      <c r="F1402" s="139"/>
      <c r="G1402" s="139"/>
      <c r="H1402" s="139"/>
      <c r="I1402" s="139"/>
      <c r="J1402" s="139"/>
      <c r="K1402" s="139"/>
      <c r="L1402" s="139"/>
      <c r="M1402" s="139"/>
      <c r="N1402" s="139"/>
      <c r="O1402" s="139"/>
      <c r="P1402" s="139"/>
      <c r="Q1402" s="139"/>
      <c r="R1402" s="139"/>
      <c r="S1402" s="139"/>
      <c r="T1402" s="139"/>
      <c r="U1402" s="139"/>
      <c r="V1402" s="139"/>
      <c r="W1402" s="139"/>
      <c r="X1402" s="139"/>
      <c r="Y1402" s="139"/>
      <c r="Z1402" s="139"/>
      <c r="AA1402" s="139"/>
      <c r="AB1402" s="139"/>
      <c r="AC1402" s="139"/>
      <c r="AD1402" s="139"/>
      <c r="AE1402" s="139"/>
      <c r="AF1402" s="139"/>
      <c r="AG1402" s="139"/>
      <c r="AH1402" s="139"/>
      <c r="AI1402" s="139"/>
      <c r="AJ1402" s="139"/>
      <c r="AK1402" s="139"/>
      <c r="AL1402" s="139"/>
      <c r="AM1402" s="139"/>
      <c r="AN1402" s="139"/>
      <c r="AO1402" s="139"/>
      <c r="AP1402" s="139"/>
      <c r="AQ1402" s="139"/>
      <c r="AR1402" s="139"/>
      <c r="AS1402" s="139"/>
      <c r="AT1402" s="139"/>
      <c r="AU1402" s="139"/>
      <c r="AV1402" s="139"/>
      <c r="AW1402" s="139"/>
      <c r="AX1402" s="139"/>
      <c r="AY1402" s="139"/>
      <c r="AZ1402" s="139"/>
      <c r="BA1402" s="139"/>
      <c r="BB1402" s="139"/>
      <c r="BC1402" s="139"/>
      <c r="BD1402" s="139"/>
      <c r="BE1402" s="139"/>
      <c r="BF1402" s="139"/>
      <c r="BG1402" s="139"/>
    </row>
    <row r="1403" spans="1:59" ht="14.25" x14ac:dyDescent="0.2">
      <c r="A1403" s="139"/>
      <c r="B1403" s="139"/>
      <c r="C1403" s="139"/>
      <c r="D1403" s="139"/>
      <c r="E1403" s="139"/>
      <c r="F1403" s="139"/>
      <c r="G1403" s="139"/>
      <c r="H1403" s="139"/>
      <c r="I1403" s="139"/>
      <c r="J1403" s="139"/>
      <c r="K1403" s="139"/>
      <c r="L1403" s="139"/>
      <c r="M1403" s="139"/>
      <c r="N1403" s="139"/>
      <c r="O1403" s="139"/>
      <c r="P1403" s="139"/>
      <c r="Q1403" s="139"/>
      <c r="R1403" s="139"/>
      <c r="S1403" s="139"/>
      <c r="T1403" s="139"/>
      <c r="U1403" s="139"/>
      <c r="V1403" s="139"/>
      <c r="W1403" s="139"/>
      <c r="X1403" s="139"/>
      <c r="Y1403" s="139"/>
      <c r="Z1403" s="139"/>
      <c r="AA1403" s="139"/>
      <c r="AB1403" s="139"/>
      <c r="AC1403" s="139"/>
      <c r="AD1403" s="139"/>
      <c r="AE1403" s="139"/>
      <c r="AF1403" s="139"/>
      <c r="AG1403" s="139"/>
      <c r="AH1403" s="139"/>
      <c r="AI1403" s="139"/>
      <c r="AJ1403" s="139"/>
      <c r="AK1403" s="139"/>
      <c r="AL1403" s="139"/>
      <c r="AM1403" s="139"/>
      <c r="AN1403" s="139"/>
      <c r="AO1403" s="139"/>
      <c r="AP1403" s="139"/>
      <c r="AQ1403" s="139"/>
      <c r="AR1403" s="139"/>
      <c r="AS1403" s="139"/>
      <c r="AT1403" s="139"/>
      <c r="AU1403" s="139"/>
      <c r="AV1403" s="139"/>
      <c r="AW1403" s="139"/>
      <c r="AX1403" s="139"/>
      <c r="AY1403" s="139"/>
      <c r="AZ1403" s="139"/>
      <c r="BA1403" s="139"/>
      <c r="BB1403" s="139"/>
      <c r="BC1403" s="139"/>
      <c r="BD1403" s="139"/>
      <c r="BE1403" s="139"/>
      <c r="BF1403" s="139"/>
      <c r="BG1403" s="139"/>
    </row>
    <row r="1404" spans="1:59" ht="14.25" x14ac:dyDescent="0.2">
      <c r="A1404" s="139"/>
      <c r="B1404" s="139"/>
      <c r="C1404" s="139"/>
      <c r="D1404" s="139"/>
      <c r="E1404" s="139"/>
      <c r="F1404" s="139"/>
      <c r="G1404" s="139"/>
      <c r="H1404" s="139"/>
      <c r="I1404" s="139"/>
      <c r="J1404" s="139"/>
      <c r="K1404" s="139"/>
      <c r="L1404" s="139"/>
      <c r="M1404" s="139"/>
      <c r="N1404" s="139"/>
      <c r="O1404" s="139"/>
      <c r="P1404" s="139"/>
      <c r="Q1404" s="139"/>
      <c r="R1404" s="139"/>
      <c r="S1404" s="139"/>
      <c r="T1404" s="139"/>
      <c r="U1404" s="139"/>
      <c r="V1404" s="139"/>
      <c r="W1404" s="139"/>
      <c r="X1404" s="139"/>
      <c r="Y1404" s="139"/>
      <c r="Z1404" s="139"/>
      <c r="AA1404" s="139"/>
      <c r="AB1404" s="139"/>
      <c r="AC1404" s="139"/>
      <c r="AD1404" s="139"/>
      <c r="AE1404" s="139"/>
      <c r="AF1404" s="139"/>
      <c r="AG1404" s="139"/>
      <c r="AH1404" s="139"/>
      <c r="AI1404" s="139"/>
      <c r="AJ1404" s="139"/>
      <c r="AK1404" s="139"/>
      <c r="AL1404" s="139"/>
      <c r="AM1404" s="139"/>
      <c r="AN1404" s="139"/>
      <c r="AO1404" s="139"/>
      <c r="AP1404" s="139"/>
      <c r="AQ1404" s="139"/>
      <c r="AR1404" s="139"/>
      <c r="AS1404" s="139"/>
      <c r="AT1404" s="139"/>
      <c r="AU1404" s="139"/>
      <c r="AV1404" s="139"/>
      <c r="AW1404" s="139"/>
      <c r="AX1404" s="139"/>
      <c r="AY1404" s="139"/>
      <c r="AZ1404" s="139"/>
      <c r="BA1404" s="139"/>
      <c r="BB1404" s="139"/>
      <c r="BC1404" s="139"/>
      <c r="BD1404" s="139"/>
      <c r="BE1404" s="139"/>
      <c r="BF1404" s="139"/>
      <c r="BG1404" s="139"/>
    </row>
    <row r="1405" spans="1:59" ht="14.25" x14ac:dyDescent="0.2">
      <c r="A1405" s="139"/>
      <c r="B1405" s="139"/>
      <c r="C1405" s="139"/>
      <c r="D1405" s="139"/>
      <c r="E1405" s="139"/>
      <c r="F1405" s="139"/>
      <c r="G1405" s="139"/>
      <c r="H1405" s="139"/>
      <c r="I1405" s="139"/>
      <c r="J1405" s="139"/>
      <c r="K1405" s="139"/>
      <c r="L1405" s="139"/>
      <c r="M1405" s="139"/>
      <c r="N1405" s="139"/>
      <c r="O1405" s="139"/>
      <c r="P1405" s="139"/>
      <c r="Q1405" s="139"/>
      <c r="R1405" s="139"/>
      <c r="S1405" s="139"/>
      <c r="T1405" s="139"/>
      <c r="U1405" s="139"/>
      <c r="V1405" s="139"/>
      <c r="W1405" s="139"/>
      <c r="X1405" s="139"/>
      <c r="Y1405" s="139"/>
      <c r="Z1405" s="139"/>
      <c r="AA1405" s="139"/>
      <c r="AB1405" s="139"/>
      <c r="AC1405" s="139"/>
      <c r="AD1405" s="139"/>
      <c r="AE1405" s="139"/>
      <c r="AF1405" s="139"/>
      <c r="AG1405" s="139"/>
      <c r="AH1405" s="139"/>
      <c r="AI1405" s="139"/>
      <c r="AJ1405" s="139"/>
      <c r="AK1405" s="139"/>
      <c r="AL1405" s="139"/>
      <c r="AM1405" s="139"/>
      <c r="AN1405" s="139"/>
      <c r="AO1405" s="139"/>
      <c r="AP1405" s="139"/>
      <c r="AQ1405" s="139"/>
      <c r="AR1405" s="139"/>
      <c r="AS1405" s="139"/>
      <c r="AT1405" s="139"/>
      <c r="AU1405" s="139"/>
      <c r="AV1405" s="139"/>
      <c r="AW1405" s="139"/>
      <c r="AX1405" s="139"/>
      <c r="AY1405" s="139"/>
      <c r="AZ1405" s="139"/>
      <c r="BA1405" s="139"/>
      <c r="BB1405" s="139"/>
      <c r="BC1405" s="139"/>
      <c r="BD1405" s="139"/>
      <c r="BE1405" s="139"/>
      <c r="BF1405" s="139"/>
      <c r="BG1405" s="139"/>
    </row>
    <row r="1406" spans="1:59" ht="14.25" x14ac:dyDescent="0.2">
      <c r="A1406" s="139"/>
      <c r="B1406" s="139"/>
      <c r="C1406" s="139"/>
      <c r="D1406" s="139"/>
      <c r="E1406" s="139"/>
      <c r="F1406" s="139"/>
      <c r="G1406" s="139"/>
      <c r="H1406" s="139"/>
      <c r="I1406" s="139"/>
      <c r="J1406" s="139"/>
      <c r="K1406" s="139"/>
      <c r="L1406" s="139"/>
      <c r="M1406" s="139"/>
      <c r="N1406" s="139"/>
      <c r="O1406" s="139"/>
      <c r="P1406" s="139"/>
      <c r="Q1406" s="139"/>
      <c r="R1406" s="139"/>
      <c r="S1406" s="139"/>
      <c r="T1406" s="139"/>
      <c r="U1406" s="139"/>
      <c r="V1406" s="139"/>
      <c r="W1406" s="139"/>
      <c r="X1406" s="139"/>
      <c r="Y1406" s="139"/>
      <c r="Z1406" s="139"/>
      <c r="AA1406" s="139"/>
      <c r="AB1406" s="139"/>
      <c r="AC1406" s="139"/>
      <c r="AD1406" s="139"/>
      <c r="AE1406" s="139"/>
      <c r="AF1406" s="139"/>
      <c r="AG1406" s="139"/>
      <c r="AH1406" s="139"/>
      <c r="AI1406" s="139"/>
      <c r="AJ1406" s="139"/>
      <c r="AK1406" s="139"/>
      <c r="AL1406" s="139"/>
      <c r="AM1406" s="139"/>
      <c r="AN1406" s="139"/>
      <c r="AO1406" s="139"/>
      <c r="AP1406" s="139"/>
      <c r="AQ1406" s="139"/>
      <c r="AR1406" s="139"/>
      <c r="AS1406" s="139"/>
      <c r="AT1406" s="139"/>
      <c r="AU1406" s="139"/>
      <c r="AV1406" s="139"/>
      <c r="AW1406" s="139"/>
      <c r="AX1406" s="139"/>
      <c r="AY1406" s="139"/>
      <c r="AZ1406" s="139"/>
      <c r="BA1406" s="139"/>
      <c r="BB1406" s="139"/>
      <c r="BC1406" s="139"/>
      <c r="BD1406" s="139"/>
      <c r="BE1406" s="139"/>
      <c r="BF1406" s="139"/>
      <c r="BG1406" s="139"/>
    </row>
    <row r="1407" spans="1:59" ht="14.25" x14ac:dyDescent="0.2">
      <c r="A1407" s="139"/>
      <c r="B1407" s="139"/>
      <c r="C1407" s="139"/>
      <c r="D1407" s="139"/>
      <c r="E1407" s="139"/>
      <c r="F1407" s="139"/>
      <c r="G1407" s="139"/>
      <c r="H1407" s="139"/>
      <c r="I1407" s="139"/>
      <c r="J1407" s="139"/>
      <c r="K1407" s="139"/>
      <c r="L1407" s="139"/>
      <c r="M1407" s="139"/>
      <c r="N1407" s="139"/>
      <c r="O1407" s="139"/>
      <c r="P1407" s="139"/>
      <c r="Q1407" s="139"/>
      <c r="R1407" s="139"/>
      <c r="S1407" s="139"/>
      <c r="T1407" s="139"/>
      <c r="U1407" s="139"/>
      <c r="V1407" s="139"/>
      <c r="W1407" s="139"/>
      <c r="X1407" s="139"/>
      <c r="Y1407" s="139"/>
      <c r="Z1407" s="139"/>
      <c r="AA1407" s="139"/>
      <c r="AB1407" s="139"/>
      <c r="AC1407" s="139"/>
      <c r="AD1407" s="139"/>
      <c r="AE1407" s="139"/>
      <c r="AF1407" s="139"/>
      <c r="AG1407" s="139"/>
      <c r="AH1407" s="139"/>
      <c r="AI1407" s="139"/>
      <c r="AJ1407" s="139"/>
      <c r="AK1407" s="139"/>
      <c r="AL1407" s="139"/>
      <c r="AM1407" s="139"/>
      <c r="AN1407" s="139"/>
      <c r="AO1407" s="139"/>
      <c r="AP1407" s="139"/>
      <c r="AQ1407" s="139"/>
      <c r="AR1407" s="139"/>
      <c r="AS1407" s="139"/>
      <c r="AT1407" s="139"/>
      <c r="AU1407" s="139"/>
      <c r="AV1407" s="139"/>
      <c r="AW1407" s="139"/>
      <c r="AX1407" s="139"/>
      <c r="AY1407" s="139"/>
      <c r="AZ1407" s="139"/>
      <c r="BA1407" s="139"/>
      <c r="BB1407" s="139"/>
      <c r="BC1407" s="139"/>
      <c r="BD1407" s="139"/>
      <c r="BE1407" s="139"/>
      <c r="BF1407" s="139"/>
      <c r="BG1407" s="139"/>
    </row>
    <row r="1408" spans="1:59" ht="14.25" x14ac:dyDescent="0.2">
      <c r="A1408" s="139"/>
      <c r="B1408" s="139"/>
      <c r="C1408" s="139"/>
      <c r="D1408" s="139"/>
      <c r="E1408" s="139"/>
      <c r="F1408" s="139"/>
      <c r="G1408" s="139"/>
      <c r="H1408" s="139"/>
      <c r="I1408" s="139"/>
      <c r="J1408" s="139"/>
      <c r="K1408" s="139"/>
      <c r="L1408" s="139"/>
      <c r="M1408" s="139"/>
      <c r="N1408" s="139"/>
      <c r="O1408" s="139"/>
      <c r="P1408" s="139"/>
      <c r="Q1408" s="139"/>
      <c r="R1408" s="139"/>
      <c r="S1408" s="139"/>
      <c r="T1408" s="139"/>
      <c r="U1408" s="139"/>
      <c r="V1408" s="139"/>
      <c r="W1408" s="139"/>
      <c r="X1408" s="139"/>
      <c r="Y1408" s="139"/>
      <c r="Z1408" s="139"/>
      <c r="AA1408" s="139"/>
      <c r="AB1408" s="139"/>
      <c r="AC1408" s="139"/>
      <c r="AD1408" s="139"/>
      <c r="AE1408" s="139"/>
      <c r="AF1408" s="139"/>
      <c r="AG1408" s="139"/>
      <c r="AH1408" s="139"/>
      <c r="AI1408" s="139"/>
      <c r="AJ1408" s="139"/>
      <c r="AK1408" s="139"/>
      <c r="AL1408" s="139"/>
      <c r="AM1408" s="139"/>
      <c r="AN1408" s="139"/>
      <c r="AO1408" s="139"/>
      <c r="AP1408" s="139"/>
      <c r="AQ1408" s="139"/>
      <c r="AR1408" s="139"/>
      <c r="AS1408" s="139"/>
      <c r="AT1408" s="139"/>
      <c r="AU1408" s="139"/>
      <c r="AV1408" s="139"/>
      <c r="AW1408" s="139"/>
      <c r="AX1408" s="139"/>
      <c r="AY1408" s="139"/>
      <c r="AZ1408" s="139"/>
      <c r="BA1408" s="139"/>
      <c r="BB1408" s="139"/>
      <c r="BC1408" s="139"/>
      <c r="BD1408" s="139"/>
      <c r="BE1408" s="139"/>
      <c r="BF1408" s="139"/>
      <c r="BG1408" s="139"/>
    </row>
    <row r="1409" spans="1:59" ht="14.25" x14ac:dyDescent="0.2">
      <c r="A1409" s="139"/>
      <c r="B1409" s="139"/>
      <c r="C1409" s="139"/>
      <c r="D1409" s="139"/>
      <c r="E1409" s="139"/>
      <c r="F1409" s="139"/>
      <c r="G1409" s="139"/>
      <c r="H1409" s="139"/>
      <c r="I1409" s="139"/>
      <c r="J1409" s="139"/>
      <c r="K1409" s="139"/>
      <c r="L1409" s="139"/>
      <c r="M1409" s="139"/>
      <c r="N1409" s="139"/>
      <c r="O1409" s="139"/>
      <c r="P1409" s="139"/>
      <c r="Q1409" s="139"/>
      <c r="R1409" s="139"/>
      <c r="S1409" s="139"/>
      <c r="T1409" s="139"/>
      <c r="U1409" s="139"/>
      <c r="V1409" s="139"/>
      <c r="W1409" s="139"/>
      <c r="X1409" s="139"/>
      <c r="Y1409" s="139"/>
      <c r="Z1409" s="139"/>
      <c r="AA1409" s="139"/>
      <c r="AB1409" s="139"/>
      <c r="AC1409" s="139"/>
      <c r="AD1409" s="139"/>
      <c r="AE1409" s="139"/>
      <c r="AF1409" s="139"/>
      <c r="AG1409" s="139"/>
      <c r="AH1409" s="139"/>
      <c r="AI1409" s="139"/>
      <c r="AJ1409" s="139"/>
      <c r="AK1409" s="139"/>
      <c r="AL1409" s="139"/>
      <c r="AM1409" s="139"/>
      <c r="AN1409" s="139"/>
      <c r="AO1409" s="139"/>
      <c r="AP1409" s="139"/>
      <c r="AQ1409" s="139"/>
      <c r="AR1409" s="139"/>
      <c r="AS1409" s="139"/>
      <c r="AT1409" s="139"/>
      <c r="AU1409" s="139"/>
      <c r="AV1409" s="139"/>
      <c r="AW1409" s="139"/>
      <c r="AX1409" s="139"/>
      <c r="AY1409" s="139"/>
      <c r="AZ1409" s="139"/>
      <c r="BA1409" s="139"/>
      <c r="BB1409" s="139"/>
      <c r="BC1409" s="139"/>
      <c r="BD1409" s="139"/>
      <c r="BE1409" s="139"/>
      <c r="BF1409" s="139"/>
      <c r="BG1409" s="139"/>
    </row>
    <row r="1410" spans="1:59" ht="14.25" x14ac:dyDescent="0.2">
      <c r="A1410" s="139"/>
      <c r="B1410" s="139"/>
      <c r="C1410" s="139"/>
      <c r="D1410" s="139"/>
      <c r="E1410" s="139"/>
      <c r="F1410" s="139"/>
      <c r="G1410" s="139"/>
      <c r="H1410" s="139"/>
      <c r="I1410" s="139"/>
      <c r="J1410" s="139"/>
      <c r="K1410" s="139"/>
      <c r="L1410" s="139"/>
      <c r="M1410" s="139"/>
      <c r="N1410" s="139"/>
      <c r="O1410" s="139"/>
      <c r="P1410" s="139"/>
      <c r="Q1410" s="139"/>
      <c r="R1410" s="139"/>
      <c r="S1410" s="139"/>
      <c r="T1410" s="139"/>
      <c r="U1410" s="139"/>
      <c r="V1410" s="139"/>
      <c r="W1410" s="139"/>
      <c r="X1410" s="139"/>
      <c r="Y1410" s="139"/>
      <c r="Z1410" s="139"/>
      <c r="AA1410" s="139"/>
      <c r="AB1410" s="139"/>
      <c r="AC1410" s="139"/>
      <c r="AD1410" s="139"/>
      <c r="AE1410" s="139"/>
      <c r="AF1410" s="139"/>
      <c r="AG1410" s="139"/>
      <c r="AH1410" s="139"/>
      <c r="AI1410" s="139"/>
      <c r="AJ1410" s="139"/>
      <c r="AK1410" s="139"/>
      <c r="AL1410" s="139"/>
      <c r="AM1410" s="139"/>
      <c r="AN1410" s="139"/>
      <c r="AO1410" s="139"/>
      <c r="AP1410" s="139"/>
      <c r="AQ1410" s="139"/>
      <c r="AR1410" s="139"/>
      <c r="AS1410" s="139"/>
      <c r="AT1410" s="139"/>
      <c r="AU1410" s="139"/>
      <c r="AV1410" s="139"/>
      <c r="AW1410" s="139"/>
      <c r="AX1410" s="139"/>
      <c r="AY1410" s="139"/>
      <c r="AZ1410" s="139"/>
      <c r="BA1410" s="139"/>
      <c r="BB1410" s="139"/>
      <c r="BC1410" s="139"/>
      <c r="BD1410" s="139"/>
      <c r="BE1410" s="139"/>
      <c r="BF1410" s="139"/>
      <c r="BG1410" s="139"/>
    </row>
    <row r="1411" spans="1:59" ht="14.25" x14ac:dyDescent="0.2">
      <c r="A1411" s="139"/>
      <c r="B1411" s="139"/>
      <c r="C1411" s="139"/>
      <c r="D1411" s="139"/>
      <c r="E1411" s="139"/>
      <c r="F1411" s="139"/>
      <c r="G1411" s="139"/>
      <c r="H1411" s="139"/>
      <c r="I1411" s="139"/>
      <c r="J1411" s="139"/>
      <c r="K1411" s="139"/>
      <c r="L1411" s="139"/>
      <c r="M1411" s="139"/>
      <c r="N1411" s="139"/>
      <c r="O1411" s="139"/>
      <c r="P1411" s="139"/>
      <c r="Q1411" s="139"/>
      <c r="R1411" s="139"/>
      <c r="S1411" s="139"/>
      <c r="T1411" s="139"/>
      <c r="U1411" s="139"/>
      <c r="V1411" s="139"/>
      <c r="W1411" s="139"/>
      <c r="X1411" s="139"/>
      <c r="Y1411" s="139"/>
      <c r="Z1411" s="139"/>
      <c r="AA1411" s="139"/>
      <c r="AB1411" s="139"/>
      <c r="AC1411" s="139"/>
      <c r="AD1411" s="139"/>
      <c r="AE1411" s="139"/>
      <c r="AF1411" s="139"/>
      <c r="AG1411" s="139"/>
      <c r="AH1411" s="139"/>
      <c r="AI1411" s="139"/>
      <c r="AJ1411" s="139"/>
      <c r="AK1411" s="139"/>
      <c r="AL1411" s="139"/>
      <c r="AM1411" s="139"/>
      <c r="AN1411" s="139"/>
      <c r="AO1411" s="139"/>
      <c r="AP1411" s="139"/>
      <c r="AQ1411" s="139"/>
      <c r="AR1411" s="139"/>
      <c r="AS1411" s="139"/>
      <c r="AT1411" s="139"/>
      <c r="AU1411" s="139"/>
      <c r="AV1411" s="139"/>
      <c r="AW1411" s="139"/>
      <c r="AX1411" s="139"/>
      <c r="AY1411" s="139"/>
      <c r="AZ1411" s="139"/>
      <c r="BA1411" s="139"/>
      <c r="BB1411" s="139"/>
      <c r="BC1411" s="139"/>
      <c r="BD1411" s="139"/>
      <c r="BE1411" s="139"/>
      <c r="BF1411" s="139"/>
      <c r="BG1411" s="139"/>
    </row>
    <row r="1412" spans="1:59" ht="14.25" x14ac:dyDescent="0.2">
      <c r="A1412" s="139"/>
      <c r="B1412" s="139"/>
      <c r="C1412" s="139"/>
      <c r="D1412" s="139"/>
      <c r="E1412" s="139"/>
      <c r="F1412" s="139"/>
      <c r="G1412" s="139"/>
      <c r="H1412" s="139"/>
      <c r="I1412" s="139"/>
      <c r="J1412" s="139"/>
      <c r="K1412" s="139"/>
      <c r="L1412" s="139"/>
      <c r="M1412" s="139"/>
      <c r="N1412" s="139"/>
      <c r="O1412" s="139"/>
      <c r="P1412" s="139"/>
      <c r="Q1412" s="139"/>
      <c r="R1412" s="139"/>
      <c r="S1412" s="139"/>
      <c r="T1412" s="139"/>
      <c r="U1412" s="139"/>
      <c r="V1412" s="139"/>
      <c r="W1412" s="139"/>
      <c r="X1412" s="139"/>
      <c r="Y1412" s="139"/>
      <c r="Z1412" s="139"/>
      <c r="AA1412" s="139"/>
      <c r="AB1412" s="139"/>
      <c r="AC1412" s="139"/>
      <c r="AD1412" s="139"/>
      <c r="AE1412" s="139"/>
      <c r="AF1412" s="139"/>
      <c r="AG1412" s="139"/>
      <c r="AH1412" s="139"/>
      <c r="AI1412" s="139"/>
      <c r="AJ1412" s="139"/>
      <c r="AK1412" s="139"/>
      <c r="AL1412" s="139"/>
      <c r="AM1412" s="139"/>
      <c r="AN1412" s="139"/>
      <c r="AO1412" s="139"/>
      <c r="AP1412" s="139"/>
      <c r="AQ1412" s="139"/>
      <c r="AR1412" s="139"/>
      <c r="AS1412" s="139"/>
      <c r="AT1412" s="139"/>
      <c r="AU1412" s="139"/>
      <c r="AV1412" s="139"/>
      <c r="AW1412" s="139"/>
      <c r="AX1412" s="139"/>
      <c r="AY1412" s="139"/>
      <c r="AZ1412" s="139"/>
      <c r="BA1412" s="139"/>
      <c r="BB1412" s="139"/>
      <c r="BC1412" s="139"/>
      <c r="BD1412" s="139"/>
      <c r="BE1412" s="139"/>
      <c r="BF1412" s="139"/>
      <c r="BG1412" s="139"/>
    </row>
    <row r="1413" spans="1:59" ht="14.25" x14ac:dyDescent="0.2">
      <c r="A1413" s="139"/>
      <c r="B1413" s="139"/>
      <c r="C1413" s="139"/>
      <c r="D1413" s="139"/>
      <c r="E1413" s="139"/>
      <c r="F1413" s="139"/>
      <c r="G1413" s="139"/>
      <c r="H1413" s="139"/>
      <c r="I1413" s="139"/>
      <c r="J1413" s="139"/>
      <c r="K1413" s="139"/>
      <c r="L1413" s="139"/>
      <c r="M1413" s="139"/>
      <c r="N1413" s="139"/>
      <c r="O1413" s="139"/>
      <c r="P1413" s="139"/>
      <c r="Q1413" s="139"/>
      <c r="R1413" s="139"/>
      <c r="S1413" s="139"/>
      <c r="T1413" s="139"/>
      <c r="U1413" s="139"/>
      <c r="V1413" s="139"/>
      <c r="W1413" s="139"/>
      <c r="X1413" s="139"/>
      <c r="Y1413" s="139"/>
      <c r="Z1413" s="139"/>
      <c r="AA1413" s="139"/>
      <c r="AB1413" s="139"/>
      <c r="AC1413" s="139"/>
      <c r="AD1413" s="139"/>
      <c r="AE1413" s="139"/>
      <c r="AF1413" s="139"/>
      <c r="AG1413" s="139"/>
      <c r="AH1413" s="139"/>
      <c r="AI1413" s="139"/>
      <c r="AJ1413" s="139"/>
      <c r="AK1413" s="139"/>
      <c r="AL1413" s="139"/>
      <c r="AM1413" s="139"/>
      <c r="AN1413" s="139"/>
      <c r="AO1413" s="139"/>
      <c r="AP1413" s="139"/>
      <c r="AQ1413" s="139"/>
      <c r="AR1413" s="139"/>
      <c r="AS1413" s="139"/>
      <c r="AT1413" s="139"/>
      <c r="AU1413" s="139"/>
      <c r="AV1413" s="139"/>
      <c r="AW1413" s="139"/>
      <c r="AX1413" s="139"/>
      <c r="AY1413" s="139"/>
      <c r="AZ1413" s="139"/>
      <c r="BA1413" s="139"/>
      <c r="BB1413" s="139"/>
      <c r="BC1413" s="139"/>
      <c r="BD1413" s="139"/>
      <c r="BE1413" s="139"/>
      <c r="BF1413" s="139"/>
      <c r="BG1413" s="139"/>
    </row>
    <row r="1414" spans="1:59" ht="14.25" x14ac:dyDescent="0.2">
      <c r="A1414" s="139"/>
      <c r="B1414" s="139"/>
      <c r="C1414" s="139"/>
      <c r="D1414" s="139"/>
      <c r="E1414" s="139"/>
      <c r="F1414" s="139"/>
      <c r="G1414" s="139"/>
      <c r="H1414" s="139"/>
      <c r="I1414" s="139"/>
      <c r="J1414" s="139"/>
      <c r="K1414" s="139"/>
      <c r="L1414" s="139"/>
      <c r="M1414" s="139"/>
      <c r="N1414" s="139"/>
      <c r="O1414" s="139"/>
      <c r="P1414" s="139"/>
      <c r="Q1414" s="139"/>
      <c r="R1414" s="139"/>
      <c r="S1414" s="139"/>
      <c r="T1414" s="139"/>
      <c r="U1414" s="139"/>
      <c r="V1414" s="139"/>
      <c r="W1414" s="139"/>
      <c r="X1414" s="139"/>
      <c r="Y1414" s="139"/>
      <c r="Z1414" s="139"/>
      <c r="AA1414" s="139"/>
      <c r="AB1414" s="139"/>
      <c r="AC1414" s="139"/>
      <c r="AD1414" s="139"/>
      <c r="AE1414" s="139"/>
      <c r="AF1414" s="139"/>
      <c r="AG1414" s="139"/>
      <c r="AH1414" s="139"/>
      <c r="AI1414" s="139"/>
      <c r="AJ1414" s="139"/>
      <c r="AK1414" s="139"/>
      <c r="AL1414" s="139"/>
      <c r="AM1414" s="139"/>
      <c r="AN1414" s="139"/>
      <c r="AO1414" s="139"/>
      <c r="AP1414" s="139"/>
      <c r="AQ1414" s="139"/>
      <c r="AR1414" s="139"/>
      <c r="AS1414" s="139"/>
      <c r="AT1414" s="139"/>
      <c r="AU1414" s="139"/>
      <c r="AV1414" s="139"/>
      <c r="AW1414" s="139"/>
      <c r="AX1414" s="139"/>
      <c r="AY1414" s="139"/>
      <c r="AZ1414" s="139"/>
      <c r="BA1414" s="139"/>
      <c r="BB1414" s="139"/>
      <c r="BC1414" s="139"/>
      <c r="BD1414" s="139"/>
      <c r="BE1414" s="139"/>
      <c r="BF1414" s="139"/>
      <c r="BG1414" s="139"/>
    </row>
    <row r="1415" spans="1:59" ht="14.25" x14ac:dyDescent="0.2">
      <c r="A1415" s="139"/>
      <c r="B1415" s="139"/>
      <c r="C1415" s="139"/>
      <c r="D1415" s="139"/>
      <c r="E1415" s="139"/>
      <c r="F1415" s="139"/>
      <c r="G1415" s="139"/>
      <c r="H1415" s="139"/>
      <c r="I1415" s="139"/>
      <c r="J1415" s="139"/>
      <c r="K1415" s="139"/>
      <c r="L1415" s="139"/>
      <c r="M1415" s="139"/>
      <c r="N1415" s="139"/>
      <c r="O1415" s="139"/>
      <c r="P1415" s="139"/>
      <c r="Q1415" s="139"/>
      <c r="R1415" s="139"/>
      <c r="S1415" s="139"/>
      <c r="T1415" s="139"/>
      <c r="U1415" s="139"/>
      <c r="V1415" s="139"/>
      <c r="W1415" s="139"/>
      <c r="X1415" s="139"/>
      <c r="Y1415" s="139"/>
      <c r="Z1415" s="139"/>
      <c r="AA1415" s="139"/>
      <c r="AB1415" s="139"/>
      <c r="AC1415" s="139"/>
      <c r="AD1415" s="139"/>
      <c r="AE1415" s="139"/>
      <c r="AF1415" s="139"/>
      <c r="AG1415" s="139"/>
      <c r="AH1415" s="139"/>
      <c r="AI1415" s="139"/>
      <c r="AJ1415" s="139"/>
      <c r="AK1415" s="139"/>
      <c r="AL1415" s="139"/>
      <c r="AM1415" s="139"/>
      <c r="AN1415" s="139"/>
      <c r="AO1415" s="139"/>
      <c r="AP1415" s="139"/>
      <c r="AQ1415" s="139"/>
      <c r="AR1415" s="139"/>
      <c r="AS1415" s="139"/>
      <c r="AT1415" s="139"/>
      <c r="AU1415" s="139"/>
      <c r="AV1415" s="139"/>
      <c r="AW1415" s="139"/>
      <c r="AX1415" s="139"/>
      <c r="AY1415" s="139"/>
      <c r="AZ1415" s="139"/>
      <c r="BA1415" s="139"/>
      <c r="BB1415" s="139"/>
      <c r="BC1415" s="139"/>
      <c r="BD1415" s="139"/>
      <c r="BE1415" s="139"/>
      <c r="BF1415" s="139"/>
      <c r="BG1415" s="139"/>
    </row>
    <row r="1416" spans="1:59" ht="14.25" x14ac:dyDescent="0.2">
      <c r="A1416" s="139"/>
      <c r="B1416" s="139"/>
      <c r="C1416" s="139"/>
      <c r="D1416" s="139"/>
      <c r="E1416" s="139"/>
      <c r="F1416" s="139"/>
      <c r="G1416" s="139"/>
      <c r="H1416" s="139"/>
      <c r="I1416" s="139"/>
      <c r="J1416" s="139"/>
      <c r="K1416" s="139"/>
      <c r="L1416" s="139"/>
      <c r="M1416" s="139"/>
      <c r="N1416" s="139"/>
      <c r="O1416" s="139"/>
      <c r="P1416" s="139"/>
      <c r="Q1416" s="139"/>
      <c r="R1416" s="139"/>
      <c r="S1416" s="139"/>
      <c r="T1416" s="139"/>
      <c r="U1416" s="139"/>
      <c r="V1416" s="139"/>
      <c r="W1416" s="139"/>
      <c r="X1416" s="139"/>
      <c r="Y1416" s="139"/>
      <c r="Z1416" s="139"/>
      <c r="AA1416" s="139"/>
      <c r="AB1416" s="139"/>
      <c r="AC1416" s="139"/>
      <c r="AD1416" s="139"/>
      <c r="AE1416" s="139"/>
      <c r="AF1416" s="139"/>
      <c r="AG1416" s="139"/>
      <c r="AH1416" s="139"/>
      <c r="AI1416" s="139"/>
      <c r="AJ1416" s="139"/>
      <c r="AK1416" s="139"/>
      <c r="AL1416" s="139"/>
      <c r="AM1416" s="139"/>
      <c r="AN1416" s="139"/>
      <c r="AO1416" s="139"/>
      <c r="AP1416" s="139"/>
      <c r="AQ1416" s="139"/>
      <c r="AR1416" s="139"/>
      <c r="AS1416" s="139"/>
      <c r="AT1416" s="139"/>
      <c r="AU1416" s="139"/>
      <c r="AV1416" s="139"/>
      <c r="AW1416" s="139"/>
      <c r="AX1416" s="139"/>
      <c r="AY1416" s="139"/>
      <c r="AZ1416" s="139"/>
      <c r="BA1416" s="139"/>
      <c r="BB1416" s="139"/>
      <c r="BC1416" s="139"/>
      <c r="BD1416" s="139"/>
      <c r="BE1416" s="139"/>
      <c r="BF1416" s="139"/>
      <c r="BG1416" s="139"/>
    </row>
    <row r="1417" spans="1:59" ht="14.25" x14ac:dyDescent="0.2">
      <c r="A1417" s="139"/>
      <c r="B1417" s="139"/>
      <c r="C1417" s="139"/>
      <c r="D1417" s="139"/>
      <c r="E1417" s="139"/>
      <c r="F1417" s="139"/>
      <c r="G1417" s="139"/>
      <c r="H1417" s="139"/>
      <c r="I1417" s="139"/>
      <c r="J1417" s="139"/>
      <c r="K1417" s="139"/>
      <c r="L1417" s="139"/>
      <c r="M1417" s="139"/>
      <c r="N1417" s="139"/>
      <c r="O1417" s="139"/>
      <c r="P1417" s="139"/>
      <c r="Q1417" s="139"/>
      <c r="R1417" s="139"/>
      <c r="S1417" s="139"/>
      <c r="T1417" s="139"/>
      <c r="U1417" s="139"/>
      <c r="V1417" s="139"/>
      <c r="W1417" s="139"/>
      <c r="X1417" s="139"/>
      <c r="Y1417" s="139"/>
      <c r="Z1417" s="139"/>
      <c r="AA1417" s="139"/>
      <c r="AB1417" s="139"/>
      <c r="AC1417" s="139"/>
      <c r="AD1417" s="139"/>
      <c r="AE1417" s="139"/>
      <c r="AF1417" s="139"/>
      <c r="AG1417" s="139"/>
      <c r="AH1417" s="139"/>
      <c r="AI1417" s="139"/>
      <c r="AJ1417" s="139"/>
      <c r="AK1417" s="139"/>
      <c r="AL1417" s="139"/>
      <c r="AM1417" s="139"/>
      <c r="AN1417" s="139"/>
      <c r="AO1417" s="139"/>
      <c r="AP1417" s="139"/>
      <c r="AQ1417" s="139"/>
      <c r="AR1417" s="139"/>
      <c r="AS1417" s="139"/>
      <c r="AT1417" s="139"/>
      <c r="AU1417" s="139"/>
      <c r="AV1417" s="139"/>
      <c r="AW1417" s="139"/>
      <c r="AX1417" s="139"/>
      <c r="AY1417" s="139"/>
      <c r="AZ1417" s="139"/>
      <c r="BA1417" s="139"/>
      <c r="BB1417" s="139"/>
      <c r="BC1417" s="139"/>
      <c r="BD1417" s="139"/>
      <c r="BE1417" s="139"/>
      <c r="BF1417" s="139"/>
      <c r="BG1417" s="139"/>
    </row>
    <row r="1418" spans="1:59" ht="14.25" x14ac:dyDescent="0.2">
      <c r="A1418" s="139"/>
      <c r="B1418" s="139"/>
      <c r="C1418" s="139"/>
      <c r="D1418" s="139"/>
      <c r="E1418" s="139"/>
      <c r="F1418" s="139"/>
      <c r="G1418" s="139"/>
      <c r="H1418" s="139"/>
      <c r="I1418" s="139"/>
      <c r="J1418" s="139"/>
      <c r="K1418" s="139"/>
      <c r="L1418" s="139"/>
      <c r="M1418" s="139"/>
      <c r="N1418" s="139"/>
      <c r="O1418" s="139"/>
      <c r="P1418" s="139"/>
      <c r="Q1418" s="139"/>
      <c r="R1418" s="139"/>
      <c r="S1418" s="139"/>
      <c r="T1418" s="139"/>
      <c r="U1418" s="139"/>
      <c r="V1418" s="139"/>
      <c r="W1418" s="139"/>
      <c r="X1418" s="139"/>
      <c r="Y1418" s="139"/>
      <c r="Z1418" s="139"/>
      <c r="AA1418" s="139"/>
      <c r="AB1418" s="139"/>
      <c r="AC1418" s="139"/>
      <c r="AD1418" s="139"/>
      <c r="AE1418" s="139"/>
      <c r="AF1418" s="139"/>
      <c r="AG1418" s="139"/>
      <c r="AH1418" s="139"/>
      <c r="AI1418" s="139"/>
      <c r="AJ1418" s="139"/>
      <c r="AK1418" s="139"/>
      <c r="AL1418" s="139"/>
      <c r="AM1418" s="139"/>
      <c r="AN1418" s="139"/>
      <c r="AO1418" s="139"/>
      <c r="AP1418" s="139"/>
      <c r="AQ1418" s="139"/>
      <c r="AR1418" s="139"/>
      <c r="AS1418" s="139"/>
      <c r="AT1418" s="139"/>
      <c r="AU1418" s="139"/>
      <c r="AV1418" s="139"/>
      <c r="AW1418" s="139"/>
      <c r="AX1418" s="139"/>
      <c r="AY1418" s="139"/>
      <c r="AZ1418" s="139"/>
      <c r="BA1418" s="139"/>
      <c r="BB1418" s="139"/>
      <c r="BC1418" s="139"/>
      <c r="BD1418" s="139"/>
      <c r="BE1418" s="139"/>
      <c r="BF1418" s="139"/>
      <c r="BG1418" s="139"/>
    </row>
    <row r="1419" spans="1:59" ht="14.25" x14ac:dyDescent="0.2">
      <c r="A1419" s="139"/>
      <c r="B1419" s="139"/>
      <c r="C1419" s="139"/>
      <c r="D1419" s="139"/>
      <c r="E1419" s="139"/>
      <c r="F1419" s="139"/>
      <c r="G1419" s="139"/>
      <c r="H1419" s="139"/>
      <c r="I1419" s="139"/>
      <c r="J1419" s="139"/>
      <c r="K1419" s="139"/>
      <c r="L1419" s="139"/>
      <c r="M1419" s="139"/>
      <c r="N1419" s="139"/>
      <c r="O1419" s="139"/>
      <c r="P1419" s="139"/>
      <c r="Q1419" s="139"/>
      <c r="R1419" s="139"/>
      <c r="S1419" s="139"/>
      <c r="T1419" s="139"/>
      <c r="U1419" s="139"/>
      <c r="V1419" s="139"/>
      <c r="W1419" s="139"/>
      <c r="X1419" s="139"/>
      <c r="Y1419" s="139"/>
      <c r="Z1419" s="139"/>
      <c r="AA1419" s="139"/>
      <c r="AB1419" s="139"/>
      <c r="AC1419" s="139"/>
      <c r="AD1419" s="139"/>
      <c r="AE1419" s="139"/>
      <c r="AF1419" s="139"/>
      <c r="AG1419" s="139"/>
      <c r="AH1419" s="139"/>
      <c r="AI1419" s="139"/>
      <c r="AJ1419" s="139"/>
      <c r="AK1419" s="139"/>
      <c r="AL1419" s="139"/>
      <c r="AM1419" s="139"/>
      <c r="AN1419" s="139"/>
      <c r="AO1419" s="139"/>
      <c r="AP1419" s="139"/>
      <c r="AQ1419" s="139"/>
      <c r="AR1419" s="139"/>
      <c r="AS1419" s="139"/>
      <c r="AT1419" s="139"/>
      <c r="AU1419" s="139"/>
      <c r="AV1419" s="139"/>
      <c r="AW1419" s="139"/>
      <c r="AX1419" s="139"/>
      <c r="AY1419" s="139"/>
      <c r="AZ1419" s="139"/>
      <c r="BA1419" s="139"/>
      <c r="BB1419" s="139"/>
      <c r="BC1419" s="139"/>
      <c r="BD1419" s="139"/>
      <c r="BE1419" s="139"/>
      <c r="BF1419" s="139"/>
      <c r="BG1419" s="139"/>
    </row>
    <row r="1420" spans="1:59" ht="14.25" x14ac:dyDescent="0.2">
      <c r="A1420" s="139"/>
      <c r="B1420" s="139"/>
      <c r="C1420" s="139"/>
      <c r="D1420" s="139"/>
      <c r="E1420" s="139"/>
      <c r="F1420" s="139"/>
      <c r="G1420" s="139"/>
      <c r="H1420" s="139"/>
      <c r="I1420" s="139"/>
      <c r="J1420" s="139"/>
      <c r="K1420" s="139"/>
      <c r="L1420" s="139"/>
      <c r="M1420" s="139"/>
      <c r="N1420" s="139"/>
      <c r="O1420" s="139"/>
      <c r="P1420" s="139"/>
      <c r="Q1420" s="139"/>
      <c r="R1420" s="139"/>
      <c r="S1420" s="139"/>
      <c r="T1420" s="139"/>
      <c r="U1420" s="139"/>
      <c r="V1420" s="139"/>
      <c r="W1420" s="139"/>
      <c r="X1420" s="139"/>
      <c r="Y1420" s="139"/>
      <c r="Z1420" s="139"/>
      <c r="AA1420" s="139"/>
      <c r="AB1420" s="139"/>
      <c r="AC1420" s="139"/>
      <c r="AD1420" s="139"/>
      <c r="AE1420" s="139"/>
      <c r="AF1420" s="139"/>
      <c r="AG1420" s="139"/>
      <c r="AH1420" s="139"/>
      <c r="AI1420" s="139"/>
      <c r="AJ1420" s="139"/>
      <c r="AK1420" s="139"/>
      <c r="AL1420" s="139"/>
      <c r="AM1420" s="139"/>
      <c r="AN1420" s="139"/>
      <c r="AO1420" s="139"/>
      <c r="AP1420" s="139"/>
      <c r="AQ1420" s="139"/>
      <c r="AR1420" s="139"/>
      <c r="AS1420" s="139"/>
      <c r="AT1420" s="139"/>
      <c r="AU1420" s="139"/>
      <c r="AV1420" s="139"/>
      <c r="AW1420" s="139"/>
      <c r="AX1420" s="139"/>
      <c r="AY1420" s="139"/>
      <c r="AZ1420" s="139"/>
      <c r="BA1420" s="139"/>
      <c r="BB1420" s="139"/>
      <c r="BC1420" s="139"/>
      <c r="BD1420" s="139"/>
      <c r="BE1420" s="139"/>
      <c r="BF1420" s="139"/>
      <c r="BG1420" s="139"/>
    </row>
    <row r="1421" spans="1:59" ht="14.25" x14ac:dyDescent="0.2">
      <c r="A1421" s="139"/>
      <c r="B1421" s="139"/>
      <c r="C1421" s="139"/>
      <c r="D1421" s="139"/>
      <c r="E1421" s="139"/>
      <c r="F1421" s="139"/>
      <c r="G1421" s="139"/>
      <c r="H1421" s="139"/>
      <c r="I1421" s="139"/>
      <c r="J1421" s="139"/>
      <c r="K1421" s="139"/>
      <c r="L1421" s="139"/>
      <c r="M1421" s="139"/>
      <c r="N1421" s="139"/>
      <c r="O1421" s="139"/>
      <c r="P1421" s="139"/>
      <c r="Q1421" s="139"/>
      <c r="R1421" s="139"/>
      <c r="S1421" s="139"/>
      <c r="T1421" s="139"/>
      <c r="U1421" s="139"/>
      <c r="V1421" s="139"/>
      <c r="W1421" s="139"/>
      <c r="X1421" s="139"/>
      <c r="Y1421" s="139"/>
      <c r="Z1421" s="139"/>
      <c r="AA1421" s="139"/>
      <c r="AB1421" s="139"/>
      <c r="AC1421" s="139"/>
      <c r="AD1421" s="139"/>
      <c r="AE1421" s="139"/>
      <c r="AF1421" s="139"/>
      <c r="AG1421" s="139"/>
      <c r="AH1421" s="139"/>
      <c r="AI1421" s="139"/>
      <c r="AJ1421" s="139"/>
      <c r="AK1421" s="139"/>
      <c r="AL1421" s="139"/>
      <c r="AM1421" s="139"/>
      <c r="AN1421" s="139"/>
      <c r="AO1421" s="139"/>
      <c r="AP1421" s="139"/>
      <c r="AQ1421" s="139"/>
      <c r="AR1421" s="139"/>
      <c r="AS1421" s="139"/>
      <c r="AT1421" s="139"/>
      <c r="AU1421" s="139"/>
      <c r="AV1421" s="139"/>
      <c r="AW1421" s="139"/>
      <c r="AX1421" s="139"/>
      <c r="AY1421" s="139"/>
      <c r="AZ1421" s="139"/>
      <c r="BA1421" s="139"/>
      <c r="BB1421" s="139"/>
      <c r="BC1421" s="139"/>
      <c r="BD1421" s="139"/>
      <c r="BE1421" s="139"/>
      <c r="BF1421" s="139"/>
      <c r="BG1421" s="139"/>
    </row>
    <row r="1422" spans="1:59" ht="14.25" x14ac:dyDescent="0.2">
      <c r="A1422" s="139"/>
      <c r="B1422" s="139"/>
      <c r="C1422" s="139"/>
      <c r="D1422" s="139"/>
      <c r="E1422" s="139"/>
      <c r="F1422" s="139"/>
      <c r="G1422" s="139"/>
      <c r="H1422" s="139"/>
      <c r="I1422" s="139"/>
      <c r="J1422" s="139"/>
      <c r="K1422" s="139"/>
      <c r="L1422" s="139"/>
      <c r="M1422" s="139"/>
      <c r="N1422" s="139"/>
      <c r="O1422" s="139"/>
      <c r="P1422" s="139"/>
      <c r="Q1422" s="139"/>
      <c r="R1422" s="139"/>
      <c r="S1422" s="139"/>
      <c r="T1422" s="139"/>
      <c r="U1422" s="139"/>
      <c r="V1422" s="139"/>
      <c r="W1422" s="139"/>
      <c r="X1422" s="139"/>
      <c r="Y1422" s="139"/>
      <c r="Z1422" s="139"/>
      <c r="AA1422" s="139"/>
      <c r="AB1422" s="139"/>
      <c r="AC1422" s="139"/>
      <c r="AD1422" s="139"/>
      <c r="AE1422" s="139"/>
      <c r="AF1422" s="139"/>
      <c r="AG1422" s="139"/>
      <c r="AH1422" s="139"/>
      <c r="AI1422" s="139"/>
      <c r="AJ1422" s="139"/>
      <c r="AK1422" s="139"/>
      <c r="AL1422" s="139"/>
      <c r="AM1422" s="139"/>
      <c r="AN1422" s="139"/>
      <c r="AO1422" s="139"/>
      <c r="AP1422" s="139"/>
      <c r="AQ1422" s="139"/>
      <c r="AR1422" s="139"/>
      <c r="AS1422" s="139"/>
      <c r="AT1422" s="139"/>
      <c r="AU1422" s="139"/>
      <c r="AV1422" s="139"/>
      <c r="AW1422" s="139"/>
      <c r="AX1422" s="139"/>
      <c r="AY1422" s="139"/>
      <c r="AZ1422" s="139"/>
      <c r="BA1422" s="139"/>
      <c r="BB1422" s="139"/>
      <c r="BC1422" s="139"/>
      <c r="BD1422" s="139"/>
      <c r="BE1422" s="139"/>
      <c r="BF1422" s="139"/>
      <c r="BG1422" s="139"/>
    </row>
    <row r="1423" spans="1:59" ht="14.25" x14ac:dyDescent="0.2">
      <c r="A1423" s="139"/>
      <c r="B1423" s="139"/>
      <c r="C1423" s="139"/>
      <c r="D1423" s="139"/>
      <c r="E1423" s="139"/>
      <c r="F1423" s="139"/>
      <c r="G1423" s="139"/>
      <c r="H1423" s="139"/>
      <c r="I1423" s="139"/>
      <c r="J1423" s="139"/>
      <c r="K1423" s="139"/>
      <c r="L1423" s="139"/>
      <c r="M1423" s="139"/>
      <c r="N1423" s="139"/>
      <c r="O1423" s="139"/>
      <c r="P1423" s="139"/>
      <c r="Q1423" s="139"/>
      <c r="R1423" s="139"/>
      <c r="S1423" s="139"/>
      <c r="T1423" s="139"/>
      <c r="U1423" s="139"/>
      <c r="V1423" s="139"/>
      <c r="W1423" s="139"/>
      <c r="X1423" s="139"/>
      <c r="Y1423" s="139"/>
      <c r="Z1423" s="139"/>
      <c r="AA1423" s="139"/>
      <c r="AB1423" s="139"/>
      <c r="AC1423" s="139"/>
      <c r="AD1423" s="139"/>
      <c r="AE1423" s="139"/>
      <c r="AF1423" s="139"/>
      <c r="AG1423" s="139"/>
      <c r="AH1423" s="139"/>
      <c r="AI1423" s="139"/>
      <c r="AJ1423" s="139"/>
      <c r="AK1423" s="139"/>
      <c r="AL1423" s="139"/>
      <c r="AM1423" s="139"/>
      <c r="AN1423" s="139"/>
      <c r="AO1423" s="139"/>
      <c r="AP1423" s="139"/>
      <c r="AQ1423" s="139"/>
      <c r="AR1423" s="139"/>
      <c r="AS1423" s="139"/>
      <c r="AT1423" s="139"/>
      <c r="AU1423" s="139"/>
      <c r="AV1423" s="139"/>
      <c r="AW1423" s="139"/>
      <c r="AX1423" s="139"/>
      <c r="AY1423" s="139"/>
      <c r="AZ1423" s="139"/>
      <c r="BA1423" s="139"/>
      <c r="BB1423" s="139"/>
      <c r="BC1423" s="139"/>
      <c r="BD1423" s="139"/>
      <c r="BE1423" s="139"/>
      <c r="BF1423" s="139"/>
      <c r="BG1423" s="139"/>
    </row>
    <row r="1424" spans="1:59" ht="14.25" x14ac:dyDescent="0.2">
      <c r="A1424" s="139"/>
      <c r="B1424" s="139"/>
      <c r="C1424" s="139"/>
      <c r="D1424" s="139"/>
      <c r="E1424" s="139"/>
      <c r="F1424" s="139"/>
      <c r="G1424" s="139"/>
      <c r="H1424" s="139"/>
      <c r="I1424" s="139"/>
      <c r="J1424" s="139"/>
      <c r="K1424" s="139"/>
      <c r="L1424" s="139"/>
      <c r="M1424" s="139"/>
      <c r="N1424" s="139"/>
      <c r="O1424" s="139"/>
      <c r="P1424" s="139"/>
      <c r="Q1424" s="139"/>
      <c r="R1424" s="139"/>
      <c r="S1424" s="139"/>
      <c r="T1424" s="139"/>
      <c r="U1424" s="139"/>
      <c r="V1424" s="139"/>
      <c r="W1424" s="139"/>
      <c r="X1424" s="139"/>
      <c r="Y1424" s="139"/>
      <c r="Z1424" s="139"/>
      <c r="AA1424" s="139"/>
      <c r="AB1424" s="139"/>
      <c r="AC1424" s="139"/>
      <c r="AD1424" s="139"/>
      <c r="AE1424" s="139"/>
      <c r="AF1424" s="139"/>
      <c r="AG1424" s="139"/>
      <c r="AH1424" s="139"/>
      <c r="AI1424" s="139"/>
      <c r="AJ1424" s="139"/>
      <c r="AK1424" s="139"/>
      <c r="AL1424" s="139"/>
      <c r="AM1424" s="139"/>
      <c r="AN1424" s="139"/>
      <c r="AO1424" s="139"/>
      <c r="AP1424" s="139"/>
      <c r="AQ1424" s="139"/>
      <c r="AR1424" s="139"/>
      <c r="AS1424" s="139"/>
      <c r="AT1424" s="139"/>
      <c r="AU1424" s="139"/>
      <c r="AV1424" s="139"/>
      <c r="AW1424" s="139"/>
      <c r="AX1424" s="139"/>
      <c r="AY1424" s="139"/>
      <c r="AZ1424" s="139"/>
      <c r="BA1424" s="139"/>
      <c r="BB1424" s="139"/>
      <c r="BC1424" s="139"/>
      <c r="BD1424" s="139"/>
      <c r="BE1424" s="139"/>
      <c r="BF1424" s="139"/>
      <c r="BG1424" s="139"/>
    </row>
    <row r="1425" spans="1:59" ht="14.25" x14ac:dyDescent="0.2">
      <c r="A1425" s="139"/>
      <c r="B1425" s="139"/>
      <c r="C1425" s="139"/>
      <c r="D1425" s="139"/>
      <c r="E1425" s="139"/>
      <c r="F1425" s="139"/>
      <c r="G1425" s="139"/>
      <c r="H1425" s="139"/>
      <c r="I1425" s="139"/>
      <c r="J1425" s="139"/>
      <c r="K1425" s="139"/>
      <c r="L1425" s="139"/>
      <c r="M1425" s="139"/>
      <c r="N1425" s="139"/>
      <c r="O1425" s="139"/>
      <c r="P1425" s="139"/>
      <c r="Q1425" s="139"/>
      <c r="R1425" s="139"/>
      <c r="S1425" s="139"/>
      <c r="T1425" s="139"/>
      <c r="U1425" s="139"/>
      <c r="V1425" s="139"/>
      <c r="W1425" s="139"/>
      <c r="X1425" s="139"/>
      <c r="Y1425" s="139"/>
      <c r="Z1425" s="139"/>
      <c r="AA1425" s="139"/>
      <c r="AB1425" s="139"/>
      <c r="AC1425" s="139"/>
      <c r="AD1425" s="139"/>
      <c r="AE1425" s="139"/>
      <c r="AF1425" s="139"/>
      <c r="AG1425" s="139"/>
      <c r="AH1425" s="139"/>
      <c r="AI1425" s="139"/>
      <c r="AJ1425" s="139"/>
      <c r="AK1425" s="139"/>
      <c r="AL1425" s="139"/>
      <c r="AM1425" s="139"/>
      <c r="AN1425" s="139"/>
      <c r="AO1425" s="139"/>
      <c r="AP1425" s="139"/>
      <c r="AQ1425" s="139"/>
      <c r="AR1425" s="139"/>
      <c r="AS1425" s="139"/>
      <c r="AT1425" s="139"/>
      <c r="AU1425" s="139"/>
      <c r="AV1425" s="139"/>
      <c r="AW1425" s="139"/>
      <c r="AX1425" s="139"/>
      <c r="AY1425" s="139"/>
      <c r="AZ1425" s="139"/>
      <c r="BA1425" s="139"/>
      <c r="BB1425" s="139"/>
      <c r="BC1425" s="139"/>
      <c r="BD1425" s="139"/>
      <c r="BE1425" s="139"/>
      <c r="BF1425" s="139"/>
      <c r="BG1425" s="139"/>
    </row>
    <row r="1426" spans="1:59" ht="14.25" x14ac:dyDescent="0.2">
      <c r="A1426" s="139"/>
      <c r="B1426" s="139"/>
      <c r="C1426" s="139"/>
      <c r="D1426" s="139"/>
      <c r="E1426" s="139"/>
      <c r="F1426" s="139"/>
      <c r="G1426" s="139"/>
      <c r="H1426" s="139"/>
      <c r="I1426" s="139"/>
      <c r="J1426" s="139"/>
      <c r="K1426" s="139"/>
      <c r="L1426" s="139"/>
      <c r="M1426" s="139"/>
      <c r="N1426" s="139"/>
      <c r="O1426" s="139"/>
      <c r="P1426" s="139"/>
      <c r="Q1426" s="139"/>
      <c r="R1426" s="139"/>
      <c r="S1426" s="139"/>
      <c r="T1426" s="139"/>
      <c r="U1426" s="139"/>
      <c r="V1426" s="139"/>
      <c r="W1426" s="139"/>
      <c r="X1426" s="139"/>
      <c r="Y1426" s="139"/>
      <c r="Z1426" s="139"/>
      <c r="AA1426" s="139"/>
      <c r="AB1426" s="139"/>
      <c r="AC1426" s="139"/>
      <c r="AD1426" s="139"/>
      <c r="AE1426" s="139"/>
      <c r="AF1426" s="139"/>
      <c r="AG1426" s="139"/>
      <c r="AH1426" s="139"/>
      <c r="AI1426" s="139"/>
      <c r="AJ1426" s="139"/>
      <c r="AK1426" s="139"/>
      <c r="AL1426" s="139"/>
      <c r="AM1426" s="139"/>
      <c r="AN1426" s="139"/>
      <c r="AO1426" s="139"/>
      <c r="AP1426" s="139"/>
      <c r="AQ1426" s="139"/>
      <c r="AR1426" s="139"/>
      <c r="AS1426" s="139"/>
      <c r="AT1426" s="139"/>
      <c r="AU1426" s="139"/>
      <c r="AV1426" s="139"/>
      <c r="AW1426" s="139"/>
      <c r="AX1426" s="139"/>
      <c r="AY1426" s="139"/>
      <c r="AZ1426" s="139"/>
      <c r="BA1426" s="139"/>
      <c r="BB1426" s="139"/>
      <c r="BC1426" s="139"/>
      <c r="BD1426" s="139"/>
      <c r="BE1426" s="139"/>
      <c r="BF1426" s="139"/>
      <c r="BG1426" s="139"/>
    </row>
    <row r="1427" spans="1:59" ht="14.25" x14ac:dyDescent="0.2">
      <c r="A1427" s="139"/>
      <c r="B1427" s="139"/>
      <c r="C1427" s="139"/>
      <c r="D1427" s="139"/>
      <c r="E1427" s="139"/>
      <c r="F1427" s="139"/>
      <c r="G1427" s="139"/>
      <c r="H1427" s="139"/>
      <c r="I1427" s="139"/>
      <c r="J1427" s="139"/>
      <c r="K1427" s="139"/>
      <c r="L1427" s="139"/>
      <c r="M1427" s="139"/>
      <c r="N1427" s="139"/>
      <c r="O1427" s="139"/>
      <c r="P1427" s="139"/>
      <c r="Q1427" s="139"/>
      <c r="R1427" s="139"/>
      <c r="S1427" s="139"/>
      <c r="T1427" s="139"/>
      <c r="U1427" s="139"/>
      <c r="V1427" s="139"/>
      <c r="W1427" s="139"/>
      <c r="X1427" s="139"/>
      <c r="Y1427" s="139"/>
      <c r="Z1427" s="139"/>
      <c r="AA1427" s="139"/>
      <c r="AB1427" s="139"/>
      <c r="AC1427" s="139"/>
      <c r="AD1427" s="139"/>
      <c r="AE1427" s="139"/>
      <c r="AF1427" s="139"/>
      <c r="AG1427" s="139"/>
      <c r="AH1427" s="139"/>
      <c r="AI1427" s="139"/>
      <c r="AJ1427" s="139"/>
      <c r="AK1427" s="139"/>
      <c r="AL1427" s="139"/>
      <c r="AM1427" s="139"/>
      <c r="AN1427" s="139"/>
      <c r="AO1427" s="139"/>
      <c r="AP1427" s="139"/>
      <c r="AQ1427" s="139"/>
      <c r="AR1427" s="139"/>
      <c r="AS1427" s="139"/>
      <c r="AT1427" s="139"/>
      <c r="AU1427" s="139"/>
      <c r="AV1427" s="139"/>
      <c r="AW1427" s="139"/>
      <c r="AX1427" s="139"/>
      <c r="AY1427" s="139"/>
      <c r="AZ1427" s="139"/>
      <c r="BA1427" s="139"/>
      <c r="BB1427" s="139"/>
      <c r="BC1427" s="139"/>
      <c r="BD1427" s="139"/>
      <c r="BE1427" s="139"/>
      <c r="BF1427" s="139"/>
      <c r="BG1427" s="139"/>
    </row>
    <row r="1428" spans="1:59" ht="14.25" x14ac:dyDescent="0.2">
      <c r="A1428" s="139"/>
      <c r="B1428" s="139"/>
      <c r="C1428" s="139"/>
      <c r="D1428" s="139"/>
      <c r="E1428" s="139"/>
      <c r="F1428" s="139"/>
      <c r="G1428" s="139"/>
      <c r="H1428" s="139"/>
      <c r="I1428" s="139"/>
      <c r="J1428" s="139"/>
      <c r="K1428" s="139"/>
      <c r="L1428" s="139"/>
      <c r="M1428" s="139"/>
      <c r="N1428" s="139"/>
      <c r="O1428" s="139"/>
      <c r="P1428" s="139"/>
      <c r="Q1428" s="139"/>
      <c r="R1428" s="139"/>
      <c r="S1428" s="139"/>
      <c r="T1428" s="139"/>
      <c r="U1428" s="139"/>
      <c r="V1428" s="139"/>
      <c r="W1428" s="139"/>
      <c r="X1428" s="139"/>
      <c r="Y1428" s="139"/>
      <c r="Z1428" s="139"/>
      <c r="AA1428" s="139"/>
      <c r="AB1428" s="139"/>
      <c r="AC1428" s="139"/>
      <c r="AD1428" s="139"/>
      <c r="AE1428" s="139"/>
      <c r="AF1428" s="139"/>
      <c r="AG1428" s="139"/>
      <c r="AH1428" s="139"/>
      <c r="AI1428" s="139"/>
      <c r="AJ1428" s="139"/>
      <c r="AK1428" s="139"/>
      <c r="AL1428" s="139"/>
      <c r="AM1428" s="139"/>
      <c r="AN1428" s="139"/>
      <c r="AO1428" s="139"/>
      <c r="AP1428" s="139"/>
      <c r="AQ1428" s="139"/>
      <c r="AR1428" s="139"/>
      <c r="AS1428" s="139"/>
      <c r="AT1428" s="139"/>
      <c r="AU1428" s="139"/>
      <c r="AV1428" s="139"/>
      <c r="AW1428" s="139"/>
      <c r="AX1428" s="139"/>
      <c r="AY1428" s="139"/>
      <c r="AZ1428" s="139"/>
      <c r="BA1428" s="139"/>
      <c r="BB1428" s="139"/>
      <c r="BC1428" s="139"/>
      <c r="BD1428" s="139"/>
      <c r="BE1428" s="139"/>
      <c r="BF1428" s="139"/>
      <c r="BG1428" s="139"/>
    </row>
    <row r="1429" spans="1:59" ht="14.25" x14ac:dyDescent="0.2">
      <c r="A1429" s="139"/>
      <c r="B1429" s="139"/>
      <c r="C1429" s="139"/>
      <c r="D1429" s="139"/>
      <c r="E1429" s="139"/>
      <c r="F1429" s="139"/>
      <c r="G1429" s="139"/>
      <c r="H1429" s="139"/>
      <c r="I1429" s="139"/>
      <c r="J1429" s="139"/>
      <c r="K1429" s="139"/>
      <c r="L1429" s="139"/>
      <c r="M1429" s="139"/>
      <c r="N1429" s="139"/>
      <c r="O1429" s="139"/>
      <c r="P1429" s="139"/>
      <c r="Q1429" s="139"/>
      <c r="R1429" s="139"/>
      <c r="S1429" s="139"/>
      <c r="T1429" s="139"/>
      <c r="U1429" s="139"/>
      <c r="V1429" s="139"/>
      <c r="W1429" s="139"/>
      <c r="X1429" s="139"/>
      <c r="Y1429" s="139"/>
      <c r="Z1429" s="139"/>
      <c r="AA1429" s="139"/>
      <c r="AB1429" s="139"/>
      <c r="AC1429" s="139"/>
      <c r="AD1429" s="139"/>
      <c r="AE1429" s="139"/>
      <c r="AF1429" s="139"/>
      <c r="AG1429" s="139"/>
      <c r="AH1429" s="139"/>
      <c r="AI1429" s="139"/>
      <c r="AJ1429" s="139"/>
      <c r="AK1429" s="139"/>
      <c r="AL1429" s="139"/>
      <c r="AM1429" s="139"/>
      <c r="AN1429" s="139"/>
      <c r="AO1429" s="139"/>
      <c r="AP1429" s="139"/>
      <c r="AQ1429" s="139"/>
      <c r="AR1429" s="139"/>
      <c r="AS1429" s="139"/>
      <c r="AT1429" s="139"/>
      <c r="AU1429" s="139"/>
      <c r="AV1429" s="139"/>
      <c r="AW1429" s="139"/>
      <c r="AX1429" s="139"/>
      <c r="AY1429" s="139"/>
      <c r="AZ1429" s="139"/>
      <c r="BA1429" s="139"/>
      <c r="BB1429" s="139"/>
      <c r="BC1429" s="139"/>
      <c r="BD1429" s="139"/>
      <c r="BE1429" s="139"/>
      <c r="BF1429" s="139"/>
      <c r="BG1429" s="139"/>
    </row>
    <row r="1430" spans="1:59" ht="14.25" x14ac:dyDescent="0.2">
      <c r="A1430" s="139"/>
      <c r="B1430" s="139"/>
      <c r="C1430" s="139"/>
      <c r="D1430" s="139"/>
      <c r="E1430" s="139"/>
      <c r="F1430" s="139"/>
      <c r="G1430" s="139"/>
      <c r="H1430" s="139"/>
      <c r="I1430" s="139"/>
      <c r="J1430" s="139"/>
      <c r="K1430" s="139"/>
      <c r="L1430" s="139"/>
      <c r="M1430" s="139"/>
      <c r="N1430" s="139"/>
      <c r="O1430" s="139"/>
      <c r="P1430" s="139"/>
      <c r="Q1430" s="139"/>
      <c r="R1430" s="139"/>
      <c r="S1430" s="139"/>
      <c r="T1430" s="139"/>
      <c r="U1430" s="139"/>
      <c r="V1430" s="139"/>
      <c r="W1430" s="139"/>
      <c r="X1430" s="139"/>
      <c r="Y1430" s="139"/>
      <c r="Z1430" s="139"/>
      <c r="AA1430" s="139"/>
      <c r="AB1430" s="139"/>
      <c r="AC1430" s="139"/>
      <c r="AD1430" s="139"/>
      <c r="AE1430" s="139"/>
      <c r="AF1430" s="139"/>
      <c r="AG1430" s="139"/>
      <c r="AH1430" s="139"/>
      <c r="AI1430" s="139"/>
      <c r="AJ1430" s="139"/>
      <c r="AK1430" s="139"/>
      <c r="AL1430" s="139"/>
      <c r="AM1430" s="139"/>
      <c r="AN1430" s="139"/>
      <c r="AO1430" s="139"/>
      <c r="AP1430" s="139"/>
      <c r="AQ1430" s="139"/>
      <c r="AR1430" s="139"/>
      <c r="AS1430" s="139"/>
      <c r="AT1430" s="139"/>
      <c r="AU1430" s="139"/>
      <c r="AV1430" s="139"/>
      <c r="AW1430" s="139"/>
      <c r="AX1430" s="139"/>
      <c r="AY1430" s="139"/>
      <c r="AZ1430" s="139"/>
      <c r="BA1430" s="139"/>
      <c r="BB1430" s="139"/>
      <c r="BC1430" s="139"/>
      <c r="BD1430" s="139"/>
      <c r="BE1430" s="139"/>
      <c r="BF1430" s="139"/>
      <c r="BG1430" s="139"/>
    </row>
    <row r="1431" spans="1:59" ht="14.25" x14ac:dyDescent="0.2">
      <c r="A1431" s="139"/>
      <c r="B1431" s="139"/>
      <c r="C1431" s="139"/>
      <c r="D1431" s="139"/>
      <c r="E1431" s="139"/>
      <c r="F1431" s="139"/>
      <c r="G1431" s="139"/>
      <c r="H1431" s="139"/>
      <c r="I1431" s="139"/>
      <c r="J1431" s="139"/>
      <c r="K1431" s="139"/>
      <c r="L1431" s="139"/>
      <c r="M1431" s="139"/>
      <c r="N1431" s="139"/>
      <c r="O1431" s="139"/>
      <c r="P1431" s="139"/>
      <c r="Q1431" s="139"/>
      <c r="R1431" s="139"/>
      <c r="S1431" s="139"/>
      <c r="T1431" s="139"/>
      <c r="U1431" s="139"/>
      <c r="V1431" s="139"/>
      <c r="W1431" s="139"/>
      <c r="X1431" s="139"/>
      <c r="Y1431" s="139"/>
      <c r="Z1431" s="139"/>
      <c r="AA1431" s="139"/>
      <c r="AB1431" s="139"/>
      <c r="AC1431" s="139"/>
      <c r="AD1431" s="139"/>
      <c r="AE1431" s="139"/>
      <c r="AF1431" s="139"/>
      <c r="AG1431" s="139"/>
      <c r="AH1431" s="139"/>
      <c r="AI1431" s="139"/>
      <c r="AJ1431" s="139"/>
      <c r="AK1431" s="139"/>
      <c r="AL1431" s="139"/>
      <c r="AM1431" s="139"/>
      <c r="AN1431" s="139"/>
      <c r="AO1431" s="139"/>
      <c r="AP1431" s="139"/>
      <c r="AQ1431" s="139"/>
      <c r="AR1431" s="139"/>
      <c r="AS1431" s="139"/>
      <c r="AT1431" s="139"/>
      <c r="AU1431" s="139"/>
      <c r="AV1431" s="139"/>
      <c r="AW1431" s="139"/>
      <c r="AX1431" s="139"/>
      <c r="AY1431" s="139"/>
      <c r="AZ1431" s="139"/>
      <c r="BA1431" s="139"/>
      <c r="BB1431" s="139"/>
      <c r="BC1431" s="139"/>
      <c r="BD1431" s="139"/>
      <c r="BE1431" s="139"/>
      <c r="BF1431" s="139"/>
      <c r="BG1431" s="139"/>
    </row>
    <row r="1432" spans="1:59" ht="14.25" x14ac:dyDescent="0.2">
      <c r="A1432" s="139"/>
      <c r="B1432" s="139"/>
      <c r="C1432" s="139"/>
      <c r="D1432" s="139"/>
      <c r="E1432" s="139"/>
      <c r="F1432" s="139"/>
      <c r="G1432" s="139"/>
      <c r="H1432" s="139"/>
      <c r="I1432" s="139"/>
      <c r="J1432" s="139"/>
      <c r="K1432" s="139"/>
      <c r="L1432" s="139"/>
      <c r="M1432" s="139"/>
      <c r="N1432" s="139"/>
      <c r="O1432" s="139"/>
      <c r="P1432" s="139"/>
      <c r="Q1432" s="139"/>
      <c r="R1432" s="139"/>
      <c r="S1432" s="139"/>
      <c r="T1432" s="139"/>
      <c r="U1432" s="139"/>
      <c r="V1432" s="139"/>
      <c r="W1432" s="139"/>
      <c r="X1432" s="139"/>
      <c r="Y1432" s="139"/>
      <c r="Z1432" s="139"/>
      <c r="AA1432" s="139"/>
      <c r="AB1432" s="139"/>
      <c r="AC1432" s="139"/>
      <c r="AD1432" s="139"/>
      <c r="AE1432" s="139"/>
      <c r="AF1432" s="139"/>
      <c r="AG1432" s="139"/>
      <c r="AH1432" s="139"/>
      <c r="AI1432" s="139"/>
      <c r="AJ1432" s="139"/>
      <c r="AK1432" s="139"/>
      <c r="AL1432" s="139"/>
      <c r="AM1432" s="139"/>
      <c r="AN1432" s="139"/>
      <c r="AO1432" s="139"/>
      <c r="AP1432" s="139"/>
      <c r="AQ1432" s="139"/>
      <c r="AR1432" s="139"/>
      <c r="AS1432" s="139"/>
      <c r="AT1432" s="139"/>
      <c r="AU1432" s="139"/>
      <c r="AV1432" s="139"/>
      <c r="AW1432" s="139"/>
      <c r="AX1432" s="139"/>
      <c r="AY1432" s="139"/>
      <c r="AZ1432" s="139"/>
      <c r="BA1432" s="139"/>
      <c r="BB1432" s="139"/>
      <c r="BC1432" s="139"/>
      <c r="BD1432" s="139"/>
      <c r="BE1432" s="139"/>
      <c r="BF1432" s="139"/>
      <c r="BG1432" s="139"/>
    </row>
    <row r="1433" spans="1:59" ht="14.25" x14ac:dyDescent="0.2">
      <c r="A1433" s="139"/>
      <c r="B1433" s="139"/>
      <c r="C1433" s="139"/>
      <c r="D1433" s="139"/>
      <c r="E1433" s="139"/>
      <c r="F1433" s="139"/>
      <c r="G1433" s="139"/>
      <c r="H1433" s="139"/>
      <c r="I1433" s="139"/>
      <c r="J1433" s="139"/>
      <c r="K1433" s="139"/>
      <c r="L1433" s="139"/>
      <c r="M1433" s="139"/>
      <c r="N1433" s="139"/>
      <c r="O1433" s="139"/>
      <c r="P1433" s="139"/>
      <c r="Q1433" s="139"/>
      <c r="R1433" s="139"/>
      <c r="S1433" s="139"/>
      <c r="T1433" s="139"/>
      <c r="U1433" s="139"/>
      <c r="V1433" s="139"/>
      <c r="W1433" s="139"/>
      <c r="X1433" s="139"/>
      <c r="Y1433" s="139"/>
      <c r="Z1433" s="139"/>
      <c r="AA1433" s="139"/>
      <c r="AB1433" s="139"/>
      <c r="AC1433" s="139"/>
      <c r="AD1433" s="139"/>
      <c r="AE1433" s="139"/>
      <c r="AF1433" s="139"/>
      <c r="AG1433" s="139"/>
      <c r="AH1433" s="139"/>
      <c r="AI1433" s="139"/>
      <c r="AJ1433" s="139"/>
      <c r="AK1433" s="139"/>
      <c r="AL1433" s="139"/>
      <c r="AM1433" s="139"/>
      <c r="AN1433" s="139"/>
      <c r="AO1433" s="139"/>
      <c r="AP1433" s="139"/>
      <c r="AQ1433" s="139"/>
      <c r="AR1433" s="139"/>
      <c r="AS1433" s="139"/>
      <c r="AT1433" s="139"/>
      <c r="AU1433" s="139"/>
      <c r="AV1433" s="139"/>
      <c r="AW1433" s="139"/>
      <c r="AX1433" s="139"/>
      <c r="AY1433" s="139"/>
      <c r="AZ1433" s="139"/>
      <c r="BA1433" s="139"/>
      <c r="BB1433" s="139"/>
      <c r="BC1433" s="139"/>
      <c r="BD1433" s="139"/>
      <c r="BE1433" s="139"/>
      <c r="BF1433" s="139"/>
      <c r="BG1433" s="139"/>
    </row>
    <row r="1434" spans="1:59" ht="14.25" x14ac:dyDescent="0.2">
      <c r="A1434" s="139"/>
      <c r="B1434" s="139"/>
      <c r="C1434" s="139"/>
      <c r="D1434" s="139"/>
      <c r="E1434" s="139"/>
      <c r="F1434" s="139"/>
      <c r="G1434" s="139"/>
      <c r="H1434" s="139"/>
      <c r="I1434" s="139"/>
      <c r="J1434" s="139"/>
      <c r="K1434" s="139"/>
      <c r="L1434" s="139"/>
      <c r="M1434" s="139"/>
      <c r="N1434" s="139"/>
      <c r="O1434" s="139"/>
      <c r="P1434" s="139"/>
      <c r="Q1434" s="139"/>
      <c r="R1434" s="139"/>
      <c r="S1434" s="139"/>
      <c r="T1434" s="139"/>
      <c r="U1434" s="139"/>
      <c r="V1434" s="139"/>
      <c r="W1434" s="139"/>
      <c r="X1434" s="139"/>
      <c r="Y1434" s="139"/>
      <c r="Z1434" s="139"/>
      <c r="AA1434" s="139"/>
      <c r="AB1434" s="139"/>
      <c r="AC1434" s="139"/>
      <c r="AD1434" s="139"/>
      <c r="AE1434" s="139"/>
      <c r="AF1434" s="139"/>
      <c r="AG1434" s="139"/>
      <c r="AH1434" s="139"/>
      <c r="AI1434" s="139"/>
      <c r="AJ1434" s="139"/>
      <c r="AK1434" s="139"/>
      <c r="AL1434" s="139"/>
      <c r="AM1434" s="139"/>
      <c r="AN1434" s="139"/>
      <c r="AO1434" s="139"/>
      <c r="AP1434" s="139"/>
      <c r="AQ1434" s="139"/>
      <c r="AR1434" s="139"/>
      <c r="AS1434" s="139"/>
      <c r="AT1434" s="139"/>
      <c r="AU1434" s="139"/>
      <c r="AV1434" s="139"/>
      <c r="AW1434" s="139"/>
      <c r="AX1434" s="139"/>
      <c r="AY1434" s="139"/>
      <c r="AZ1434" s="139"/>
      <c r="BA1434" s="139"/>
      <c r="BB1434" s="139"/>
      <c r="BC1434" s="139"/>
      <c r="BD1434" s="139"/>
      <c r="BE1434" s="139"/>
      <c r="BF1434" s="139"/>
      <c r="BG1434" s="139"/>
    </row>
    <row r="1435" spans="1:59" ht="14.25" x14ac:dyDescent="0.2">
      <c r="A1435" s="139"/>
      <c r="B1435" s="139"/>
      <c r="C1435" s="139"/>
      <c r="D1435" s="139"/>
      <c r="E1435" s="139"/>
      <c r="F1435" s="139"/>
      <c r="G1435" s="139"/>
      <c r="H1435" s="139"/>
      <c r="I1435" s="139"/>
      <c r="J1435" s="139"/>
      <c r="K1435" s="139"/>
      <c r="L1435" s="139"/>
      <c r="M1435" s="139"/>
      <c r="N1435" s="139"/>
      <c r="O1435" s="139"/>
      <c r="P1435" s="139"/>
      <c r="Q1435" s="139"/>
      <c r="R1435" s="139"/>
      <c r="S1435" s="139"/>
      <c r="T1435" s="139"/>
      <c r="U1435" s="139"/>
      <c r="V1435" s="139"/>
      <c r="W1435" s="139"/>
      <c r="X1435" s="139"/>
      <c r="Y1435" s="139"/>
      <c r="Z1435" s="139"/>
      <c r="AA1435" s="139"/>
      <c r="AB1435" s="139"/>
      <c r="AC1435" s="139"/>
      <c r="AD1435" s="139"/>
      <c r="AE1435" s="139"/>
      <c r="AF1435" s="139"/>
      <c r="AG1435" s="139"/>
      <c r="AH1435" s="139"/>
      <c r="AI1435" s="139"/>
      <c r="AJ1435" s="139"/>
      <c r="AK1435" s="139"/>
      <c r="AL1435" s="139"/>
      <c r="AM1435" s="139"/>
      <c r="AN1435" s="139"/>
      <c r="AO1435" s="139"/>
      <c r="AP1435" s="139"/>
      <c r="AQ1435" s="139"/>
      <c r="AR1435" s="139"/>
      <c r="AS1435" s="139"/>
      <c r="AT1435" s="139"/>
      <c r="AU1435" s="139"/>
      <c r="AV1435" s="139"/>
      <c r="AW1435" s="139"/>
      <c r="AX1435" s="139"/>
      <c r="AY1435" s="139"/>
      <c r="AZ1435" s="139"/>
      <c r="BA1435" s="139"/>
      <c r="BB1435" s="139"/>
      <c r="BC1435" s="139"/>
      <c r="BD1435" s="139"/>
      <c r="BE1435" s="139"/>
      <c r="BF1435" s="139"/>
      <c r="BG1435" s="139"/>
    </row>
    <row r="1436" spans="1:59" ht="14.25" x14ac:dyDescent="0.2">
      <c r="A1436" s="139"/>
      <c r="B1436" s="139"/>
      <c r="C1436" s="139"/>
      <c r="D1436" s="139"/>
      <c r="E1436" s="139"/>
      <c r="F1436" s="139"/>
      <c r="G1436" s="139"/>
      <c r="H1436" s="139"/>
      <c r="I1436" s="139"/>
      <c r="J1436" s="139"/>
      <c r="K1436" s="139"/>
      <c r="L1436" s="139"/>
      <c r="M1436" s="139"/>
      <c r="N1436" s="139"/>
      <c r="O1436" s="139"/>
      <c r="P1436" s="139"/>
      <c r="Q1436" s="139"/>
      <c r="R1436" s="139"/>
      <c r="S1436" s="139"/>
      <c r="T1436" s="139"/>
      <c r="U1436" s="139"/>
      <c r="V1436" s="139"/>
      <c r="W1436" s="139"/>
      <c r="X1436" s="139"/>
      <c r="Y1436" s="139"/>
      <c r="Z1436" s="139"/>
      <c r="AA1436" s="139"/>
      <c r="AB1436" s="139"/>
      <c r="AC1436" s="139"/>
      <c r="AD1436" s="139"/>
      <c r="AE1436" s="139"/>
      <c r="AF1436" s="139"/>
      <c r="AG1436" s="139"/>
      <c r="AH1436" s="139"/>
      <c r="AI1436" s="139"/>
      <c r="AJ1436" s="139"/>
      <c r="AK1436" s="139"/>
      <c r="AL1436" s="139"/>
      <c r="AM1436" s="139"/>
      <c r="AN1436" s="139"/>
      <c r="AO1436" s="139"/>
      <c r="AP1436" s="139"/>
      <c r="AQ1436" s="139"/>
      <c r="AR1436" s="139"/>
      <c r="AS1436" s="139"/>
      <c r="AT1436" s="139"/>
      <c r="AU1436" s="139"/>
      <c r="AV1436" s="139"/>
      <c r="AW1436" s="139"/>
      <c r="AX1436" s="139"/>
      <c r="AY1436" s="139"/>
      <c r="AZ1436" s="139"/>
      <c r="BA1436" s="139"/>
      <c r="BB1436" s="139"/>
      <c r="BC1436" s="139"/>
      <c r="BD1436" s="139"/>
      <c r="BE1436" s="139"/>
      <c r="BF1436" s="139"/>
      <c r="BG1436" s="139"/>
    </row>
    <row r="1437" spans="1:59" ht="14.25" x14ac:dyDescent="0.2">
      <c r="A1437" s="139"/>
      <c r="B1437" s="139"/>
      <c r="C1437" s="139"/>
      <c r="D1437" s="139"/>
      <c r="E1437" s="139"/>
      <c r="F1437" s="139"/>
      <c r="G1437" s="139"/>
      <c r="H1437" s="139"/>
      <c r="I1437" s="139"/>
      <c r="J1437" s="139"/>
      <c r="K1437" s="139"/>
      <c r="L1437" s="139"/>
      <c r="M1437" s="139"/>
      <c r="N1437" s="139"/>
      <c r="O1437" s="139"/>
      <c r="P1437" s="139"/>
      <c r="Q1437" s="139"/>
      <c r="R1437" s="139"/>
      <c r="S1437" s="139"/>
      <c r="T1437" s="139"/>
      <c r="U1437" s="139"/>
      <c r="V1437" s="139"/>
      <c r="W1437" s="139"/>
      <c r="X1437" s="139"/>
      <c r="Y1437" s="139"/>
      <c r="Z1437" s="139"/>
      <c r="AA1437" s="139"/>
      <c r="AB1437" s="139"/>
      <c r="AC1437" s="139"/>
      <c r="AD1437" s="139"/>
      <c r="AE1437" s="139"/>
      <c r="AF1437" s="139"/>
      <c r="AG1437" s="139"/>
      <c r="AH1437" s="139"/>
      <c r="AI1437" s="139"/>
      <c r="AJ1437" s="139"/>
      <c r="AK1437" s="139"/>
      <c r="AL1437" s="139"/>
      <c r="AM1437" s="139"/>
      <c r="AN1437" s="139"/>
      <c r="AO1437" s="139"/>
      <c r="AP1437" s="139"/>
      <c r="AQ1437" s="139"/>
      <c r="AR1437" s="139"/>
      <c r="AS1437" s="139"/>
      <c r="AT1437" s="139"/>
      <c r="AU1437" s="139"/>
      <c r="AV1437" s="139"/>
      <c r="AW1437" s="139"/>
      <c r="AX1437" s="139"/>
      <c r="AY1437" s="139"/>
      <c r="AZ1437" s="139"/>
      <c r="BA1437" s="139"/>
      <c r="BB1437" s="139"/>
      <c r="BC1437" s="139"/>
      <c r="BD1437" s="139"/>
      <c r="BE1437" s="139"/>
      <c r="BF1437" s="139"/>
      <c r="BG1437" s="139"/>
    </row>
    <row r="1438" spans="1:59" ht="14.25" x14ac:dyDescent="0.2">
      <c r="A1438" s="139"/>
      <c r="B1438" s="139"/>
      <c r="C1438" s="139"/>
      <c r="D1438" s="139"/>
      <c r="E1438" s="139"/>
      <c r="F1438" s="139"/>
      <c r="G1438" s="139"/>
      <c r="H1438" s="139"/>
      <c r="I1438" s="139"/>
      <c r="J1438" s="139"/>
      <c r="K1438" s="139"/>
      <c r="L1438" s="139"/>
      <c r="M1438" s="139"/>
      <c r="N1438" s="139"/>
      <c r="O1438" s="139"/>
      <c r="P1438" s="139"/>
      <c r="Q1438" s="139"/>
      <c r="R1438" s="139"/>
      <c r="S1438" s="139"/>
      <c r="T1438" s="139"/>
      <c r="U1438" s="139"/>
      <c r="V1438" s="139"/>
      <c r="W1438" s="139"/>
      <c r="X1438" s="139"/>
      <c r="Y1438" s="139"/>
      <c r="Z1438" s="139"/>
      <c r="AA1438" s="139"/>
      <c r="AB1438" s="139"/>
      <c r="AC1438" s="139"/>
      <c r="AD1438" s="139"/>
      <c r="AE1438" s="139"/>
      <c r="AF1438" s="139"/>
      <c r="AG1438" s="139"/>
      <c r="AH1438" s="139"/>
      <c r="AI1438" s="139"/>
      <c r="AJ1438" s="139"/>
      <c r="AK1438" s="139"/>
      <c r="AL1438" s="139"/>
      <c r="AM1438" s="139"/>
      <c r="AN1438" s="139"/>
      <c r="AO1438" s="139"/>
      <c r="AP1438" s="139"/>
      <c r="AQ1438" s="139"/>
      <c r="AR1438" s="139"/>
      <c r="AS1438" s="139"/>
      <c r="AT1438" s="139"/>
      <c r="AU1438" s="139"/>
      <c r="AV1438" s="139"/>
      <c r="AW1438" s="139"/>
      <c r="AX1438" s="139"/>
      <c r="AY1438" s="139"/>
      <c r="AZ1438" s="139"/>
      <c r="BA1438" s="139"/>
      <c r="BB1438" s="139"/>
      <c r="BC1438" s="139"/>
      <c r="BD1438" s="139"/>
      <c r="BE1438" s="139"/>
      <c r="BF1438" s="139"/>
      <c r="BG1438" s="139"/>
    </row>
    <row r="1439" spans="1:59" ht="14.25" x14ac:dyDescent="0.2">
      <c r="A1439" s="139"/>
      <c r="B1439" s="139"/>
      <c r="C1439" s="139"/>
      <c r="D1439" s="139"/>
      <c r="E1439" s="139"/>
      <c r="F1439" s="139"/>
      <c r="G1439" s="139"/>
      <c r="H1439" s="139"/>
      <c r="I1439" s="139"/>
      <c r="J1439" s="139"/>
      <c r="K1439" s="139"/>
      <c r="L1439" s="139"/>
      <c r="M1439" s="139"/>
      <c r="N1439" s="139"/>
      <c r="O1439" s="139"/>
      <c r="P1439" s="139"/>
      <c r="Q1439" s="139"/>
      <c r="R1439" s="139"/>
      <c r="S1439" s="139"/>
      <c r="T1439" s="139"/>
      <c r="U1439" s="139"/>
      <c r="V1439" s="139"/>
      <c r="W1439" s="139"/>
      <c r="X1439" s="139"/>
      <c r="Y1439" s="139"/>
      <c r="Z1439" s="139"/>
      <c r="AA1439" s="139"/>
      <c r="AB1439" s="139"/>
      <c r="AC1439" s="139"/>
      <c r="AD1439" s="139"/>
      <c r="AE1439" s="139"/>
      <c r="AF1439" s="139"/>
      <c r="AG1439" s="139"/>
      <c r="AH1439" s="139"/>
      <c r="AI1439" s="139"/>
      <c r="AJ1439" s="139"/>
      <c r="AK1439" s="139"/>
      <c r="AL1439" s="139"/>
      <c r="AM1439" s="139"/>
      <c r="AN1439" s="139"/>
      <c r="AO1439" s="139"/>
      <c r="AP1439" s="139"/>
      <c r="AQ1439" s="139"/>
      <c r="AR1439" s="139"/>
      <c r="AS1439" s="139"/>
      <c r="AT1439" s="139"/>
      <c r="AU1439" s="139"/>
      <c r="AV1439" s="139"/>
      <c r="AW1439" s="139"/>
      <c r="AX1439" s="139"/>
      <c r="AY1439" s="139"/>
      <c r="AZ1439" s="139"/>
      <c r="BA1439" s="139"/>
      <c r="BB1439" s="139"/>
      <c r="BC1439" s="139"/>
      <c r="BD1439" s="139"/>
      <c r="BE1439" s="139"/>
      <c r="BF1439" s="139"/>
      <c r="BG1439" s="139"/>
    </row>
    <row r="1440" spans="1:59" ht="14.25" x14ac:dyDescent="0.2">
      <c r="A1440" s="139"/>
      <c r="B1440" s="139"/>
      <c r="C1440" s="139"/>
      <c r="D1440" s="139"/>
      <c r="E1440" s="139"/>
      <c r="F1440" s="139"/>
      <c r="G1440" s="139"/>
      <c r="H1440" s="139"/>
      <c r="I1440" s="139"/>
      <c r="J1440" s="139"/>
      <c r="K1440" s="139"/>
      <c r="L1440" s="139"/>
      <c r="M1440" s="139"/>
      <c r="N1440" s="139"/>
      <c r="O1440" s="139"/>
      <c r="P1440" s="139"/>
      <c r="Q1440" s="139"/>
      <c r="R1440" s="139"/>
      <c r="S1440" s="139"/>
      <c r="T1440" s="139"/>
      <c r="U1440" s="139"/>
      <c r="V1440" s="139"/>
      <c r="W1440" s="139"/>
      <c r="X1440" s="139"/>
      <c r="Y1440" s="139"/>
      <c r="Z1440" s="139"/>
      <c r="AA1440" s="139"/>
      <c r="AB1440" s="139"/>
      <c r="AC1440" s="139"/>
      <c r="AD1440" s="139"/>
      <c r="AE1440" s="139"/>
      <c r="AF1440" s="139"/>
      <c r="AG1440" s="139"/>
      <c r="AH1440" s="139"/>
      <c r="AI1440" s="139"/>
      <c r="AJ1440" s="139"/>
      <c r="AK1440" s="139"/>
      <c r="AL1440" s="139"/>
      <c r="AM1440" s="139"/>
      <c r="AN1440" s="139"/>
      <c r="AO1440" s="139"/>
      <c r="AP1440" s="139"/>
      <c r="AQ1440" s="139"/>
      <c r="AR1440" s="139"/>
      <c r="AS1440" s="139"/>
      <c r="AT1440" s="139"/>
      <c r="AU1440" s="139"/>
      <c r="AV1440" s="139"/>
      <c r="AW1440" s="139"/>
      <c r="AX1440" s="139"/>
      <c r="AY1440" s="139"/>
      <c r="AZ1440" s="139"/>
      <c r="BA1440" s="139"/>
      <c r="BB1440" s="139"/>
      <c r="BC1440" s="139"/>
      <c r="BD1440" s="139"/>
      <c r="BE1440" s="139"/>
      <c r="BF1440" s="139"/>
      <c r="BG1440" s="139"/>
    </row>
    <row r="1441" spans="1:59" ht="14.25" x14ac:dyDescent="0.2">
      <c r="A1441" s="139"/>
      <c r="B1441" s="139"/>
      <c r="C1441" s="139"/>
      <c r="D1441" s="139"/>
      <c r="E1441" s="139"/>
      <c r="F1441" s="139"/>
      <c r="G1441" s="139"/>
      <c r="H1441" s="139"/>
      <c r="I1441" s="139"/>
      <c r="J1441" s="139"/>
      <c r="K1441" s="139"/>
      <c r="L1441" s="139"/>
      <c r="M1441" s="139"/>
      <c r="N1441" s="139"/>
      <c r="O1441" s="139"/>
      <c r="P1441" s="139"/>
      <c r="Q1441" s="139"/>
      <c r="R1441" s="139"/>
      <c r="S1441" s="139"/>
      <c r="T1441" s="139"/>
      <c r="U1441" s="139"/>
      <c r="V1441" s="139"/>
      <c r="W1441" s="139"/>
      <c r="X1441" s="139"/>
      <c r="Y1441" s="139"/>
      <c r="Z1441" s="139"/>
      <c r="AA1441" s="139"/>
      <c r="AB1441" s="139"/>
      <c r="AC1441" s="139"/>
      <c r="AD1441" s="139"/>
      <c r="AE1441" s="139"/>
      <c r="AF1441" s="139"/>
      <c r="AG1441" s="139"/>
      <c r="AH1441" s="139"/>
      <c r="AI1441" s="139"/>
      <c r="AJ1441" s="139"/>
      <c r="AK1441" s="139"/>
      <c r="AL1441" s="139"/>
      <c r="AM1441" s="139"/>
      <c r="AN1441" s="139"/>
      <c r="AO1441" s="139"/>
      <c r="AP1441" s="139"/>
      <c r="AQ1441" s="139"/>
      <c r="AR1441" s="139"/>
      <c r="AS1441" s="139"/>
      <c r="AT1441" s="139"/>
      <c r="AU1441" s="139"/>
      <c r="AV1441" s="139"/>
      <c r="AW1441" s="139"/>
      <c r="AX1441" s="139"/>
      <c r="AY1441" s="139"/>
      <c r="AZ1441" s="139"/>
      <c r="BA1441" s="139"/>
      <c r="BB1441" s="139"/>
      <c r="BC1441" s="139"/>
      <c r="BD1441" s="139"/>
      <c r="BE1441" s="139"/>
      <c r="BF1441" s="139"/>
      <c r="BG1441" s="139"/>
    </row>
    <row r="1442" spans="1:59" ht="14.25" x14ac:dyDescent="0.2">
      <c r="A1442" s="139"/>
      <c r="B1442" s="139"/>
      <c r="C1442" s="139"/>
      <c r="D1442" s="139"/>
      <c r="E1442" s="139"/>
      <c r="F1442" s="139"/>
      <c r="G1442" s="139"/>
      <c r="H1442" s="139"/>
      <c r="I1442" s="139"/>
      <c r="J1442" s="139"/>
      <c r="K1442" s="139"/>
      <c r="L1442" s="139"/>
      <c r="M1442" s="139"/>
      <c r="N1442" s="139"/>
      <c r="O1442" s="139"/>
      <c r="P1442" s="139"/>
      <c r="Q1442" s="139"/>
      <c r="R1442" s="139"/>
      <c r="S1442" s="139"/>
      <c r="T1442" s="139"/>
      <c r="U1442" s="139"/>
      <c r="V1442" s="139"/>
      <c r="W1442" s="139"/>
      <c r="X1442" s="139"/>
      <c r="Y1442" s="139"/>
      <c r="Z1442" s="139"/>
      <c r="AA1442" s="139"/>
      <c r="AB1442" s="139"/>
      <c r="AC1442" s="139"/>
      <c r="AD1442" s="139"/>
      <c r="AE1442" s="139"/>
      <c r="AF1442" s="139"/>
      <c r="AG1442" s="139"/>
      <c r="AH1442" s="139"/>
      <c r="AI1442" s="139"/>
      <c r="AJ1442" s="139"/>
      <c r="AK1442" s="139"/>
      <c r="AL1442" s="139"/>
      <c r="AM1442" s="139"/>
      <c r="AN1442" s="139"/>
      <c r="AO1442" s="139"/>
      <c r="AP1442" s="139"/>
      <c r="AQ1442" s="139"/>
      <c r="AR1442" s="139"/>
      <c r="AS1442" s="139"/>
      <c r="AT1442" s="139"/>
      <c r="AU1442" s="139"/>
      <c r="AV1442" s="139"/>
      <c r="AW1442" s="139"/>
      <c r="AX1442" s="139"/>
      <c r="AY1442" s="139"/>
      <c r="AZ1442" s="139"/>
      <c r="BA1442" s="139"/>
      <c r="BB1442" s="139"/>
      <c r="BC1442" s="139"/>
      <c r="BD1442" s="139"/>
      <c r="BE1442" s="139"/>
      <c r="BF1442" s="139"/>
      <c r="BG1442" s="139"/>
    </row>
    <row r="1443" spans="1:59" ht="14.25" x14ac:dyDescent="0.2">
      <c r="A1443" s="139"/>
      <c r="B1443" s="139"/>
      <c r="C1443" s="139"/>
      <c r="D1443" s="139"/>
      <c r="E1443" s="139"/>
      <c r="F1443" s="139"/>
      <c r="G1443" s="139"/>
      <c r="H1443" s="139"/>
      <c r="I1443" s="139"/>
      <c r="J1443" s="139"/>
      <c r="K1443" s="139"/>
      <c r="L1443" s="139"/>
      <c r="M1443" s="139"/>
      <c r="N1443" s="139"/>
      <c r="O1443" s="139"/>
      <c r="P1443" s="139"/>
      <c r="Q1443" s="139"/>
      <c r="R1443" s="139"/>
      <c r="S1443" s="139"/>
      <c r="T1443" s="139"/>
      <c r="U1443" s="139"/>
      <c r="V1443" s="139"/>
      <c r="W1443" s="139"/>
      <c r="X1443" s="139"/>
      <c r="Y1443" s="139"/>
      <c r="Z1443" s="139"/>
      <c r="AA1443" s="139"/>
      <c r="AB1443" s="139"/>
      <c r="AC1443" s="139"/>
      <c r="AD1443" s="139"/>
      <c r="AE1443" s="139"/>
      <c r="AF1443" s="139"/>
      <c r="AG1443" s="139"/>
      <c r="AH1443" s="139"/>
      <c r="AI1443" s="139"/>
      <c r="AJ1443" s="139"/>
      <c r="AK1443" s="139"/>
      <c r="AL1443" s="139"/>
      <c r="AM1443" s="139"/>
      <c r="AN1443" s="139"/>
      <c r="AO1443" s="139"/>
      <c r="AP1443" s="139"/>
      <c r="AQ1443" s="139"/>
      <c r="AR1443" s="139"/>
      <c r="AS1443" s="139"/>
      <c r="AT1443" s="139"/>
      <c r="AU1443" s="139"/>
      <c r="AV1443" s="139"/>
      <c r="AW1443" s="139"/>
      <c r="AX1443" s="139"/>
      <c r="AY1443" s="139"/>
      <c r="AZ1443" s="139"/>
      <c r="BA1443" s="139"/>
      <c r="BB1443" s="139"/>
      <c r="BC1443" s="139"/>
      <c r="BD1443" s="139"/>
      <c r="BE1443" s="139"/>
      <c r="BF1443" s="139"/>
      <c r="BG1443" s="139"/>
    </row>
    <row r="1444" spans="1:59" ht="14.25" x14ac:dyDescent="0.2">
      <c r="A1444" s="139"/>
      <c r="B1444" s="139"/>
      <c r="C1444" s="139"/>
      <c r="D1444" s="139"/>
      <c r="E1444" s="139"/>
      <c r="F1444" s="139"/>
      <c r="G1444" s="139"/>
      <c r="H1444" s="139"/>
      <c r="I1444" s="139"/>
      <c r="J1444" s="139"/>
      <c r="K1444" s="139"/>
      <c r="L1444" s="139"/>
      <c r="M1444" s="139"/>
      <c r="N1444" s="139"/>
      <c r="O1444" s="139"/>
      <c r="P1444" s="139"/>
      <c r="Q1444" s="139"/>
      <c r="R1444" s="139"/>
      <c r="S1444" s="139"/>
      <c r="T1444" s="139"/>
      <c r="U1444" s="139"/>
      <c r="V1444" s="139"/>
      <c r="W1444" s="139"/>
      <c r="X1444" s="139"/>
      <c r="Y1444" s="139"/>
      <c r="Z1444" s="139"/>
      <c r="AA1444" s="139"/>
      <c r="AB1444" s="139"/>
      <c r="AC1444" s="139"/>
      <c r="AD1444" s="139"/>
      <c r="AE1444" s="139"/>
      <c r="AF1444" s="139"/>
      <c r="AG1444" s="139"/>
      <c r="AH1444" s="139"/>
      <c r="AI1444" s="139"/>
      <c r="AJ1444" s="139"/>
      <c r="AK1444" s="139"/>
      <c r="AL1444" s="139"/>
      <c r="AM1444" s="139"/>
      <c r="AN1444" s="139"/>
      <c r="AO1444" s="139"/>
      <c r="AP1444" s="139"/>
      <c r="AQ1444" s="139"/>
      <c r="AR1444" s="139"/>
      <c r="AS1444" s="139"/>
      <c r="AT1444" s="139"/>
      <c r="AU1444" s="139"/>
      <c r="AV1444" s="139"/>
      <c r="AW1444" s="139"/>
      <c r="AX1444" s="139"/>
      <c r="AY1444" s="139"/>
      <c r="AZ1444" s="139"/>
      <c r="BA1444" s="139"/>
      <c r="BB1444" s="139"/>
      <c r="BC1444" s="139"/>
      <c r="BD1444" s="139"/>
      <c r="BE1444" s="139"/>
      <c r="BF1444" s="139"/>
      <c r="BG1444" s="139"/>
    </row>
    <row r="1445" spans="1:59" ht="14.25" x14ac:dyDescent="0.2">
      <c r="A1445" s="139"/>
      <c r="B1445" s="139"/>
      <c r="C1445" s="139"/>
      <c r="D1445" s="139"/>
      <c r="E1445" s="139"/>
      <c r="F1445" s="139"/>
      <c r="G1445" s="139"/>
      <c r="H1445" s="139"/>
      <c r="I1445" s="139"/>
      <c r="J1445" s="139"/>
      <c r="K1445" s="139"/>
      <c r="L1445" s="139"/>
      <c r="M1445" s="139"/>
      <c r="N1445" s="139"/>
      <c r="O1445" s="139"/>
      <c r="P1445" s="139"/>
      <c r="Q1445" s="139"/>
      <c r="R1445" s="139"/>
      <c r="S1445" s="139"/>
      <c r="T1445" s="139"/>
      <c r="U1445" s="139"/>
      <c r="V1445" s="139"/>
      <c r="W1445" s="139"/>
      <c r="X1445" s="139"/>
      <c r="Y1445" s="139"/>
      <c r="Z1445" s="139"/>
      <c r="AA1445" s="139"/>
      <c r="AB1445" s="139"/>
      <c r="AC1445" s="139"/>
      <c r="AD1445" s="139"/>
      <c r="AE1445" s="139"/>
      <c r="AF1445" s="139"/>
      <c r="AG1445" s="139"/>
      <c r="AH1445" s="139"/>
      <c r="AI1445" s="139"/>
      <c r="AJ1445" s="139"/>
      <c r="AK1445" s="139"/>
      <c r="AL1445" s="139"/>
      <c r="AM1445" s="139"/>
      <c r="AN1445" s="139"/>
      <c r="AO1445" s="139"/>
      <c r="AP1445" s="139"/>
      <c r="AQ1445" s="139"/>
      <c r="AR1445" s="139"/>
      <c r="AS1445" s="139"/>
      <c r="AT1445" s="139"/>
      <c r="AU1445" s="139"/>
      <c r="AV1445" s="139"/>
      <c r="AW1445" s="139"/>
      <c r="AX1445" s="139"/>
      <c r="AY1445" s="139"/>
      <c r="AZ1445" s="139"/>
      <c r="BA1445" s="139"/>
      <c r="BB1445" s="139"/>
      <c r="BC1445" s="139"/>
      <c r="BD1445" s="139"/>
      <c r="BE1445" s="139"/>
      <c r="BF1445" s="139"/>
      <c r="BG1445" s="139"/>
    </row>
    <row r="1446" spans="1:59" ht="14.25" x14ac:dyDescent="0.2">
      <c r="A1446" s="139"/>
      <c r="B1446" s="139"/>
      <c r="C1446" s="139"/>
      <c r="D1446" s="139"/>
      <c r="E1446" s="139"/>
      <c r="F1446" s="139"/>
      <c r="G1446" s="139"/>
      <c r="H1446" s="139"/>
      <c r="I1446" s="139"/>
      <c r="J1446" s="139"/>
      <c r="K1446" s="139"/>
      <c r="L1446" s="139"/>
      <c r="M1446" s="139"/>
      <c r="N1446" s="139"/>
      <c r="O1446" s="139"/>
      <c r="P1446" s="139"/>
      <c r="Q1446" s="139"/>
      <c r="R1446" s="139"/>
      <c r="S1446" s="139"/>
      <c r="T1446" s="139"/>
      <c r="U1446" s="139"/>
      <c r="V1446" s="139"/>
      <c r="W1446" s="139"/>
      <c r="X1446" s="139"/>
      <c r="Y1446" s="139"/>
      <c r="Z1446" s="139"/>
      <c r="AA1446" s="139"/>
      <c r="AB1446" s="139"/>
      <c r="AC1446" s="139"/>
      <c r="AD1446" s="139"/>
      <c r="AE1446" s="139"/>
      <c r="AF1446" s="139"/>
      <c r="AG1446" s="139"/>
      <c r="AH1446" s="139"/>
      <c r="AI1446" s="139"/>
      <c r="AJ1446" s="139"/>
      <c r="AK1446" s="139"/>
      <c r="AL1446" s="139"/>
      <c r="AM1446" s="139"/>
      <c r="AN1446" s="139"/>
      <c r="AO1446" s="139"/>
      <c r="AP1446" s="139"/>
      <c r="AQ1446" s="139"/>
      <c r="AR1446" s="139"/>
      <c r="AS1446" s="139"/>
      <c r="AT1446" s="139"/>
      <c r="AU1446" s="139"/>
      <c r="AV1446" s="139"/>
      <c r="AW1446" s="139"/>
      <c r="AX1446" s="139"/>
      <c r="AY1446" s="139"/>
      <c r="AZ1446" s="139"/>
      <c r="BA1446" s="139"/>
      <c r="BB1446" s="139"/>
      <c r="BC1446" s="139"/>
      <c r="BD1446" s="139"/>
      <c r="BE1446" s="139"/>
      <c r="BF1446" s="139"/>
      <c r="BG1446" s="139"/>
    </row>
    <row r="1447" spans="1:59" ht="14.25" x14ac:dyDescent="0.2">
      <c r="A1447" s="139"/>
      <c r="B1447" s="139"/>
      <c r="C1447" s="139"/>
      <c r="D1447" s="139"/>
      <c r="E1447" s="139"/>
      <c r="F1447" s="139"/>
      <c r="G1447" s="139"/>
      <c r="H1447" s="139"/>
      <c r="I1447" s="139"/>
      <c r="J1447" s="139"/>
      <c r="K1447" s="139"/>
      <c r="L1447" s="139"/>
      <c r="M1447" s="139"/>
      <c r="N1447" s="139"/>
      <c r="O1447" s="139"/>
      <c r="P1447" s="139"/>
      <c r="Q1447" s="139"/>
      <c r="R1447" s="139"/>
      <c r="S1447" s="139"/>
      <c r="T1447" s="139"/>
      <c r="U1447" s="139"/>
      <c r="V1447" s="139"/>
      <c r="W1447" s="139"/>
      <c r="X1447" s="139"/>
      <c r="Y1447" s="139"/>
      <c r="Z1447" s="139"/>
      <c r="AA1447" s="139"/>
      <c r="AB1447" s="139"/>
      <c r="AC1447" s="139"/>
      <c r="AD1447" s="139"/>
      <c r="AE1447" s="139"/>
      <c r="AF1447" s="139"/>
      <c r="AG1447" s="139"/>
      <c r="AH1447" s="139"/>
      <c r="AI1447" s="139"/>
      <c r="AJ1447" s="139"/>
      <c r="AK1447" s="139"/>
      <c r="AL1447" s="139"/>
      <c r="AM1447" s="139"/>
      <c r="AN1447" s="139"/>
      <c r="AO1447" s="139"/>
      <c r="AP1447" s="139"/>
      <c r="AQ1447" s="139"/>
      <c r="AR1447" s="139"/>
      <c r="AS1447" s="139"/>
      <c r="AT1447" s="139"/>
      <c r="AU1447" s="139"/>
      <c r="AV1447" s="139"/>
      <c r="AW1447" s="139"/>
      <c r="AX1447" s="139"/>
      <c r="AY1447" s="139"/>
      <c r="AZ1447" s="139"/>
      <c r="BA1447" s="139"/>
      <c r="BB1447" s="139"/>
      <c r="BC1447" s="139"/>
      <c r="BD1447" s="139"/>
      <c r="BE1447" s="139"/>
      <c r="BF1447" s="139"/>
      <c r="BG1447" s="139"/>
    </row>
    <row r="1448" spans="1:59" ht="14.25" x14ac:dyDescent="0.2">
      <c r="A1448" s="139"/>
      <c r="B1448" s="139"/>
      <c r="C1448" s="139"/>
      <c r="D1448" s="139"/>
      <c r="E1448" s="139"/>
      <c r="F1448" s="139"/>
      <c r="G1448" s="139"/>
      <c r="H1448" s="139"/>
      <c r="I1448" s="139"/>
      <c r="J1448" s="139"/>
      <c r="K1448" s="139"/>
      <c r="L1448" s="139"/>
      <c r="M1448" s="139"/>
      <c r="N1448" s="139"/>
      <c r="O1448" s="139"/>
      <c r="P1448" s="139"/>
      <c r="Q1448" s="139"/>
      <c r="R1448" s="139"/>
      <c r="S1448" s="139"/>
      <c r="T1448" s="139"/>
      <c r="U1448" s="139"/>
      <c r="V1448" s="139"/>
      <c r="W1448" s="139"/>
      <c r="X1448" s="139"/>
      <c r="Y1448" s="139"/>
      <c r="Z1448" s="139"/>
      <c r="AA1448" s="139"/>
      <c r="AB1448" s="139"/>
      <c r="AC1448" s="139"/>
      <c r="AD1448" s="139"/>
      <c r="AE1448" s="139"/>
      <c r="AF1448" s="139"/>
      <c r="AG1448" s="139"/>
      <c r="AH1448" s="139"/>
      <c r="AI1448" s="139"/>
      <c r="AJ1448" s="139"/>
      <c r="AK1448" s="139"/>
      <c r="AL1448" s="139"/>
      <c r="AM1448" s="139"/>
      <c r="AN1448" s="139"/>
      <c r="AO1448" s="139"/>
      <c r="AP1448" s="139"/>
      <c r="AQ1448" s="139"/>
      <c r="AR1448" s="139"/>
      <c r="AS1448" s="139"/>
      <c r="AT1448" s="139"/>
      <c r="AU1448" s="139"/>
      <c r="AV1448" s="139"/>
      <c r="AW1448" s="139"/>
      <c r="AX1448" s="139"/>
      <c r="AY1448" s="139"/>
      <c r="AZ1448" s="139"/>
      <c r="BA1448" s="139"/>
      <c r="BB1448" s="139"/>
      <c r="BC1448" s="139"/>
      <c r="BD1448" s="139"/>
      <c r="BE1448" s="139"/>
      <c r="BF1448" s="139"/>
      <c r="BG1448" s="139"/>
    </row>
    <row r="1449" spans="1:59" ht="14.25" x14ac:dyDescent="0.2">
      <c r="A1449" s="139"/>
      <c r="B1449" s="139"/>
      <c r="C1449" s="139"/>
      <c r="D1449" s="139"/>
      <c r="E1449" s="139"/>
      <c r="F1449" s="139"/>
      <c r="G1449" s="139"/>
      <c r="H1449" s="139"/>
      <c r="I1449" s="139"/>
      <c r="J1449" s="139"/>
      <c r="K1449" s="139"/>
      <c r="L1449" s="139"/>
      <c r="M1449" s="139"/>
      <c r="N1449" s="139"/>
      <c r="O1449" s="139"/>
      <c r="P1449" s="139"/>
      <c r="Q1449" s="139"/>
      <c r="R1449" s="139"/>
      <c r="S1449" s="139"/>
      <c r="T1449" s="139"/>
      <c r="U1449" s="139"/>
      <c r="V1449" s="139"/>
      <c r="W1449" s="139"/>
      <c r="X1449" s="139"/>
      <c r="Y1449" s="139"/>
      <c r="Z1449" s="139"/>
      <c r="AA1449" s="139"/>
      <c r="AB1449" s="139"/>
      <c r="AC1449" s="139"/>
      <c r="AD1449" s="139"/>
      <c r="AE1449" s="139"/>
      <c r="AF1449" s="139"/>
      <c r="AG1449" s="139"/>
      <c r="AH1449" s="139"/>
      <c r="AI1449" s="139"/>
      <c r="AJ1449" s="139"/>
      <c r="AK1449" s="139"/>
      <c r="AL1449" s="139"/>
      <c r="AM1449" s="139"/>
      <c r="AN1449" s="139"/>
      <c r="AO1449" s="139"/>
      <c r="AP1449" s="139"/>
      <c r="AQ1449" s="139"/>
      <c r="AR1449" s="139"/>
      <c r="AS1449" s="139"/>
      <c r="AT1449" s="139"/>
      <c r="AU1449" s="139"/>
      <c r="AV1449" s="139"/>
      <c r="AW1449" s="139"/>
      <c r="AX1449" s="139"/>
      <c r="AY1449" s="139"/>
      <c r="AZ1449" s="139"/>
      <c r="BA1449" s="139"/>
      <c r="BB1449" s="139"/>
      <c r="BC1449" s="139"/>
      <c r="BD1449" s="139"/>
      <c r="BE1449" s="139"/>
      <c r="BF1449" s="139"/>
      <c r="BG1449" s="139"/>
    </row>
    <row r="1450" spans="1:59" ht="14.25" x14ac:dyDescent="0.2">
      <c r="A1450" s="139"/>
      <c r="B1450" s="139"/>
      <c r="C1450" s="139"/>
      <c r="D1450" s="139"/>
      <c r="E1450" s="139"/>
      <c r="F1450" s="139"/>
      <c r="G1450" s="139"/>
      <c r="H1450" s="139"/>
      <c r="I1450" s="139"/>
      <c r="J1450" s="139"/>
      <c r="K1450" s="139"/>
      <c r="L1450" s="139"/>
      <c r="M1450" s="139"/>
      <c r="N1450" s="139"/>
      <c r="O1450" s="139"/>
      <c r="P1450" s="139"/>
      <c r="Q1450" s="139"/>
      <c r="R1450" s="139"/>
      <c r="S1450" s="139"/>
      <c r="T1450" s="139"/>
      <c r="U1450" s="139"/>
      <c r="V1450" s="139"/>
      <c r="W1450" s="139"/>
      <c r="X1450" s="139"/>
      <c r="Y1450" s="139"/>
      <c r="Z1450" s="139"/>
      <c r="AA1450" s="139"/>
      <c r="AB1450" s="139"/>
      <c r="AC1450" s="139"/>
      <c r="AD1450" s="139"/>
      <c r="AE1450" s="139"/>
      <c r="AF1450" s="139"/>
      <c r="AG1450" s="139"/>
      <c r="AH1450" s="139"/>
      <c r="AI1450" s="139"/>
      <c r="AJ1450" s="139"/>
      <c r="AK1450" s="139"/>
      <c r="AL1450" s="139"/>
      <c r="AM1450" s="139"/>
      <c r="AN1450" s="139"/>
      <c r="AO1450" s="139"/>
      <c r="AP1450" s="139"/>
      <c r="AQ1450" s="139"/>
      <c r="AR1450" s="139"/>
      <c r="AS1450" s="139"/>
      <c r="AT1450" s="139"/>
      <c r="AU1450" s="139"/>
      <c r="AV1450" s="139"/>
      <c r="AW1450" s="139"/>
      <c r="AX1450" s="139"/>
      <c r="AY1450" s="139"/>
      <c r="AZ1450" s="139"/>
      <c r="BA1450" s="139"/>
      <c r="BB1450" s="139"/>
      <c r="BC1450" s="139"/>
      <c r="BD1450" s="139"/>
      <c r="BE1450" s="139"/>
      <c r="BF1450" s="139"/>
      <c r="BG1450" s="139"/>
    </row>
    <row r="1451" spans="1:59" ht="14.25" x14ac:dyDescent="0.2">
      <c r="A1451" s="139"/>
      <c r="B1451" s="139"/>
      <c r="C1451" s="139"/>
      <c r="D1451" s="139"/>
      <c r="E1451" s="139"/>
      <c r="F1451" s="139"/>
      <c r="G1451" s="139"/>
      <c r="H1451" s="139"/>
      <c r="I1451" s="139"/>
      <c r="J1451" s="139"/>
      <c r="K1451" s="139"/>
      <c r="L1451" s="139"/>
      <c r="M1451" s="139"/>
      <c r="N1451" s="139"/>
      <c r="O1451" s="139"/>
      <c r="P1451" s="139"/>
      <c r="Q1451" s="139"/>
      <c r="R1451" s="139"/>
      <c r="S1451" s="139"/>
      <c r="T1451" s="139"/>
      <c r="U1451" s="139"/>
      <c r="V1451" s="139"/>
      <c r="W1451" s="139"/>
      <c r="X1451" s="139"/>
      <c r="Y1451" s="139"/>
      <c r="Z1451" s="139"/>
      <c r="AA1451" s="139"/>
      <c r="AB1451" s="139"/>
      <c r="AC1451" s="139"/>
      <c r="AD1451" s="139"/>
      <c r="AE1451" s="139"/>
      <c r="AF1451" s="139"/>
      <c r="AG1451" s="139"/>
      <c r="AH1451" s="139"/>
      <c r="AI1451" s="139"/>
      <c r="AJ1451" s="139"/>
      <c r="AK1451" s="139"/>
      <c r="AL1451" s="139"/>
      <c r="AM1451" s="139"/>
      <c r="AN1451" s="139"/>
      <c r="AO1451" s="139"/>
      <c r="AP1451" s="139"/>
      <c r="AQ1451" s="139"/>
      <c r="AR1451" s="139"/>
      <c r="AS1451" s="139"/>
      <c r="AT1451" s="139"/>
      <c r="AU1451" s="139"/>
      <c r="AV1451" s="139"/>
      <c r="AW1451" s="139"/>
      <c r="AX1451" s="139"/>
      <c r="AY1451" s="139"/>
      <c r="AZ1451" s="139"/>
      <c r="BA1451" s="139"/>
      <c r="BB1451" s="139"/>
      <c r="BC1451" s="139"/>
      <c r="BD1451" s="139"/>
      <c r="BE1451" s="139"/>
      <c r="BF1451" s="139"/>
      <c r="BG1451" s="139"/>
    </row>
    <row r="1452" spans="1:59" ht="14.25" x14ac:dyDescent="0.2">
      <c r="A1452" s="139"/>
      <c r="B1452" s="139"/>
      <c r="C1452" s="139"/>
      <c r="D1452" s="139"/>
      <c r="E1452" s="139"/>
      <c r="F1452" s="139"/>
      <c r="G1452" s="139"/>
      <c r="H1452" s="139"/>
      <c r="I1452" s="139"/>
      <c r="J1452" s="139"/>
      <c r="K1452" s="139"/>
      <c r="L1452" s="139"/>
      <c r="M1452" s="139"/>
      <c r="N1452" s="139"/>
      <c r="O1452" s="139"/>
      <c r="P1452" s="139"/>
      <c r="Q1452" s="139"/>
      <c r="R1452" s="139"/>
      <c r="S1452" s="139"/>
      <c r="T1452" s="139"/>
      <c r="U1452" s="139"/>
      <c r="V1452" s="139"/>
      <c r="W1452" s="139"/>
      <c r="X1452" s="139"/>
      <c r="Y1452" s="139"/>
      <c r="Z1452" s="139"/>
      <c r="AA1452" s="139"/>
      <c r="AB1452" s="139"/>
      <c r="AC1452" s="139"/>
      <c r="AD1452" s="139"/>
      <c r="AE1452" s="139"/>
      <c r="AF1452" s="139"/>
      <c r="AG1452" s="139"/>
      <c r="AH1452" s="139"/>
      <c r="AI1452" s="139"/>
      <c r="AJ1452" s="139"/>
      <c r="AK1452" s="139"/>
      <c r="AL1452" s="139"/>
      <c r="AM1452" s="139"/>
      <c r="AN1452" s="139"/>
      <c r="AO1452" s="139"/>
      <c r="AP1452" s="139"/>
      <c r="AQ1452" s="139"/>
      <c r="AR1452" s="139"/>
      <c r="AS1452" s="139"/>
      <c r="AT1452" s="139"/>
      <c r="AU1452" s="139"/>
      <c r="AV1452" s="139"/>
      <c r="AW1452" s="139"/>
      <c r="AX1452" s="139"/>
      <c r="AY1452" s="139"/>
      <c r="AZ1452" s="139"/>
      <c r="BA1452" s="139"/>
      <c r="BB1452" s="139"/>
      <c r="BC1452" s="139"/>
      <c r="BD1452" s="139"/>
      <c r="BE1452" s="139"/>
      <c r="BF1452" s="139"/>
      <c r="BG1452" s="139"/>
    </row>
    <row r="1453" spans="1:59" ht="14.25" x14ac:dyDescent="0.2">
      <c r="A1453" s="139"/>
      <c r="B1453" s="139"/>
      <c r="C1453" s="139"/>
      <c r="D1453" s="139"/>
      <c r="E1453" s="139"/>
      <c r="F1453" s="139"/>
      <c r="G1453" s="139"/>
      <c r="H1453" s="139"/>
      <c r="I1453" s="139"/>
      <c r="J1453" s="139"/>
      <c r="K1453" s="139"/>
      <c r="L1453" s="139"/>
      <c r="M1453" s="139"/>
      <c r="N1453" s="139"/>
      <c r="O1453" s="139"/>
      <c r="P1453" s="139"/>
      <c r="Q1453" s="139"/>
      <c r="R1453" s="139"/>
      <c r="S1453" s="139"/>
      <c r="T1453" s="139"/>
      <c r="U1453" s="139"/>
      <c r="V1453" s="139"/>
      <c r="W1453" s="139"/>
      <c r="X1453" s="139"/>
      <c r="Y1453" s="139"/>
      <c r="Z1453" s="139"/>
      <c r="AA1453" s="139"/>
      <c r="AB1453" s="139"/>
      <c r="AC1453" s="139"/>
      <c r="AD1453" s="139"/>
      <c r="AE1453" s="139"/>
      <c r="AF1453" s="139"/>
      <c r="AG1453" s="139"/>
      <c r="AH1453" s="139"/>
      <c r="AI1453" s="139"/>
      <c r="AJ1453" s="139"/>
      <c r="AK1453" s="139"/>
      <c r="AL1453" s="139"/>
      <c r="AM1453" s="139"/>
      <c r="AN1453" s="139"/>
      <c r="AO1453" s="139"/>
      <c r="AP1453" s="139"/>
      <c r="AQ1453" s="139"/>
      <c r="AR1453" s="139"/>
      <c r="AS1453" s="139"/>
      <c r="AT1453" s="139"/>
      <c r="AU1453" s="139"/>
      <c r="AV1453" s="139"/>
      <c r="AW1453" s="139"/>
      <c r="AX1453" s="139"/>
      <c r="AY1453" s="139"/>
      <c r="AZ1453" s="139"/>
      <c r="BA1453" s="139"/>
      <c r="BB1453" s="139"/>
      <c r="BC1453" s="139"/>
      <c r="BD1453" s="139"/>
      <c r="BE1453" s="139"/>
      <c r="BF1453" s="139"/>
      <c r="BG1453" s="139"/>
    </row>
    <row r="1454" spans="1:59" ht="14.25" x14ac:dyDescent="0.2">
      <c r="A1454" s="139"/>
      <c r="B1454" s="139"/>
      <c r="C1454" s="139"/>
      <c r="D1454" s="139"/>
      <c r="E1454" s="139"/>
      <c r="F1454" s="139"/>
      <c r="G1454" s="139"/>
      <c r="H1454" s="139"/>
      <c r="I1454" s="139"/>
      <c r="J1454" s="139"/>
      <c r="K1454" s="139"/>
      <c r="L1454" s="139"/>
      <c r="M1454" s="139"/>
      <c r="N1454" s="139"/>
      <c r="O1454" s="139"/>
      <c r="P1454" s="139"/>
      <c r="Q1454" s="139"/>
      <c r="R1454" s="139"/>
      <c r="S1454" s="139"/>
      <c r="T1454" s="139"/>
      <c r="U1454" s="139"/>
      <c r="V1454" s="139"/>
      <c r="W1454" s="139"/>
      <c r="X1454" s="139"/>
      <c r="Y1454" s="139"/>
      <c r="Z1454" s="139"/>
      <c r="AA1454" s="139"/>
      <c r="AB1454" s="139"/>
      <c r="AC1454" s="139"/>
      <c r="AD1454" s="139"/>
      <c r="AE1454" s="139"/>
      <c r="AF1454" s="139"/>
      <c r="AG1454" s="139"/>
      <c r="AH1454" s="139"/>
      <c r="AI1454" s="139"/>
      <c r="AJ1454" s="139"/>
      <c r="AK1454" s="139"/>
      <c r="AL1454" s="139"/>
      <c r="AM1454" s="139"/>
      <c r="AN1454" s="139"/>
      <c r="AO1454" s="139"/>
      <c r="AP1454" s="139"/>
      <c r="AQ1454" s="139"/>
      <c r="AR1454" s="139"/>
      <c r="AS1454" s="139"/>
      <c r="AT1454" s="139"/>
      <c r="AU1454" s="139"/>
      <c r="AV1454" s="139"/>
      <c r="AW1454" s="139"/>
      <c r="AX1454" s="139"/>
      <c r="AY1454" s="139"/>
      <c r="AZ1454" s="139"/>
      <c r="BA1454" s="139"/>
      <c r="BB1454" s="139"/>
      <c r="BC1454" s="139"/>
      <c r="BD1454" s="139"/>
      <c r="BE1454" s="139"/>
      <c r="BF1454" s="139"/>
      <c r="BG1454" s="139"/>
    </row>
    <row r="1455" spans="1:59" ht="14.25" x14ac:dyDescent="0.2">
      <c r="A1455" s="139"/>
      <c r="B1455" s="139"/>
      <c r="C1455" s="139"/>
      <c r="D1455" s="139"/>
      <c r="E1455" s="139"/>
      <c r="F1455" s="139"/>
      <c r="G1455" s="139"/>
      <c r="H1455" s="139"/>
      <c r="I1455" s="139"/>
      <c r="J1455" s="139"/>
      <c r="K1455" s="139"/>
      <c r="L1455" s="139"/>
      <c r="M1455" s="139"/>
      <c r="N1455" s="139"/>
      <c r="O1455" s="139"/>
      <c r="P1455" s="139"/>
      <c r="Q1455" s="139"/>
      <c r="R1455" s="139"/>
      <c r="S1455" s="139"/>
      <c r="T1455" s="139"/>
      <c r="U1455" s="139"/>
      <c r="V1455" s="139"/>
      <c r="W1455" s="139"/>
      <c r="X1455" s="139"/>
      <c r="Y1455" s="139"/>
      <c r="Z1455" s="139"/>
      <c r="AA1455" s="139"/>
      <c r="AB1455" s="139"/>
      <c r="AC1455" s="139"/>
      <c r="AD1455" s="139"/>
      <c r="AE1455" s="139"/>
      <c r="AF1455" s="139"/>
      <c r="AG1455" s="139"/>
      <c r="AH1455" s="139"/>
      <c r="AI1455" s="139"/>
      <c r="AJ1455" s="139"/>
      <c r="AK1455" s="139"/>
      <c r="AL1455" s="139"/>
      <c r="AM1455" s="139"/>
      <c r="AN1455" s="139"/>
      <c r="AO1455" s="139"/>
      <c r="AP1455" s="139"/>
      <c r="AQ1455" s="139"/>
      <c r="AR1455" s="139"/>
      <c r="AS1455" s="139"/>
      <c r="AT1455" s="139"/>
      <c r="AU1455" s="139"/>
      <c r="AV1455" s="139"/>
      <c r="AW1455" s="139"/>
      <c r="AX1455" s="139"/>
      <c r="AY1455" s="139"/>
      <c r="AZ1455" s="139"/>
      <c r="BA1455" s="139"/>
      <c r="BB1455" s="139"/>
      <c r="BC1455" s="139"/>
      <c r="BD1455" s="139"/>
      <c r="BE1455" s="139"/>
      <c r="BF1455" s="139"/>
      <c r="BG1455" s="139"/>
    </row>
    <row r="1456" spans="1:59" ht="14.25" x14ac:dyDescent="0.2">
      <c r="A1456" s="139"/>
      <c r="B1456" s="139"/>
      <c r="C1456" s="139"/>
      <c r="D1456" s="139"/>
      <c r="E1456" s="139"/>
      <c r="F1456" s="139"/>
      <c r="G1456" s="139"/>
      <c r="H1456" s="139"/>
      <c r="I1456" s="139"/>
      <c r="J1456" s="139"/>
      <c r="K1456" s="139"/>
      <c r="L1456" s="139"/>
      <c r="M1456" s="139"/>
      <c r="N1456" s="139"/>
      <c r="O1456" s="139"/>
      <c r="P1456" s="139"/>
      <c r="Q1456" s="139"/>
      <c r="R1456" s="139"/>
      <c r="S1456" s="139"/>
      <c r="T1456" s="139"/>
      <c r="U1456" s="139"/>
      <c r="V1456" s="139"/>
      <c r="W1456" s="139"/>
      <c r="X1456" s="139"/>
      <c r="Y1456" s="139"/>
      <c r="Z1456" s="139"/>
      <c r="AA1456" s="139"/>
      <c r="AB1456" s="139"/>
      <c r="AC1456" s="139"/>
      <c r="AD1456" s="139"/>
      <c r="AE1456" s="139"/>
      <c r="AF1456" s="139"/>
      <c r="AG1456" s="139"/>
      <c r="AH1456" s="139"/>
      <c r="AI1456" s="139"/>
      <c r="AJ1456" s="139"/>
      <c r="AK1456" s="139"/>
      <c r="AL1456" s="139"/>
      <c r="AM1456" s="139"/>
      <c r="AN1456" s="139"/>
      <c r="AO1456" s="139"/>
      <c r="AP1456" s="139"/>
      <c r="AQ1456" s="139"/>
      <c r="AR1456" s="139"/>
      <c r="AS1456" s="139"/>
      <c r="AT1456" s="139"/>
      <c r="AU1456" s="139"/>
      <c r="AV1456" s="139"/>
      <c r="AW1456" s="139"/>
      <c r="AX1456" s="139"/>
      <c r="AY1456" s="139"/>
      <c r="AZ1456" s="139"/>
      <c r="BA1456" s="139"/>
      <c r="BB1456" s="139"/>
      <c r="BC1456" s="139"/>
      <c r="BD1456" s="139"/>
      <c r="BE1456" s="139"/>
      <c r="BF1456" s="139"/>
      <c r="BG1456" s="139"/>
    </row>
    <row r="1457" spans="1:59" ht="14.25" x14ac:dyDescent="0.2">
      <c r="A1457" s="139"/>
      <c r="B1457" s="139"/>
      <c r="C1457" s="139"/>
      <c r="D1457" s="139"/>
      <c r="E1457" s="139"/>
      <c r="F1457" s="139"/>
      <c r="G1457" s="139"/>
      <c r="H1457" s="139"/>
      <c r="I1457" s="139"/>
      <c r="J1457" s="139"/>
      <c r="K1457" s="139"/>
      <c r="L1457" s="139"/>
      <c r="M1457" s="139"/>
      <c r="N1457" s="139"/>
      <c r="O1457" s="139"/>
      <c r="P1457" s="139"/>
      <c r="Q1457" s="139"/>
      <c r="R1457" s="139"/>
      <c r="S1457" s="139"/>
      <c r="T1457" s="139"/>
      <c r="U1457" s="139"/>
      <c r="V1457" s="139"/>
      <c r="W1457" s="139"/>
      <c r="X1457" s="139"/>
      <c r="Y1457" s="139"/>
      <c r="Z1457" s="139"/>
      <c r="AA1457" s="139"/>
      <c r="AB1457" s="139"/>
      <c r="AC1457" s="139"/>
      <c r="AD1457" s="139"/>
      <c r="AE1457" s="139"/>
      <c r="AF1457" s="139"/>
      <c r="AG1457" s="139"/>
      <c r="AH1457" s="139"/>
      <c r="AI1457" s="139"/>
      <c r="AJ1457" s="139"/>
      <c r="AK1457" s="139"/>
      <c r="AL1457" s="139"/>
      <c r="AM1457" s="139"/>
      <c r="AN1457" s="139"/>
      <c r="AO1457" s="139"/>
      <c r="AP1457" s="139"/>
      <c r="AQ1457" s="139"/>
      <c r="AR1457" s="139"/>
      <c r="AS1457" s="139"/>
      <c r="AT1457" s="139"/>
      <c r="AU1457" s="139"/>
      <c r="AV1457" s="139"/>
      <c r="AW1457" s="139"/>
      <c r="AX1457" s="139"/>
      <c r="AY1457" s="139"/>
      <c r="AZ1457" s="139"/>
      <c r="BA1457" s="139"/>
      <c r="BB1457" s="139"/>
      <c r="BC1457" s="139"/>
      <c r="BD1457" s="139"/>
      <c r="BE1457" s="139"/>
      <c r="BF1457" s="139"/>
      <c r="BG1457" s="139"/>
    </row>
    <row r="1458" spans="1:59" ht="14.25" x14ac:dyDescent="0.2">
      <c r="A1458" s="139"/>
      <c r="B1458" s="139"/>
      <c r="C1458" s="139"/>
      <c r="D1458" s="139"/>
      <c r="E1458" s="139"/>
      <c r="F1458" s="139"/>
      <c r="G1458" s="139"/>
      <c r="H1458" s="139"/>
      <c r="I1458" s="139"/>
      <c r="J1458" s="139"/>
      <c r="K1458" s="139"/>
      <c r="L1458" s="139"/>
      <c r="M1458" s="139"/>
      <c r="N1458" s="139"/>
      <c r="O1458" s="139"/>
      <c r="P1458" s="139"/>
      <c r="Q1458" s="139"/>
      <c r="R1458" s="139"/>
      <c r="S1458" s="139"/>
      <c r="T1458" s="139"/>
      <c r="U1458" s="139"/>
      <c r="V1458" s="139"/>
      <c r="W1458" s="139"/>
      <c r="X1458" s="139"/>
      <c r="Y1458" s="139"/>
      <c r="Z1458" s="139"/>
      <c r="AA1458" s="139"/>
      <c r="AB1458" s="139"/>
      <c r="AC1458" s="139"/>
      <c r="AD1458" s="139"/>
      <c r="AE1458" s="139"/>
      <c r="AF1458" s="139"/>
      <c r="AG1458" s="139"/>
      <c r="AH1458" s="139"/>
      <c r="AI1458" s="139"/>
      <c r="AJ1458" s="139"/>
      <c r="AK1458" s="139"/>
      <c r="AL1458" s="139"/>
      <c r="AM1458" s="139"/>
      <c r="AN1458" s="139"/>
      <c r="AO1458" s="139"/>
      <c r="AP1458" s="139"/>
      <c r="AQ1458" s="139"/>
      <c r="AR1458" s="139"/>
      <c r="AS1458" s="139"/>
      <c r="AT1458" s="139"/>
      <c r="AU1458" s="139"/>
      <c r="AV1458" s="139"/>
      <c r="AW1458" s="139"/>
      <c r="AX1458" s="139"/>
      <c r="AY1458" s="139"/>
      <c r="AZ1458" s="139"/>
      <c r="BA1458" s="139"/>
      <c r="BB1458" s="139"/>
      <c r="BC1458" s="139"/>
      <c r="BD1458" s="139"/>
      <c r="BE1458" s="139"/>
      <c r="BF1458" s="139"/>
      <c r="BG1458" s="139"/>
    </row>
    <row r="1459" spans="1:59" ht="14.25" x14ac:dyDescent="0.2">
      <c r="A1459" s="139"/>
      <c r="B1459" s="139"/>
      <c r="C1459" s="139"/>
      <c r="D1459" s="139"/>
      <c r="E1459" s="139"/>
      <c r="F1459" s="139"/>
      <c r="G1459" s="139"/>
      <c r="H1459" s="139"/>
      <c r="I1459" s="139"/>
      <c r="J1459" s="139"/>
      <c r="K1459" s="139"/>
      <c r="L1459" s="139"/>
      <c r="M1459" s="139"/>
      <c r="N1459" s="139"/>
      <c r="O1459" s="139"/>
      <c r="P1459" s="139"/>
      <c r="Q1459" s="139"/>
      <c r="R1459" s="139"/>
      <c r="S1459" s="139"/>
      <c r="T1459" s="139"/>
      <c r="U1459" s="139"/>
      <c r="V1459" s="139"/>
      <c r="W1459" s="139"/>
      <c r="X1459" s="139"/>
      <c r="Y1459" s="139"/>
      <c r="Z1459" s="139"/>
      <c r="AA1459" s="139"/>
      <c r="AB1459" s="139"/>
      <c r="AC1459" s="139"/>
      <c r="AD1459" s="139"/>
      <c r="AE1459" s="139"/>
      <c r="AF1459" s="139"/>
      <c r="AG1459" s="139"/>
      <c r="AH1459" s="139"/>
      <c r="AI1459" s="139"/>
      <c r="AJ1459" s="139"/>
      <c r="AK1459" s="139"/>
      <c r="AL1459" s="139"/>
      <c r="AM1459" s="139"/>
      <c r="AN1459" s="139"/>
      <c r="AO1459" s="139"/>
      <c r="AP1459" s="139"/>
      <c r="AQ1459" s="139"/>
      <c r="AR1459" s="139"/>
      <c r="AS1459" s="139"/>
      <c r="AT1459" s="139"/>
      <c r="AU1459" s="139"/>
      <c r="AV1459" s="139"/>
      <c r="AW1459" s="139"/>
      <c r="AX1459" s="139"/>
      <c r="AY1459" s="139"/>
      <c r="AZ1459" s="139"/>
      <c r="BA1459" s="139"/>
      <c r="BB1459" s="139"/>
      <c r="BC1459" s="139"/>
      <c r="BD1459" s="139"/>
      <c r="BE1459" s="139"/>
      <c r="BF1459" s="139"/>
      <c r="BG1459" s="139"/>
    </row>
    <row r="1460" spans="1:59" ht="14.25" x14ac:dyDescent="0.2">
      <c r="A1460" s="139"/>
      <c r="B1460" s="139"/>
      <c r="C1460" s="139"/>
      <c r="D1460" s="139"/>
      <c r="E1460" s="139"/>
      <c r="F1460" s="139"/>
      <c r="G1460" s="139"/>
      <c r="H1460" s="139"/>
      <c r="I1460" s="139"/>
      <c r="J1460" s="139"/>
      <c r="K1460" s="139"/>
      <c r="L1460" s="139"/>
      <c r="M1460" s="139"/>
      <c r="N1460" s="139"/>
      <c r="O1460" s="139"/>
      <c r="P1460" s="139"/>
      <c r="Q1460" s="139"/>
      <c r="R1460" s="139"/>
      <c r="S1460" s="139"/>
      <c r="T1460" s="139"/>
      <c r="U1460" s="139"/>
      <c r="V1460" s="139"/>
      <c r="W1460" s="139"/>
      <c r="X1460" s="139"/>
      <c r="Y1460" s="139"/>
      <c r="Z1460" s="139"/>
      <c r="AA1460" s="139"/>
      <c r="AB1460" s="139"/>
      <c r="AC1460" s="139"/>
      <c r="AD1460" s="139"/>
      <c r="AE1460" s="139"/>
      <c r="AF1460" s="139"/>
      <c r="AG1460" s="139"/>
      <c r="AH1460" s="139"/>
      <c r="AI1460" s="139"/>
      <c r="AJ1460" s="139"/>
      <c r="AK1460" s="139"/>
      <c r="AL1460" s="139"/>
      <c r="AM1460" s="139"/>
      <c r="AN1460" s="139"/>
      <c r="AO1460" s="139"/>
      <c r="AP1460" s="139"/>
      <c r="AQ1460" s="139"/>
      <c r="AR1460" s="139"/>
      <c r="AS1460" s="139"/>
      <c r="AT1460" s="139"/>
      <c r="AU1460" s="139"/>
      <c r="AV1460" s="139"/>
      <c r="AW1460" s="139"/>
      <c r="AX1460" s="139"/>
      <c r="AY1460" s="139"/>
      <c r="AZ1460" s="139"/>
      <c r="BA1460" s="139"/>
      <c r="BB1460" s="139"/>
      <c r="BC1460" s="139"/>
      <c r="BD1460" s="139"/>
      <c r="BE1460" s="139"/>
      <c r="BF1460" s="139"/>
      <c r="BG1460" s="139"/>
    </row>
    <row r="1461" spans="1:59" ht="14.25" x14ac:dyDescent="0.2">
      <c r="A1461" s="139"/>
      <c r="B1461" s="139"/>
      <c r="C1461" s="139"/>
      <c r="D1461" s="139"/>
      <c r="E1461" s="139"/>
      <c r="F1461" s="139"/>
      <c r="G1461" s="139"/>
      <c r="H1461" s="139"/>
      <c r="I1461" s="139"/>
      <c r="J1461" s="139"/>
      <c r="K1461" s="139"/>
      <c r="L1461" s="139"/>
      <c r="M1461" s="139"/>
      <c r="N1461" s="139"/>
      <c r="O1461" s="139"/>
      <c r="P1461" s="139"/>
      <c r="Q1461" s="139"/>
      <c r="R1461" s="139"/>
      <c r="S1461" s="139"/>
      <c r="T1461" s="139"/>
      <c r="U1461" s="139"/>
      <c r="V1461" s="139"/>
      <c r="W1461" s="139"/>
      <c r="X1461" s="139"/>
      <c r="Y1461" s="139"/>
      <c r="Z1461" s="139"/>
      <c r="AA1461" s="139"/>
      <c r="AB1461" s="139"/>
      <c r="AC1461" s="139"/>
      <c r="AD1461" s="139"/>
      <c r="AE1461" s="139"/>
      <c r="AF1461" s="139"/>
      <c r="AG1461" s="139"/>
      <c r="AH1461" s="139"/>
      <c r="AI1461" s="139"/>
      <c r="AJ1461" s="139"/>
      <c r="AK1461" s="139"/>
      <c r="AL1461" s="139"/>
      <c r="AM1461" s="139"/>
      <c r="AN1461" s="139"/>
      <c r="AO1461" s="139"/>
      <c r="AP1461" s="139"/>
      <c r="AQ1461" s="139"/>
      <c r="AR1461" s="139"/>
      <c r="AS1461" s="139"/>
      <c r="AT1461" s="139"/>
      <c r="AU1461" s="139"/>
      <c r="AV1461" s="139"/>
      <c r="AW1461" s="139"/>
      <c r="AX1461" s="139"/>
      <c r="AY1461" s="139"/>
      <c r="AZ1461" s="139"/>
      <c r="BA1461" s="139"/>
      <c r="BB1461" s="139"/>
      <c r="BC1461" s="139"/>
      <c r="BD1461" s="139"/>
      <c r="BE1461" s="139"/>
      <c r="BF1461" s="139"/>
      <c r="BG1461" s="139"/>
    </row>
    <row r="1462" spans="1:59" ht="14.25" x14ac:dyDescent="0.2">
      <c r="A1462" s="139"/>
      <c r="B1462" s="139"/>
      <c r="C1462" s="139"/>
      <c r="D1462" s="139"/>
      <c r="E1462" s="139"/>
      <c r="F1462" s="139"/>
      <c r="G1462" s="139"/>
      <c r="H1462" s="139"/>
      <c r="I1462" s="139"/>
      <c r="J1462" s="139"/>
      <c r="K1462" s="139"/>
      <c r="L1462" s="139"/>
      <c r="M1462" s="139"/>
      <c r="N1462" s="139"/>
      <c r="O1462" s="139"/>
      <c r="P1462" s="139"/>
      <c r="Q1462" s="139"/>
      <c r="R1462" s="139"/>
      <c r="S1462" s="139"/>
      <c r="T1462" s="139"/>
      <c r="U1462" s="139"/>
      <c r="V1462" s="139"/>
      <c r="W1462" s="139"/>
      <c r="X1462" s="139"/>
      <c r="Y1462" s="139"/>
      <c r="Z1462" s="139"/>
      <c r="AA1462" s="139"/>
      <c r="AB1462" s="139"/>
      <c r="AC1462" s="139"/>
      <c r="AD1462" s="139"/>
      <c r="AE1462" s="139"/>
      <c r="AF1462" s="139"/>
      <c r="AG1462" s="139"/>
      <c r="AH1462" s="139"/>
      <c r="AI1462" s="139"/>
      <c r="AJ1462" s="139"/>
      <c r="AK1462" s="139"/>
      <c r="AL1462" s="139"/>
      <c r="AM1462" s="139"/>
      <c r="AN1462" s="139"/>
      <c r="AO1462" s="139"/>
      <c r="AP1462" s="139"/>
      <c r="AQ1462" s="139"/>
      <c r="AR1462" s="139"/>
      <c r="AS1462" s="139"/>
      <c r="AT1462" s="139"/>
      <c r="AU1462" s="139"/>
      <c r="AV1462" s="139"/>
      <c r="AW1462" s="139"/>
      <c r="AX1462" s="139"/>
      <c r="AY1462" s="139"/>
      <c r="AZ1462" s="139"/>
      <c r="BA1462" s="139"/>
      <c r="BB1462" s="139"/>
      <c r="BC1462" s="139"/>
      <c r="BD1462" s="139"/>
      <c r="BE1462" s="139"/>
      <c r="BF1462" s="139"/>
      <c r="BG1462" s="139"/>
    </row>
    <row r="1463" spans="1:59" ht="14.25" x14ac:dyDescent="0.2">
      <c r="A1463" s="139"/>
      <c r="B1463" s="139"/>
      <c r="C1463" s="139"/>
      <c r="D1463" s="139"/>
      <c r="E1463" s="139"/>
      <c r="F1463" s="139"/>
      <c r="G1463" s="139"/>
      <c r="H1463" s="139"/>
      <c r="I1463" s="139"/>
      <c r="J1463" s="139"/>
      <c r="K1463" s="139"/>
      <c r="L1463" s="139"/>
      <c r="M1463" s="139"/>
      <c r="N1463" s="139"/>
      <c r="O1463" s="139"/>
      <c r="P1463" s="139"/>
      <c r="Q1463" s="139"/>
      <c r="R1463" s="139"/>
      <c r="S1463" s="139"/>
      <c r="T1463" s="139"/>
      <c r="U1463" s="139"/>
      <c r="V1463" s="139"/>
      <c r="W1463" s="139"/>
      <c r="X1463" s="139"/>
      <c r="Y1463" s="139"/>
      <c r="Z1463" s="139"/>
      <c r="AA1463" s="139"/>
      <c r="AB1463" s="139"/>
      <c r="AC1463" s="139"/>
      <c r="AD1463" s="139"/>
      <c r="AE1463" s="139"/>
      <c r="AF1463" s="139"/>
      <c r="AG1463" s="139"/>
      <c r="AH1463" s="139"/>
      <c r="AI1463" s="139"/>
      <c r="AJ1463" s="139"/>
      <c r="AK1463" s="139"/>
      <c r="AL1463" s="139"/>
      <c r="AM1463" s="139"/>
      <c r="AN1463" s="139"/>
      <c r="AO1463" s="139"/>
      <c r="AP1463" s="139"/>
      <c r="AQ1463" s="139"/>
      <c r="AR1463" s="139"/>
      <c r="AS1463" s="139"/>
      <c r="AT1463" s="139"/>
      <c r="AU1463" s="139"/>
      <c r="AV1463" s="139"/>
      <c r="AW1463" s="139"/>
      <c r="AX1463" s="139"/>
      <c r="AY1463" s="139"/>
      <c r="AZ1463" s="139"/>
      <c r="BA1463" s="139"/>
      <c r="BB1463" s="139"/>
      <c r="BC1463" s="139"/>
      <c r="BD1463" s="139"/>
      <c r="BE1463" s="139"/>
      <c r="BF1463" s="139"/>
      <c r="BG1463" s="139"/>
    </row>
    <row r="1464" spans="1:59" ht="14.25" x14ac:dyDescent="0.2">
      <c r="A1464" s="139"/>
      <c r="B1464" s="139"/>
      <c r="C1464" s="139"/>
      <c r="D1464" s="139"/>
      <c r="E1464" s="139"/>
      <c r="F1464" s="139"/>
      <c r="G1464" s="139"/>
      <c r="H1464" s="139"/>
      <c r="I1464" s="139"/>
      <c r="J1464" s="139"/>
      <c r="K1464" s="139"/>
      <c r="L1464" s="139"/>
      <c r="M1464" s="139"/>
      <c r="N1464" s="139"/>
      <c r="O1464" s="139"/>
      <c r="P1464" s="139"/>
      <c r="Q1464" s="139"/>
      <c r="R1464" s="139"/>
      <c r="S1464" s="139"/>
      <c r="T1464" s="139"/>
      <c r="U1464" s="139"/>
      <c r="V1464" s="139"/>
      <c r="W1464" s="139"/>
      <c r="X1464" s="139"/>
      <c r="Y1464" s="139"/>
      <c r="Z1464" s="139"/>
      <c r="AA1464" s="139"/>
      <c r="AB1464" s="139"/>
      <c r="AC1464" s="139"/>
      <c r="AD1464" s="139"/>
      <c r="AE1464" s="139"/>
      <c r="AF1464" s="139"/>
      <c r="AG1464" s="139"/>
      <c r="AH1464" s="139"/>
      <c r="AI1464" s="139"/>
      <c r="AJ1464" s="139"/>
      <c r="AK1464" s="139"/>
      <c r="AL1464" s="139"/>
      <c r="AM1464" s="139"/>
      <c r="AN1464" s="139"/>
      <c r="AO1464" s="139"/>
      <c r="AP1464" s="139"/>
      <c r="AQ1464" s="139"/>
      <c r="AR1464" s="139"/>
      <c r="AS1464" s="139"/>
      <c r="AT1464" s="139"/>
      <c r="AU1464" s="139"/>
      <c r="AV1464" s="139"/>
      <c r="AW1464" s="139"/>
      <c r="AX1464" s="139"/>
      <c r="AY1464" s="139"/>
      <c r="AZ1464" s="139"/>
      <c r="BA1464" s="139"/>
      <c r="BB1464" s="139"/>
      <c r="BC1464" s="139"/>
      <c r="BD1464" s="139"/>
      <c r="BE1464" s="139"/>
      <c r="BF1464" s="139"/>
      <c r="BG1464" s="139"/>
    </row>
    <row r="1465" spans="1:59" ht="14.25" x14ac:dyDescent="0.2">
      <c r="A1465" s="139"/>
      <c r="B1465" s="139"/>
      <c r="C1465" s="139"/>
      <c r="D1465" s="139"/>
      <c r="E1465" s="139"/>
      <c r="F1465" s="139"/>
      <c r="G1465" s="139"/>
      <c r="H1465" s="139"/>
      <c r="I1465" s="139"/>
      <c r="J1465" s="139"/>
      <c r="K1465" s="139"/>
      <c r="L1465" s="139"/>
      <c r="M1465" s="139"/>
      <c r="N1465" s="139"/>
      <c r="O1465" s="139"/>
      <c r="P1465" s="139"/>
      <c r="Q1465" s="139"/>
      <c r="R1465" s="139"/>
      <c r="S1465" s="139"/>
      <c r="T1465" s="139"/>
      <c r="U1465" s="139"/>
      <c r="V1465" s="139"/>
      <c r="W1465" s="139"/>
      <c r="X1465" s="139"/>
      <c r="Y1465" s="139"/>
      <c r="Z1465" s="139"/>
      <c r="AA1465" s="139"/>
      <c r="AB1465" s="139"/>
      <c r="AC1465" s="139"/>
      <c r="AD1465" s="139"/>
      <c r="AE1465" s="139"/>
      <c r="AF1465" s="139"/>
      <c r="AG1465" s="139"/>
      <c r="AH1465" s="139"/>
      <c r="AI1465" s="139"/>
      <c r="AJ1465" s="139"/>
      <c r="AK1465" s="139"/>
      <c r="AL1465" s="139"/>
      <c r="AM1465" s="139"/>
      <c r="AN1465" s="139"/>
      <c r="AO1465" s="139"/>
      <c r="AP1465" s="139"/>
      <c r="AQ1465" s="139"/>
      <c r="AR1465" s="139"/>
      <c r="AS1465" s="139"/>
      <c r="AT1465" s="139"/>
      <c r="AU1465" s="139"/>
      <c r="AV1465" s="139"/>
      <c r="AW1465" s="139"/>
      <c r="AX1465" s="139"/>
      <c r="AY1465" s="139"/>
      <c r="AZ1465" s="139"/>
      <c r="BA1465" s="139"/>
      <c r="BB1465" s="139"/>
      <c r="BC1465" s="139"/>
      <c r="BD1465" s="139"/>
      <c r="BE1465" s="139"/>
      <c r="BF1465" s="139"/>
      <c r="BG1465" s="139"/>
    </row>
    <row r="1466" spans="1:59" ht="14.25" x14ac:dyDescent="0.2">
      <c r="A1466" s="139"/>
      <c r="B1466" s="139"/>
      <c r="C1466" s="139"/>
      <c r="D1466" s="139"/>
      <c r="E1466" s="139"/>
      <c r="F1466" s="139"/>
      <c r="G1466" s="139"/>
      <c r="H1466" s="139"/>
      <c r="I1466" s="139"/>
      <c r="J1466" s="139"/>
      <c r="K1466" s="139"/>
      <c r="L1466" s="139"/>
      <c r="M1466" s="139"/>
      <c r="N1466" s="139"/>
      <c r="O1466" s="139"/>
      <c r="P1466" s="139"/>
      <c r="Q1466" s="139"/>
      <c r="R1466" s="139"/>
      <c r="S1466" s="139"/>
      <c r="T1466" s="139"/>
      <c r="U1466" s="139"/>
      <c r="V1466" s="139"/>
      <c r="W1466" s="139"/>
      <c r="X1466" s="139"/>
      <c r="Y1466" s="139"/>
      <c r="Z1466" s="139"/>
      <c r="AA1466" s="139"/>
      <c r="AB1466" s="139"/>
      <c r="AC1466" s="139"/>
      <c r="AD1466" s="139"/>
      <c r="AE1466" s="139"/>
      <c r="AF1466" s="139"/>
      <c r="AG1466" s="139"/>
      <c r="AH1466" s="139"/>
      <c r="AI1466" s="139"/>
      <c r="AJ1466" s="139"/>
      <c r="AK1466" s="139"/>
      <c r="AL1466" s="139"/>
      <c r="AM1466" s="139"/>
      <c r="AN1466" s="139"/>
      <c r="AO1466" s="139"/>
      <c r="AP1466" s="139"/>
      <c r="AQ1466" s="139"/>
      <c r="AR1466" s="139"/>
      <c r="AS1466" s="139"/>
      <c r="AT1466" s="139"/>
      <c r="AU1466" s="139"/>
      <c r="AV1466" s="139"/>
      <c r="AW1466" s="139"/>
      <c r="AX1466" s="139"/>
      <c r="AY1466" s="139"/>
      <c r="AZ1466" s="139"/>
      <c r="BA1466" s="139"/>
      <c r="BB1466" s="139"/>
      <c r="BC1466" s="139"/>
      <c r="BD1466" s="139"/>
      <c r="BE1466" s="139"/>
      <c r="BF1466" s="139"/>
      <c r="BG1466" s="139"/>
    </row>
    <row r="1467" spans="1:59" ht="14.25" x14ac:dyDescent="0.2">
      <c r="A1467" s="139"/>
      <c r="B1467" s="139"/>
      <c r="C1467" s="139"/>
      <c r="D1467" s="139"/>
      <c r="E1467" s="139"/>
      <c r="F1467" s="139"/>
      <c r="G1467" s="139"/>
      <c r="H1467" s="139"/>
      <c r="I1467" s="139"/>
      <c r="J1467" s="139"/>
      <c r="K1467" s="139"/>
      <c r="L1467" s="139"/>
      <c r="M1467" s="139"/>
      <c r="N1467" s="139"/>
      <c r="O1467" s="139"/>
      <c r="P1467" s="139"/>
      <c r="Q1467" s="139"/>
      <c r="R1467" s="139"/>
      <c r="S1467" s="139"/>
      <c r="T1467" s="139"/>
      <c r="U1467" s="139"/>
      <c r="V1467" s="139"/>
      <c r="W1467" s="139"/>
      <c r="X1467" s="139"/>
      <c r="Y1467" s="139"/>
      <c r="Z1467" s="139"/>
      <c r="AA1467" s="139"/>
      <c r="AB1467" s="139"/>
      <c r="AC1467" s="139"/>
      <c r="AD1467" s="139"/>
      <c r="AE1467" s="139"/>
      <c r="AF1467" s="139"/>
      <c r="AG1467" s="139"/>
      <c r="AH1467" s="139"/>
      <c r="AI1467" s="139"/>
      <c r="AJ1467" s="139"/>
      <c r="AK1467" s="139"/>
      <c r="AL1467" s="139"/>
      <c r="AM1467" s="139"/>
      <c r="AN1467" s="139"/>
      <c r="AO1467" s="139"/>
      <c r="AP1467" s="139"/>
      <c r="AQ1467" s="139"/>
      <c r="AR1467" s="139"/>
      <c r="AS1467" s="139"/>
      <c r="AT1467" s="139"/>
      <c r="AU1467" s="139"/>
      <c r="AV1467" s="139"/>
      <c r="AW1467" s="139"/>
      <c r="AX1467" s="139"/>
      <c r="AY1467" s="139"/>
      <c r="AZ1467" s="139"/>
      <c r="BA1467" s="139"/>
      <c r="BB1467" s="139"/>
      <c r="BC1467" s="139"/>
      <c r="BD1467" s="139"/>
      <c r="BE1467" s="139"/>
      <c r="BF1467" s="139"/>
      <c r="BG1467" s="139"/>
    </row>
    <row r="1468" spans="1:59" ht="14.25" x14ac:dyDescent="0.2">
      <c r="A1468" s="139"/>
      <c r="B1468" s="139"/>
      <c r="C1468" s="139"/>
      <c r="D1468" s="139"/>
      <c r="E1468" s="139"/>
      <c r="F1468" s="139"/>
      <c r="G1468" s="139"/>
      <c r="H1468" s="139"/>
      <c r="I1468" s="139"/>
      <c r="J1468" s="139"/>
      <c r="K1468" s="139"/>
      <c r="L1468" s="139"/>
      <c r="M1468" s="139"/>
      <c r="N1468" s="139"/>
      <c r="O1468" s="139"/>
      <c r="P1468" s="139"/>
      <c r="Q1468" s="139"/>
      <c r="R1468" s="139"/>
      <c r="S1468" s="139"/>
      <c r="T1468" s="139"/>
      <c r="U1468" s="139"/>
      <c r="V1468" s="139"/>
      <c r="W1468" s="139"/>
      <c r="X1468" s="139"/>
      <c r="Y1468" s="139"/>
      <c r="Z1468" s="139"/>
      <c r="AA1468" s="139"/>
      <c r="AB1468" s="139"/>
      <c r="AC1468" s="139"/>
      <c r="AD1468" s="139"/>
      <c r="AE1468" s="139"/>
      <c r="AF1468" s="139"/>
      <c r="AG1468" s="139"/>
      <c r="AH1468" s="139"/>
      <c r="AI1468" s="139"/>
      <c r="AJ1468" s="139"/>
      <c r="AK1468" s="139"/>
      <c r="AL1468" s="139"/>
      <c r="AM1468" s="139"/>
      <c r="AN1468" s="139"/>
      <c r="AO1468" s="139"/>
      <c r="AP1468" s="139"/>
      <c r="AQ1468" s="139"/>
      <c r="AR1468" s="139"/>
      <c r="AS1468" s="139"/>
      <c r="AT1468" s="139"/>
      <c r="AU1468" s="139"/>
      <c r="AV1468" s="139"/>
      <c r="AW1468" s="139"/>
      <c r="AX1468" s="139"/>
      <c r="AY1468" s="139"/>
      <c r="AZ1468" s="139"/>
      <c r="BA1468" s="139"/>
      <c r="BB1468" s="139"/>
      <c r="BC1468" s="139"/>
      <c r="BD1468" s="139"/>
      <c r="BE1468" s="139"/>
      <c r="BF1468" s="139"/>
      <c r="BG1468" s="139"/>
    </row>
    <row r="1469" spans="1:59" ht="14.25" x14ac:dyDescent="0.2">
      <c r="A1469" s="139"/>
      <c r="B1469" s="139"/>
      <c r="C1469" s="139"/>
      <c r="D1469" s="139"/>
      <c r="E1469" s="139"/>
      <c r="F1469" s="139"/>
      <c r="G1469" s="139"/>
      <c r="H1469" s="139"/>
      <c r="I1469" s="139"/>
      <c r="J1469" s="139"/>
      <c r="K1469" s="139"/>
      <c r="L1469" s="139"/>
      <c r="M1469" s="139"/>
      <c r="N1469" s="139"/>
      <c r="O1469" s="139"/>
      <c r="P1469" s="139"/>
      <c r="Q1469" s="139"/>
      <c r="R1469" s="139"/>
      <c r="S1469" s="139"/>
      <c r="T1469" s="139"/>
      <c r="U1469" s="139"/>
      <c r="V1469" s="139"/>
      <c r="W1469" s="139"/>
      <c r="X1469" s="139"/>
      <c r="Y1469" s="139"/>
      <c r="Z1469" s="139"/>
      <c r="AA1469" s="139"/>
      <c r="AB1469" s="139"/>
      <c r="AC1469" s="139"/>
      <c r="AD1469" s="139"/>
      <c r="AE1469" s="139"/>
      <c r="AF1469" s="139"/>
      <c r="AG1469" s="139"/>
      <c r="AH1469" s="139"/>
      <c r="AI1469" s="139"/>
      <c r="AJ1469" s="139"/>
      <c r="AK1469" s="139"/>
      <c r="AL1469" s="139"/>
      <c r="AM1469" s="139"/>
      <c r="AN1469" s="139"/>
      <c r="AO1469" s="139"/>
      <c r="AP1469" s="139"/>
      <c r="AQ1469" s="139"/>
      <c r="AR1469" s="139"/>
      <c r="AS1469" s="139"/>
      <c r="AT1469" s="139"/>
      <c r="AU1469" s="139"/>
      <c r="AV1469" s="139"/>
      <c r="AW1469" s="139"/>
      <c r="AX1469" s="139"/>
      <c r="AY1469" s="139"/>
      <c r="AZ1469" s="139"/>
      <c r="BA1469" s="139"/>
      <c r="BB1469" s="139"/>
      <c r="BC1469" s="139"/>
      <c r="BD1469" s="139"/>
      <c r="BE1469" s="139"/>
      <c r="BF1469" s="139"/>
      <c r="BG1469" s="139"/>
    </row>
    <row r="1470" spans="1:59" ht="14.25" x14ac:dyDescent="0.2">
      <c r="A1470" s="139"/>
      <c r="B1470" s="139"/>
      <c r="C1470" s="139"/>
      <c r="D1470" s="139"/>
      <c r="E1470" s="139"/>
      <c r="F1470" s="139"/>
      <c r="G1470" s="139"/>
      <c r="H1470" s="139"/>
      <c r="I1470" s="139"/>
      <c r="J1470" s="139"/>
      <c r="K1470" s="139"/>
      <c r="L1470" s="139"/>
      <c r="M1470" s="139"/>
      <c r="N1470" s="139"/>
      <c r="O1470" s="139"/>
      <c r="P1470" s="139"/>
      <c r="Q1470" s="139"/>
      <c r="R1470" s="139"/>
      <c r="S1470" s="139"/>
      <c r="T1470" s="139"/>
      <c r="U1470" s="139"/>
      <c r="V1470" s="139"/>
      <c r="W1470" s="139"/>
      <c r="X1470" s="139"/>
      <c r="Y1470" s="139"/>
      <c r="Z1470" s="139"/>
      <c r="AA1470" s="139"/>
      <c r="AB1470" s="139"/>
      <c r="AC1470" s="139"/>
      <c r="AD1470" s="139"/>
      <c r="AE1470" s="139"/>
      <c r="AF1470" s="139"/>
      <c r="AG1470" s="139"/>
      <c r="AH1470" s="139"/>
      <c r="AI1470" s="139"/>
      <c r="AJ1470" s="139"/>
      <c r="AK1470" s="139"/>
      <c r="AL1470" s="139"/>
      <c r="AM1470" s="139"/>
      <c r="AN1470" s="139"/>
      <c r="AO1470" s="139"/>
      <c r="AP1470" s="139"/>
      <c r="AQ1470" s="139"/>
      <c r="AR1470" s="139"/>
      <c r="AS1470" s="139"/>
      <c r="AT1470" s="139"/>
      <c r="AU1470" s="139"/>
      <c r="AV1470" s="139"/>
      <c r="AW1470" s="139"/>
      <c r="AX1470" s="139"/>
      <c r="AY1470" s="139"/>
      <c r="AZ1470" s="139"/>
      <c r="BA1470" s="139"/>
      <c r="BB1470" s="139"/>
      <c r="BC1470" s="139"/>
      <c r="BD1470" s="139"/>
      <c r="BE1470" s="139"/>
      <c r="BF1470" s="139"/>
      <c r="BG1470" s="139"/>
    </row>
    <row r="1471" spans="1:59" ht="14.25" x14ac:dyDescent="0.2">
      <c r="A1471" s="139"/>
      <c r="B1471" s="139"/>
      <c r="C1471" s="139"/>
      <c r="D1471" s="139"/>
      <c r="E1471" s="139"/>
      <c r="F1471" s="139"/>
      <c r="G1471" s="139"/>
      <c r="H1471" s="139"/>
      <c r="I1471" s="139"/>
      <c r="J1471" s="139"/>
      <c r="K1471" s="139"/>
      <c r="L1471" s="139"/>
      <c r="M1471" s="139"/>
      <c r="N1471" s="139"/>
      <c r="O1471" s="139"/>
      <c r="P1471" s="139"/>
      <c r="Q1471" s="139"/>
      <c r="R1471" s="139"/>
      <c r="S1471" s="139"/>
      <c r="T1471" s="139"/>
      <c r="U1471" s="139"/>
      <c r="V1471" s="139"/>
      <c r="W1471" s="139"/>
      <c r="X1471" s="139"/>
      <c r="Y1471" s="139"/>
      <c r="Z1471" s="139"/>
      <c r="AA1471" s="139"/>
      <c r="AB1471" s="139"/>
      <c r="AC1471" s="139"/>
      <c r="AD1471" s="139"/>
      <c r="AE1471" s="139"/>
      <c r="AF1471" s="139"/>
      <c r="AG1471" s="139"/>
      <c r="AH1471" s="139"/>
      <c r="AI1471" s="139"/>
      <c r="AJ1471" s="139"/>
      <c r="AK1471" s="139"/>
      <c r="AL1471" s="139"/>
      <c r="AM1471" s="139"/>
      <c r="AN1471" s="139"/>
      <c r="AO1471" s="139"/>
      <c r="AP1471" s="139"/>
      <c r="AQ1471" s="139"/>
      <c r="AR1471" s="139"/>
      <c r="AS1471" s="139"/>
      <c r="AT1471" s="139"/>
      <c r="AU1471" s="139"/>
      <c r="AV1471" s="139"/>
      <c r="AW1471" s="139"/>
      <c r="AX1471" s="139"/>
      <c r="AY1471" s="139"/>
      <c r="AZ1471" s="139"/>
      <c r="BA1471" s="139"/>
      <c r="BB1471" s="139"/>
      <c r="BC1471" s="139"/>
      <c r="BD1471" s="139"/>
      <c r="BE1471" s="139"/>
      <c r="BF1471" s="139"/>
      <c r="BG1471" s="139"/>
    </row>
    <row r="1472" spans="1:59" ht="14.25" x14ac:dyDescent="0.2">
      <c r="A1472" s="139"/>
      <c r="B1472" s="139"/>
      <c r="C1472" s="139"/>
      <c r="D1472" s="139"/>
      <c r="E1472" s="139"/>
      <c r="F1472" s="139"/>
      <c r="G1472" s="139"/>
      <c r="H1472" s="139"/>
      <c r="I1472" s="139"/>
      <c r="J1472" s="139"/>
      <c r="K1472" s="139"/>
      <c r="L1472" s="139"/>
      <c r="M1472" s="139"/>
      <c r="N1472" s="139"/>
      <c r="O1472" s="139"/>
      <c r="P1472" s="139"/>
      <c r="Q1472" s="139"/>
      <c r="R1472" s="139"/>
      <c r="S1472" s="139"/>
      <c r="T1472" s="139"/>
      <c r="U1472" s="139"/>
      <c r="V1472" s="139"/>
      <c r="W1472" s="139"/>
      <c r="X1472" s="139"/>
      <c r="Y1472" s="139"/>
      <c r="Z1472" s="139"/>
      <c r="AA1472" s="139"/>
      <c r="AB1472" s="139"/>
      <c r="AC1472" s="139"/>
      <c r="AD1472" s="139"/>
      <c r="AE1472" s="139"/>
      <c r="AF1472" s="139"/>
      <c r="AG1472" s="139"/>
      <c r="AH1472" s="139"/>
      <c r="AI1472" s="139"/>
      <c r="AJ1472" s="139"/>
      <c r="AK1472" s="139"/>
      <c r="AL1472" s="139"/>
      <c r="AM1472" s="139"/>
      <c r="AN1472" s="139"/>
      <c r="AO1472" s="139"/>
      <c r="AP1472" s="139"/>
      <c r="AQ1472" s="139"/>
      <c r="AR1472" s="139"/>
      <c r="AS1472" s="139"/>
      <c r="AT1472" s="139"/>
      <c r="AU1472" s="139"/>
      <c r="AV1472" s="139"/>
      <c r="AW1472" s="139"/>
      <c r="AX1472" s="139"/>
      <c r="AY1472" s="139"/>
      <c r="AZ1472" s="139"/>
      <c r="BA1472" s="139"/>
      <c r="BB1472" s="139"/>
      <c r="BC1472" s="139"/>
      <c r="BD1472" s="139"/>
      <c r="BE1472" s="139"/>
      <c r="BF1472" s="139"/>
      <c r="BG1472" s="139"/>
    </row>
    <row r="1473" spans="1:59" ht="14.25" x14ac:dyDescent="0.2">
      <c r="A1473" s="139"/>
      <c r="B1473" s="139"/>
      <c r="C1473" s="139"/>
      <c r="D1473" s="139"/>
      <c r="E1473" s="139"/>
      <c r="F1473" s="139"/>
      <c r="G1473" s="139"/>
      <c r="H1473" s="139"/>
      <c r="I1473" s="139"/>
      <c r="J1473" s="139"/>
      <c r="K1473" s="139"/>
      <c r="L1473" s="139"/>
      <c r="M1473" s="139"/>
      <c r="N1473" s="139"/>
      <c r="O1473" s="139"/>
      <c r="P1473" s="139"/>
      <c r="Q1473" s="139"/>
      <c r="R1473" s="139"/>
      <c r="S1473" s="139"/>
      <c r="T1473" s="139"/>
      <c r="U1473" s="139"/>
      <c r="V1473" s="139"/>
      <c r="W1473" s="139"/>
      <c r="X1473" s="139"/>
      <c r="Y1473" s="139"/>
      <c r="Z1473" s="139"/>
      <c r="AA1473" s="139"/>
      <c r="AB1473" s="139"/>
      <c r="AC1473" s="139"/>
      <c r="AD1473" s="139"/>
      <c r="AE1473" s="139"/>
      <c r="AF1473" s="139"/>
      <c r="AG1473" s="139"/>
      <c r="AH1473" s="139"/>
      <c r="AI1473" s="139"/>
      <c r="AJ1473" s="139"/>
      <c r="AK1473" s="139"/>
      <c r="AL1473" s="139"/>
      <c r="AM1473" s="139"/>
      <c r="AN1473" s="139"/>
      <c r="AO1473" s="139"/>
      <c r="AP1473" s="139"/>
      <c r="AQ1473" s="139"/>
      <c r="AR1473" s="139"/>
      <c r="AS1473" s="139"/>
      <c r="AT1473" s="139"/>
      <c r="AU1473" s="139"/>
      <c r="AV1473" s="139"/>
      <c r="AW1473" s="139"/>
      <c r="AX1473" s="139"/>
      <c r="AY1473" s="139"/>
      <c r="AZ1473" s="139"/>
      <c r="BA1473" s="139"/>
      <c r="BB1473" s="139"/>
      <c r="BC1473" s="139"/>
      <c r="BD1473" s="139"/>
      <c r="BE1473" s="139"/>
      <c r="BF1473" s="139"/>
      <c r="BG1473" s="139"/>
    </row>
    <row r="1474" spans="1:59" ht="14.25" x14ac:dyDescent="0.2">
      <c r="A1474" s="139"/>
      <c r="B1474" s="139"/>
      <c r="C1474" s="139"/>
      <c r="D1474" s="139"/>
      <c r="E1474" s="139"/>
      <c r="F1474" s="139"/>
      <c r="G1474" s="139"/>
      <c r="H1474" s="139"/>
      <c r="I1474" s="139"/>
      <c r="J1474" s="139"/>
      <c r="K1474" s="139"/>
      <c r="L1474" s="139"/>
      <c r="M1474" s="139"/>
      <c r="N1474" s="139"/>
      <c r="O1474" s="139"/>
      <c r="P1474" s="139"/>
      <c r="Q1474" s="139"/>
      <c r="R1474" s="139"/>
      <c r="S1474" s="139"/>
      <c r="T1474" s="139"/>
      <c r="U1474" s="139"/>
      <c r="V1474" s="139"/>
      <c r="W1474" s="139"/>
      <c r="X1474" s="139"/>
      <c r="Y1474" s="139"/>
      <c r="Z1474" s="139"/>
      <c r="AA1474" s="139"/>
      <c r="AB1474" s="139"/>
      <c r="AC1474" s="139"/>
      <c r="AD1474" s="139"/>
      <c r="AE1474" s="139"/>
      <c r="AF1474" s="139"/>
      <c r="AG1474" s="139"/>
      <c r="AH1474" s="139"/>
      <c r="AI1474" s="139"/>
      <c r="AJ1474" s="139"/>
      <c r="AK1474" s="139"/>
      <c r="AL1474" s="139"/>
      <c r="AM1474" s="139"/>
      <c r="AN1474" s="139"/>
      <c r="AO1474" s="139"/>
      <c r="AP1474" s="139"/>
      <c r="AQ1474" s="139"/>
      <c r="AR1474" s="139"/>
      <c r="AS1474" s="139"/>
      <c r="AT1474" s="139"/>
      <c r="AU1474" s="139"/>
      <c r="AV1474" s="139"/>
      <c r="AW1474" s="139"/>
      <c r="AX1474" s="139"/>
      <c r="AY1474" s="139"/>
      <c r="AZ1474" s="139"/>
      <c r="BA1474" s="139"/>
      <c r="BB1474" s="139"/>
      <c r="BC1474" s="139"/>
      <c r="BD1474" s="139"/>
      <c r="BE1474" s="139"/>
      <c r="BF1474" s="139"/>
      <c r="BG1474" s="139"/>
    </row>
    <row r="1475" spans="1:59" ht="14.25" x14ac:dyDescent="0.2">
      <c r="A1475" s="139"/>
      <c r="B1475" s="139"/>
      <c r="C1475" s="139"/>
      <c r="D1475" s="139"/>
      <c r="E1475" s="139"/>
      <c r="F1475" s="139"/>
      <c r="G1475" s="139"/>
      <c r="H1475" s="139"/>
      <c r="I1475" s="139"/>
      <c r="J1475" s="139"/>
      <c r="K1475" s="139"/>
      <c r="L1475" s="139"/>
      <c r="M1475" s="139"/>
      <c r="N1475" s="139"/>
      <c r="O1475" s="139"/>
      <c r="P1475" s="139"/>
      <c r="Q1475" s="139"/>
      <c r="R1475" s="139"/>
      <c r="S1475" s="139"/>
      <c r="T1475" s="139"/>
      <c r="U1475" s="139"/>
      <c r="V1475" s="139"/>
      <c r="W1475" s="139"/>
      <c r="X1475" s="139"/>
      <c r="Y1475" s="139"/>
      <c r="Z1475" s="139"/>
      <c r="AA1475" s="139"/>
      <c r="AB1475" s="139"/>
      <c r="AC1475" s="139"/>
      <c r="AD1475" s="139"/>
      <c r="AE1475" s="139"/>
      <c r="AF1475" s="139"/>
      <c r="AG1475" s="139"/>
      <c r="AH1475" s="139"/>
      <c r="AI1475" s="139"/>
      <c r="AJ1475" s="139"/>
      <c r="AK1475" s="139"/>
      <c r="AL1475" s="139"/>
      <c r="AM1475" s="139"/>
      <c r="AN1475" s="139"/>
      <c r="AO1475" s="139"/>
      <c r="AP1475" s="139"/>
      <c r="AQ1475" s="139"/>
      <c r="AR1475" s="139"/>
      <c r="AS1475" s="139"/>
      <c r="AT1475" s="139"/>
      <c r="AU1475" s="139"/>
      <c r="AV1475" s="139"/>
      <c r="AW1475" s="139"/>
      <c r="AX1475" s="139"/>
      <c r="AY1475" s="139"/>
      <c r="AZ1475" s="139"/>
      <c r="BA1475" s="139"/>
      <c r="BB1475" s="139"/>
      <c r="BC1475" s="139"/>
      <c r="BD1475" s="139"/>
      <c r="BE1475" s="139"/>
      <c r="BF1475" s="139"/>
      <c r="BG1475" s="139"/>
    </row>
    <row r="1476" spans="1:59" ht="14.25" x14ac:dyDescent="0.2">
      <c r="A1476" s="139"/>
      <c r="B1476" s="139"/>
      <c r="C1476" s="139"/>
      <c r="D1476" s="139"/>
      <c r="E1476" s="139"/>
      <c r="F1476" s="139"/>
      <c r="G1476" s="139"/>
      <c r="H1476" s="139"/>
      <c r="I1476" s="139"/>
      <c r="J1476" s="139"/>
      <c r="K1476" s="139"/>
      <c r="L1476" s="139"/>
      <c r="M1476" s="139"/>
      <c r="N1476" s="139"/>
      <c r="O1476" s="139"/>
      <c r="P1476" s="139"/>
      <c r="Q1476" s="139"/>
      <c r="R1476" s="139"/>
      <c r="S1476" s="139"/>
      <c r="T1476" s="139"/>
      <c r="U1476" s="139"/>
      <c r="V1476" s="139"/>
      <c r="W1476" s="139"/>
      <c r="X1476" s="139"/>
      <c r="Y1476" s="139"/>
      <c r="Z1476" s="139"/>
      <c r="AA1476" s="139"/>
      <c r="AB1476" s="139"/>
      <c r="AC1476" s="139"/>
      <c r="AD1476" s="139"/>
      <c r="AE1476" s="139"/>
      <c r="AF1476" s="139"/>
      <c r="AG1476" s="139"/>
      <c r="AH1476" s="139"/>
      <c r="AI1476" s="139"/>
      <c r="AJ1476" s="139"/>
      <c r="AK1476" s="139"/>
      <c r="AL1476" s="139"/>
      <c r="AM1476" s="139"/>
      <c r="AN1476" s="139"/>
      <c r="AO1476" s="139"/>
      <c r="AP1476" s="139"/>
      <c r="AQ1476" s="139"/>
      <c r="AR1476" s="139"/>
      <c r="AS1476" s="139"/>
      <c r="AT1476" s="139"/>
      <c r="AU1476" s="139"/>
      <c r="AV1476" s="139"/>
      <c r="AW1476" s="139"/>
      <c r="AX1476" s="139"/>
      <c r="AY1476" s="139"/>
      <c r="AZ1476" s="139"/>
      <c r="BA1476" s="139"/>
      <c r="BB1476" s="139"/>
      <c r="BC1476" s="139"/>
      <c r="BD1476" s="139"/>
      <c r="BE1476" s="139"/>
      <c r="BF1476" s="139"/>
      <c r="BG1476" s="139"/>
    </row>
    <row r="1477" spans="1:59" ht="14.25" x14ac:dyDescent="0.2">
      <c r="A1477" s="139"/>
      <c r="B1477" s="139"/>
      <c r="C1477" s="139"/>
      <c r="D1477" s="139"/>
      <c r="E1477" s="139"/>
      <c r="F1477" s="139"/>
      <c r="G1477" s="139"/>
      <c r="H1477" s="139"/>
      <c r="I1477" s="139"/>
      <c r="J1477" s="139"/>
      <c r="K1477" s="139"/>
      <c r="L1477" s="139"/>
      <c r="M1477" s="139"/>
      <c r="N1477" s="139"/>
      <c r="O1477" s="139"/>
      <c r="P1477" s="139"/>
      <c r="Q1477" s="139"/>
      <c r="R1477" s="139"/>
      <c r="S1477" s="139"/>
      <c r="T1477" s="139"/>
      <c r="U1477" s="139"/>
      <c r="V1477" s="139"/>
      <c r="W1477" s="139"/>
      <c r="X1477" s="139"/>
      <c r="Y1477" s="139"/>
      <c r="Z1477" s="139"/>
      <c r="AA1477" s="139"/>
      <c r="AB1477" s="139"/>
      <c r="AC1477" s="139"/>
      <c r="AD1477" s="139"/>
      <c r="AE1477" s="139"/>
      <c r="AF1477" s="139"/>
      <c r="AG1477" s="139"/>
      <c r="AH1477" s="139"/>
      <c r="AI1477" s="139"/>
      <c r="AJ1477" s="139"/>
      <c r="AK1477" s="139"/>
      <c r="AL1477" s="139"/>
      <c r="AM1477" s="139"/>
      <c r="AN1477" s="139"/>
      <c r="AO1477" s="139"/>
      <c r="AP1477" s="139"/>
      <c r="AQ1477" s="139"/>
      <c r="AR1477" s="139"/>
      <c r="AS1477" s="139"/>
      <c r="AT1477" s="139"/>
      <c r="AU1477" s="139"/>
      <c r="AV1477" s="139"/>
      <c r="AW1477" s="139"/>
      <c r="AX1477" s="139"/>
      <c r="AY1477" s="139"/>
      <c r="AZ1477" s="139"/>
      <c r="BA1477" s="139"/>
      <c r="BB1477" s="139"/>
      <c r="BC1477" s="139"/>
      <c r="BD1477" s="139"/>
      <c r="BE1477" s="139"/>
      <c r="BF1477" s="139"/>
      <c r="BG1477" s="139"/>
    </row>
    <row r="1478" spans="1:59" ht="14.25" x14ac:dyDescent="0.2">
      <c r="A1478" s="139"/>
      <c r="B1478" s="139"/>
      <c r="C1478" s="139"/>
      <c r="D1478" s="139"/>
      <c r="E1478" s="139"/>
      <c r="F1478" s="139"/>
      <c r="G1478" s="139"/>
      <c r="H1478" s="139"/>
      <c r="I1478" s="139"/>
      <c r="J1478" s="139"/>
      <c r="K1478" s="139"/>
      <c r="L1478" s="139"/>
      <c r="M1478" s="139"/>
      <c r="N1478" s="139"/>
      <c r="O1478" s="139"/>
      <c r="P1478" s="139"/>
      <c r="Q1478" s="139"/>
      <c r="R1478" s="139"/>
      <c r="S1478" s="139"/>
      <c r="T1478" s="139"/>
      <c r="U1478" s="139"/>
      <c r="V1478" s="139"/>
      <c r="W1478" s="139"/>
      <c r="X1478" s="139"/>
      <c r="Y1478" s="139"/>
      <c r="Z1478" s="139"/>
      <c r="AA1478" s="139"/>
      <c r="AB1478" s="139"/>
      <c r="AC1478" s="139"/>
      <c r="AD1478" s="139"/>
      <c r="AE1478" s="139"/>
      <c r="AF1478" s="139"/>
      <c r="AG1478" s="139"/>
      <c r="AH1478" s="139"/>
      <c r="AI1478" s="139"/>
      <c r="AJ1478" s="139"/>
      <c r="AK1478" s="139"/>
      <c r="AL1478" s="139"/>
      <c r="AM1478" s="139"/>
      <c r="AN1478" s="139"/>
      <c r="AO1478" s="139"/>
      <c r="AP1478" s="139"/>
      <c r="AQ1478" s="139"/>
      <c r="AR1478" s="139"/>
      <c r="AS1478" s="139"/>
      <c r="AT1478" s="139"/>
      <c r="AU1478" s="139"/>
      <c r="AV1478" s="139"/>
      <c r="AW1478" s="139"/>
      <c r="AX1478" s="139"/>
      <c r="AY1478" s="139"/>
      <c r="AZ1478" s="139"/>
      <c r="BA1478" s="139"/>
      <c r="BB1478" s="139"/>
      <c r="BC1478" s="139"/>
      <c r="BD1478" s="139"/>
      <c r="BE1478" s="139"/>
      <c r="BF1478" s="139"/>
      <c r="BG1478" s="139"/>
    </row>
    <row r="1479" spans="1:59" ht="14.25" x14ac:dyDescent="0.2">
      <c r="A1479" s="139"/>
      <c r="B1479" s="139"/>
      <c r="C1479" s="139"/>
      <c r="D1479" s="139"/>
      <c r="E1479" s="139"/>
      <c r="F1479" s="139"/>
      <c r="G1479" s="139"/>
      <c r="H1479" s="139"/>
      <c r="I1479" s="139"/>
      <c r="J1479" s="139"/>
      <c r="K1479" s="139"/>
      <c r="L1479" s="139"/>
      <c r="M1479" s="139"/>
      <c r="N1479" s="139"/>
      <c r="O1479" s="139"/>
      <c r="P1479" s="139"/>
      <c r="Q1479" s="139"/>
      <c r="R1479" s="139"/>
      <c r="S1479" s="139"/>
      <c r="T1479" s="139"/>
      <c r="U1479" s="139"/>
      <c r="V1479" s="139"/>
      <c r="W1479" s="139"/>
      <c r="X1479" s="139"/>
      <c r="Y1479" s="139"/>
      <c r="Z1479" s="139"/>
      <c r="AA1479" s="139"/>
      <c r="AB1479" s="139"/>
      <c r="AC1479" s="139"/>
      <c r="AD1479" s="139"/>
      <c r="AE1479" s="139"/>
      <c r="AF1479" s="139"/>
      <c r="AG1479" s="139"/>
      <c r="AH1479" s="139"/>
      <c r="AI1479" s="139"/>
      <c r="AJ1479" s="139"/>
      <c r="AK1479" s="139"/>
      <c r="AL1479" s="139"/>
      <c r="AM1479" s="139"/>
      <c r="AN1479" s="139"/>
      <c r="AO1479" s="139"/>
      <c r="AP1479" s="139"/>
      <c r="AQ1479" s="139"/>
      <c r="AR1479" s="139"/>
      <c r="AS1479" s="139"/>
      <c r="AT1479" s="139"/>
      <c r="AU1479" s="139"/>
      <c r="AV1479" s="139"/>
      <c r="AW1479" s="139"/>
      <c r="AX1479" s="139"/>
      <c r="AY1479" s="139"/>
      <c r="AZ1479" s="139"/>
      <c r="BA1479" s="139"/>
      <c r="BB1479" s="139"/>
      <c r="BC1479" s="139"/>
      <c r="BD1479" s="139"/>
      <c r="BE1479" s="139"/>
      <c r="BF1479" s="139"/>
      <c r="BG1479" s="139"/>
    </row>
    <row r="1480" spans="1:59" ht="14.25" x14ac:dyDescent="0.2">
      <c r="A1480" s="139"/>
      <c r="B1480" s="139"/>
      <c r="C1480" s="139"/>
      <c r="D1480" s="139"/>
      <c r="E1480" s="139"/>
      <c r="F1480" s="139"/>
      <c r="G1480" s="139"/>
      <c r="H1480" s="139"/>
      <c r="I1480" s="139"/>
      <c r="J1480" s="139"/>
      <c r="K1480" s="139"/>
      <c r="L1480" s="139"/>
      <c r="M1480" s="139"/>
      <c r="N1480" s="139"/>
      <c r="O1480" s="139"/>
      <c r="P1480" s="139"/>
      <c r="Q1480" s="139"/>
      <c r="R1480" s="139"/>
      <c r="S1480" s="139"/>
      <c r="T1480" s="139"/>
      <c r="U1480" s="139"/>
      <c r="V1480" s="139"/>
      <c r="W1480" s="139"/>
      <c r="X1480" s="139"/>
      <c r="Y1480" s="139"/>
      <c r="Z1480" s="139"/>
      <c r="AA1480" s="139"/>
      <c r="AB1480" s="139"/>
      <c r="AC1480" s="139"/>
      <c r="AD1480" s="139"/>
      <c r="AE1480" s="139"/>
      <c r="AF1480" s="139"/>
      <c r="AG1480" s="139"/>
      <c r="AH1480" s="139"/>
      <c r="AI1480" s="139"/>
      <c r="AJ1480" s="139"/>
      <c r="AK1480" s="139"/>
      <c r="AL1480" s="139"/>
      <c r="AM1480" s="139"/>
      <c r="AN1480" s="139"/>
      <c r="AO1480" s="139"/>
      <c r="AP1480" s="139"/>
      <c r="AQ1480" s="139"/>
      <c r="AR1480" s="139"/>
      <c r="AS1480" s="139"/>
      <c r="AT1480" s="139"/>
      <c r="AU1480" s="139"/>
      <c r="AV1480" s="139"/>
      <c r="AW1480" s="139"/>
      <c r="AX1480" s="139"/>
      <c r="AY1480" s="139"/>
      <c r="AZ1480" s="139"/>
      <c r="BA1480" s="139"/>
      <c r="BB1480" s="139"/>
      <c r="BC1480" s="139"/>
      <c r="BD1480" s="139"/>
      <c r="BE1480" s="139"/>
      <c r="BF1480" s="139"/>
      <c r="BG1480" s="139"/>
    </row>
    <row r="1481" spans="1:59" ht="14.25" x14ac:dyDescent="0.2">
      <c r="A1481" s="139"/>
      <c r="B1481" s="139"/>
      <c r="C1481" s="139"/>
      <c r="D1481" s="139"/>
      <c r="E1481" s="139"/>
      <c r="F1481" s="139"/>
      <c r="G1481" s="139"/>
      <c r="H1481" s="139"/>
      <c r="I1481" s="139"/>
      <c r="J1481" s="139"/>
      <c r="K1481" s="139"/>
      <c r="L1481" s="139"/>
      <c r="M1481" s="139"/>
      <c r="N1481" s="139"/>
      <c r="O1481" s="139"/>
      <c r="P1481" s="139"/>
      <c r="Q1481" s="139"/>
      <c r="R1481" s="139"/>
      <c r="S1481" s="139"/>
      <c r="T1481" s="139"/>
      <c r="U1481" s="139"/>
      <c r="V1481" s="139"/>
      <c r="W1481" s="139"/>
      <c r="X1481" s="139"/>
      <c r="Y1481" s="139"/>
      <c r="Z1481" s="139"/>
      <c r="AA1481" s="139"/>
      <c r="AB1481" s="139"/>
      <c r="AC1481" s="139"/>
      <c r="AD1481" s="139"/>
      <c r="AE1481" s="139"/>
      <c r="AF1481" s="139"/>
      <c r="AG1481" s="139"/>
      <c r="AH1481" s="139"/>
      <c r="AI1481" s="139"/>
      <c r="AJ1481" s="139"/>
      <c r="AK1481" s="139"/>
      <c r="AL1481" s="139"/>
      <c r="AM1481" s="139"/>
      <c r="AN1481" s="139"/>
      <c r="AO1481" s="139"/>
      <c r="AP1481" s="139"/>
      <c r="AQ1481" s="139"/>
      <c r="AR1481" s="139"/>
      <c r="AS1481" s="139"/>
      <c r="AT1481" s="139"/>
      <c r="AU1481" s="139"/>
      <c r="AV1481" s="139"/>
      <c r="AW1481" s="139"/>
      <c r="AX1481" s="139"/>
      <c r="AY1481" s="139"/>
      <c r="AZ1481" s="139"/>
      <c r="BA1481" s="139"/>
      <c r="BB1481" s="139"/>
      <c r="BC1481" s="139"/>
      <c r="BD1481" s="139"/>
      <c r="BE1481" s="139"/>
      <c r="BF1481" s="139"/>
      <c r="BG1481" s="139"/>
    </row>
    <row r="1482" spans="1:59" ht="14.25" x14ac:dyDescent="0.2">
      <c r="A1482" s="139"/>
      <c r="B1482" s="139"/>
      <c r="C1482" s="139"/>
      <c r="D1482" s="139"/>
      <c r="E1482" s="139"/>
      <c r="F1482" s="139"/>
      <c r="G1482" s="139"/>
      <c r="H1482" s="139"/>
      <c r="I1482" s="139"/>
      <c r="J1482" s="139"/>
      <c r="K1482" s="139"/>
      <c r="L1482" s="139"/>
      <c r="M1482" s="139"/>
      <c r="N1482" s="139"/>
      <c r="O1482" s="139"/>
      <c r="P1482" s="139"/>
      <c r="Q1482" s="139"/>
      <c r="R1482" s="139"/>
      <c r="S1482" s="139"/>
      <c r="T1482" s="139"/>
      <c r="U1482" s="139"/>
      <c r="V1482" s="139"/>
      <c r="W1482" s="139"/>
      <c r="X1482" s="139"/>
      <c r="Y1482" s="139"/>
      <c r="Z1482" s="139"/>
      <c r="AA1482" s="139"/>
      <c r="AB1482" s="139"/>
      <c r="AC1482" s="139"/>
      <c r="AD1482" s="139"/>
      <c r="AE1482" s="139"/>
      <c r="AF1482" s="139"/>
      <c r="AG1482" s="139"/>
      <c r="AH1482" s="139"/>
      <c r="AI1482" s="139"/>
      <c r="AJ1482" s="139"/>
      <c r="AK1482" s="139"/>
      <c r="AL1482" s="139"/>
      <c r="AM1482" s="139"/>
      <c r="AN1482" s="139"/>
      <c r="AO1482" s="139"/>
      <c r="AP1482" s="139"/>
      <c r="AQ1482" s="139"/>
      <c r="AR1482" s="139"/>
      <c r="AS1482" s="139"/>
      <c r="AT1482" s="139"/>
      <c r="AU1482" s="139"/>
      <c r="AV1482" s="139"/>
      <c r="AW1482" s="139"/>
      <c r="AX1482" s="139"/>
      <c r="AY1482" s="139"/>
      <c r="AZ1482" s="139"/>
      <c r="BA1482" s="139"/>
      <c r="BB1482" s="139"/>
      <c r="BC1482" s="139"/>
      <c r="BD1482" s="139"/>
      <c r="BE1482" s="139"/>
      <c r="BF1482" s="139"/>
      <c r="BG1482" s="139"/>
    </row>
    <row r="1483" spans="1:59" ht="14.25" x14ac:dyDescent="0.2">
      <c r="A1483" s="139"/>
      <c r="B1483" s="139"/>
      <c r="C1483" s="139"/>
      <c r="D1483" s="139"/>
      <c r="E1483" s="139"/>
      <c r="F1483" s="139"/>
      <c r="G1483" s="139"/>
      <c r="H1483" s="139"/>
      <c r="I1483" s="139"/>
      <c r="J1483" s="139"/>
      <c r="K1483" s="139"/>
      <c r="L1483" s="139"/>
      <c r="M1483" s="139"/>
      <c r="N1483" s="139"/>
      <c r="O1483" s="139"/>
      <c r="P1483" s="139"/>
      <c r="Q1483" s="139"/>
      <c r="R1483" s="139"/>
      <c r="S1483" s="139"/>
      <c r="T1483" s="139"/>
      <c r="U1483" s="139"/>
      <c r="V1483" s="139"/>
      <c r="W1483" s="139"/>
      <c r="X1483" s="139"/>
      <c r="Y1483" s="139"/>
      <c r="Z1483" s="139"/>
      <c r="AA1483" s="139"/>
      <c r="AB1483" s="139"/>
      <c r="AC1483" s="139"/>
      <c r="AD1483" s="139"/>
      <c r="AE1483" s="139"/>
      <c r="AF1483" s="139"/>
      <c r="AG1483" s="139"/>
      <c r="AH1483" s="139"/>
      <c r="AI1483" s="139"/>
      <c r="AJ1483" s="139"/>
      <c r="AK1483" s="139"/>
      <c r="AL1483" s="139"/>
      <c r="AM1483" s="139"/>
      <c r="AN1483" s="139"/>
      <c r="AO1483" s="139"/>
      <c r="AP1483" s="139"/>
      <c r="AQ1483" s="139"/>
      <c r="AR1483" s="139"/>
      <c r="AS1483" s="139"/>
      <c r="AT1483" s="139"/>
      <c r="AU1483" s="139"/>
      <c r="AV1483" s="139"/>
      <c r="AW1483" s="139"/>
      <c r="AX1483" s="139"/>
      <c r="AY1483" s="139"/>
      <c r="AZ1483" s="139"/>
      <c r="BA1483" s="139"/>
      <c r="BB1483" s="139"/>
      <c r="BC1483" s="139"/>
      <c r="BD1483" s="139"/>
      <c r="BE1483" s="139"/>
      <c r="BF1483" s="139"/>
      <c r="BG1483" s="139"/>
    </row>
    <row r="1484" spans="1:59" ht="14.25" x14ac:dyDescent="0.2">
      <c r="A1484" s="139"/>
      <c r="B1484" s="139"/>
      <c r="C1484" s="139"/>
      <c r="D1484" s="139"/>
      <c r="E1484" s="139"/>
      <c r="F1484" s="139"/>
      <c r="G1484" s="139"/>
      <c r="H1484" s="139"/>
      <c r="I1484" s="139"/>
      <c r="J1484" s="139"/>
      <c r="K1484" s="139"/>
      <c r="L1484" s="139"/>
      <c r="M1484" s="139"/>
      <c r="N1484" s="139"/>
      <c r="O1484" s="139"/>
      <c r="P1484" s="139"/>
      <c r="Q1484" s="139"/>
      <c r="R1484" s="139"/>
      <c r="S1484" s="139"/>
      <c r="T1484" s="139"/>
      <c r="U1484" s="139"/>
      <c r="V1484" s="139"/>
      <c r="W1484" s="139"/>
      <c r="X1484" s="139"/>
      <c r="Y1484" s="139"/>
      <c r="Z1484" s="139"/>
      <c r="AA1484" s="139"/>
      <c r="AB1484" s="139"/>
      <c r="AC1484" s="139"/>
      <c r="AD1484" s="139"/>
      <c r="AE1484" s="139"/>
      <c r="AF1484" s="139"/>
      <c r="AG1484" s="139"/>
      <c r="AH1484" s="139"/>
      <c r="AI1484" s="139"/>
      <c r="AJ1484" s="139"/>
      <c r="AK1484" s="139"/>
      <c r="AL1484" s="139"/>
      <c r="AM1484" s="139"/>
      <c r="AN1484" s="139"/>
      <c r="AO1484" s="139"/>
      <c r="AP1484" s="139"/>
      <c r="AQ1484" s="139"/>
      <c r="AR1484" s="139"/>
      <c r="AS1484" s="139"/>
      <c r="AT1484" s="139"/>
      <c r="AU1484" s="139"/>
      <c r="AV1484" s="139"/>
      <c r="AW1484" s="139"/>
      <c r="AX1484" s="139"/>
      <c r="AY1484" s="139"/>
      <c r="AZ1484" s="139"/>
      <c r="BA1484" s="139"/>
      <c r="BB1484" s="139"/>
      <c r="BC1484" s="139"/>
      <c r="BD1484" s="139"/>
      <c r="BE1484" s="139"/>
      <c r="BF1484" s="139"/>
      <c r="BG1484" s="139"/>
    </row>
    <row r="1485" spans="1:59" ht="14.25" x14ac:dyDescent="0.2">
      <c r="A1485" s="139"/>
      <c r="B1485" s="139"/>
      <c r="C1485" s="139"/>
      <c r="D1485" s="139"/>
      <c r="E1485" s="139"/>
      <c r="F1485" s="139"/>
      <c r="G1485" s="139"/>
      <c r="H1485" s="139"/>
      <c r="I1485" s="139"/>
      <c r="J1485" s="139"/>
      <c r="K1485" s="139"/>
      <c r="L1485" s="139"/>
      <c r="M1485" s="139"/>
      <c r="N1485" s="139"/>
      <c r="O1485" s="139"/>
      <c r="P1485" s="139"/>
      <c r="Q1485" s="139"/>
      <c r="R1485" s="139"/>
      <c r="S1485" s="139"/>
      <c r="T1485" s="139"/>
      <c r="U1485" s="139"/>
      <c r="V1485" s="139"/>
      <c r="W1485" s="139"/>
      <c r="X1485" s="139"/>
      <c r="Y1485" s="139"/>
      <c r="Z1485" s="139"/>
      <c r="AA1485" s="139"/>
      <c r="AB1485" s="139"/>
      <c r="AC1485" s="139"/>
      <c r="AD1485" s="139"/>
      <c r="AE1485" s="139"/>
      <c r="AF1485" s="139"/>
      <c r="AG1485" s="139"/>
      <c r="AH1485" s="139"/>
      <c r="AI1485" s="139"/>
      <c r="AJ1485" s="139"/>
      <c r="AK1485" s="139"/>
      <c r="AL1485" s="139"/>
      <c r="AM1485" s="139"/>
      <c r="AN1485" s="139"/>
      <c r="AO1485" s="139"/>
      <c r="AP1485" s="139"/>
      <c r="AQ1485" s="139"/>
      <c r="AR1485" s="139"/>
      <c r="AS1485" s="139"/>
      <c r="AT1485" s="139"/>
      <c r="AU1485" s="139"/>
      <c r="AV1485" s="139"/>
      <c r="AW1485" s="139"/>
      <c r="AX1485" s="139"/>
      <c r="AY1485" s="139"/>
      <c r="AZ1485" s="139"/>
      <c r="BA1485" s="139"/>
      <c r="BB1485" s="139"/>
      <c r="BC1485" s="139"/>
      <c r="BD1485" s="139"/>
      <c r="BE1485" s="139"/>
      <c r="BF1485" s="139"/>
      <c r="BG1485" s="139"/>
    </row>
    <row r="1486" spans="1:59" ht="14.25" x14ac:dyDescent="0.2">
      <c r="A1486" s="139"/>
      <c r="B1486" s="139"/>
      <c r="C1486" s="139"/>
      <c r="D1486" s="139"/>
      <c r="E1486" s="139"/>
      <c r="F1486" s="139"/>
      <c r="G1486" s="139"/>
      <c r="H1486" s="139"/>
      <c r="I1486" s="139"/>
      <c r="J1486" s="139"/>
      <c r="K1486" s="139"/>
      <c r="L1486" s="139"/>
      <c r="M1486" s="139"/>
      <c r="N1486" s="139"/>
      <c r="O1486" s="139"/>
      <c r="P1486" s="139"/>
      <c r="Q1486" s="139"/>
      <c r="R1486" s="139"/>
      <c r="S1486" s="139"/>
      <c r="T1486" s="139"/>
      <c r="U1486" s="139"/>
      <c r="V1486" s="139"/>
      <c r="W1486" s="139"/>
      <c r="X1486" s="139"/>
      <c r="Y1486" s="139"/>
      <c r="Z1486" s="139"/>
      <c r="AA1486" s="139"/>
      <c r="AB1486" s="139"/>
      <c r="AC1486" s="139"/>
      <c r="AD1486" s="139"/>
      <c r="AE1486" s="139"/>
      <c r="AF1486" s="139"/>
      <c r="AG1486" s="139"/>
      <c r="AH1486" s="139"/>
      <c r="AI1486" s="139"/>
      <c r="AJ1486" s="139"/>
      <c r="AK1486" s="139"/>
      <c r="AL1486" s="139"/>
      <c r="AM1486" s="139"/>
      <c r="AN1486" s="139"/>
      <c r="AO1486" s="139"/>
      <c r="AP1486" s="139"/>
      <c r="AQ1486" s="139"/>
      <c r="AR1486" s="139"/>
      <c r="AS1486" s="139"/>
      <c r="AT1486" s="139"/>
      <c r="AU1486" s="139"/>
      <c r="AV1486" s="139"/>
      <c r="AW1486" s="139"/>
      <c r="AX1486" s="139"/>
      <c r="AY1486" s="139"/>
      <c r="AZ1486" s="139"/>
      <c r="BA1486" s="139"/>
      <c r="BB1486" s="139"/>
      <c r="BC1486" s="139"/>
      <c r="BD1486" s="139"/>
      <c r="BE1486" s="139"/>
      <c r="BF1486" s="139"/>
      <c r="BG1486" s="139"/>
    </row>
    <row r="1487" spans="1:59" ht="14.25" x14ac:dyDescent="0.2">
      <c r="A1487" s="139"/>
      <c r="B1487" s="139"/>
      <c r="C1487" s="139"/>
      <c r="D1487" s="139"/>
      <c r="E1487" s="139"/>
      <c r="F1487" s="139"/>
      <c r="G1487" s="139"/>
      <c r="H1487" s="139"/>
      <c r="I1487" s="139"/>
      <c r="J1487" s="139"/>
      <c r="K1487" s="139"/>
      <c r="L1487" s="139"/>
      <c r="M1487" s="139"/>
      <c r="N1487" s="139"/>
      <c r="O1487" s="139"/>
      <c r="P1487" s="139"/>
      <c r="Q1487" s="139"/>
      <c r="R1487" s="139"/>
      <c r="S1487" s="139"/>
      <c r="T1487" s="139"/>
      <c r="U1487" s="139"/>
      <c r="V1487" s="139"/>
      <c r="W1487" s="139"/>
      <c r="X1487" s="139"/>
      <c r="Y1487" s="139"/>
      <c r="Z1487" s="139"/>
      <c r="AA1487" s="139"/>
      <c r="AB1487" s="139"/>
      <c r="AC1487" s="139"/>
      <c r="AD1487" s="139"/>
      <c r="AE1487" s="139"/>
      <c r="AF1487" s="139"/>
      <c r="AG1487" s="139"/>
      <c r="AH1487" s="139"/>
      <c r="AI1487" s="139"/>
      <c r="AJ1487" s="139"/>
      <c r="AK1487" s="139"/>
      <c r="AL1487" s="139"/>
      <c r="AM1487" s="139"/>
      <c r="AN1487" s="139"/>
      <c r="AO1487" s="139"/>
      <c r="AP1487" s="139"/>
      <c r="AQ1487" s="139"/>
      <c r="AR1487" s="139"/>
      <c r="AS1487" s="139"/>
      <c r="AT1487" s="139"/>
      <c r="AU1487" s="139"/>
      <c r="AV1487" s="139"/>
      <c r="AW1487" s="139"/>
      <c r="AX1487" s="139"/>
      <c r="AY1487" s="139"/>
      <c r="AZ1487" s="139"/>
      <c r="BA1487" s="139"/>
      <c r="BB1487" s="139"/>
      <c r="BC1487" s="139"/>
      <c r="BD1487" s="139"/>
      <c r="BE1487" s="139"/>
      <c r="BF1487" s="139"/>
      <c r="BG1487" s="139"/>
    </row>
    <row r="1488" spans="1:59" ht="14.25" x14ac:dyDescent="0.2">
      <c r="A1488" s="139"/>
      <c r="B1488" s="139"/>
      <c r="C1488" s="139"/>
      <c r="D1488" s="139"/>
      <c r="E1488" s="139"/>
      <c r="F1488" s="139"/>
      <c r="G1488" s="139"/>
      <c r="H1488" s="139"/>
      <c r="I1488" s="139"/>
      <c r="J1488" s="139"/>
      <c r="K1488" s="139"/>
      <c r="L1488" s="139"/>
      <c r="M1488" s="139"/>
      <c r="N1488" s="139"/>
      <c r="O1488" s="139"/>
      <c r="P1488" s="139"/>
      <c r="Q1488" s="139"/>
      <c r="R1488" s="139"/>
      <c r="S1488" s="139"/>
      <c r="T1488" s="139"/>
      <c r="U1488" s="139"/>
      <c r="V1488" s="139"/>
      <c r="W1488" s="139"/>
      <c r="X1488" s="139"/>
      <c r="Y1488" s="139"/>
      <c r="Z1488" s="139"/>
      <c r="AA1488" s="139"/>
      <c r="AB1488" s="139"/>
      <c r="AC1488" s="139"/>
      <c r="AD1488" s="139"/>
      <c r="AE1488" s="139"/>
      <c r="AF1488" s="139"/>
      <c r="AG1488" s="139"/>
      <c r="AH1488" s="139"/>
      <c r="AI1488" s="139"/>
      <c r="AJ1488" s="139"/>
      <c r="AK1488" s="139"/>
      <c r="AL1488" s="139"/>
      <c r="AM1488" s="139"/>
      <c r="AN1488" s="139"/>
      <c r="AO1488" s="139"/>
      <c r="AP1488" s="139"/>
      <c r="AQ1488" s="139"/>
      <c r="AR1488" s="139"/>
      <c r="AS1488" s="139"/>
      <c r="AT1488" s="139"/>
      <c r="AU1488" s="139"/>
      <c r="AV1488" s="139"/>
      <c r="AW1488" s="139"/>
      <c r="AX1488" s="139"/>
      <c r="AY1488" s="139"/>
      <c r="AZ1488" s="139"/>
      <c r="BA1488" s="139"/>
      <c r="BB1488" s="139"/>
      <c r="BC1488" s="139"/>
      <c r="BD1488" s="139"/>
      <c r="BE1488" s="139"/>
      <c r="BF1488" s="139"/>
      <c r="BG1488" s="139"/>
    </row>
    <row r="1489" spans="1:59" ht="14.25" x14ac:dyDescent="0.2">
      <c r="A1489" s="139"/>
      <c r="B1489" s="139"/>
      <c r="C1489" s="139"/>
      <c r="D1489" s="139"/>
      <c r="E1489" s="139"/>
      <c r="F1489" s="139"/>
      <c r="G1489" s="139"/>
      <c r="H1489" s="139"/>
      <c r="I1489" s="139"/>
      <c r="J1489" s="139"/>
      <c r="K1489" s="139"/>
      <c r="L1489" s="139"/>
      <c r="M1489" s="139"/>
      <c r="N1489" s="139"/>
      <c r="O1489" s="139"/>
      <c r="P1489" s="139"/>
      <c r="Q1489" s="139"/>
      <c r="R1489" s="139"/>
      <c r="S1489" s="139"/>
      <c r="T1489" s="139"/>
      <c r="U1489" s="139"/>
      <c r="V1489" s="139"/>
      <c r="W1489" s="139"/>
      <c r="X1489" s="139"/>
      <c r="Y1489" s="139"/>
      <c r="Z1489" s="139"/>
      <c r="AA1489" s="139"/>
      <c r="AB1489" s="139"/>
      <c r="AC1489" s="139"/>
      <c r="AD1489" s="139"/>
      <c r="AE1489" s="139"/>
      <c r="AF1489" s="139"/>
      <c r="AG1489" s="139"/>
      <c r="AH1489" s="139"/>
      <c r="AI1489" s="139"/>
      <c r="AJ1489" s="139"/>
      <c r="AK1489" s="139"/>
      <c r="AL1489" s="139"/>
      <c r="AM1489" s="139"/>
      <c r="AN1489" s="139"/>
      <c r="AO1489" s="139"/>
      <c r="AP1489" s="139"/>
      <c r="AQ1489" s="139"/>
      <c r="AR1489" s="139"/>
      <c r="AS1489" s="139"/>
      <c r="AT1489" s="139"/>
      <c r="AU1489" s="139"/>
      <c r="AV1489" s="139"/>
      <c r="AW1489" s="139"/>
      <c r="AX1489" s="139"/>
      <c r="AY1489" s="139"/>
      <c r="AZ1489" s="139"/>
      <c r="BA1489" s="139"/>
      <c r="BB1489" s="139"/>
      <c r="BC1489" s="139"/>
      <c r="BD1489" s="139"/>
      <c r="BE1489" s="139"/>
      <c r="BF1489" s="139"/>
      <c r="BG1489" s="139"/>
    </row>
    <row r="1490" spans="1:59" ht="14.25" x14ac:dyDescent="0.2">
      <c r="A1490" s="139"/>
      <c r="B1490" s="139"/>
      <c r="C1490" s="139"/>
      <c r="D1490" s="139"/>
      <c r="E1490" s="139"/>
      <c r="F1490" s="139"/>
      <c r="G1490" s="139"/>
      <c r="H1490" s="139"/>
      <c r="I1490" s="139"/>
      <c r="J1490" s="139"/>
      <c r="K1490" s="139"/>
      <c r="L1490" s="139"/>
      <c r="M1490" s="139"/>
      <c r="N1490" s="139"/>
      <c r="O1490" s="139"/>
      <c r="P1490" s="139"/>
      <c r="Q1490" s="139"/>
      <c r="R1490" s="139"/>
      <c r="S1490" s="139"/>
      <c r="T1490" s="139"/>
      <c r="U1490" s="139"/>
      <c r="V1490" s="139"/>
      <c r="W1490" s="139"/>
      <c r="X1490" s="139"/>
      <c r="Y1490" s="139"/>
      <c r="Z1490" s="139"/>
      <c r="AA1490" s="139"/>
      <c r="AB1490" s="139"/>
      <c r="AC1490" s="139"/>
      <c r="AD1490" s="139"/>
      <c r="AE1490" s="139"/>
      <c r="AF1490" s="139"/>
      <c r="AG1490" s="139"/>
      <c r="AH1490" s="139"/>
      <c r="AI1490" s="139"/>
      <c r="AJ1490" s="139"/>
      <c r="AK1490" s="139"/>
      <c r="AL1490" s="139"/>
      <c r="AM1490" s="139"/>
      <c r="AN1490" s="139"/>
      <c r="AO1490" s="139"/>
      <c r="AP1490" s="139"/>
      <c r="AQ1490" s="139"/>
      <c r="AR1490" s="139"/>
      <c r="AS1490" s="139"/>
      <c r="AT1490" s="139"/>
      <c r="AU1490" s="139"/>
      <c r="AV1490" s="139"/>
      <c r="AW1490" s="139"/>
      <c r="AX1490" s="139"/>
      <c r="AY1490" s="139"/>
      <c r="AZ1490" s="139"/>
      <c r="BA1490" s="139"/>
      <c r="BB1490" s="139"/>
      <c r="BC1490" s="139"/>
      <c r="BD1490" s="139"/>
      <c r="BE1490" s="139"/>
      <c r="BF1490" s="139"/>
      <c r="BG1490" s="139"/>
    </row>
    <row r="1491" spans="1:59" ht="14.25" x14ac:dyDescent="0.2">
      <c r="A1491" s="139"/>
      <c r="B1491" s="139"/>
      <c r="C1491" s="139"/>
      <c r="D1491" s="139"/>
      <c r="E1491" s="139"/>
      <c r="F1491" s="139"/>
      <c r="G1491" s="139"/>
      <c r="H1491" s="139"/>
      <c r="I1491" s="139"/>
      <c r="J1491" s="139"/>
      <c r="K1491" s="139"/>
      <c r="L1491" s="139"/>
      <c r="M1491" s="139"/>
      <c r="N1491" s="139"/>
      <c r="O1491" s="139"/>
      <c r="P1491" s="139"/>
      <c r="Q1491" s="139"/>
      <c r="R1491" s="139"/>
      <c r="S1491" s="139"/>
      <c r="T1491" s="139"/>
      <c r="U1491" s="139"/>
      <c r="V1491" s="139"/>
      <c r="W1491" s="139"/>
      <c r="X1491" s="139"/>
      <c r="Y1491" s="139"/>
      <c r="Z1491" s="139"/>
      <c r="AA1491" s="139"/>
      <c r="AB1491" s="139"/>
      <c r="AC1491" s="139"/>
      <c r="AD1491" s="139"/>
      <c r="AE1491" s="139"/>
      <c r="AF1491" s="139"/>
      <c r="AG1491" s="139"/>
      <c r="AH1491" s="139"/>
      <c r="AI1491" s="139"/>
      <c r="AJ1491" s="139"/>
      <c r="AK1491" s="139"/>
      <c r="AL1491" s="139"/>
      <c r="AM1491" s="139"/>
      <c r="AN1491" s="139"/>
      <c r="AO1491" s="139"/>
      <c r="AP1491" s="139"/>
      <c r="AQ1491" s="139"/>
      <c r="AR1491" s="139"/>
      <c r="AS1491" s="139"/>
      <c r="AT1491" s="139"/>
      <c r="AU1491" s="139"/>
      <c r="AV1491" s="139"/>
      <c r="AW1491" s="139"/>
      <c r="AX1491" s="139"/>
      <c r="AY1491" s="139"/>
      <c r="AZ1491" s="139"/>
      <c r="BA1491" s="139"/>
      <c r="BB1491" s="139"/>
      <c r="BC1491" s="139"/>
      <c r="BD1491" s="139"/>
      <c r="BE1491" s="139"/>
      <c r="BF1491" s="139"/>
      <c r="BG1491" s="139"/>
    </row>
    <row r="1492" spans="1:59" ht="14.25" x14ac:dyDescent="0.2">
      <c r="A1492" s="139"/>
      <c r="B1492" s="139"/>
      <c r="C1492" s="139"/>
      <c r="D1492" s="139"/>
      <c r="E1492" s="139"/>
      <c r="F1492" s="139"/>
      <c r="G1492" s="139"/>
      <c r="H1492" s="139"/>
      <c r="I1492" s="139"/>
      <c r="J1492" s="139"/>
      <c r="K1492" s="139"/>
      <c r="L1492" s="139"/>
      <c r="M1492" s="139"/>
      <c r="N1492" s="139"/>
      <c r="O1492" s="139"/>
      <c r="P1492" s="139"/>
      <c r="Q1492" s="139"/>
      <c r="R1492" s="139"/>
      <c r="S1492" s="139"/>
      <c r="T1492" s="139"/>
      <c r="U1492" s="139"/>
      <c r="V1492" s="139"/>
      <c r="W1492" s="139"/>
      <c r="X1492" s="139"/>
      <c r="Y1492" s="139"/>
      <c r="Z1492" s="139"/>
      <c r="AA1492" s="139"/>
      <c r="AB1492" s="139"/>
      <c r="AC1492" s="139"/>
      <c r="AD1492" s="139"/>
      <c r="AE1492" s="139"/>
      <c r="AF1492" s="139"/>
      <c r="AG1492" s="139"/>
      <c r="AH1492" s="139"/>
      <c r="AI1492" s="139"/>
      <c r="AJ1492" s="139"/>
      <c r="AK1492" s="139"/>
      <c r="AL1492" s="139"/>
      <c r="AM1492" s="139"/>
      <c r="AN1492" s="139"/>
      <c r="AO1492" s="139"/>
      <c r="AP1492" s="139"/>
      <c r="AQ1492" s="139"/>
      <c r="AR1492" s="139"/>
      <c r="AS1492" s="139"/>
      <c r="AT1492" s="139"/>
      <c r="AU1492" s="139"/>
      <c r="AV1492" s="139"/>
      <c r="AW1492" s="139"/>
      <c r="AX1492" s="139"/>
      <c r="AY1492" s="139"/>
      <c r="AZ1492" s="139"/>
      <c r="BA1492" s="139"/>
      <c r="BB1492" s="139"/>
      <c r="BC1492" s="139"/>
      <c r="BD1492" s="139"/>
      <c r="BE1492" s="139"/>
      <c r="BF1492" s="139"/>
      <c r="BG1492" s="139"/>
    </row>
    <row r="1493" spans="1:59" ht="14.25" x14ac:dyDescent="0.2">
      <c r="A1493" s="139"/>
      <c r="B1493" s="139"/>
      <c r="C1493" s="139"/>
      <c r="D1493" s="139"/>
      <c r="E1493" s="139"/>
      <c r="F1493" s="139"/>
      <c r="G1493" s="139"/>
      <c r="H1493" s="139"/>
      <c r="I1493" s="139"/>
      <c r="J1493" s="139"/>
      <c r="K1493" s="139"/>
      <c r="L1493" s="139"/>
      <c r="M1493" s="139"/>
      <c r="N1493" s="139"/>
      <c r="O1493" s="139"/>
      <c r="P1493" s="139"/>
      <c r="Q1493" s="139"/>
      <c r="R1493" s="139"/>
      <c r="S1493" s="139"/>
      <c r="T1493" s="139"/>
      <c r="U1493" s="139"/>
      <c r="V1493" s="139"/>
      <c r="W1493" s="139"/>
      <c r="X1493" s="139"/>
      <c r="Y1493" s="139"/>
      <c r="Z1493" s="139"/>
      <c r="AA1493" s="139"/>
      <c r="AB1493" s="139"/>
      <c r="AC1493" s="139"/>
      <c r="AD1493" s="139"/>
      <c r="AE1493" s="139"/>
      <c r="AF1493" s="139"/>
      <c r="AG1493" s="139"/>
      <c r="AH1493" s="139"/>
      <c r="AI1493" s="139"/>
      <c r="AJ1493" s="139"/>
      <c r="AK1493" s="139"/>
      <c r="AL1493" s="139"/>
      <c r="AM1493" s="139"/>
      <c r="AN1493" s="139"/>
      <c r="AO1493" s="139"/>
      <c r="AP1493" s="139"/>
      <c r="AQ1493" s="139"/>
      <c r="AR1493" s="139"/>
      <c r="AS1493" s="139"/>
      <c r="AT1493" s="139"/>
      <c r="AU1493" s="139"/>
      <c r="AV1493" s="139"/>
      <c r="AW1493" s="139"/>
      <c r="AX1493" s="139"/>
      <c r="AY1493" s="139"/>
      <c r="AZ1493" s="139"/>
      <c r="BA1493" s="139"/>
      <c r="BB1493" s="139"/>
      <c r="BC1493" s="139"/>
      <c r="BD1493" s="139"/>
      <c r="BE1493" s="139"/>
      <c r="BF1493" s="139"/>
      <c r="BG1493" s="139"/>
    </row>
    <row r="1494" spans="1:59" ht="14.25" x14ac:dyDescent="0.2">
      <c r="A1494" s="139"/>
      <c r="B1494" s="139"/>
      <c r="C1494" s="139"/>
      <c r="D1494" s="139"/>
      <c r="E1494" s="139"/>
      <c r="F1494" s="139"/>
      <c r="G1494" s="139"/>
      <c r="H1494" s="139"/>
      <c r="I1494" s="139"/>
      <c r="J1494" s="139"/>
      <c r="K1494" s="139"/>
      <c r="L1494" s="139"/>
      <c r="M1494" s="139"/>
      <c r="N1494" s="139"/>
      <c r="O1494" s="139"/>
      <c r="P1494" s="139"/>
      <c r="Q1494" s="139"/>
      <c r="R1494" s="139"/>
      <c r="S1494" s="139"/>
      <c r="T1494" s="139"/>
      <c r="U1494" s="139"/>
      <c r="V1494" s="139"/>
      <c r="W1494" s="139"/>
      <c r="X1494" s="139"/>
      <c r="Y1494" s="139"/>
      <c r="Z1494" s="139"/>
      <c r="AA1494" s="139"/>
      <c r="AB1494" s="139"/>
      <c r="AC1494" s="139"/>
      <c r="AD1494" s="139"/>
      <c r="AE1494" s="139"/>
      <c r="AF1494" s="139"/>
      <c r="AG1494" s="139"/>
      <c r="AH1494" s="139"/>
      <c r="AI1494" s="139"/>
      <c r="AJ1494" s="139"/>
      <c r="AK1494" s="139"/>
      <c r="AL1494" s="139"/>
      <c r="AM1494" s="139"/>
      <c r="AN1494" s="139"/>
      <c r="AO1494" s="139"/>
      <c r="AP1494" s="139"/>
      <c r="AQ1494" s="139"/>
      <c r="AR1494" s="139"/>
      <c r="AS1494" s="139"/>
      <c r="AT1494" s="139"/>
      <c r="AU1494" s="139"/>
      <c r="AV1494" s="139"/>
      <c r="AW1494" s="139"/>
      <c r="AX1494" s="139"/>
      <c r="AY1494" s="139"/>
      <c r="AZ1494" s="139"/>
      <c r="BA1494" s="139"/>
      <c r="BB1494" s="139"/>
      <c r="BC1494" s="139"/>
      <c r="BD1494" s="139"/>
      <c r="BE1494" s="139"/>
      <c r="BF1494" s="139"/>
      <c r="BG1494" s="139"/>
    </row>
    <row r="1495" spans="1:59" ht="14.25" x14ac:dyDescent="0.2">
      <c r="A1495" s="139"/>
      <c r="B1495" s="139"/>
      <c r="C1495" s="139"/>
      <c r="D1495" s="139"/>
      <c r="E1495" s="139"/>
      <c r="F1495" s="139"/>
      <c r="G1495" s="139"/>
      <c r="H1495" s="139"/>
      <c r="I1495" s="139"/>
      <c r="J1495" s="139"/>
      <c r="K1495" s="139"/>
      <c r="L1495" s="139"/>
      <c r="M1495" s="139"/>
      <c r="N1495" s="139"/>
      <c r="O1495" s="139"/>
      <c r="P1495" s="139"/>
      <c r="Q1495" s="139"/>
      <c r="R1495" s="139"/>
      <c r="S1495" s="139"/>
      <c r="T1495" s="139"/>
      <c r="U1495" s="139"/>
      <c r="V1495" s="139"/>
      <c r="W1495" s="139"/>
      <c r="X1495" s="139"/>
      <c r="Y1495" s="139"/>
      <c r="Z1495" s="139"/>
      <c r="AA1495" s="139"/>
      <c r="AB1495" s="139"/>
      <c r="AC1495" s="139"/>
      <c r="AD1495" s="139"/>
      <c r="AE1495" s="139"/>
      <c r="AF1495" s="139"/>
      <c r="AG1495" s="139"/>
      <c r="AH1495" s="139"/>
      <c r="AI1495" s="139"/>
      <c r="AJ1495" s="139"/>
      <c r="AK1495" s="139"/>
      <c r="AL1495" s="139"/>
      <c r="AM1495" s="139"/>
      <c r="AN1495" s="139"/>
      <c r="AO1495" s="139"/>
      <c r="AP1495" s="139"/>
      <c r="AQ1495" s="139"/>
      <c r="AR1495" s="139"/>
      <c r="AS1495" s="139"/>
      <c r="AT1495" s="139"/>
      <c r="AU1495" s="139"/>
      <c r="AV1495" s="139"/>
      <c r="AW1495" s="139"/>
      <c r="AX1495" s="139"/>
      <c r="AY1495" s="139"/>
      <c r="AZ1495" s="139"/>
      <c r="BA1495" s="139"/>
      <c r="BB1495" s="139"/>
      <c r="BC1495" s="139"/>
      <c r="BD1495" s="139"/>
      <c r="BE1495" s="139"/>
      <c r="BF1495" s="139"/>
      <c r="BG1495" s="139"/>
    </row>
    <row r="1496" spans="1:59" ht="14.25" x14ac:dyDescent="0.2">
      <c r="A1496" s="139"/>
      <c r="B1496" s="139"/>
      <c r="C1496" s="139"/>
      <c r="D1496" s="139"/>
      <c r="E1496" s="139"/>
      <c r="F1496" s="139"/>
      <c r="G1496" s="139"/>
      <c r="H1496" s="139"/>
      <c r="I1496" s="139"/>
      <c r="J1496" s="139"/>
      <c r="K1496" s="139"/>
      <c r="L1496" s="139"/>
      <c r="M1496" s="139"/>
      <c r="N1496" s="139"/>
      <c r="O1496" s="139"/>
      <c r="P1496" s="139"/>
      <c r="Q1496" s="139"/>
      <c r="R1496" s="139"/>
      <c r="S1496" s="139"/>
      <c r="T1496" s="139"/>
      <c r="U1496" s="139"/>
      <c r="V1496" s="139"/>
      <c r="W1496" s="139"/>
      <c r="X1496" s="139"/>
      <c r="Y1496" s="139"/>
      <c r="Z1496" s="139"/>
      <c r="AA1496" s="139"/>
      <c r="AB1496" s="139"/>
      <c r="AC1496" s="139"/>
      <c r="AD1496" s="139"/>
      <c r="AE1496" s="139"/>
      <c r="AF1496" s="139"/>
      <c r="AG1496" s="139"/>
      <c r="AH1496" s="139"/>
      <c r="AI1496" s="139"/>
      <c r="AJ1496" s="139"/>
      <c r="AK1496" s="139"/>
      <c r="AL1496" s="139"/>
      <c r="AM1496" s="139"/>
      <c r="AN1496" s="139"/>
      <c r="AO1496" s="139"/>
      <c r="AP1496" s="139"/>
      <c r="AQ1496" s="139"/>
      <c r="AR1496" s="139"/>
      <c r="AS1496" s="139"/>
      <c r="AT1496" s="139"/>
      <c r="AU1496" s="139"/>
      <c r="AV1496" s="139"/>
      <c r="AW1496" s="139"/>
      <c r="AX1496" s="139"/>
      <c r="AY1496" s="139"/>
      <c r="AZ1496" s="139"/>
      <c r="BA1496" s="139"/>
      <c r="BB1496" s="139"/>
      <c r="BC1496" s="139"/>
      <c r="BD1496" s="139"/>
      <c r="BE1496" s="139"/>
      <c r="BF1496" s="139"/>
      <c r="BG1496" s="139"/>
    </row>
    <row r="1497" spans="1:59" ht="14.25" x14ac:dyDescent="0.2">
      <c r="A1497" s="139"/>
      <c r="B1497" s="139"/>
      <c r="C1497" s="139"/>
      <c r="D1497" s="139"/>
      <c r="E1497" s="139"/>
      <c r="F1497" s="139"/>
      <c r="G1497" s="139"/>
      <c r="H1497" s="139"/>
      <c r="I1497" s="139"/>
      <c r="J1497" s="139"/>
      <c r="K1497" s="139"/>
      <c r="L1497" s="139"/>
      <c r="M1497" s="139"/>
      <c r="N1497" s="139"/>
      <c r="O1497" s="139"/>
      <c r="P1497" s="139"/>
      <c r="Q1497" s="139"/>
      <c r="R1497" s="139"/>
      <c r="S1497" s="139"/>
      <c r="T1497" s="139"/>
      <c r="U1497" s="139"/>
      <c r="V1497" s="139"/>
      <c r="W1497" s="139"/>
      <c r="X1497" s="139"/>
      <c r="Y1497" s="139"/>
      <c r="Z1497" s="139"/>
      <c r="AA1497" s="139"/>
      <c r="AB1497" s="139"/>
      <c r="AC1497" s="139"/>
      <c r="AD1497" s="139"/>
      <c r="AE1497" s="139"/>
      <c r="AF1497" s="139"/>
      <c r="AG1497" s="139"/>
      <c r="AH1497" s="139"/>
      <c r="AI1497" s="139"/>
      <c r="AJ1497" s="139"/>
      <c r="AK1497" s="139"/>
      <c r="AL1497" s="139"/>
      <c r="AM1497" s="139"/>
      <c r="AN1497" s="139"/>
      <c r="AO1497" s="139"/>
      <c r="AP1497" s="139"/>
      <c r="AQ1497" s="139"/>
      <c r="AR1497" s="139"/>
      <c r="AS1497" s="139"/>
      <c r="AT1497" s="139"/>
      <c r="AU1497" s="139"/>
      <c r="AV1497" s="139"/>
      <c r="AW1497" s="139"/>
      <c r="AX1497" s="139"/>
      <c r="AY1497" s="139"/>
      <c r="AZ1497" s="139"/>
      <c r="BA1497" s="139"/>
      <c r="BB1497" s="139"/>
      <c r="BC1497" s="139"/>
      <c r="BD1497" s="139"/>
      <c r="BE1497" s="139"/>
      <c r="BF1497" s="139"/>
      <c r="BG1497" s="139"/>
    </row>
    <row r="1498" spans="1:59" ht="14.25" x14ac:dyDescent="0.2">
      <c r="A1498" s="139"/>
      <c r="B1498" s="139"/>
      <c r="C1498" s="139"/>
      <c r="D1498" s="139"/>
      <c r="E1498" s="139"/>
      <c r="F1498" s="139"/>
      <c r="G1498" s="139"/>
      <c r="H1498" s="139"/>
      <c r="I1498" s="139"/>
      <c r="J1498" s="139"/>
      <c r="K1498" s="139"/>
      <c r="L1498" s="139"/>
      <c r="M1498" s="139"/>
      <c r="N1498" s="139"/>
      <c r="O1498" s="139"/>
      <c r="P1498" s="139"/>
      <c r="Q1498" s="139"/>
      <c r="R1498" s="139"/>
      <c r="S1498" s="139"/>
      <c r="T1498" s="139"/>
      <c r="U1498" s="139"/>
      <c r="V1498" s="139"/>
      <c r="W1498" s="139"/>
      <c r="X1498" s="139"/>
      <c r="Y1498" s="139"/>
      <c r="Z1498" s="139"/>
      <c r="AA1498" s="139"/>
      <c r="AB1498" s="139"/>
      <c r="AC1498" s="139"/>
      <c r="AD1498" s="139"/>
      <c r="AE1498" s="139"/>
      <c r="AF1498" s="139"/>
      <c r="AG1498" s="139"/>
      <c r="AH1498" s="139"/>
      <c r="AI1498" s="139"/>
      <c r="AJ1498" s="139"/>
      <c r="AK1498" s="139"/>
      <c r="AL1498" s="139"/>
      <c r="AM1498" s="139"/>
      <c r="AN1498" s="139"/>
      <c r="AO1498" s="139"/>
      <c r="AP1498" s="139"/>
      <c r="AQ1498" s="139"/>
      <c r="AR1498" s="139"/>
      <c r="AS1498" s="139"/>
      <c r="AT1498" s="139"/>
      <c r="AU1498" s="139"/>
      <c r="AV1498" s="139"/>
      <c r="AW1498" s="139"/>
      <c r="AX1498" s="139"/>
      <c r="AY1498" s="139"/>
      <c r="AZ1498" s="139"/>
      <c r="BA1498" s="139"/>
      <c r="BB1498" s="139"/>
      <c r="BC1498" s="139"/>
      <c r="BD1498" s="139"/>
      <c r="BE1498" s="139"/>
      <c r="BF1498" s="139"/>
      <c r="BG1498" s="139"/>
    </row>
    <row r="1499" spans="1:59" ht="14.25" x14ac:dyDescent="0.2">
      <c r="A1499" s="139"/>
      <c r="B1499" s="139"/>
      <c r="C1499" s="139"/>
      <c r="D1499" s="139"/>
      <c r="E1499" s="139"/>
      <c r="F1499" s="139"/>
      <c r="G1499" s="139"/>
      <c r="H1499" s="139"/>
      <c r="I1499" s="139"/>
      <c r="J1499" s="139"/>
      <c r="K1499" s="139"/>
      <c r="L1499" s="139"/>
      <c r="M1499" s="139"/>
      <c r="N1499" s="139"/>
      <c r="O1499" s="139"/>
      <c r="P1499" s="139"/>
      <c r="Q1499" s="139"/>
      <c r="R1499" s="139"/>
      <c r="S1499" s="139"/>
      <c r="T1499" s="139"/>
      <c r="U1499" s="139"/>
      <c r="V1499" s="139"/>
      <c r="W1499" s="139"/>
      <c r="X1499" s="139"/>
      <c r="Y1499" s="139"/>
      <c r="Z1499" s="139"/>
      <c r="AA1499" s="139"/>
      <c r="AB1499" s="139"/>
      <c r="AC1499" s="139"/>
      <c r="AD1499" s="139"/>
      <c r="AE1499" s="139"/>
      <c r="AF1499" s="139"/>
      <c r="AG1499" s="139"/>
      <c r="AH1499" s="139"/>
      <c r="AI1499" s="139"/>
      <c r="AJ1499" s="139"/>
      <c r="AK1499" s="139"/>
      <c r="AL1499" s="139"/>
      <c r="AM1499" s="139"/>
      <c r="AN1499" s="139"/>
      <c r="AO1499" s="139"/>
      <c r="AP1499" s="139"/>
      <c r="AQ1499" s="139"/>
      <c r="AR1499" s="139"/>
      <c r="AS1499" s="139"/>
      <c r="AT1499" s="139"/>
      <c r="AU1499" s="139"/>
      <c r="AV1499" s="139"/>
      <c r="AW1499" s="139"/>
      <c r="AX1499" s="139"/>
      <c r="AY1499" s="139"/>
      <c r="AZ1499" s="139"/>
      <c r="BA1499" s="139"/>
      <c r="BB1499" s="139"/>
      <c r="BC1499" s="139"/>
      <c r="BD1499" s="139"/>
      <c r="BE1499" s="139"/>
      <c r="BF1499" s="139"/>
      <c r="BG1499" s="139"/>
    </row>
    <row r="1500" spans="1:59" ht="14.25" x14ac:dyDescent="0.2">
      <c r="A1500" s="139"/>
      <c r="B1500" s="139"/>
      <c r="C1500" s="139"/>
      <c r="D1500" s="139"/>
      <c r="E1500" s="139"/>
      <c r="F1500" s="139"/>
      <c r="G1500" s="139"/>
      <c r="H1500" s="139"/>
      <c r="I1500" s="139"/>
      <c r="J1500" s="139"/>
      <c r="K1500" s="139"/>
      <c r="L1500" s="139"/>
      <c r="M1500" s="139"/>
      <c r="N1500" s="139"/>
      <c r="O1500" s="139"/>
      <c r="P1500" s="139"/>
      <c r="Q1500" s="139"/>
      <c r="R1500" s="139"/>
      <c r="S1500" s="139"/>
      <c r="T1500" s="139"/>
      <c r="U1500" s="139"/>
      <c r="V1500" s="139"/>
      <c r="W1500" s="139"/>
      <c r="X1500" s="139"/>
      <c r="Y1500" s="139"/>
      <c r="Z1500" s="139"/>
      <c r="AA1500" s="139"/>
      <c r="AB1500" s="139"/>
      <c r="AC1500" s="139"/>
      <c r="AD1500" s="139"/>
      <c r="AE1500" s="139"/>
      <c r="AF1500" s="139"/>
      <c r="AG1500" s="139"/>
      <c r="AH1500" s="139"/>
      <c r="AI1500" s="139"/>
      <c r="AJ1500" s="139"/>
      <c r="AK1500" s="139"/>
      <c r="AL1500" s="139"/>
      <c r="AM1500" s="139"/>
      <c r="AN1500" s="139"/>
      <c r="AO1500" s="139"/>
      <c r="AP1500" s="139"/>
      <c r="AQ1500" s="139"/>
      <c r="AR1500" s="139"/>
      <c r="AS1500" s="139"/>
      <c r="AT1500" s="139"/>
      <c r="AU1500" s="139"/>
      <c r="AV1500" s="139"/>
      <c r="AW1500" s="139"/>
      <c r="AX1500" s="139"/>
      <c r="AY1500" s="139"/>
      <c r="AZ1500" s="139"/>
      <c r="BA1500" s="139"/>
      <c r="BB1500" s="139"/>
      <c r="BC1500" s="139"/>
      <c r="BD1500" s="139"/>
      <c r="BE1500" s="139"/>
      <c r="BF1500" s="139"/>
      <c r="BG1500" s="139"/>
    </row>
    <row r="1501" spans="1:59" ht="14.25" x14ac:dyDescent="0.2">
      <c r="A1501" s="139"/>
      <c r="B1501" s="139"/>
      <c r="C1501" s="139"/>
      <c r="D1501" s="139"/>
      <c r="E1501" s="139"/>
      <c r="F1501" s="139"/>
      <c r="G1501" s="139"/>
      <c r="H1501" s="139"/>
      <c r="I1501" s="139"/>
      <c r="J1501" s="139"/>
      <c r="K1501" s="139"/>
      <c r="L1501" s="139"/>
      <c r="M1501" s="139"/>
      <c r="N1501" s="139"/>
      <c r="O1501" s="139"/>
      <c r="P1501" s="139"/>
      <c r="Q1501" s="139"/>
      <c r="R1501" s="139"/>
      <c r="S1501" s="139"/>
      <c r="T1501" s="139"/>
      <c r="U1501" s="139"/>
      <c r="V1501" s="139"/>
      <c r="W1501" s="139"/>
      <c r="X1501" s="139"/>
      <c r="Y1501" s="139"/>
      <c r="Z1501" s="139"/>
      <c r="AA1501" s="139"/>
      <c r="AB1501" s="139"/>
      <c r="AC1501" s="139"/>
      <c r="AD1501" s="139"/>
      <c r="AE1501" s="139"/>
      <c r="AF1501" s="139"/>
      <c r="AG1501" s="139"/>
      <c r="AH1501" s="139"/>
      <c r="AI1501" s="139"/>
      <c r="AJ1501" s="139"/>
      <c r="AK1501" s="139"/>
      <c r="AL1501" s="139"/>
      <c r="AM1501" s="139"/>
      <c r="AN1501" s="139"/>
      <c r="AO1501" s="139"/>
      <c r="AP1501" s="139"/>
      <c r="AQ1501" s="139"/>
      <c r="AR1501" s="139"/>
      <c r="AS1501" s="139"/>
      <c r="AT1501" s="139"/>
      <c r="AU1501" s="139"/>
      <c r="AV1501" s="139"/>
      <c r="AW1501" s="139"/>
      <c r="AX1501" s="139"/>
      <c r="AY1501" s="139"/>
      <c r="AZ1501" s="139"/>
      <c r="BA1501" s="139"/>
      <c r="BB1501" s="139"/>
      <c r="BC1501" s="139"/>
      <c r="BD1501" s="139"/>
      <c r="BE1501" s="139"/>
      <c r="BF1501" s="139"/>
      <c r="BG1501" s="139"/>
    </row>
    <row r="1502" spans="1:59" ht="14.25" x14ac:dyDescent="0.2">
      <c r="A1502" s="139"/>
      <c r="B1502" s="139"/>
      <c r="C1502" s="139"/>
      <c r="D1502" s="139"/>
      <c r="E1502" s="139"/>
      <c r="F1502" s="139"/>
      <c r="G1502" s="139"/>
      <c r="H1502" s="139"/>
      <c r="I1502" s="139"/>
      <c r="J1502" s="139"/>
      <c r="K1502" s="139"/>
      <c r="L1502" s="139"/>
      <c r="M1502" s="139"/>
      <c r="N1502" s="139"/>
      <c r="O1502" s="139"/>
      <c r="P1502" s="139"/>
      <c r="Q1502" s="139"/>
      <c r="R1502" s="139"/>
      <c r="S1502" s="139"/>
      <c r="T1502" s="139"/>
      <c r="U1502" s="139"/>
      <c r="V1502" s="139"/>
      <c r="W1502" s="139"/>
      <c r="X1502" s="139"/>
      <c r="Y1502" s="139"/>
      <c r="Z1502" s="139"/>
      <c r="AA1502" s="139"/>
      <c r="AB1502" s="139"/>
      <c r="AC1502" s="139"/>
      <c r="AD1502" s="139"/>
      <c r="AE1502" s="139"/>
      <c r="AF1502" s="139"/>
      <c r="AG1502" s="139"/>
      <c r="AH1502" s="139"/>
      <c r="AI1502" s="139"/>
      <c r="AJ1502" s="139"/>
      <c r="AK1502" s="139"/>
      <c r="AL1502" s="139"/>
      <c r="AM1502" s="139"/>
      <c r="AN1502" s="139"/>
      <c r="AO1502" s="139"/>
      <c r="AP1502" s="139"/>
      <c r="AQ1502" s="139"/>
      <c r="AR1502" s="139"/>
      <c r="AS1502" s="139"/>
      <c r="AT1502" s="139"/>
      <c r="AU1502" s="139"/>
      <c r="AV1502" s="139"/>
      <c r="AW1502" s="139"/>
      <c r="AX1502" s="139"/>
      <c r="AY1502" s="139"/>
      <c r="AZ1502" s="139"/>
      <c r="BA1502" s="139"/>
      <c r="BB1502" s="139"/>
      <c r="BC1502" s="139"/>
      <c r="BD1502" s="139"/>
      <c r="BE1502" s="139"/>
      <c r="BF1502" s="139"/>
      <c r="BG1502" s="139"/>
    </row>
    <row r="1503" spans="1:59" ht="14.25" x14ac:dyDescent="0.2">
      <c r="A1503" s="139"/>
      <c r="B1503" s="139"/>
      <c r="C1503" s="139"/>
      <c r="D1503" s="139"/>
      <c r="E1503" s="139"/>
      <c r="F1503" s="139"/>
      <c r="G1503" s="139"/>
      <c r="H1503" s="139"/>
      <c r="I1503" s="139"/>
      <c r="J1503" s="139"/>
      <c r="K1503" s="139"/>
      <c r="L1503" s="139"/>
      <c r="M1503" s="139"/>
      <c r="N1503" s="139"/>
      <c r="O1503" s="139"/>
      <c r="P1503" s="139"/>
      <c r="Q1503" s="139"/>
      <c r="R1503" s="139"/>
      <c r="S1503" s="139"/>
      <c r="T1503" s="139"/>
      <c r="U1503" s="139"/>
      <c r="V1503" s="139"/>
      <c r="W1503" s="139"/>
      <c r="X1503" s="139"/>
      <c r="Y1503" s="139"/>
      <c r="Z1503" s="139"/>
      <c r="AA1503" s="139"/>
      <c r="AB1503" s="139"/>
      <c r="AC1503" s="139"/>
      <c r="AD1503" s="139"/>
      <c r="AE1503" s="139"/>
      <c r="AF1503" s="139"/>
      <c r="AG1503" s="139"/>
      <c r="AH1503" s="139"/>
      <c r="AI1503" s="139"/>
      <c r="AJ1503" s="139"/>
      <c r="AK1503" s="139"/>
      <c r="AL1503" s="139"/>
      <c r="AM1503" s="139"/>
      <c r="AN1503" s="139"/>
      <c r="AO1503" s="139"/>
      <c r="AP1503" s="139"/>
      <c r="AQ1503" s="139"/>
      <c r="AR1503" s="139"/>
      <c r="AS1503" s="139"/>
      <c r="AT1503" s="139"/>
      <c r="AU1503" s="139"/>
      <c r="AV1503" s="139"/>
      <c r="AW1503" s="139"/>
      <c r="AX1503" s="139"/>
      <c r="AY1503" s="139"/>
      <c r="AZ1503" s="139"/>
      <c r="BA1503" s="139"/>
      <c r="BB1503" s="139"/>
      <c r="BC1503" s="139"/>
      <c r="BD1503" s="139"/>
      <c r="BE1503" s="139"/>
      <c r="BF1503" s="139"/>
      <c r="BG1503" s="139"/>
    </row>
    <row r="1504" spans="1:59" ht="14.25" x14ac:dyDescent="0.2">
      <c r="A1504" s="139"/>
      <c r="B1504" s="139"/>
      <c r="C1504" s="139"/>
      <c r="D1504" s="139"/>
      <c r="E1504" s="139"/>
      <c r="F1504" s="139"/>
      <c r="G1504" s="139"/>
      <c r="H1504" s="139"/>
      <c r="I1504" s="139"/>
      <c r="J1504" s="139"/>
      <c r="K1504" s="139"/>
      <c r="L1504" s="139"/>
      <c r="M1504" s="139"/>
      <c r="N1504" s="139"/>
      <c r="O1504" s="139"/>
      <c r="P1504" s="139"/>
      <c r="Q1504" s="139"/>
      <c r="R1504" s="139"/>
      <c r="S1504" s="139"/>
      <c r="T1504" s="139"/>
      <c r="U1504" s="139"/>
      <c r="V1504" s="139"/>
      <c r="W1504" s="139"/>
      <c r="X1504" s="139"/>
      <c r="Y1504" s="139"/>
      <c r="Z1504" s="139"/>
      <c r="AA1504" s="139"/>
      <c r="AB1504" s="139"/>
      <c r="AC1504" s="139"/>
      <c r="AD1504" s="139"/>
      <c r="AE1504" s="139"/>
      <c r="AF1504" s="139"/>
      <c r="AG1504" s="139"/>
      <c r="AH1504" s="139"/>
      <c r="AI1504" s="139"/>
      <c r="AJ1504" s="139"/>
      <c r="AK1504" s="139"/>
      <c r="AL1504" s="139"/>
      <c r="AM1504" s="139"/>
      <c r="AN1504" s="139"/>
      <c r="AO1504" s="139"/>
      <c r="AP1504" s="139"/>
      <c r="AQ1504" s="139"/>
      <c r="AR1504" s="139"/>
      <c r="AS1504" s="139"/>
      <c r="AT1504" s="139"/>
      <c r="AU1504" s="139"/>
      <c r="AV1504" s="139"/>
      <c r="AW1504" s="139"/>
      <c r="AX1504" s="139"/>
      <c r="AY1504" s="139"/>
      <c r="AZ1504" s="139"/>
      <c r="BA1504" s="139"/>
      <c r="BB1504" s="139"/>
      <c r="BC1504" s="139"/>
      <c r="BD1504" s="139"/>
      <c r="BE1504" s="139"/>
      <c r="BF1504" s="139"/>
      <c r="BG1504" s="139"/>
    </row>
    <row r="1505" spans="1:59" ht="14.25" x14ac:dyDescent="0.2">
      <c r="A1505" s="139"/>
      <c r="B1505" s="139"/>
      <c r="C1505" s="139"/>
      <c r="D1505" s="139"/>
      <c r="E1505" s="139"/>
      <c r="F1505" s="139"/>
      <c r="G1505" s="139"/>
      <c r="H1505" s="139"/>
      <c r="I1505" s="139"/>
      <c r="J1505" s="139"/>
      <c r="K1505" s="139"/>
      <c r="L1505" s="139"/>
      <c r="M1505" s="139"/>
      <c r="N1505" s="139"/>
      <c r="O1505" s="139"/>
      <c r="P1505" s="139"/>
      <c r="Q1505" s="139"/>
      <c r="R1505" s="139"/>
      <c r="S1505" s="139"/>
      <c r="T1505" s="139"/>
      <c r="U1505" s="139"/>
      <c r="V1505" s="139"/>
      <c r="W1505" s="139"/>
      <c r="X1505" s="139"/>
      <c r="Y1505" s="139"/>
      <c r="Z1505" s="139"/>
      <c r="AA1505" s="139"/>
      <c r="AB1505" s="139"/>
      <c r="AC1505" s="139"/>
      <c r="AD1505" s="139"/>
      <c r="AE1505" s="139"/>
      <c r="AF1505" s="139"/>
      <c r="AG1505" s="139"/>
      <c r="AH1505" s="139"/>
      <c r="AI1505" s="139"/>
      <c r="AJ1505" s="139"/>
      <c r="AK1505" s="139"/>
      <c r="AL1505" s="139"/>
      <c r="AM1505" s="139"/>
      <c r="AN1505" s="139"/>
      <c r="AO1505" s="139"/>
      <c r="AP1505" s="139"/>
      <c r="AQ1505" s="139"/>
      <c r="AR1505" s="139"/>
      <c r="AS1505" s="139"/>
      <c r="AT1505" s="139"/>
      <c r="AU1505" s="139"/>
      <c r="AV1505" s="139"/>
      <c r="AW1505" s="139"/>
      <c r="AX1505" s="139"/>
      <c r="AY1505" s="139"/>
      <c r="AZ1505" s="139"/>
      <c r="BA1505" s="139"/>
      <c r="BB1505" s="139"/>
      <c r="BC1505" s="139"/>
      <c r="BD1505" s="139"/>
      <c r="BE1505" s="139"/>
      <c r="BF1505" s="139"/>
      <c r="BG1505" s="139"/>
    </row>
    <row r="1506" spans="1:59" ht="14.25" x14ac:dyDescent="0.2">
      <c r="A1506" s="139"/>
      <c r="B1506" s="139"/>
      <c r="C1506" s="139"/>
      <c r="D1506" s="139"/>
      <c r="E1506" s="139"/>
      <c r="F1506" s="139"/>
      <c r="G1506" s="139"/>
      <c r="H1506" s="139"/>
      <c r="I1506" s="139"/>
      <c r="J1506" s="139"/>
      <c r="K1506" s="139"/>
      <c r="L1506" s="139"/>
      <c r="M1506" s="139"/>
      <c r="N1506" s="139"/>
      <c r="O1506" s="139"/>
      <c r="P1506" s="139"/>
      <c r="Q1506" s="139"/>
      <c r="R1506" s="139"/>
      <c r="S1506" s="139"/>
      <c r="T1506" s="139"/>
      <c r="U1506" s="139"/>
      <c r="V1506" s="139"/>
      <c r="W1506" s="139"/>
      <c r="X1506" s="139"/>
      <c r="Y1506" s="139"/>
      <c r="Z1506" s="139"/>
      <c r="AA1506" s="139"/>
      <c r="AB1506" s="139"/>
      <c r="AC1506" s="139"/>
      <c r="AD1506" s="139"/>
      <c r="AE1506" s="139"/>
      <c r="AF1506" s="139"/>
      <c r="AG1506" s="139"/>
      <c r="AH1506" s="139"/>
      <c r="AI1506" s="139"/>
      <c r="AJ1506" s="139"/>
      <c r="AK1506" s="139"/>
      <c r="AL1506" s="139"/>
      <c r="AM1506" s="139"/>
      <c r="AN1506" s="139"/>
      <c r="AO1506" s="139"/>
      <c r="AP1506" s="139"/>
      <c r="AQ1506" s="139"/>
      <c r="AR1506" s="139"/>
      <c r="AS1506" s="139"/>
      <c r="AT1506" s="139"/>
      <c r="AU1506" s="139"/>
      <c r="AV1506" s="139"/>
      <c r="AW1506" s="139"/>
      <c r="AX1506" s="139"/>
      <c r="AY1506" s="139"/>
      <c r="AZ1506" s="139"/>
      <c r="BA1506" s="139"/>
      <c r="BB1506" s="139"/>
      <c r="BC1506" s="139"/>
      <c r="BD1506" s="139"/>
      <c r="BE1506" s="139"/>
      <c r="BF1506" s="139"/>
      <c r="BG1506" s="139"/>
    </row>
    <row r="1507" spans="1:59" ht="14.25" x14ac:dyDescent="0.2">
      <c r="A1507" s="139"/>
      <c r="B1507" s="139"/>
      <c r="C1507" s="139"/>
      <c r="D1507" s="139"/>
      <c r="E1507" s="139"/>
      <c r="F1507" s="139"/>
      <c r="G1507" s="139"/>
      <c r="H1507" s="139"/>
      <c r="I1507" s="139"/>
      <c r="J1507" s="139"/>
      <c r="K1507" s="139"/>
      <c r="L1507" s="139"/>
      <c r="M1507" s="139"/>
      <c r="N1507" s="139"/>
      <c r="O1507" s="139"/>
      <c r="P1507" s="139"/>
      <c r="Q1507" s="139"/>
      <c r="R1507" s="139"/>
      <c r="S1507" s="139"/>
      <c r="T1507" s="139"/>
      <c r="U1507" s="139"/>
      <c r="V1507" s="139"/>
      <c r="W1507" s="139"/>
      <c r="X1507" s="139"/>
      <c r="Y1507" s="139"/>
      <c r="Z1507" s="139"/>
      <c r="AA1507" s="139"/>
      <c r="AB1507" s="139"/>
      <c r="AC1507" s="139"/>
      <c r="AD1507" s="139"/>
      <c r="AE1507" s="139"/>
      <c r="AF1507" s="139"/>
      <c r="AG1507" s="139"/>
      <c r="AH1507" s="139"/>
      <c r="AI1507" s="139"/>
      <c r="AJ1507" s="139"/>
      <c r="AK1507" s="139"/>
      <c r="AL1507" s="139"/>
      <c r="AM1507" s="139"/>
      <c r="AN1507" s="139"/>
      <c r="AO1507" s="139"/>
      <c r="AP1507" s="139"/>
      <c r="AQ1507" s="139"/>
      <c r="AR1507" s="139"/>
      <c r="AS1507" s="139"/>
      <c r="AT1507" s="139"/>
      <c r="AU1507" s="139"/>
      <c r="AV1507" s="139"/>
      <c r="AW1507" s="139"/>
      <c r="AX1507" s="139"/>
      <c r="AY1507" s="139"/>
      <c r="AZ1507" s="139"/>
      <c r="BA1507" s="139"/>
      <c r="BB1507" s="139"/>
      <c r="BC1507" s="139"/>
      <c r="BD1507" s="139"/>
      <c r="BE1507" s="139"/>
      <c r="BF1507" s="139"/>
      <c r="BG1507" s="139"/>
    </row>
    <row r="1508" spans="1:59" ht="14.25" x14ac:dyDescent="0.2">
      <c r="A1508" s="139"/>
      <c r="B1508" s="139"/>
      <c r="C1508" s="139"/>
      <c r="D1508" s="139"/>
      <c r="E1508" s="139"/>
      <c r="F1508" s="139"/>
      <c r="G1508" s="139"/>
      <c r="H1508" s="139"/>
      <c r="I1508" s="139"/>
      <c r="J1508" s="139"/>
      <c r="K1508" s="139"/>
      <c r="L1508" s="139"/>
      <c r="M1508" s="139"/>
      <c r="N1508" s="139"/>
      <c r="O1508" s="139"/>
      <c r="P1508" s="139"/>
      <c r="Q1508" s="139"/>
      <c r="R1508" s="139"/>
      <c r="S1508" s="139"/>
      <c r="T1508" s="139"/>
      <c r="U1508" s="139"/>
      <c r="V1508" s="139"/>
      <c r="W1508" s="139"/>
      <c r="X1508" s="139"/>
      <c r="Y1508" s="139"/>
      <c r="Z1508" s="139"/>
      <c r="AA1508" s="139"/>
      <c r="AB1508" s="139"/>
      <c r="AC1508" s="139"/>
      <c r="AD1508" s="139"/>
      <c r="AE1508" s="139"/>
      <c r="AF1508" s="139"/>
      <c r="AG1508" s="139"/>
      <c r="AH1508" s="139"/>
      <c r="AI1508" s="139"/>
      <c r="AJ1508" s="139"/>
      <c r="AK1508" s="139"/>
      <c r="AL1508" s="139"/>
      <c r="AM1508" s="139"/>
      <c r="AN1508" s="139"/>
      <c r="AO1508" s="139"/>
      <c r="AP1508" s="139"/>
      <c r="AQ1508" s="139"/>
      <c r="AR1508" s="139"/>
      <c r="AS1508" s="139"/>
      <c r="AT1508" s="139"/>
      <c r="AU1508" s="139"/>
      <c r="AV1508" s="139"/>
      <c r="AW1508" s="139"/>
      <c r="AX1508" s="139"/>
      <c r="AY1508" s="139"/>
      <c r="AZ1508" s="139"/>
      <c r="BA1508" s="139"/>
      <c r="BB1508" s="139"/>
      <c r="BC1508" s="139"/>
      <c r="BD1508" s="139"/>
      <c r="BE1508" s="139"/>
      <c r="BF1508" s="139"/>
      <c r="BG1508" s="139"/>
    </row>
    <row r="1509" spans="1:59" ht="14.25" x14ac:dyDescent="0.2">
      <c r="A1509" s="139"/>
      <c r="B1509" s="139"/>
      <c r="C1509" s="139"/>
      <c r="D1509" s="139"/>
      <c r="E1509" s="139"/>
      <c r="F1509" s="139"/>
      <c r="G1509" s="139"/>
      <c r="H1509" s="139"/>
      <c r="I1509" s="139"/>
      <c r="J1509" s="139"/>
      <c r="K1509" s="139"/>
      <c r="L1509" s="139"/>
      <c r="M1509" s="139"/>
      <c r="N1509" s="139"/>
      <c r="O1509" s="139"/>
      <c r="P1509" s="139"/>
      <c r="Q1509" s="139"/>
      <c r="R1509" s="139"/>
      <c r="S1509" s="139"/>
      <c r="T1509" s="139"/>
      <c r="U1509" s="139"/>
      <c r="V1509" s="139"/>
      <c r="W1509" s="139"/>
      <c r="X1509" s="139"/>
      <c r="Y1509" s="139"/>
      <c r="Z1509" s="139"/>
      <c r="AA1509" s="139"/>
      <c r="AB1509" s="139"/>
      <c r="AC1509" s="139"/>
      <c r="AD1509" s="139"/>
      <c r="AE1509" s="139"/>
      <c r="AF1509" s="139"/>
      <c r="AG1509" s="139"/>
      <c r="AH1509" s="139"/>
      <c r="AI1509" s="139"/>
      <c r="AJ1509" s="139"/>
      <c r="AK1509" s="139"/>
      <c r="AL1509" s="139"/>
      <c r="AM1509" s="139"/>
      <c r="AN1509" s="139"/>
      <c r="AO1509" s="139"/>
      <c r="AP1509" s="139"/>
      <c r="AQ1509" s="139"/>
      <c r="AR1509" s="139"/>
      <c r="AS1509" s="139"/>
      <c r="AT1509" s="139"/>
      <c r="AU1509" s="139"/>
      <c r="AV1509" s="139"/>
      <c r="AW1509" s="139"/>
      <c r="AX1509" s="139"/>
      <c r="AY1509" s="139"/>
      <c r="AZ1509" s="139"/>
      <c r="BA1509" s="139"/>
      <c r="BB1509" s="139"/>
      <c r="BC1509" s="139"/>
      <c r="BD1509" s="139"/>
      <c r="BE1509" s="139"/>
      <c r="BF1509" s="139"/>
      <c r="BG1509" s="139"/>
    </row>
    <row r="1510" spans="1:59" ht="14.25" x14ac:dyDescent="0.2">
      <c r="A1510" s="139"/>
      <c r="B1510" s="139"/>
      <c r="C1510" s="139"/>
      <c r="D1510" s="139"/>
      <c r="E1510" s="139"/>
      <c r="F1510" s="139"/>
      <c r="G1510" s="139"/>
      <c r="H1510" s="139"/>
      <c r="I1510" s="139"/>
      <c r="J1510" s="139"/>
      <c r="K1510" s="139"/>
      <c r="L1510" s="139"/>
      <c r="M1510" s="139"/>
      <c r="N1510" s="139"/>
      <c r="O1510" s="139"/>
      <c r="P1510" s="139"/>
      <c r="Q1510" s="139"/>
      <c r="R1510" s="139"/>
      <c r="S1510" s="139"/>
      <c r="T1510" s="139"/>
      <c r="U1510" s="139"/>
      <c r="V1510" s="139"/>
      <c r="W1510" s="139"/>
      <c r="X1510" s="139"/>
      <c r="Y1510" s="139"/>
      <c r="Z1510" s="139"/>
      <c r="AA1510" s="139"/>
      <c r="AB1510" s="139"/>
      <c r="AC1510" s="139"/>
      <c r="AD1510" s="139"/>
      <c r="AE1510" s="139"/>
      <c r="AF1510" s="139"/>
      <c r="AG1510" s="139"/>
      <c r="AH1510" s="139"/>
      <c r="AI1510" s="139"/>
      <c r="AJ1510" s="139"/>
      <c r="AK1510" s="139"/>
      <c r="AL1510" s="139"/>
      <c r="AM1510" s="139"/>
      <c r="AN1510" s="139"/>
      <c r="AO1510" s="139"/>
      <c r="AP1510" s="139"/>
      <c r="AQ1510" s="139"/>
      <c r="AR1510" s="139"/>
      <c r="AS1510" s="139"/>
      <c r="AT1510" s="139"/>
      <c r="AU1510" s="139"/>
      <c r="AV1510" s="139"/>
      <c r="AW1510" s="139"/>
      <c r="AX1510" s="139"/>
      <c r="AY1510" s="139"/>
      <c r="AZ1510" s="139"/>
      <c r="BA1510" s="139"/>
      <c r="BB1510" s="139"/>
      <c r="BC1510" s="139"/>
      <c r="BD1510" s="139"/>
      <c r="BE1510" s="139"/>
      <c r="BF1510" s="139"/>
      <c r="BG1510" s="139"/>
    </row>
    <row r="1511" spans="1:59" ht="14.25" x14ac:dyDescent="0.2">
      <c r="A1511" s="139"/>
      <c r="B1511" s="139"/>
      <c r="C1511" s="139"/>
      <c r="D1511" s="139"/>
      <c r="E1511" s="139"/>
      <c r="F1511" s="139"/>
      <c r="G1511" s="139"/>
      <c r="H1511" s="139"/>
      <c r="I1511" s="139"/>
      <c r="J1511" s="139"/>
      <c r="K1511" s="139"/>
      <c r="L1511" s="139"/>
      <c r="M1511" s="139"/>
      <c r="N1511" s="139"/>
      <c r="O1511" s="139"/>
      <c r="P1511" s="139"/>
      <c r="Q1511" s="139"/>
      <c r="R1511" s="139"/>
      <c r="S1511" s="139"/>
      <c r="T1511" s="139"/>
      <c r="U1511" s="139"/>
      <c r="V1511" s="139"/>
      <c r="W1511" s="139"/>
      <c r="X1511" s="139"/>
      <c r="Y1511" s="139"/>
      <c r="Z1511" s="139"/>
      <c r="AA1511" s="139"/>
      <c r="AB1511" s="139"/>
      <c r="AC1511" s="139"/>
      <c r="AD1511" s="139"/>
      <c r="AE1511" s="139"/>
      <c r="AF1511" s="139"/>
      <c r="AG1511" s="139"/>
      <c r="AH1511" s="139"/>
      <c r="AI1511" s="139"/>
      <c r="AJ1511" s="139"/>
      <c r="AK1511" s="139"/>
      <c r="AL1511" s="139"/>
      <c r="AM1511" s="139"/>
      <c r="AN1511" s="139"/>
      <c r="AO1511" s="139"/>
      <c r="AP1511" s="139"/>
      <c r="AQ1511" s="139"/>
      <c r="AR1511" s="139"/>
      <c r="AS1511" s="139"/>
      <c r="AT1511" s="139"/>
      <c r="AU1511" s="139"/>
      <c r="AV1511" s="139"/>
      <c r="AW1511" s="139"/>
      <c r="AX1511" s="139"/>
      <c r="AY1511" s="139"/>
      <c r="AZ1511" s="139"/>
      <c r="BA1511" s="139"/>
      <c r="BB1511" s="139"/>
      <c r="BC1511" s="139"/>
      <c r="BD1511" s="139"/>
      <c r="BE1511" s="139"/>
      <c r="BF1511" s="139"/>
      <c r="BG1511" s="139"/>
    </row>
    <row r="1512" spans="1:59" ht="14.25" x14ac:dyDescent="0.2">
      <c r="A1512" s="139"/>
      <c r="B1512" s="139"/>
      <c r="C1512" s="139"/>
      <c r="D1512" s="139"/>
      <c r="E1512" s="139"/>
      <c r="F1512" s="139"/>
      <c r="G1512" s="139"/>
      <c r="H1512" s="139"/>
      <c r="I1512" s="139"/>
      <c r="J1512" s="139"/>
      <c r="K1512" s="139"/>
      <c r="L1512" s="139"/>
      <c r="M1512" s="139"/>
      <c r="N1512" s="139"/>
      <c r="O1512" s="139"/>
      <c r="P1512" s="139"/>
      <c r="Q1512" s="139"/>
      <c r="R1512" s="139"/>
      <c r="S1512" s="139"/>
      <c r="T1512" s="139"/>
      <c r="U1512" s="139"/>
      <c r="V1512" s="139"/>
      <c r="W1512" s="139"/>
      <c r="X1512" s="139"/>
      <c r="Y1512" s="139"/>
      <c r="Z1512" s="139"/>
      <c r="AA1512" s="139"/>
      <c r="AB1512" s="139"/>
      <c r="AC1512" s="139"/>
      <c r="AD1512" s="139"/>
      <c r="AE1512" s="139"/>
      <c r="AF1512" s="139"/>
      <c r="AG1512" s="139"/>
      <c r="AH1512" s="139"/>
      <c r="AI1512" s="139"/>
      <c r="AJ1512" s="139"/>
      <c r="AK1512" s="139"/>
      <c r="AL1512" s="139"/>
      <c r="AM1512" s="139"/>
      <c r="AN1512" s="139"/>
      <c r="AO1512" s="139"/>
      <c r="AP1512" s="139"/>
      <c r="AQ1512" s="139"/>
      <c r="AR1512" s="139"/>
      <c r="AS1512" s="139"/>
      <c r="AT1512" s="139"/>
      <c r="AU1512" s="139"/>
      <c r="AV1512" s="139"/>
      <c r="AW1512" s="139"/>
      <c r="AX1512" s="139"/>
      <c r="AY1512" s="139"/>
      <c r="AZ1512" s="139"/>
      <c r="BA1512" s="139"/>
      <c r="BB1512" s="139"/>
      <c r="BC1512" s="139"/>
      <c r="BD1512" s="139"/>
      <c r="BE1512" s="139"/>
      <c r="BF1512" s="139"/>
      <c r="BG1512" s="139"/>
    </row>
    <row r="1513" spans="1:59" ht="14.25" x14ac:dyDescent="0.2">
      <c r="A1513" s="139"/>
      <c r="B1513" s="139"/>
      <c r="C1513" s="139"/>
      <c r="D1513" s="139"/>
      <c r="E1513" s="139"/>
      <c r="F1513" s="139"/>
      <c r="G1513" s="139"/>
      <c r="H1513" s="139"/>
      <c r="I1513" s="139"/>
      <c r="J1513" s="139"/>
      <c r="K1513" s="139"/>
      <c r="L1513" s="139"/>
      <c r="M1513" s="139"/>
      <c r="N1513" s="139"/>
      <c r="O1513" s="139"/>
      <c r="P1513" s="139"/>
      <c r="Q1513" s="139"/>
      <c r="R1513" s="139"/>
      <c r="S1513" s="139"/>
      <c r="T1513" s="139"/>
      <c r="U1513" s="139"/>
      <c r="V1513" s="139"/>
      <c r="W1513" s="139"/>
      <c r="X1513" s="139"/>
      <c r="Y1513" s="139"/>
      <c r="Z1513" s="139"/>
      <c r="AA1513" s="139"/>
      <c r="AB1513" s="139"/>
      <c r="AC1513" s="139"/>
      <c r="AD1513" s="139"/>
      <c r="AE1513" s="139"/>
      <c r="AF1513" s="139"/>
      <c r="AG1513" s="139"/>
      <c r="AH1513" s="139"/>
      <c r="AI1513" s="139"/>
      <c r="AJ1513" s="139"/>
      <c r="AK1513" s="139"/>
      <c r="AL1513" s="139"/>
      <c r="AM1513" s="139"/>
      <c r="AN1513" s="139"/>
      <c r="AO1513" s="139"/>
      <c r="AP1513" s="139"/>
      <c r="AQ1513" s="139"/>
      <c r="AR1513" s="139"/>
      <c r="AS1513" s="139"/>
      <c r="AT1513" s="139"/>
      <c r="AU1513" s="139"/>
      <c r="AV1513" s="139"/>
      <c r="AW1513" s="139"/>
      <c r="AX1513" s="139"/>
      <c r="AY1513" s="139"/>
      <c r="AZ1513" s="139"/>
      <c r="BA1513" s="139"/>
      <c r="BB1513" s="139"/>
      <c r="BC1513" s="139"/>
      <c r="BD1513" s="139"/>
      <c r="BE1513" s="139"/>
      <c r="BF1513" s="139"/>
      <c r="BG1513" s="139"/>
    </row>
    <row r="1514" spans="1:59" ht="14.25" x14ac:dyDescent="0.2">
      <c r="A1514" s="139"/>
      <c r="B1514" s="139"/>
      <c r="C1514" s="139"/>
      <c r="D1514" s="139"/>
      <c r="E1514" s="139"/>
      <c r="F1514" s="139"/>
      <c r="G1514" s="139"/>
      <c r="H1514" s="139"/>
      <c r="I1514" s="139"/>
      <c r="J1514" s="139"/>
      <c r="K1514" s="139"/>
      <c r="L1514" s="139"/>
      <c r="M1514" s="139"/>
      <c r="N1514" s="139"/>
      <c r="O1514" s="139"/>
      <c r="P1514" s="139"/>
      <c r="Q1514" s="139"/>
      <c r="R1514" s="139"/>
      <c r="S1514" s="139"/>
      <c r="T1514" s="139"/>
      <c r="U1514" s="139"/>
      <c r="V1514" s="139"/>
      <c r="W1514" s="139"/>
      <c r="X1514" s="139"/>
      <c r="Y1514" s="139"/>
      <c r="Z1514" s="139"/>
      <c r="AA1514" s="139"/>
      <c r="AB1514" s="139"/>
      <c r="AC1514" s="139"/>
      <c r="AD1514" s="139"/>
      <c r="AE1514" s="139"/>
      <c r="AF1514" s="139"/>
      <c r="AG1514" s="139"/>
      <c r="AH1514" s="139"/>
      <c r="AI1514" s="139"/>
      <c r="AJ1514" s="139"/>
      <c r="AK1514" s="139"/>
      <c r="AL1514" s="139"/>
      <c r="AM1514" s="139"/>
      <c r="AN1514" s="139"/>
      <c r="AO1514" s="139"/>
      <c r="AP1514" s="139"/>
      <c r="AQ1514" s="139"/>
      <c r="AR1514" s="139"/>
      <c r="AS1514" s="139"/>
      <c r="AT1514" s="139"/>
      <c r="AU1514" s="139"/>
      <c r="AV1514" s="139"/>
      <c r="AW1514" s="139"/>
      <c r="AX1514" s="139"/>
      <c r="AY1514" s="139"/>
      <c r="AZ1514" s="139"/>
      <c r="BA1514" s="139"/>
      <c r="BB1514" s="139"/>
      <c r="BC1514" s="139"/>
      <c r="BD1514" s="139"/>
      <c r="BE1514" s="139"/>
      <c r="BF1514" s="139"/>
      <c r="BG1514" s="139"/>
    </row>
    <row r="1515" spans="1:59" ht="14.25" x14ac:dyDescent="0.2">
      <c r="A1515" s="139"/>
      <c r="B1515" s="139"/>
      <c r="C1515" s="139"/>
      <c r="D1515" s="139"/>
      <c r="E1515" s="139"/>
      <c r="F1515" s="139"/>
      <c r="G1515" s="139"/>
      <c r="H1515" s="139"/>
      <c r="I1515" s="139"/>
      <c r="J1515" s="139"/>
      <c r="K1515" s="139"/>
      <c r="L1515" s="139"/>
      <c r="M1515" s="139"/>
      <c r="N1515" s="139"/>
      <c r="O1515" s="139"/>
      <c r="P1515" s="139"/>
      <c r="Q1515" s="139"/>
      <c r="R1515" s="139"/>
      <c r="S1515" s="139"/>
      <c r="T1515" s="139"/>
      <c r="U1515" s="139"/>
      <c r="V1515" s="139"/>
      <c r="W1515" s="139"/>
      <c r="X1515" s="139"/>
      <c r="Y1515" s="139"/>
      <c r="Z1515" s="139"/>
      <c r="AA1515" s="139"/>
      <c r="AB1515" s="139"/>
      <c r="AC1515" s="139"/>
      <c r="AD1515" s="139"/>
      <c r="AE1515" s="139"/>
      <c r="AF1515" s="139"/>
      <c r="AG1515" s="139"/>
      <c r="AH1515" s="139"/>
      <c r="AI1515" s="139"/>
      <c r="AJ1515" s="139"/>
      <c r="AK1515" s="139"/>
      <c r="AL1515" s="139"/>
      <c r="AM1515" s="139"/>
      <c r="AN1515" s="139"/>
      <c r="AO1515" s="139"/>
      <c r="AP1515" s="139"/>
      <c r="AQ1515" s="139"/>
      <c r="AR1515" s="139"/>
      <c r="AS1515" s="139"/>
      <c r="AT1515" s="139"/>
      <c r="AU1515" s="139"/>
      <c r="AV1515" s="139"/>
      <c r="AW1515" s="139"/>
      <c r="AX1515" s="139"/>
      <c r="AY1515" s="139"/>
      <c r="AZ1515" s="139"/>
      <c r="BA1515" s="139"/>
      <c r="BB1515" s="139"/>
      <c r="BC1515" s="139"/>
      <c r="BD1515" s="139"/>
      <c r="BE1515" s="139"/>
      <c r="BF1515" s="139"/>
      <c r="BG1515" s="139"/>
    </row>
    <row r="1516" spans="1:59" ht="14.25" x14ac:dyDescent="0.2">
      <c r="A1516" s="139"/>
      <c r="B1516" s="139"/>
      <c r="C1516" s="139"/>
      <c r="D1516" s="139"/>
      <c r="E1516" s="139"/>
      <c r="F1516" s="139"/>
      <c r="G1516" s="139"/>
      <c r="H1516" s="139"/>
      <c r="I1516" s="139"/>
      <c r="J1516" s="139"/>
      <c r="K1516" s="139"/>
      <c r="L1516" s="139"/>
      <c r="M1516" s="139"/>
      <c r="N1516" s="139"/>
      <c r="O1516" s="139"/>
      <c r="P1516" s="139"/>
      <c r="Q1516" s="139"/>
      <c r="R1516" s="139"/>
      <c r="S1516" s="139"/>
      <c r="T1516" s="139"/>
      <c r="U1516" s="139"/>
      <c r="V1516" s="139"/>
      <c r="W1516" s="139"/>
      <c r="X1516" s="139"/>
      <c r="Y1516" s="139"/>
      <c r="Z1516" s="139"/>
      <c r="AA1516" s="139"/>
      <c r="AB1516" s="139"/>
      <c r="AC1516" s="139"/>
      <c r="AD1516" s="139"/>
      <c r="AE1516" s="139"/>
      <c r="AF1516" s="139"/>
      <c r="AG1516" s="139"/>
      <c r="AH1516" s="139"/>
      <c r="AI1516" s="139"/>
      <c r="AJ1516" s="139"/>
      <c r="AK1516" s="139"/>
      <c r="AL1516" s="139"/>
      <c r="AM1516" s="139"/>
      <c r="AN1516" s="139"/>
      <c r="AO1516" s="139"/>
      <c r="AP1516" s="139"/>
      <c r="AQ1516" s="139"/>
      <c r="AR1516" s="139"/>
      <c r="AS1516" s="139"/>
      <c r="AT1516" s="139"/>
      <c r="AU1516" s="139"/>
      <c r="AV1516" s="139"/>
      <c r="AW1516" s="139"/>
      <c r="AX1516" s="139"/>
      <c r="AY1516" s="139"/>
      <c r="AZ1516" s="139"/>
      <c r="BA1516" s="139"/>
      <c r="BB1516" s="139"/>
      <c r="BC1516" s="139"/>
      <c r="BD1516" s="139"/>
      <c r="BE1516" s="139"/>
      <c r="BF1516" s="139"/>
      <c r="BG1516" s="139"/>
    </row>
    <row r="1517" spans="1:59" ht="14.25" x14ac:dyDescent="0.2">
      <c r="A1517" s="139"/>
      <c r="B1517" s="139"/>
      <c r="C1517" s="139"/>
      <c r="D1517" s="139"/>
      <c r="E1517" s="139"/>
      <c r="F1517" s="139"/>
      <c r="G1517" s="139"/>
      <c r="H1517" s="139"/>
      <c r="I1517" s="139"/>
      <c r="J1517" s="139"/>
      <c r="K1517" s="139"/>
      <c r="L1517" s="139"/>
      <c r="M1517" s="139"/>
      <c r="N1517" s="139"/>
      <c r="O1517" s="139"/>
      <c r="P1517" s="139"/>
      <c r="Q1517" s="139"/>
      <c r="R1517" s="139"/>
      <c r="S1517" s="139"/>
      <c r="T1517" s="139"/>
      <c r="U1517" s="139"/>
      <c r="V1517" s="139"/>
      <c r="W1517" s="139"/>
      <c r="X1517" s="139"/>
      <c r="Y1517" s="139"/>
      <c r="Z1517" s="139"/>
      <c r="AA1517" s="139"/>
      <c r="AB1517" s="139"/>
      <c r="AC1517" s="139"/>
      <c r="AD1517" s="139"/>
      <c r="AE1517" s="139"/>
      <c r="AF1517" s="139"/>
      <c r="AG1517" s="139"/>
      <c r="AH1517" s="139"/>
      <c r="AI1517" s="139"/>
      <c r="AJ1517" s="139"/>
      <c r="AK1517" s="139"/>
      <c r="AL1517" s="139"/>
      <c r="AM1517" s="139"/>
      <c r="AN1517" s="139"/>
      <c r="AO1517" s="139"/>
      <c r="AP1517" s="139"/>
      <c r="AQ1517" s="139"/>
      <c r="AR1517" s="139"/>
      <c r="AS1517" s="139"/>
      <c r="AT1517" s="139"/>
      <c r="AU1517" s="139"/>
      <c r="AV1517" s="139"/>
      <c r="AW1517" s="139"/>
      <c r="AX1517" s="139"/>
      <c r="AY1517" s="139"/>
      <c r="AZ1517" s="139"/>
      <c r="BA1517" s="139"/>
      <c r="BB1517" s="139"/>
      <c r="BC1517" s="139"/>
      <c r="BD1517" s="139"/>
      <c r="BE1517" s="139"/>
      <c r="BF1517" s="139"/>
      <c r="BG1517" s="139"/>
    </row>
    <row r="1518" spans="1:59" ht="14.25" x14ac:dyDescent="0.2">
      <c r="A1518" s="139"/>
      <c r="B1518" s="139"/>
      <c r="C1518" s="139"/>
      <c r="D1518" s="139"/>
      <c r="E1518" s="139"/>
      <c r="F1518" s="139"/>
      <c r="G1518" s="139"/>
      <c r="H1518" s="139"/>
      <c r="I1518" s="139"/>
      <c r="J1518" s="139"/>
      <c r="K1518" s="139"/>
      <c r="L1518" s="139"/>
      <c r="M1518" s="139"/>
      <c r="N1518" s="139"/>
      <c r="O1518" s="139"/>
      <c r="P1518" s="139"/>
      <c r="Q1518" s="139"/>
      <c r="R1518" s="139"/>
      <c r="S1518" s="139"/>
      <c r="T1518" s="139"/>
      <c r="U1518" s="139"/>
      <c r="V1518" s="139"/>
      <c r="W1518" s="139"/>
      <c r="X1518" s="139"/>
      <c r="Y1518" s="139"/>
      <c r="Z1518" s="139"/>
      <c r="AA1518" s="139"/>
      <c r="AB1518" s="139"/>
      <c r="AC1518" s="139"/>
      <c r="AD1518" s="139"/>
      <c r="AE1518" s="139"/>
      <c r="AF1518" s="139"/>
      <c r="AG1518" s="139"/>
      <c r="AH1518" s="139"/>
      <c r="AI1518" s="139"/>
      <c r="AJ1518" s="139"/>
      <c r="AK1518" s="139"/>
      <c r="AL1518" s="139"/>
      <c r="AM1518" s="139"/>
      <c r="AN1518" s="139"/>
      <c r="AO1518" s="139"/>
      <c r="AP1518" s="139"/>
      <c r="AQ1518" s="139"/>
      <c r="AR1518" s="139"/>
      <c r="AS1518" s="139"/>
      <c r="AT1518" s="139"/>
      <c r="AU1518" s="139"/>
      <c r="AV1518" s="139"/>
      <c r="AW1518" s="139"/>
      <c r="AX1518" s="139"/>
      <c r="AY1518" s="139"/>
      <c r="AZ1518" s="139"/>
      <c r="BA1518" s="139"/>
      <c r="BB1518" s="139"/>
      <c r="BC1518" s="139"/>
      <c r="BD1518" s="139"/>
      <c r="BE1518" s="139"/>
      <c r="BF1518" s="139"/>
      <c r="BG1518" s="139"/>
    </row>
    <row r="1519" spans="1:59" ht="14.25" x14ac:dyDescent="0.2">
      <c r="A1519" s="139"/>
      <c r="B1519" s="139"/>
      <c r="C1519" s="139"/>
      <c r="D1519" s="139"/>
      <c r="E1519" s="139"/>
      <c r="F1519" s="139"/>
      <c r="G1519" s="139"/>
      <c r="H1519" s="139"/>
      <c r="I1519" s="139"/>
      <c r="J1519" s="139"/>
      <c r="K1519" s="139"/>
      <c r="L1519" s="139"/>
      <c r="M1519" s="139"/>
      <c r="N1519" s="139"/>
      <c r="O1519" s="139"/>
      <c r="P1519" s="139"/>
      <c r="Q1519" s="139"/>
      <c r="R1519" s="139"/>
      <c r="S1519" s="139"/>
      <c r="T1519" s="139"/>
      <c r="U1519" s="139"/>
      <c r="V1519" s="139"/>
      <c r="W1519" s="139"/>
      <c r="X1519" s="139"/>
      <c r="Y1519" s="139"/>
      <c r="Z1519" s="139"/>
      <c r="AA1519" s="139"/>
      <c r="AB1519" s="139"/>
      <c r="AC1519" s="139"/>
      <c r="AD1519" s="139"/>
      <c r="AE1519" s="139"/>
      <c r="AF1519" s="139"/>
      <c r="AG1519" s="139"/>
      <c r="AH1519" s="139"/>
      <c r="AI1519" s="139"/>
      <c r="AJ1519" s="139"/>
      <c r="AK1519" s="139"/>
      <c r="AL1519" s="139"/>
      <c r="AM1519" s="139"/>
      <c r="AN1519" s="139"/>
      <c r="AO1519" s="139"/>
      <c r="AP1519" s="139"/>
      <c r="AQ1519" s="139"/>
      <c r="AR1519" s="139"/>
      <c r="AS1519" s="139"/>
      <c r="AT1519" s="139"/>
      <c r="AU1519" s="139"/>
      <c r="AV1519" s="139"/>
      <c r="AW1519" s="139"/>
      <c r="AX1519" s="139"/>
      <c r="AY1519" s="139"/>
      <c r="AZ1519" s="139"/>
      <c r="BA1519" s="139"/>
      <c r="BB1519" s="139"/>
      <c r="BC1519" s="139"/>
      <c r="BD1519" s="139"/>
      <c r="BE1519" s="139"/>
      <c r="BF1519" s="139"/>
      <c r="BG1519" s="139"/>
    </row>
    <row r="1520" spans="1:59" ht="14.25" x14ac:dyDescent="0.2">
      <c r="A1520" s="139"/>
      <c r="B1520" s="139"/>
      <c r="C1520" s="139"/>
      <c r="D1520" s="139"/>
      <c r="E1520" s="139"/>
      <c r="F1520" s="139"/>
      <c r="G1520" s="139"/>
      <c r="H1520" s="139"/>
      <c r="I1520" s="139"/>
      <c r="J1520" s="139"/>
      <c r="K1520" s="139"/>
      <c r="L1520" s="139"/>
      <c r="M1520" s="139"/>
      <c r="N1520" s="139"/>
      <c r="O1520" s="139"/>
      <c r="P1520" s="139"/>
      <c r="Q1520" s="139"/>
      <c r="R1520" s="139"/>
      <c r="S1520" s="139"/>
      <c r="T1520" s="139"/>
      <c r="U1520" s="139"/>
      <c r="V1520" s="139"/>
      <c r="W1520" s="139"/>
      <c r="X1520" s="139"/>
      <c r="Y1520" s="139"/>
      <c r="Z1520" s="139"/>
      <c r="AA1520" s="139"/>
      <c r="AB1520" s="139"/>
      <c r="AC1520" s="139"/>
      <c r="AD1520" s="139"/>
      <c r="AE1520" s="139"/>
      <c r="AF1520" s="139"/>
      <c r="AG1520" s="139"/>
      <c r="AH1520" s="139"/>
      <c r="AI1520" s="139"/>
      <c r="AJ1520" s="139"/>
      <c r="AK1520" s="139"/>
      <c r="AL1520" s="139"/>
      <c r="AM1520" s="139"/>
      <c r="AN1520" s="139"/>
      <c r="AO1520" s="139"/>
      <c r="AP1520" s="139"/>
      <c r="AQ1520" s="139"/>
      <c r="AR1520" s="139"/>
      <c r="AS1520" s="139"/>
      <c r="AT1520" s="139"/>
      <c r="AU1520" s="139"/>
      <c r="AV1520" s="139"/>
      <c r="AW1520" s="139"/>
      <c r="AX1520" s="139"/>
      <c r="AY1520" s="139"/>
      <c r="AZ1520" s="139"/>
      <c r="BA1520" s="139"/>
      <c r="BB1520" s="139"/>
      <c r="BC1520" s="139"/>
      <c r="BD1520" s="139"/>
      <c r="BE1520" s="139"/>
      <c r="BF1520" s="139"/>
      <c r="BG1520" s="139"/>
    </row>
    <row r="1521" spans="1:59" ht="14.25" x14ac:dyDescent="0.2">
      <c r="A1521" s="139"/>
      <c r="B1521" s="139"/>
      <c r="C1521" s="139"/>
      <c r="D1521" s="139"/>
      <c r="E1521" s="139"/>
      <c r="F1521" s="139"/>
      <c r="G1521" s="139"/>
      <c r="H1521" s="139"/>
      <c r="I1521" s="139"/>
      <c r="J1521" s="139"/>
      <c r="K1521" s="139"/>
      <c r="L1521" s="139"/>
      <c r="M1521" s="139"/>
      <c r="N1521" s="139"/>
      <c r="O1521" s="139"/>
      <c r="P1521" s="139"/>
      <c r="Q1521" s="139"/>
      <c r="R1521" s="139"/>
      <c r="S1521" s="139"/>
      <c r="T1521" s="139"/>
      <c r="U1521" s="139"/>
      <c r="V1521" s="139"/>
      <c r="W1521" s="139"/>
      <c r="X1521" s="139"/>
      <c r="Y1521" s="139"/>
      <c r="Z1521" s="139"/>
      <c r="AA1521" s="139"/>
      <c r="AB1521" s="139"/>
      <c r="AC1521" s="139"/>
      <c r="AD1521" s="139"/>
      <c r="AE1521" s="139"/>
      <c r="AF1521" s="139"/>
      <c r="AG1521" s="139"/>
      <c r="AH1521" s="139"/>
      <c r="AI1521" s="139"/>
      <c r="AJ1521" s="139"/>
      <c r="AK1521" s="139"/>
      <c r="AL1521" s="139"/>
      <c r="AM1521" s="139"/>
      <c r="AN1521" s="139"/>
      <c r="AO1521" s="139"/>
      <c r="AP1521" s="139"/>
      <c r="AQ1521" s="139"/>
      <c r="AR1521" s="139"/>
      <c r="AS1521" s="139"/>
      <c r="AT1521" s="139"/>
      <c r="AU1521" s="139"/>
      <c r="AV1521" s="139"/>
      <c r="AW1521" s="139"/>
      <c r="AX1521" s="139"/>
      <c r="AY1521" s="139"/>
      <c r="AZ1521" s="139"/>
      <c r="BA1521" s="139"/>
      <c r="BB1521" s="139"/>
      <c r="BC1521" s="139"/>
      <c r="BD1521" s="139"/>
      <c r="BE1521" s="139"/>
      <c r="BF1521" s="139"/>
      <c r="BG1521" s="139"/>
    </row>
    <row r="1522" spans="1:59" ht="14.25" x14ac:dyDescent="0.2">
      <c r="A1522" s="139"/>
      <c r="B1522" s="139"/>
      <c r="C1522" s="139"/>
      <c r="D1522" s="139"/>
      <c r="E1522" s="139"/>
      <c r="F1522" s="139"/>
      <c r="G1522" s="139"/>
      <c r="H1522" s="139"/>
      <c r="I1522" s="139"/>
      <c r="J1522" s="139"/>
      <c r="K1522" s="139"/>
      <c r="L1522" s="139"/>
      <c r="M1522" s="139"/>
      <c r="N1522" s="139"/>
      <c r="O1522" s="139"/>
      <c r="P1522" s="139"/>
      <c r="Q1522" s="139"/>
      <c r="R1522" s="139"/>
      <c r="S1522" s="139"/>
      <c r="T1522" s="139"/>
      <c r="U1522" s="139"/>
      <c r="V1522" s="139"/>
      <c r="W1522" s="139"/>
      <c r="X1522" s="139"/>
      <c r="Y1522" s="139"/>
      <c r="Z1522" s="139"/>
      <c r="AA1522" s="139"/>
      <c r="AB1522" s="139"/>
      <c r="AC1522" s="139"/>
      <c r="AD1522" s="139"/>
      <c r="AE1522" s="139"/>
      <c r="AF1522" s="139"/>
      <c r="AG1522" s="139"/>
      <c r="AH1522" s="139"/>
      <c r="AI1522" s="139"/>
      <c r="AJ1522" s="139"/>
      <c r="AK1522" s="139"/>
      <c r="AL1522" s="139"/>
      <c r="AM1522" s="139"/>
      <c r="AN1522" s="139"/>
      <c r="AO1522" s="139"/>
      <c r="AP1522" s="139"/>
      <c r="AQ1522" s="139"/>
      <c r="AR1522" s="139"/>
      <c r="AS1522" s="139"/>
      <c r="AT1522" s="139"/>
      <c r="AU1522" s="139"/>
      <c r="AV1522" s="139"/>
      <c r="AW1522" s="139"/>
      <c r="AX1522" s="139"/>
      <c r="AY1522" s="139"/>
      <c r="AZ1522" s="139"/>
      <c r="BA1522" s="139"/>
      <c r="BB1522" s="139"/>
      <c r="BC1522" s="139"/>
      <c r="BD1522" s="139"/>
      <c r="BE1522" s="139"/>
      <c r="BF1522" s="139"/>
      <c r="BG1522" s="139"/>
    </row>
    <row r="1523" spans="1:59" ht="14.25" x14ac:dyDescent="0.2">
      <c r="A1523" s="139"/>
      <c r="B1523" s="139"/>
      <c r="C1523" s="139"/>
      <c r="D1523" s="139"/>
      <c r="E1523" s="139"/>
      <c r="F1523" s="139"/>
      <c r="G1523" s="139"/>
      <c r="H1523" s="139"/>
      <c r="I1523" s="139"/>
      <c r="J1523" s="139"/>
      <c r="K1523" s="139"/>
      <c r="L1523" s="139"/>
      <c r="M1523" s="139"/>
      <c r="N1523" s="139"/>
      <c r="O1523" s="139"/>
      <c r="P1523" s="139"/>
      <c r="Q1523" s="139"/>
      <c r="R1523" s="139"/>
      <c r="S1523" s="139"/>
      <c r="T1523" s="139"/>
      <c r="U1523" s="139"/>
      <c r="V1523" s="139"/>
      <c r="W1523" s="139"/>
      <c r="X1523" s="139"/>
      <c r="Y1523" s="139"/>
      <c r="Z1523" s="139"/>
      <c r="AA1523" s="139"/>
      <c r="AB1523" s="139"/>
      <c r="AC1523" s="139"/>
      <c r="AD1523" s="139"/>
      <c r="AE1523" s="139"/>
      <c r="AF1523" s="139"/>
      <c r="AG1523" s="139"/>
      <c r="AH1523" s="139"/>
      <c r="AI1523" s="139"/>
      <c r="AJ1523" s="139"/>
      <c r="AK1523" s="139"/>
      <c r="AL1523" s="139"/>
      <c r="AM1523" s="139"/>
      <c r="AN1523" s="139"/>
      <c r="AO1523" s="139"/>
      <c r="AP1523" s="139"/>
      <c r="AQ1523" s="139"/>
      <c r="AR1523" s="139"/>
      <c r="AS1523" s="139"/>
      <c r="AT1523" s="139"/>
      <c r="AU1523" s="139"/>
      <c r="AV1523" s="139"/>
      <c r="AW1523" s="139"/>
      <c r="AX1523" s="139"/>
      <c r="AY1523" s="139"/>
      <c r="AZ1523" s="139"/>
      <c r="BA1523" s="139"/>
      <c r="BB1523" s="139"/>
      <c r="BC1523" s="139"/>
      <c r="BD1523" s="139"/>
      <c r="BE1523" s="139"/>
      <c r="BF1523" s="139"/>
      <c r="BG1523" s="139"/>
    </row>
    <row r="1524" spans="1:59" ht="14.25" x14ac:dyDescent="0.2">
      <c r="A1524" s="139"/>
      <c r="B1524" s="139"/>
      <c r="C1524" s="139"/>
      <c r="D1524" s="139"/>
      <c r="E1524" s="139"/>
      <c r="F1524" s="139"/>
      <c r="G1524" s="139"/>
      <c r="H1524" s="139"/>
      <c r="I1524" s="139"/>
      <c r="J1524" s="139"/>
      <c r="K1524" s="139"/>
      <c r="L1524" s="139"/>
      <c r="M1524" s="139"/>
      <c r="N1524" s="139"/>
      <c r="O1524" s="139"/>
      <c r="P1524" s="139"/>
      <c r="Q1524" s="139"/>
      <c r="R1524" s="139"/>
      <c r="S1524" s="139"/>
      <c r="T1524" s="139"/>
      <c r="U1524" s="139"/>
      <c r="V1524" s="139"/>
      <c r="W1524" s="139"/>
      <c r="X1524" s="139"/>
      <c r="Y1524" s="139"/>
      <c r="Z1524" s="139"/>
      <c r="AA1524" s="139"/>
      <c r="AB1524" s="139"/>
      <c r="AC1524" s="139"/>
      <c r="AD1524" s="139"/>
      <c r="AE1524" s="139"/>
      <c r="AF1524" s="139"/>
      <c r="AG1524" s="139"/>
      <c r="AH1524" s="139"/>
      <c r="AI1524" s="139"/>
      <c r="AJ1524" s="139"/>
      <c r="AK1524" s="139"/>
      <c r="AL1524" s="139"/>
      <c r="AM1524" s="139"/>
      <c r="AN1524" s="139"/>
      <c r="AO1524" s="139"/>
      <c r="AP1524" s="139"/>
      <c r="AQ1524" s="139"/>
      <c r="AR1524" s="139"/>
      <c r="AS1524" s="139"/>
      <c r="AT1524" s="139"/>
      <c r="AU1524" s="139"/>
      <c r="AV1524" s="139"/>
      <c r="AW1524" s="139"/>
      <c r="AX1524" s="139"/>
      <c r="AY1524" s="139"/>
      <c r="AZ1524" s="139"/>
      <c r="BA1524" s="139"/>
      <c r="BB1524" s="139"/>
      <c r="BC1524" s="139"/>
      <c r="BD1524" s="139"/>
      <c r="BE1524" s="139"/>
      <c r="BF1524" s="139"/>
      <c r="BG1524" s="139"/>
    </row>
    <row r="1525" spans="1:59" ht="14.25" x14ac:dyDescent="0.2">
      <c r="A1525" s="139"/>
      <c r="B1525" s="139"/>
      <c r="C1525" s="139"/>
      <c r="D1525" s="139"/>
      <c r="E1525" s="139"/>
      <c r="F1525" s="139"/>
      <c r="G1525" s="139"/>
      <c r="H1525" s="139"/>
      <c r="I1525" s="139"/>
      <c r="J1525" s="139"/>
      <c r="K1525" s="139"/>
      <c r="L1525" s="139"/>
      <c r="M1525" s="139"/>
      <c r="N1525" s="139"/>
      <c r="O1525" s="139"/>
      <c r="P1525" s="139"/>
      <c r="Q1525" s="139"/>
      <c r="R1525" s="139"/>
      <c r="S1525" s="139"/>
      <c r="T1525" s="139"/>
      <c r="U1525" s="139"/>
      <c r="V1525" s="139"/>
      <c r="W1525" s="139"/>
      <c r="X1525" s="139"/>
      <c r="Y1525" s="139"/>
      <c r="Z1525" s="139"/>
      <c r="AA1525" s="139"/>
      <c r="AB1525" s="139"/>
      <c r="AC1525" s="139"/>
      <c r="AD1525" s="139"/>
      <c r="AE1525" s="139"/>
      <c r="AF1525" s="139"/>
      <c r="AG1525" s="139"/>
      <c r="AH1525" s="139"/>
      <c r="AI1525" s="139"/>
      <c r="AJ1525" s="139"/>
      <c r="AK1525" s="139"/>
      <c r="AL1525" s="139"/>
      <c r="AM1525" s="139"/>
      <c r="AN1525" s="139"/>
      <c r="AO1525" s="139"/>
      <c r="AP1525" s="139"/>
      <c r="AQ1525" s="139"/>
      <c r="AR1525" s="139"/>
      <c r="AS1525" s="139"/>
      <c r="AT1525" s="139"/>
      <c r="AU1525" s="139"/>
      <c r="AV1525" s="139"/>
      <c r="AW1525" s="139"/>
      <c r="AX1525" s="139"/>
      <c r="AY1525" s="139"/>
      <c r="AZ1525" s="139"/>
      <c r="BA1525" s="139"/>
      <c r="BB1525" s="139"/>
      <c r="BC1525" s="139"/>
      <c r="BD1525" s="139"/>
      <c r="BE1525" s="139"/>
      <c r="BF1525" s="139"/>
      <c r="BG1525" s="139"/>
    </row>
    <row r="1526" spans="1:59" ht="14.25" x14ac:dyDescent="0.2">
      <c r="A1526" s="139"/>
      <c r="B1526" s="139"/>
      <c r="C1526" s="139"/>
      <c r="D1526" s="139"/>
      <c r="E1526" s="139"/>
      <c r="F1526" s="139"/>
      <c r="G1526" s="139"/>
      <c r="H1526" s="139"/>
      <c r="I1526" s="139"/>
      <c r="J1526" s="139"/>
      <c r="K1526" s="139"/>
      <c r="L1526" s="139"/>
      <c r="M1526" s="139"/>
      <c r="N1526" s="139"/>
      <c r="O1526" s="139"/>
      <c r="P1526" s="139"/>
      <c r="Q1526" s="139"/>
      <c r="R1526" s="139"/>
      <c r="S1526" s="139"/>
      <c r="T1526" s="139"/>
      <c r="U1526" s="139"/>
      <c r="V1526" s="139"/>
      <c r="W1526" s="139"/>
      <c r="X1526" s="139"/>
      <c r="Y1526" s="139"/>
      <c r="Z1526" s="139"/>
      <c r="AA1526" s="139"/>
      <c r="AB1526" s="139"/>
      <c r="AC1526" s="139"/>
      <c r="AD1526" s="139"/>
      <c r="AE1526" s="139"/>
      <c r="AF1526" s="139"/>
      <c r="AG1526" s="139"/>
      <c r="AH1526" s="139"/>
      <c r="AI1526" s="139"/>
      <c r="AJ1526" s="139"/>
      <c r="AK1526" s="139"/>
      <c r="AL1526" s="139"/>
      <c r="AM1526" s="139"/>
      <c r="AN1526" s="139"/>
      <c r="AO1526" s="139"/>
      <c r="AP1526" s="139"/>
      <c r="AQ1526" s="139"/>
      <c r="AR1526" s="139"/>
      <c r="AS1526" s="139"/>
      <c r="AT1526" s="139"/>
      <c r="AU1526" s="139"/>
      <c r="AV1526" s="139"/>
      <c r="AW1526" s="139"/>
      <c r="AX1526" s="139"/>
      <c r="AY1526" s="139"/>
      <c r="AZ1526" s="139"/>
      <c r="BA1526" s="139"/>
      <c r="BB1526" s="139"/>
      <c r="BC1526" s="139"/>
      <c r="BD1526" s="139"/>
      <c r="BE1526" s="139"/>
      <c r="BF1526" s="139"/>
      <c r="BG1526" s="139"/>
    </row>
    <row r="1527" spans="1:59" ht="14.25" x14ac:dyDescent="0.2">
      <c r="A1527" s="139"/>
      <c r="B1527" s="139"/>
      <c r="C1527" s="139"/>
      <c r="D1527" s="139"/>
      <c r="E1527" s="139"/>
      <c r="F1527" s="139"/>
      <c r="G1527" s="139"/>
      <c r="H1527" s="139"/>
      <c r="I1527" s="139"/>
      <c r="J1527" s="139"/>
      <c r="K1527" s="139"/>
      <c r="L1527" s="139"/>
      <c r="M1527" s="139"/>
      <c r="N1527" s="139"/>
      <c r="O1527" s="139"/>
      <c r="P1527" s="139"/>
      <c r="Q1527" s="139"/>
      <c r="R1527" s="139"/>
      <c r="S1527" s="139"/>
      <c r="T1527" s="139"/>
      <c r="U1527" s="139"/>
      <c r="V1527" s="139"/>
      <c r="W1527" s="139"/>
      <c r="X1527" s="139"/>
      <c r="Y1527" s="139"/>
      <c r="Z1527" s="139"/>
      <c r="AA1527" s="139"/>
      <c r="AB1527" s="139"/>
      <c r="AC1527" s="139"/>
      <c r="AD1527" s="139"/>
      <c r="AE1527" s="139"/>
      <c r="AF1527" s="139"/>
      <c r="AG1527" s="139"/>
      <c r="AH1527" s="139"/>
      <c r="AI1527" s="139"/>
      <c r="AJ1527" s="139"/>
      <c r="AK1527" s="139"/>
      <c r="AL1527" s="139"/>
      <c r="AM1527" s="139"/>
      <c r="AN1527" s="139"/>
      <c r="AO1527" s="139"/>
      <c r="AP1527" s="139"/>
      <c r="AQ1527" s="139"/>
      <c r="AR1527" s="139"/>
      <c r="AS1527" s="139"/>
      <c r="AT1527" s="139"/>
      <c r="AU1527" s="139"/>
      <c r="AV1527" s="139"/>
      <c r="AW1527" s="139"/>
      <c r="AX1527" s="139"/>
      <c r="AY1527" s="139"/>
      <c r="AZ1527" s="139"/>
      <c r="BA1527" s="139"/>
      <c r="BB1527" s="139"/>
      <c r="BC1527" s="139"/>
      <c r="BD1527" s="139"/>
      <c r="BE1527" s="139"/>
      <c r="BF1527" s="139"/>
      <c r="BG1527" s="139"/>
    </row>
    <row r="1528" spans="1:59" ht="14.25" x14ac:dyDescent="0.2">
      <c r="A1528" s="139"/>
      <c r="B1528" s="139"/>
      <c r="C1528" s="139"/>
      <c r="D1528" s="139"/>
      <c r="E1528" s="139"/>
      <c r="F1528" s="139"/>
      <c r="G1528" s="139"/>
      <c r="H1528" s="139"/>
      <c r="I1528" s="139"/>
      <c r="J1528" s="139"/>
      <c r="K1528" s="139"/>
      <c r="L1528" s="139"/>
      <c r="M1528" s="139"/>
      <c r="N1528" s="139"/>
      <c r="O1528" s="139"/>
      <c r="P1528" s="139"/>
      <c r="Q1528" s="139"/>
      <c r="R1528" s="139"/>
      <c r="S1528" s="139"/>
      <c r="T1528" s="139"/>
      <c r="U1528" s="139"/>
      <c r="V1528" s="139"/>
      <c r="W1528" s="139"/>
      <c r="X1528" s="139"/>
      <c r="Y1528" s="139"/>
      <c r="Z1528" s="139"/>
      <c r="AA1528" s="139"/>
      <c r="AB1528" s="139"/>
      <c r="AC1528" s="139"/>
      <c r="AD1528" s="139"/>
      <c r="AE1528" s="139"/>
      <c r="AF1528" s="139"/>
      <c r="AG1528" s="139"/>
      <c r="AH1528" s="139"/>
      <c r="AI1528" s="139"/>
      <c r="AJ1528" s="139"/>
      <c r="AK1528" s="139"/>
      <c r="AL1528" s="139"/>
      <c r="AM1528" s="139"/>
      <c r="AN1528" s="139"/>
      <c r="AO1528" s="139"/>
      <c r="AP1528" s="139"/>
      <c r="AQ1528" s="139"/>
      <c r="AR1528" s="139"/>
      <c r="AS1528" s="139"/>
      <c r="AT1528" s="139"/>
      <c r="AU1528" s="139"/>
      <c r="AV1528" s="139"/>
      <c r="AW1528" s="139"/>
      <c r="AX1528" s="139"/>
      <c r="AY1528" s="139"/>
      <c r="AZ1528" s="139"/>
      <c r="BA1528" s="139"/>
      <c r="BB1528" s="139"/>
      <c r="BC1528" s="139"/>
      <c r="BD1528" s="139"/>
      <c r="BE1528" s="139"/>
      <c r="BF1528" s="139"/>
      <c r="BG1528" s="139"/>
    </row>
    <row r="1529" spans="1:59" ht="14.25" x14ac:dyDescent="0.2">
      <c r="A1529" s="139"/>
      <c r="B1529" s="139"/>
      <c r="C1529" s="139"/>
      <c r="D1529" s="139"/>
      <c r="E1529" s="139"/>
      <c r="F1529" s="139"/>
      <c r="G1529" s="139"/>
      <c r="H1529" s="139"/>
      <c r="I1529" s="139"/>
      <c r="J1529" s="139"/>
      <c r="K1529" s="139"/>
      <c r="L1529" s="139"/>
      <c r="M1529" s="139"/>
      <c r="N1529" s="139"/>
      <c r="O1529" s="139"/>
      <c r="P1529" s="139"/>
      <c r="Q1529" s="139"/>
      <c r="R1529" s="139"/>
      <c r="S1529" s="139"/>
      <c r="T1529" s="139"/>
      <c r="U1529" s="139"/>
      <c r="V1529" s="139"/>
      <c r="W1529" s="139"/>
      <c r="X1529" s="139"/>
      <c r="Y1529" s="139"/>
      <c r="Z1529" s="139"/>
      <c r="AA1529" s="139"/>
      <c r="AB1529" s="139"/>
      <c r="AC1529" s="139"/>
      <c r="AD1529" s="139"/>
      <c r="AE1529" s="139"/>
      <c r="AF1529" s="139"/>
      <c r="AG1529" s="139"/>
      <c r="AH1529" s="139"/>
      <c r="AI1529" s="139"/>
      <c r="AJ1529" s="139"/>
      <c r="AK1529" s="139"/>
      <c r="AL1529" s="139"/>
      <c r="AM1529" s="139"/>
      <c r="AN1529" s="139"/>
      <c r="AO1529" s="139"/>
      <c r="AP1529" s="139"/>
      <c r="AQ1529" s="139"/>
      <c r="AR1529" s="139"/>
      <c r="AS1529" s="139"/>
      <c r="AT1529" s="139"/>
      <c r="AU1529" s="139"/>
      <c r="AV1529" s="139"/>
      <c r="AW1529" s="139"/>
      <c r="AX1529" s="139"/>
      <c r="AY1529" s="139"/>
      <c r="AZ1529" s="139"/>
      <c r="BA1529" s="139"/>
      <c r="BB1529" s="139"/>
      <c r="BC1529" s="139"/>
      <c r="BD1529" s="139"/>
      <c r="BE1529" s="139"/>
      <c r="BF1529" s="139"/>
      <c r="BG1529" s="139"/>
    </row>
    <row r="1530" spans="1:59" ht="14.25" x14ac:dyDescent="0.2">
      <c r="A1530" s="139"/>
      <c r="B1530" s="139"/>
      <c r="C1530" s="139"/>
      <c r="D1530" s="139"/>
      <c r="E1530" s="139"/>
      <c r="F1530" s="139"/>
      <c r="G1530" s="139"/>
      <c r="H1530" s="139"/>
      <c r="I1530" s="139"/>
      <c r="J1530" s="139"/>
      <c r="K1530" s="139"/>
      <c r="L1530" s="139"/>
      <c r="M1530" s="139"/>
      <c r="N1530" s="139"/>
      <c r="O1530" s="139"/>
      <c r="P1530" s="139"/>
      <c r="Q1530" s="139"/>
      <c r="R1530" s="139"/>
      <c r="S1530" s="139"/>
      <c r="T1530" s="139"/>
      <c r="U1530" s="139"/>
      <c r="V1530" s="139"/>
      <c r="W1530" s="139"/>
      <c r="X1530" s="139"/>
      <c r="Y1530" s="139"/>
      <c r="Z1530" s="139"/>
      <c r="AA1530" s="139"/>
      <c r="AB1530" s="139"/>
      <c r="AC1530" s="139"/>
      <c r="AD1530" s="139"/>
      <c r="AE1530" s="139"/>
      <c r="AF1530" s="139"/>
      <c r="AG1530" s="139"/>
      <c r="AH1530" s="139"/>
      <c r="AI1530" s="139"/>
      <c r="AJ1530" s="139"/>
      <c r="AK1530" s="139"/>
      <c r="AL1530" s="139"/>
      <c r="AM1530" s="139"/>
      <c r="AN1530" s="139"/>
      <c r="AO1530" s="139"/>
      <c r="AP1530" s="139"/>
      <c r="AQ1530" s="139"/>
      <c r="AR1530" s="139"/>
      <c r="AS1530" s="139"/>
      <c r="AT1530" s="139"/>
      <c r="AU1530" s="139"/>
      <c r="AV1530" s="139"/>
      <c r="AW1530" s="139"/>
      <c r="AX1530" s="139"/>
      <c r="AY1530" s="139"/>
      <c r="AZ1530" s="139"/>
      <c r="BA1530" s="139"/>
      <c r="BB1530" s="139"/>
      <c r="BC1530" s="139"/>
      <c r="BD1530" s="139"/>
      <c r="BE1530" s="139"/>
      <c r="BF1530" s="139"/>
      <c r="BG1530" s="139"/>
    </row>
    <row r="1531" spans="1:59" ht="14.25" x14ac:dyDescent="0.2">
      <c r="A1531" s="139"/>
      <c r="B1531" s="139"/>
      <c r="C1531" s="139"/>
      <c r="D1531" s="139"/>
      <c r="E1531" s="139"/>
      <c r="F1531" s="139"/>
      <c r="G1531" s="139"/>
      <c r="H1531" s="139"/>
      <c r="I1531" s="139"/>
      <c r="J1531" s="139"/>
      <c r="K1531" s="139"/>
      <c r="L1531" s="139"/>
      <c r="M1531" s="139"/>
      <c r="N1531" s="139"/>
      <c r="O1531" s="139"/>
      <c r="P1531" s="139"/>
      <c r="Q1531" s="139"/>
      <c r="R1531" s="139"/>
      <c r="S1531" s="139"/>
      <c r="T1531" s="139"/>
      <c r="U1531" s="139"/>
      <c r="V1531" s="139"/>
      <c r="W1531" s="139"/>
      <c r="X1531" s="139"/>
      <c r="Y1531" s="139"/>
      <c r="Z1531" s="139"/>
      <c r="AA1531" s="139"/>
      <c r="AB1531" s="139"/>
      <c r="AC1531" s="139"/>
      <c r="AD1531" s="139"/>
      <c r="AE1531" s="139"/>
      <c r="AF1531" s="139"/>
      <c r="AG1531" s="139"/>
      <c r="AH1531" s="139"/>
      <c r="AI1531" s="139"/>
      <c r="AJ1531" s="139"/>
      <c r="AK1531" s="139"/>
      <c r="AL1531" s="139"/>
      <c r="AM1531" s="139"/>
      <c r="AN1531" s="139"/>
      <c r="AO1531" s="139"/>
      <c r="AP1531" s="139"/>
      <c r="AQ1531" s="139"/>
      <c r="AR1531" s="139"/>
      <c r="AS1531" s="139"/>
      <c r="AT1531" s="139"/>
      <c r="AU1531" s="139"/>
      <c r="AV1531" s="139"/>
      <c r="AW1531" s="139"/>
      <c r="AX1531" s="139"/>
      <c r="AY1531" s="139"/>
      <c r="AZ1531" s="139"/>
      <c r="BA1531" s="139"/>
      <c r="BB1531" s="139"/>
      <c r="BC1531" s="139"/>
      <c r="BD1531" s="139"/>
      <c r="BE1531" s="139"/>
      <c r="BF1531" s="139"/>
      <c r="BG1531" s="139"/>
    </row>
    <row r="1532" spans="1:59" ht="14.25" x14ac:dyDescent="0.2">
      <c r="A1532" s="139"/>
      <c r="B1532" s="139"/>
      <c r="C1532" s="139"/>
      <c r="D1532" s="139"/>
      <c r="E1532" s="139"/>
      <c r="F1532" s="139"/>
      <c r="G1532" s="139"/>
      <c r="H1532" s="139"/>
      <c r="I1532" s="139"/>
      <c r="J1532" s="139"/>
      <c r="K1532" s="139"/>
      <c r="L1532" s="139"/>
      <c r="M1532" s="139"/>
      <c r="N1532" s="139"/>
      <c r="O1532" s="139"/>
      <c r="P1532" s="139"/>
      <c r="Q1532" s="139"/>
      <c r="R1532" s="139"/>
      <c r="S1532" s="139"/>
      <c r="T1532" s="139"/>
      <c r="U1532" s="139"/>
      <c r="V1532" s="139"/>
      <c r="W1532" s="139"/>
      <c r="X1532" s="139"/>
      <c r="Y1532" s="139"/>
      <c r="Z1532" s="139"/>
      <c r="AA1532" s="139"/>
      <c r="AB1532" s="139"/>
      <c r="AC1532" s="139"/>
      <c r="AD1532" s="139"/>
      <c r="AE1532" s="139"/>
      <c r="AF1532" s="139"/>
      <c r="AG1532" s="139"/>
      <c r="AH1532" s="139"/>
      <c r="AI1532" s="139"/>
      <c r="AJ1532" s="139"/>
      <c r="AK1532" s="139"/>
      <c r="AL1532" s="139"/>
      <c r="AM1532" s="139"/>
      <c r="AN1532" s="139"/>
      <c r="AO1532" s="139"/>
      <c r="AP1532" s="139"/>
      <c r="AQ1532" s="139"/>
      <c r="AR1532" s="139"/>
      <c r="AS1532" s="139"/>
      <c r="AT1532" s="139"/>
      <c r="AU1532" s="139"/>
      <c r="AV1532" s="139"/>
      <c r="AW1532" s="139"/>
      <c r="AX1532" s="139"/>
      <c r="AY1532" s="139"/>
      <c r="AZ1532" s="139"/>
      <c r="BA1532" s="139"/>
      <c r="BB1532" s="139"/>
      <c r="BC1532" s="139"/>
      <c r="BD1532" s="139"/>
      <c r="BE1532" s="139"/>
      <c r="BF1532" s="139"/>
      <c r="BG1532" s="139"/>
    </row>
    <row r="1533" spans="1:59" ht="14.25" x14ac:dyDescent="0.2">
      <c r="A1533" s="139"/>
      <c r="B1533" s="139"/>
      <c r="C1533" s="139"/>
      <c r="D1533" s="139"/>
      <c r="E1533" s="139"/>
      <c r="F1533" s="139"/>
      <c r="G1533" s="139"/>
      <c r="H1533" s="139"/>
      <c r="I1533" s="139"/>
      <c r="J1533" s="139"/>
      <c r="K1533" s="139"/>
      <c r="L1533" s="139"/>
      <c r="M1533" s="139"/>
      <c r="N1533" s="139"/>
      <c r="O1533" s="139"/>
      <c r="P1533" s="139"/>
      <c r="Q1533" s="139"/>
      <c r="R1533" s="139"/>
      <c r="S1533" s="139"/>
      <c r="T1533" s="139"/>
      <c r="U1533" s="139"/>
      <c r="V1533" s="139"/>
      <c r="W1533" s="139"/>
      <c r="X1533" s="139"/>
      <c r="Y1533" s="139"/>
      <c r="Z1533" s="139"/>
      <c r="AA1533" s="139"/>
      <c r="AB1533" s="139"/>
      <c r="AC1533" s="139"/>
      <c r="AD1533" s="139"/>
      <c r="AE1533" s="139"/>
      <c r="AF1533" s="139"/>
      <c r="AG1533" s="139"/>
      <c r="AH1533" s="139"/>
      <c r="AI1533" s="139"/>
      <c r="AJ1533" s="139"/>
      <c r="AK1533" s="139"/>
      <c r="AL1533" s="139"/>
      <c r="AM1533" s="139"/>
      <c r="AN1533" s="139"/>
      <c r="AO1533" s="139"/>
      <c r="AP1533" s="139"/>
      <c r="AQ1533" s="139"/>
      <c r="AR1533" s="139"/>
      <c r="AS1533" s="139"/>
      <c r="AT1533" s="139"/>
      <c r="AU1533" s="139"/>
      <c r="AV1533" s="139"/>
      <c r="AW1533" s="139"/>
      <c r="AX1533" s="139"/>
      <c r="AY1533" s="139"/>
      <c r="AZ1533" s="139"/>
      <c r="BA1533" s="139"/>
      <c r="BB1533" s="139"/>
      <c r="BC1533" s="139"/>
      <c r="BD1533" s="139"/>
      <c r="BE1533" s="139"/>
      <c r="BF1533" s="139"/>
      <c r="BG1533" s="139"/>
    </row>
    <row r="1534" spans="1:59" ht="14.25" x14ac:dyDescent="0.2">
      <c r="A1534" s="139"/>
      <c r="B1534" s="139"/>
      <c r="C1534" s="139"/>
      <c r="D1534" s="139"/>
      <c r="E1534" s="139"/>
      <c r="F1534" s="139"/>
      <c r="G1534" s="139"/>
      <c r="H1534" s="139"/>
      <c r="I1534" s="139"/>
      <c r="J1534" s="139"/>
      <c r="K1534" s="139"/>
      <c r="L1534" s="139"/>
      <c r="M1534" s="139"/>
      <c r="N1534" s="139"/>
      <c r="O1534" s="139"/>
      <c r="P1534" s="139"/>
      <c r="Q1534" s="139"/>
      <c r="R1534" s="139"/>
      <c r="S1534" s="139"/>
      <c r="T1534" s="139"/>
      <c r="U1534" s="139"/>
      <c r="V1534" s="139"/>
      <c r="W1534" s="139"/>
      <c r="X1534" s="139"/>
      <c r="Y1534" s="139"/>
      <c r="Z1534" s="139"/>
      <c r="AA1534" s="139"/>
      <c r="AB1534" s="139"/>
      <c r="AC1534" s="139"/>
      <c r="AD1534" s="139"/>
      <c r="AE1534" s="139"/>
      <c r="AF1534" s="139"/>
      <c r="AG1534" s="139"/>
      <c r="AH1534" s="139"/>
      <c r="AI1534" s="139"/>
      <c r="AJ1534" s="139"/>
      <c r="AK1534" s="139"/>
      <c r="AL1534" s="139"/>
      <c r="AM1534" s="139"/>
      <c r="AN1534" s="139"/>
      <c r="AO1534" s="139"/>
      <c r="AP1534" s="139"/>
      <c r="AQ1534" s="139"/>
      <c r="AR1534" s="139"/>
      <c r="AS1534" s="139"/>
      <c r="AT1534" s="139"/>
      <c r="AU1534" s="139"/>
      <c r="AV1534" s="139"/>
      <c r="AW1534" s="139"/>
      <c r="AX1534" s="139"/>
      <c r="AY1534" s="139"/>
      <c r="AZ1534" s="139"/>
      <c r="BA1534" s="139"/>
      <c r="BB1534" s="139"/>
      <c r="BC1534" s="139"/>
      <c r="BD1534" s="139"/>
      <c r="BE1534" s="139"/>
      <c r="BF1534" s="139"/>
      <c r="BG1534" s="139"/>
    </row>
    <row r="1535" spans="1:59" ht="14.25" x14ac:dyDescent="0.2">
      <c r="A1535" s="139"/>
      <c r="B1535" s="139"/>
      <c r="C1535" s="139"/>
      <c r="D1535" s="139"/>
      <c r="E1535" s="139"/>
      <c r="F1535" s="139"/>
      <c r="G1535" s="139"/>
      <c r="H1535" s="139"/>
      <c r="I1535" s="139"/>
      <c r="J1535" s="139"/>
      <c r="K1535" s="139"/>
      <c r="L1535" s="139"/>
      <c r="M1535" s="139"/>
      <c r="N1535" s="139"/>
      <c r="O1535" s="139"/>
      <c r="P1535" s="139"/>
      <c r="Q1535" s="139"/>
      <c r="R1535" s="139"/>
      <c r="S1535" s="139"/>
      <c r="T1535" s="139"/>
      <c r="U1535" s="139"/>
      <c r="V1535" s="139"/>
      <c r="W1535" s="139"/>
      <c r="X1535" s="139"/>
      <c r="Y1535" s="139"/>
      <c r="Z1535" s="139"/>
      <c r="AA1535" s="139"/>
      <c r="AB1535" s="139"/>
      <c r="AC1535" s="139"/>
      <c r="AD1535" s="139"/>
      <c r="AE1535" s="139"/>
      <c r="AF1535" s="139"/>
      <c r="AG1535" s="139"/>
      <c r="AH1535" s="139"/>
      <c r="AI1535" s="139"/>
      <c r="AJ1535" s="139"/>
      <c r="AK1535" s="139"/>
      <c r="AL1535" s="139"/>
      <c r="AM1535" s="139"/>
      <c r="AN1535" s="139"/>
      <c r="AO1535" s="139"/>
      <c r="AP1535" s="139"/>
      <c r="AQ1535" s="139"/>
      <c r="AR1535" s="139"/>
      <c r="AS1535" s="139"/>
      <c r="AT1535" s="139"/>
      <c r="AU1535" s="139"/>
      <c r="AV1535" s="139"/>
      <c r="AW1535" s="139"/>
      <c r="AX1535" s="139"/>
      <c r="AY1535" s="139"/>
      <c r="AZ1535" s="139"/>
      <c r="BA1535" s="139"/>
      <c r="BB1535" s="139"/>
      <c r="BC1535" s="139"/>
      <c r="BD1535" s="139"/>
      <c r="BE1535" s="139"/>
      <c r="BF1535" s="139"/>
      <c r="BG1535" s="139"/>
    </row>
    <row r="1536" spans="1:59" ht="14.25" x14ac:dyDescent="0.2">
      <c r="A1536" s="139"/>
      <c r="B1536" s="139"/>
      <c r="C1536" s="139"/>
      <c r="D1536" s="139"/>
      <c r="E1536" s="139"/>
      <c r="F1536" s="139"/>
      <c r="G1536" s="139"/>
      <c r="H1536" s="139"/>
      <c r="I1536" s="139"/>
      <c r="J1536" s="139"/>
      <c r="K1536" s="139"/>
      <c r="L1536" s="139"/>
      <c r="M1536" s="139"/>
      <c r="N1536" s="139"/>
      <c r="O1536" s="139"/>
      <c r="P1536" s="139"/>
      <c r="Q1536" s="139"/>
      <c r="R1536" s="139"/>
      <c r="S1536" s="139"/>
      <c r="T1536" s="139"/>
      <c r="U1536" s="139"/>
      <c r="V1536" s="139"/>
      <c r="W1536" s="139"/>
      <c r="X1536" s="139"/>
      <c r="Y1536" s="139"/>
      <c r="Z1536" s="139"/>
      <c r="AA1536" s="139"/>
      <c r="AB1536" s="139"/>
      <c r="AC1536" s="139"/>
      <c r="AD1536" s="139"/>
      <c r="AE1536" s="139"/>
      <c r="AF1536" s="139"/>
      <c r="AG1536" s="139"/>
      <c r="AH1536" s="139"/>
      <c r="AI1536" s="139"/>
      <c r="AJ1536" s="139"/>
      <c r="AK1536" s="139"/>
      <c r="AL1536" s="139"/>
      <c r="AM1536" s="139"/>
      <c r="AN1536" s="139"/>
      <c r="AO1536" s="139"/>
      <c r="AP1536" s="139"/>
      <c r="AQ1536" s="139"/>
      <c r="AR1536" s="139"/>
      <c r="AS1536" s="139"/>
      <c r="AT1536" s="139"/>
      <c r="AU1536" s="139"/>
      <c r="AV1536" s="139"/>
      <c r="AW1536" s="139"/>
      <c r="AX1536" s="139"/>
      <c r="AY1536" s="139"/>
      <c r="AZ1536" s="139"/>
      <c r="BA1536" s="139"/>
      <c r="BB1536" s="139"/>
      <c r="BC1536" s="139"/>
      <c r="BD1536" s="139"/>
      <c r="BE1536" s="139"/>
      <c r="BF1536" s="139"/>
      <c r="BG1536" s="139"/>
    </row>
    <row r="1537" spans="1:59" ht="14.25" x14ac:dyDescent="0.2">
      <c r="A1537" s="139"/>
      <c r="B1537" s="139"/>
      <c r="C1537" s="139"/>
      <c r="D1537" s="139"/>
      <c r="E1537" s="139"/>
      <c r="F1537" s="139"/>
      <c r="G1537" s="139"/>
      <c r="H1537" s="139"/>
      <c r="I1537" s="139"/>
      <c r="J1537" s="139"/>
      <c r="K1537" s="139"/>
      <c r="L1537" s="139"/>
      <c r="M1537" s="139"/>
      <c r="N1537" s="139"/>
      <c r="O1537" s="139"/>
      <c r="P1537" s="139"/>
      <c r="Q1537" s="139"/>
      <c r="R1537" s="139"/>
      <c r="S1537" s="139"/>
      <c r="T1537" s="139"/>
      <c r="U1537" s="139"/>
      <c r="V1537" s="139"/>
      <c r="W1537" s="139"/>
      <c r="X1537" s="139"/>
      <c r="Y1537" s="139"/>
      <c r="Z1537" s="139"/>
      <c r="AA1537" s="139"/>
      <c r="AB1537" s="139"/>
      <c r="AC1537" s="139"/>
      <c r="AD1537" s="139"/>
      <c r="AE1537" s="139"/>
      <c r="AF1537" s="139"/>
      <c r="AG1537" s="139"/>
      <c r="AH1537" s="139"/>
      <c r="AI1537" s="139"/>
      <c r="AJ1537" s="139"/>
      <c r="AK1537" s="139"/>
      <c r="AL1537" s="139"/>
      <c r="AM1537" s="139"/>
      <c r="AN1537" s="139"/>
      <c r="AO1537" s="139"/>
      <c r="AP1537" s="139"/>
      <c r="AQ1537" s="139"/>
      <c r="AR1537" s="139"/>
      <c r="AS1537" s="139"/>
      <c r="AT1537" s="139"/>
      <c r="AU1537" s="139"/>
      <c r="AV1537" s="139"/>
      <c r="AW1537" s="139"/>
      <c r="AX1537" s="139"/>
      <c r="AY1537" s="139"/>
      <c r="AZ1537" s="139"/>
      <c r="BA1537" s="139"/>
      <c r="BB1537" s="139"/>
      <c r="BC1537" s="139"/>
      <c r="BD1537" s="139"/>
      <c r="BE1537" s="139"/>
      <c r="BF1537" s="139"/>
      <c r="BG1537" s="139"/>
    </row>
    <row r="1538" spans="1:59" ht="14.25" x14ac:dyDescent="0.2">
      <c r="A1538" s="139"/>
      <c r="B1538" s="139"/>
      <c r="C1538" s="139"/>
      <c r="D1538" s="139"/>
      <c r="E1538" s="139"/>
      <c r="F1538" s="139"/>
      <c r="G1538" s="139"/>
      <c r="H1538" s="139"/>
      <c r="I1538" s="139"/>
      <c r="J1538" s="139"/>
      <c r="K1538" s="139"/>
      <c r="L1538" s="139"/>
      <c r="M1538" s="139"/>
      <c r="N1538" s="139"/>
      <c r="O1538" s="139"/>
      <c r="P1538" s="139"/>
      <c r="Q1538" s="139"/>
      <c r="R1538" s="139"/>
      <c r="S1538" s="139"/>
      <c r="T1538" s="139"/>
      <c r="U1538" s="139"/>
      <c r="V1538" s="139"/>
      <c r="W1538" s="139"/>
      <c r="X1538" s="139"/>
      <c r="Y1538" s="139"/>
      <c r="Z1538" s="139"/>
      <c r="AA1538" s="139"/>
      <c r="AB1538" s="139"/>
      <c r="AC1538" s="139"/>
      <c r="AD1538" s="139"/>
      <c r="AE1538" s="139"/>
      <c r="AF1538" s="139"/>
      <c r="AG1538" s="139"/>
      <c r="AH1538" s="139"/>
      <c r="AI1538" s="139"/>
      <c r="AJ1538" s="139"/>
      <c r="AK1538" s="139"/>
      <c r="AL1538" s="139"/>
      <c r="AM1538" s="139"/>
      <c r="AN1538" s="139"/>
      <c r="AO1538" s="139"/>
      <c r="AP1538" s="139"/>
      <c r="AQ1538" s="139"/>
      <c r="AR1538" s="139"/>
      <c r="AS1538" s="139"/>
      <c r="AT1538" s="139"/>
      <c r="AU1538" s="139"/>
      <c r="AV1538" s="139"/>
      <c r="AW1538" s="139"/>
      <c r="AX1538" s="139"/>
      <c r="AY1538" s="139"/>
      <c r="AZ1538" s="139"/>
      <c r="BA1538" s="139"/>
      <c r="BB1538" s="139"/>
      <c r="BC1538" s="139"/>
      <c r="BD1538" s="139"/>
      <c r="BE1538" s="139"/>
      <c r="BF1538" s="139"/>
      <c r="BG1538" s="139"/>
    </row>
    <row r="1539" spans="1:59" ht="14.25" x14ac:dyDescent="0.2">
      <c r="A1539" s="139"/>
      <c r="B1539" s="139"/>
      <c r="C1539" s="139"/>
      <c r="D1539" s="139"/>
      <c r="E1539" s="139"/>
      <c r="F1539" s="139"/>
      <c r="G1539" s="139"/>
      <c r="H1539" s="139"/>
      <c r="I1539" s="139"/>
      <c r="J1539" s="139"/>
      <c r="K1539" s="139"/>
      <c r="L1539" s="139"/>
      <c r="M1539" s="139"/>
      <c r="N1539" s="139"/>
      <c r="O1539" s="139"/>
      <c r="P1539" s="139"/>
      <c r="Q1539" s="139"/>
      <c r="R1539" s="139"/>
      <c r="S1539" s="139"/>
      <c r="T1539" s="139"/>
      <c r="U1539" s="139"/>
      <c r="V1539" s="139"/>
      <c r="W1539" s="139"/>
      <c r="X1539" s="139"/>
      <c r="Y1539" s="139"/>
      <c r="Z1539" s="139"/>
      <c r="AA1539" s="139"/>
      <c r="AB1539" s="139"/>
      <c r="AC1539" s="139"/>
      <c r="AD1539" s="139"/>
      <c r="AE1539" s="139"/>
      <c r="AF1539" s="139"/>
      <c r="AG1539" s="139"/>
      <c r="AH1539" s="139"/>
      <c r="AI1539" s="139"/>
      <c r="AJ1539" s="139"/>
      <c r="AK1539" s="139"/>
      <c r="AL1539" s="139"/>
      <c r="AM1539" s="139"/>
      <c r="AN1539" s="139"/>
      <c r="AO1539" s="139"/>
      <c r="AP1539" s="139"/>
      <c r="AQ1539" s="139"/>
      <c r="AR1539" s="139"/>
      <c r="AS1539" s="139"/>
      <c r="AT1539" s="139"/>
      <c r="AU1539" s="139"/>
      <c r="AV1539" s="139"/>
      <c r="AW1539" s="139"/>
      <c r="AX1539" s="139"/>
      <c r="AY1539" s="139"/>
      <c r="AZ1539" s="139"/>
      <c r="BA1539" s="139"/>
      <c r="BB1539" s="139"/>
      <c r="BC1539" s="139"/>
      <c r="BD1539" s="139"/>
      <c r="BE1539" s="139"/>
      <c r="BF1539" s="139"/>
      <c r="BG1539" s="139"/>
    </row>
    <row r="1540" spans="1:59" ht="14.25" x14ac:dyDescent="0.2">
      <c r="A1540" s="139"/>
      <c r="B1540" s="139"/>
      <c r="C1540" s="139"/>
      <c r="D1540" s="139"/>
      <c r="E1540" s="139"/>
      <c r="F1540" s="139"/>
      <c r="G1540" s="139"/>
      <c r="H1540" s="139"/>
      <c r="I1540" s="139"/>
      <c r="J1540" s="139"/>
      <c r="K1540" s="139"/>
      <c r="L1540" s="139"/>
      <c r="M1540" s="139"/>
      <c r="N1540" s="139"/>
      <c r="O1540" s="139"/>
      <c r="P1540" s="139"/>
      <c r="Q1540" s="139"/>
      <c r="R1540" s="139"/>
      <c r="S1540" s="139"/>
      <c r="T1540" s="139"/>
      <c r="U1540" s="139"/>
      <c r="V1540" s="139"/>
      <c r="W1540" s="139"/>
      <c r="X1540" s="139"/>
      <c r="Y1540" s="139"/>
      <c r="Z1540" s="139"/>
      <c r="AA1540" s="139"/>
      <c r="AB1540" s="139"/>
      <c r="AC1540" s="139"/>
      <c r="AD1540" s="139"/>
      <c r="AE1540" s="139"/>
      <c r="AF1540" s="139"/>
      <c r="AG1540" s="139"/>
      <c r="AH1540" s="139"/>
      <c r="AI1540" s="139"/>
      <c r="AJ1540" s="139"/>
      <c r="AK1540" s="139"/>
      <c r="AL1540" s="139"/>
      <c r="AM1540" s="139"/>
      <c r="AN1540" s="139"/>
      <c r="AO1540" s="139"/>
      <c r="AP1540" s="139"/>
      <c r="AQ1540" s="139"/>
      <c r="AR1540" s="139"/>
      <c r="AS1540" s="139"/>
      <c r="AT1540" s="139"/>
      <c r="AU1540" s="139"/>
      <c r="AV1540" s="139"/>
      <c r="AW1540" s="139"/>
      <c r="AX1540" s="139"/>
      <c r="AY1540" s="139"/>
      <c r="AZ1540" s="139"/>
      <c r="BA1540" s="139"/>
      <c r="BB1540" s="139"/>
      <c r="BC1540" s="139"/>
      <c r="BD1540" s="139"/>
      <c r="BE1540" s="139"/>
      <c r="BF1540" s="139"/>
      <c r="BG1540" s="139"/>
    </row>
    <row r="1541" spans="1:59" ht="14.25" x14ac:dyDescent="0.2">
      <c r="A1541" s="139"/>
      <c r="B1541" s="139"/>
      <c r="C1541" s="139"/>
      <c r="D1541" s="139"/>
      <c r="E1541" s="139"/>
      <c r="F1541" s="139"/>
      <c r="G1541" s="139"/>
      <c r="H1541" s="139"/>
      <c r="I1541" s="139"/>
      <c r="J1541" s="139"/>
      <c r="K1541" s="139"/>
      <c r="L1541" s="139"/>
      <c r="M1541" s="139"/>
      <c r="N1541" s="139"/>
      <c r="O1541" s="139"/>
      <c r="P1541" s="139"/>
      <c r="Q1541" s="139"/>
      <c r="R1541" s="139"/>
      <c r="S1541" s="139"/>
      <c r="T1541" s="139"/>
      <c r="U1541" s="139"/>
      <c r="V1541" s="139"/>
      <c r="W1541" s="139"/>
      <c r="X1541" s="139"/>
      <c r="Y1541" s="139"/>
      <c r="Z1541" s="139"/>
      <c r="AA1541" s="139"/>
      <c r="AB1541" s="139"/>
      <c r="AC1541" s="139"/>
      <c r="AD1541" s="139"/>
      <c r="AE1541" s="139"/>
      <c r="AF1541" s="139"/>
      <c r="AG1541" s="139"/>
      <c r="AH1541" s="139"/>
      <c r="AI1541" s="139"/>
      <c r="AJ1541" s="139"/>
      <c r="AK1541" s="139"/>
      <c r="AL1541" s="139"/>
      <c r="AM1541" s="139"/>
      <c r="AN1541" s="139"/>
      <c r="AO1541" s="139"/>
      <c r="AP1541" s="139"/>
      <c r="AQ1541" s="139"/>
      <c r="AR1541" s="139"/>
      <c r="AS1541" s="139"/>
      <c r="AT1541" s="139"/>
      <c r="AU1541" s="139"/>
      <c r="AV1541" s="139"/>
      <c r="AW1541" s="139"/>
      <c r="AX1541" s="139"/>
      <c r="AY1541" s="139"/>
      <c r="AZ1541" s="139"/>
      <c r="BA1541" s="139"/>
      <c r="BB1541" s="139"/>
      <c r="BC1541" s="139"/>
      <c r="BD1541" s="139"/>
      <c r="BE1541" s="139"/>
      <c r="BF1541" s="139"/>
      <c r="BG1541" s="139"/>
    </row>
    <row r="1542" spans="1:59" ht="14.25" x14ac:dyDescent="0.2">
      <c r="A1542" s="139"/>
      <c r="B1542" s="139"/>
      <c r="C1542" s="139"/>
      <c r="D1542" s="139"/>
      <c r="E1542" s="139"/>
      <c r="F1542" s="139"/>
      <c r="G1542" s="139"/>
      <c r="H1542" s="139"/>
      <c r="I1542" s="139"/>
      <c r="J1542" s="139"/>
      <c r="K1542" s="139"/>
      <c r="L1542" s="139"/>
      <c r="M1542" s="139"/>
      <c r="N1542" s="139"/>
      <c r="O1542" s="139"/>
      <c r="P1542" s="139"/>
      <c r="Q1542" s="139"/>
      <c r="R1542" s="139"/>
      <c r="S1542" s="139"/>
      <c r="T1542" s="139"/>
      <c r="U1542" s="139"/>
      <c r="V1542" s="139"/>
      <c r="W1542" s="139"/>
      <c r="X1542" s="139"/>
      <c r="Y1542" s="139"/>
      <c r="Z1542" s="139"/>
      <c r="AA1542" s="139"/>
      <c r="AB1542" s="139"/>
      <c r="AC1542" s="139"/>
      <c r="AD1542" s="139"/>
      <c r="AE1542" s="139"/>
      <c r="AF1542" s="139"/>
      <c r="AG1542" s="139"/>
      <c r="AH1542" s="139"/>
      <c r="AI1542" s="139"/>
      <c r="AJ1542" s="139"/>
      <c r="AK1542" s="139"/>
      <c r="AL1542" s="139"/>
      <c r="AM1542" s="139"/>
      <c r="AN1542" s="139"/>
      <c r="AO1542" s="139"/>
      <c r="AP1542" s="139"/>
      <c r="AQ1542" s="139"/>
      <c r="AR1542" s="139"/>
      <c r="AS1542" s="139"/>
      <c r="AT1542" s="139"/>
      <c r="AU1542" s="139"/>
      <c r="AV1542" s="139"/>
      <c r="AW1542" s="139"/>
      <c r="AX1542" s="139"/>
      <c r="AY1542" s="139"/>
      <c r="AZ1542" s="139"/>
      <c r="BA1542" s="139"/>
      <c r="BB1542" s="139"/>
      <c r="BC1542" s="139"/>
      <c r="BD1542" s="139"/>
      <c r="BE1542" s="139"/>
      <c r="BF1542" s="139"/>
      <c r="BG1542" s="139"/>
    </row>
    <row r="1543" spans="1:59" ht="14.25" x14ac:dyDescent="0.2">
      <c r="A1543" s="139"/>
      <c r="B1543" s="139"/>
      <c r="C1543" s="139"/>
      <c r="D1543" s="139"/>
      <c r="E1543" s="139"/>
      <c r="F1543" s="139"/>
      <c r="G1543" s="139"/>
      <c r="H1543" s="139"/>
      <c r="I1543" s="139"/>
      <c r="J1543" s="139"/>
      <c r="K1543" s="139"/>
      <c r="L1543" s="139"/>
      <c r="M1543" s="139"/>
      <c r="N1543" s="139"/>
      <c r="O1543" s="139"/>
      <c r="P1543" s="139"/>
      <c r="Q1543" s="139"/>
      <c r="R1543" s="139"/>
      <c r="S1543" s="139"/>
      <c r="T1543" s="139"/>
      <c r="U1543" s="139"/>
      <c r="V1543" s="139"/>
      <c r="W1543" s="139"/>
      <c r="X1543" s="139"/>
      <c r="Y1543" s="139"/>
      <c r="Z1543" s="139"/>
      <c r="AA1543" s="139"/>
      <c r="AB1543" s="139"/>
      <c r="AC1543" s="139"/>
      <c r="AD1543" s="139"/>
      <c r="AE1543" s="139"/>
      <c r="AF1543" s="139"/>
      <c r="AG1543" s="139"/>
      <c r="AH1543" s="139"/>
      <c r="AI1543" s="139"/>
      <c r="AJ1543" s="139"/>
      <c r="AK1543" s="139"/>
      <c r="AL1543" s="139"/>
      <c r="AM1543" s="139"/>
      <c r="AN1543" s="139"/>
      <c r="AO1543" s="139"/>
      <c r="AP1543" s="139"/>
      <c r="AQ1543" s="139"/>
      <c r="AR1543" s="139"/>
      <c r="AS1543" s="139"/>
      <c r="AT1543" s="139"/>
      <c r="AU1543" s="139"/>
      <c r="AV1543" s="139"/>
      <c r="AW1543" s="139"/>
      <c r="AX1543" s="139"/>
      <c r="AY1543" s="139"/>
      <c r="AZ1543" s="139"/>
      <c r="BA1543" s="139"/>
      <c r="BB1543" s="139"/>
      <c r="BC1543" s="139"/>
      <c r="BD1543" s="139"/>
      <c r="BE1543" s="139"/>
      <c r="BF1543" s="139"/>
      <c r="BG1543" s="139"/>
    </row>
    <row r="1544" spans="1:59" ht="14.25" x14ac:dyDescent="0.2">
      <c r="A1544" s="139"/>
      <c r="B1544" s="139"/>
      <c r="C1544" s="139"/>
      <c r="D1544" s="139"/>
      <c r="E1544" s="139"/>
      <c r="F1544" s="139"/>
      <c r="G1544" s="139"/>
      <c r="H1544" s="139"/>
      <c r="I1544" s="139"/>
      <c r="J1544" s="139"/>
      <c r="K1544" s="139"/>
      <c r="L1544" s="139"/>
      <c r="M1544" s="139"/>
      <c r="N1544" s="139"/>
      <c r="O1544" s="139"/>
      <c r="P1544" s="139"/>
      <c r="Q1544" s="139"/>
      <c r="R1544" s="139"/>
      <c r="S1544" s="139"/>
      <c r="T1544" s="139"/>
      <c r="U1544" s="139"/>
      <c r="V1544" s="139"/>
      <c r="W1544" s="139"/>
      <c r="X1544" s="139"/>
      <c r="Y1544" s="139"/>
      <c r="Z1544" s="139"/>
      <c r="AA1544" s="139"/>
      <c r="AB1544" s="139"/>
      <c r="AC1544" s="139"/>
      <c r="AD1544" s="139"/>
      <c r="AE1544" s="139"/>
      <c r="AF1544" s="139"/>
      <c r="AG1544" s="139"/>
      <c r="AH1544" s="139"/>
      <c r="AI1544" s="139"/>
      <c r="AJ1544" s="139"/>
      <c r="AK1544" s="139"/>
      <c r="AL1544" s="139"/>
      <c r="AM1544" s="139"/>
      <c r="AN1544" s="139"/>
      <c r="AO1544" s="139"/>
      <c r="AP1544" s="139"/>
      <c r="AQ1544" s="139"/>
      <c r="AR1544" s="139"/>
      <c r="AS1544" s="139"/>
      <c r="AT1544" s="139"/>
      <c r="AU1544" s="139"/>
      <c r="AV1544" s="139"/>
      <c r="AW1544" s="139"/>
      <c r="AX1544" s="139"/>
      <c r="AY1544" s="139"/>
      <c r="AZ1544" s="139"/>
      <c r="BA1544" s="139"/>
      <c r="BB1544" s="139"/>
      <c r="BC1544" s="139"/>
      <c r="BD1544" s="139"/>
      <c r="BE1544" s="139"/>
      <c r="BF1544" s="139"/>
      <c r="BG1544" s="139"/>
    </row>
    <row r="1545" spans="1:59" ht="14.25" x14ac:dyDescent="0.2">
      <c r="A1545" s="139"/>
      <c r="B1545" s="139"/>
      <c r="C1545" s="139"/>
      <c r="D1545" s="139"/>
      <c r="E1545" s="139"/>
      <c r="F1545" s="139"/>
      <c r="G1545" s="139"/>
      <c r="H1545" s="139"/>
      <c r="I1545" s="139"/>
      <c r="J1545" s="139"/>
      <c r="K1545" s="139"/>
      <c r="L1545" s="139"/>
      <c r="M1545" s="139"/>
      <c r="N1545" s="139"/>
      <c r="O1545" s="139"/>
      <c r="P1545" s="139"/>
      <c r="Q1545" s="139"/>
      <c r="R1545" s="139"/>
      <c r="S1545" s="139"/>
      <c r="T1545" s="139"/>
      <c r="U1545" s="139"/>
      <c r="V1545" s="139"/>
      <c r="W1545" s="139"/>
      <c r="X1545" s="139"/>
      <c r="Y1545" s="139"/>
      <c r="Z1545" s="139"/>
      <c r="AA1545" s="139"/>
      <c r="AB1545" s="139"/>
      <c r="AC1545" s="139"/>
      <c r="AD1545" s="139"/>
      <c r="AE1545" s="139"/>
      <c r="AF1545" s="139"/>
      <c r="AG1545" s="139"/>
      <c r="AH1545" s="139"/>
      <c r="AI1545" s="139"/>
      <c r="AJ1545" s="139"/>
      <c r="AK1545" s="139"/>
      <c r="AL1545" s="139"/>
      <c r="AM1545" s="139"/>
      <c r="AN1545" s="139"/>
      <c r="AO1545" s="139"/>
      <c r="AP1545" s="139"/>
      <c r="AQ1545" s="139"/>
      <c r="AR1545" s="139"/>
      <c r="AS1545" s="139"/>
      <c r="AT1545" s="139"/>
      <c r="AU1545" s="139"/>
      <c r="AV1545" s="139"/>
      <c r="AW1545" s="139"/>
      <c r="AX1545" s="139"/>
      <c r="AY1545" s="139"/>
      <c r="AZ1545" s="139"/>
      <c r="BA1545" s="139"/>
      <c r="BB1545" s="139"/>
      <c r="BC1545" s="139"/>
      <c r="BD1545" s="139"/>
      <c r="BE1545" s="139"/>
      <c r="BF1545" s="139"/>
      <c r="BG1545" s="139"/>
    </row>
    <row r="1546" spans="1:59" ht="14.25" x14ac:dyDescent="0.2">
      <c r="A1546" s="139"/>
      <c r="B1546" s="139"/>
      <c r="C1546" s="139"/>
      <c r="D1546" s="139"/>
      <c r="E1546" s="139"/>
      <c r="F1546" s="139"/>
      <c r="G1546" s="139"/>
      <c r="H1546" s="139"/>
      <c r="I1546" s="139"/>
      <c r="J1546" s="139"/>
      <c r="K1546" s="139"/>
      <c r="L1546" s="139"/>
      <c r="M1546" s="139"/>
      <c r="N1546" s="139"/>
      <c r="O1546" s="139"/>
      <c r="P1546" s="139"/>
      <c r="Q1546" s="139"/>
      <c r="R1546" s="139"/>
      <c r="S1546" s="139"/>
      <c r="T1546" s="139"/>
      <c r="U1546" s="139"/>
      <c r="V1546" s="139"/>
      <c r="W1546" s="139"/>
      <c r="X1546" s="139"/>
      <c r="Y1546" s="139"/>
      <c r="Z1546" s="139"/>
      <c r="AA1546" s="139"/>
      <c r="AB1546" s="139"/>
      <c r="AC1546" s="139"/>
      <c r="AD1546" s="139"/>
      <c r="AE1546" s="139"/>
      <c r="AF1546" s="139"/>
      <c r="AG1546" s="139"/>
      <c r="AH1546" s="139"/>
      <c r="AI1546" s="139"/>
      <c r="AJ1546" s="139"/>
      <c r="AK1546" s="139"/>
      <c r="AL1546" s="139"/>
      <c r="AM1546" s="139"/>
      <c r="AN1546" s="139"/>
      <c r="AO1546" s="139"/>
      <c r="AP1546" s="139"/>
      <c r="AQ1546" s="139"/>
      <c r="AR1546" s="139"/>
      <c r="AS1546" s="139"/>
      <c r="AT1546" s="139"/>
      <c r="AU1546" s="139"/>
      <c r="AV1546" s="139"/>
      <c r="AW1546" s="139"/>
      <c r="AX1546" s="139"/>
      <c r="AY1546" s="139"/>
      <c r="AZ1546" s="139"/>
      <c r="BA1546" s="139"/>
      <c r="BB1546" s="139"/>
      <c r="BC1546" s="139"/>
      <c r="BD1546" s="139"/>
      <c r="BE1546" s="139"/>
      <c r="BF1546" s="139"/>
      <c r="BG1546" s="139"/>
    </row>
    <row r="1547" spans="1:59" ht="14.25" x14ac:dyDescent="0.2">
      <c r="A1547" s="139"/>
      <c r="B1547" s="139"/>
      <c r="C1547" s="139"/>
      <c r="D1547" s="139"/>
      <c r="E1547" s="139"/>
      <c r="F1547" s="139"/>
      <c r="G1547" s="139"/>
      <c r="H1547" s="139"/>
      <c r="I1547" s="139"/>
      <c r="J1547" s="139"/>
      <c r="K1547" s="139"/>
      <c r="L1547" s="139"/>
      <c r="M1547" s="139"/>
      <c r="N1547" s="139"/>
      <c r="O1547" s="139"/>
      <c r="P1547" s="139"/>
      <c r="Q1547" s="139"/>
      <c r="R1547" s="139"/>
      <c r="S1547" s="139"/>
      <c r="T1547" s="139"/>
      <c r="U1547" s="139"/>
      <c r="V1547" s="139"/>
      <c r="W1547" s="139"/>
      <c r="X1547" s="139"/>
      <c r="Y1547" s="139"/>
      <c r="Z1547" s="139"/>
      <c r="AA1547" s="139"/>
      <c r="AB1547" s="139"/>
      <c r="AC1547" s="139"/>
      <c r="AD1547" s="139"/>
      <c r="AE1547" s="139"/>
      <c r="AF1547" s="139"/>
      <c r="AG1547" s="139"/>
      <c r="AH1547" s="139"/>
      <c r="AI1547" s="139"/>
      <c r="AJ1547" s="139"/>
      <c r="AK1547" s="139"/>
      <c r="AL1547" s="139"/>
      <c r="AM1547" s="139"/>
      <c r="AN1547" s="139"/>
      <c r="AO1547" s="139"/>
      <c r="AP1547" s="139"/>
      <c r="AQ1547" s="139"/>
      <c r="AR1547" s="139"/>
      <c r="AS1547" s="139"/>
      <c r="AT1547" s="139"/>
      <c r="AU1547" s="139"/>
      <c r="AV1547" s="139"/>
      <c r="AW1547" s="139"/>
      <c r="AX1547" s="139"/>
      <c r="AY1547" s="139"/>
      <c r="AZ1547" s="139"/>
      <c r="BA1547" s="139"/>
      <c r="BB1547" s="139"/>
      <c r="BC1547" s="139"/>
      <c r="BD1547" s="139"/>
      <c r="BE1547" s="139"/>
      <c r="BF1547" s="139"/>
      <c r="BG1547" s="139"/>
    </row>
    <row r="1548" spans="1:59" ht="14.25" x14ac:dyDescent="0.2">
      <c r="A1548" s="139"/>
      <c r="B1548" s="139"/>
      <c r="C1548" s="139"/>
      <c r="D1548" s="139"/>
      <c r="E1548" s="139"/>
      <c r="F1548" s="139"/>
      <c r="G1548" s="139"/>
      <c r="H1548" s="139"/>
      <c r="I1548" s="139"/>
      <c r="J1548" s="139"/>
      <c r="K1548" s="139"/>
      <c r="L1548" s="139"/>
      <c r="M1548" s="139"/>
      <c r="N1548" s="139"/>
      <c r="O1548" s="139"/>
      <c r="P1548" s="139"/>
      <c r="Q1548" s="139"/>
      <c r="R1548" s="139"/>
      <c r="S1548" s="139"/>
      <c r="T1548" s="139"/>
      <c r="U1548" s="139"/>
      <c r="V1548" s="139"/>
      <c r="W1548" s="139"/>
      <c r="X1548" s="139"/>
      <c r="Y1548" s="139"/>
      <c r="Z1548" s="139"/>
      <c r="AA1548" s="139"/>
      <c r="AB1548" s="139"/>
      <c r="AC1548" s="139"/>
      <c r="AD1548" s="139"/>
      <c r="AE1548" s="139"/>
      <c r="AF1548" s="139"/>
      <c r="AG1548" s="139"/>
      <c r="AH1548" s="139"/>
      <c r="AI1548" s="139"/>
      <c r="AJ1548" s="139"/>
      <c r="AK1548" s="139"/>
      <c r="AL1548" s="139"/>
      <c r="AM1548" s="139"/>
      <c r="AN1548" s="139"/>
      <c r="AO1548" s="139"/>
      <c r="AP1548" s="139"/>
      <c r="AQ1548" s="139"/>
      <c r="AR1548" s="139"/>
      <c r="AS1548" s="139"/>
      <c r="AT1548" s="139"/>
      <c r="AU1548" s="139"/>
      <c r="AV1548" s="139"/>
      <c r="AW1548" s="139"/>
      <c r="AX1548" s="139"/>
      <c r="AY1548" s="139"/>
      <c r="AZ1548" s="139"/>
      <c r="BA1548" s="139"/>
      <c r="BB1548" s="139"/>
      <c r="BC1548" s="139"/>
      <c r="BD1548" s="139"/>
      <c r="BE1548" s="139"/>
      <c r="BF1548" s="139"/>
      <c r="BG1548" s="139"/>
    </row>
    <row r="1549" spans="1:59" ht="14.25" x14ac:dyDescent="0.2">
      <c r="A1549" s="139"/>
      <c r="B1549" s="139"/>
      <c r="C1549" s="139"/>
      <c r="D1549" s="139"/>
      <c r="E1549" s="139"/>
      <c r="F1549" s="139"/>
      <c r="G1549" s="139"/>
      <c r="H1549" s="139"/>
      <c r="I1549" s="139"/>
      <c r="J1549" s="139"/>
      <c r="K1549" s="139"/>
      <c r="L1549" s="139"/>
      <c r="M1549" s="139"/>
      <c r="N1549" s="139"/>
      <c r="O1549" s="139"/>
      <c r="P1549" s="139"/>
      <c r="Q1549" s="139"/>
      <c r="R1549" s="139"/>
      <c r="S1549" s="139"/>
      <c r="T1549" s="139"/>
      <c r="U1549" s="139"/>
      <c r="V1549" s="139"/>
      <c r="W1549" s="139"/>
      <c r="X1549" s="139"/>
      <c r="Y1549" s="139"/>
      <c r="Z1549" s="139"/>
      <c r="AA1549" s="139"/>
      <c r="AB1549" s="139"/>
      <c r="AC1549" s="139"/>
      <c r="AD1549" s="139"/>
      <c r="AE1549" s="139"/>
      <c r="AF1549" s="139"/>
      <c r="AG1549" s="139"/>
      <c r="AH1549" s="139"/>
      <c r="AI1549" s="139"/>
      <c r="AJ1549" s="139"/>
      <c r="AK1549" s="139"/>
      <c r="AL1549" s="139"/>
      <c r="AM1549" s="139"/>
      <c r="AN1549" s="139"/>
      <c r="AO1549" s="139"/>
      <c r="AP1549" s="139"/>
      <c r="AQ1549" s="139"/>
      <c r="AR1549" s="139"/>
      <c r="AS1549" s="139"/>
      <c r="AT1549" s="139"/>
      <c r="AU1549" s="139"/>
      <c r="AV1549" s="139"/>
      <c r="AW1549" s="139"/>
      <c r="AX1549" s="139"/>
      <c r="AY1549" s="139"/>
      <c r="AZ1549" s="139"/>
      <c r="BA1549" s="139"/>
      <c r="BB1549" s="139"/>
      <c r="BC1549" s="139"/>
      <c r="BD1549" s="139"/>
      <c r="BE1549" s="139"/>
      <c r="BF1549" s="139"/>
      <c r="BG1549" s="139"/>
    </row>
    <row r="1550" spans="1:59" ht="14.25" x14ac:dyDescent="0.2">
      <c r="A1550" s="139"/>
      <c r="B1550" s="139"/>
      <c r="C1550" s="139"/>
      <c r="D1550" s="139"/>
      <c r="E1550" s="139"/>
      <c r="F1550" s="139"/>
      <c r="G1550" s="139"/>
      <c r="H1550" s="139"/>
      <c r="I1550" s="139"/>
      <c r="J1550" s="139"/>
      <c r="K1550" s="139"/>
      <c r="L1550" s="139"/>
      <c r="M1550" s="139"/>
      <c r="N1550" s="139"/>
      <c r="O1550" s="139"/>
      <c r="P1550" s="139"/>
      <c r="Q1550" s="139"/>
      <c r="R1550" s="139"/>
      <c r="S1550" s="139"/>
      <c r="T1550" s="139"/>
      <c r="U1550" s="139"/>
      <c r="V1550" s="139"/>
      <c r="W1550" s="139"/>
      <c r="X1550" s="139"/>
      <c r="Y1550" s="139"/>
      <c r="Z1550" s="139"/>
      <c r="AA1550" s="139"/>
      <c r="AB1550" s="139"/>
      <c r="AC1550" s="139"/>
      <c r="AD1550" s="139"/>
      <c r="AE1550" s="139"/>
      <c r="AF1550" s="139"/>
      <c r="AG1550" s="139"/>
      <c r="AH1550" s="139"/>
      <c r="AI1550" s="139"/>
      <c r="AJ1550" s="139"/>
      <c r="AK1550" s="139"/>
      <c r="AL1550" s="139"/>
      <c r="AM1550" s="139"/>
      <c r="AN1550" s="139"/>
      <c r="AO1550" s="139"/>
      <c r="AP1550" s="139"/>
      <c r="AQ1550" s="139"/>
      <c r="AR1550" s="139"/>
      <c r="AS1550" s="139"/>
      <c r="AT1550" s="139"/>
      <c r="AU1550" s="139"/>
      <c r="AV1550" s="139"/>
      <c r="AW1550" s="139"/>
      <c r="AX1550" s="139"/>
      <c r="AY1550" s="139"/>
      <c r="AZ1550" s="139"/>
      <c r="BA1550" s="139"/>
      <c r="BB1550" s="139"/>
      <c r="BC1550" s="139"/>
      <c r="BD1550" s="139"/>
      <c r="BE1550" s="139"/>
      <c r="BF1550" s="139"/>
      <c r="BG1550" s="139"/>
    </row>
    <row r="1551" spans="1:59" ht="14.25" x14ac:dyDescent="0.2">
      <c r="A1551" s="139"/>
      <c r="B1551" s="139"/>
      <c r="C1551" s="139"/>
      <c r="D1551" s="139"/>
      <c r="E1551" s="139"/>
      <c r="F1551" s="139"/>
      <c r="G1551" s="139"/>
      <c r="H1551" s="139"/>
      <c r="I1551" s="139"/>
      <c r="J1551" s="139"/>
      <c r="K1551" s="139"/>
      <c r="L1551" s="139"/>
      <c r="M1551" s="139"/>
      <c r="N1551" s="139"/>
      <c r="O1551" s="139"/>
      <c r="P1551" s="139"/>
      <c r="Q1551" s="139"/>
      <c r="R1551" s="139"/>
      <c r="S1551" s="139"/>
      <c r="T1551" s="139"/>
      <c r="U1551" s="139"/>
      <c r="V1551" s="139"/>
      <c r="W1551" s="139"/>
      <c r="X1551" s="139"/>
      <c r="Y1551" s="139"/>
      <c r="Z1551" s="139"/>
      <c r="AA1551" s="139"/>
      <c r="AB1551" s="139"/>
      <c r="AC1551" s="139"/>
      <c r="AD1551" s="139"/>
      <c r="AE1551" s="139"/>
      <c r="AF1551" s="139"/>
      <c r="AG1551" s="139"/>
      <c r="AH1551" s="139"/>
      <c r="AI1551" s="139"/>
      <c r="AJ1551" s="139"/>
      <c r="AK1551" s="139"/>
      <c r="AL1551" s="139"/>
      <c r="AM1551" s="139"/>
      <c r="AN1551" s="139"/>
      <c r="AO1551" s="139"/>
      <c r="AP1551" s="139"/>
      <c r="AQ1551" s="139"/>
      <c r="AR1551" s="139"/>
      <c r="AS1551" s="139"/>
      <c r="AT1551" s="139"/>
      <c r="AU1551" s="139"/>
      <c r="AV1551" s="139"/>
      <c r="AW1551" s="139"/>
      <c r="AX1551" s="139"/>
      <c r="AY1551" s="139"/>
      <c r="AZ1551" s="139"/>
      <c r="BA1551" s="139"/>
      <c r="BB1551" s="139"/>
      <c r="BC1551" s="139"/>
      <c r="BD1551" s="139"/>
      <c r="BE1551" s="139"/>
      <c r="BF1551" s="139"/>
      <c r="BG1551" s="139"/>
    </row>
    <row r="1552" spans="1:59" ht="14.25" x14ac:dyDescent="0.2">
      <c r="A1552" s="139"/>
      <c r="B1552" s="139"/>
      <c r="C1552" s="139"/>
      <c r="D1552" s="139"/>
      <c r="E1552" s="139"/>
      <c r="F1552" s="139"/>
      <c r="G1552" s="139"/>
      <c r="H1552" s="139"/>
      <c r="I1552" s="139"/>
      <c r="J1552" s="139"/>
      <c r="K1552" s="139"/>
      <c r="L1552" s="139"/>
      <c r="M1552" s="139"/>
      <c r="N1552" s="139"/>
      <c r="O1552" s="139"/>
      <c r="P1552" s="139"/>
      <c r="Q1552" s="139"/>
      <c r="R1552" s="139"/>
      <c r="S1552" s="139"/>
      <c r="T1552" s="139"/>
      <c r="U1552" s="139"/>
      <c r="V1552" s="139"/>
      <c r="W1552" s="139"/>
      <c r="X1552" s="139"/>
      <c r="Y1552" s="139"/>
      <c r="Z1552" s="139"/>
      <c r="AA1552" s="139"/>
      <c r="AB1552" s="139"/>
      <c r="AC1552" s="139"/>
      <c r="AD1552" s="139"/>
      <c r="AE1552" s="139"/>
      <c r="AF1552" s="139"/>
      <c r="AG1552" s="139"/>
      <c r="AH1552" s="139"/>
      <c r="AI1552" s="139"/>
      <c r="AJ1552" s="139"/>
      <c r="AK1552" s="139"/>
      <c r="AL1552" s="139"/>
      <c r="AM1552" s="139"/>
      <c r="AN1552" s="139"/>
      <c r="AO1552" s="139"/>
      <c r="AP1552" s="139"/>
      <c r="AQ1552" s="139"/>
      <c r="AR1552" s="139"/>
      <c r="AS1552" s="139"/>
      <c r="AT1552" s="139"/>
      <c r="AU1552" s="139"/>
      <c r="AV1552" s="139"/>
      <c r="AW1552" s="139"/>
      <c r="AX1552" s="139"/>
      <c r="AY1552" s="139"/>
      <c r="AZ1552" s="139"/>
      <c r="BA1552" s="139"/>
      <c r="BB1552" s="139"/>
      <c r="BC1552" s="139"/>
      <c r="BD1552" s="139"/>
      <c r="BE1552" s="139"/>
      <c r="BF1552" s="139"/>
      <c r="BG1552" s="139"/>
    </row>
    <row r="1553" spans="1:59" ht="14.25" x14ac:dyDescent="0.2">
      <c r="A1553" s="139"/>
      <c r="B1553" s="139"/>
      <c r="C1553" s="139"/>
      <c r="D1553" s="139"/>
      <c r="E1553" s="139"/>
      <c r="F1553" s="139"/>
      <c r="G1553" s="139"/>
      <c r="H1553" s="139"/>
      <c r="I1553" s="139"/>
      <c r="J1553" s="139"/>
      <c r="K1553" s="139"/>
      <c r="L1553" s="139"/>
      <c r="M1553" s="139"/>
      <c r="N1553" s="139"/>
      <c r="O1553" s="139"/>
      <c r="P1553" s="139"/>
      <c r="Q1553" s="139"/>
      <c r="R1553" s="139"/>
      <c r="S1553" s="139"/>
      <c r="T1553" s="139"/>
      <c r="U1553" s="139"/>
      <c r="V1553" s="139"/>
      <c r="W1553" s="139"/>
      <c r="X1553" s="139"/>
      <c r="Y1553" s="139"/>
      <c r="Z1553" s="139"/>
      <c r="AA1553" s="139"/>
      <c r="AB1553" s="139"/>
      <c r="AC1553" s="139"/>
      <c r="AD1553" s="139"/>
      <c r="AE1553" s="139"/>
      <c r="AF1553" s="139"/>
      <c r="AG1553" s="139"/>
      <c r="AH1553" s="139"/>
      <c r="AI1553" s="139"/>
      <c r="AJ1553" s="139"/>
      <c r="AK1553" s="139"/>
      <c r="AL1553" s="139"/>
      <c r="AM1553" s="139"/>
      <c r="AN1553" s="139"/>
      <c r="AO1553" s="139"/>
      <c r="AP1553" s="139"/>
      <c r="AQ1553" s="139"/>
      <c r="AR1553" s="139"/>
      <c r="AS1553" s="139"/>
      <c r="AT1553" s="139"/>
      <c r="AU1553" s="139"/>
      <c r="AV1553" s="139"/>
      <c r="AW1553" s="139"/>
      <c r="AX1553" s="139"/>
      <c r="AY1553" s="139"/>
      <c r="AZ1553" s="139"/>
      <c r="BA1553" s="139"/>
      <c r="BB1553" s="139"/>
      <c r="BC1553" s="139"/>
      <c r="BD1553" s="139"/>
      <c r="BE1553" s="139"/>
      <c r="BF1553" s="139"/>
      <c r="BG1553" s="139"/>
    </row>
    <row r="1554" spans="1:59" ht="14.25" x14ac:dyDescent="0.2">
      <c r="A1554" s="139"/>
      <c r="B1554" s="139"/>
      <c r="C1554" s="139"/>
      <c r="D1554" s="139"/>
      <c r="E1554" s="139"/>
      <c r="F1554" s="139"/>
      <c r="G1554" s="139"/>
      <c r="H1554" s="139"/>
      <c r="I1554" s="139"/>
      <c r="J1554" s="139"/>
      <c r="K1554" s="139"/>
      <c r="L1554" s="139"/>
      <c r="M1554" s="139"/>
      <c r="N1554" s="139"/>
      <c r="O1554" s="139"/>
      <c r="P1554" s="139"/>
      <c r="Q1554" s="139"/>
      <c r="R1554" s="139"/>
      <c r="S1554" s="139"/>
      <c r="T1554" s="139"/>
      <c r="U1554" s="139"/>
      <c r="V1554" s="139"/>
      <c r="W1554" s="139"/>
      <c r="X1554" s="139"/>
      <c r="Y1554" s="139"/>
      <c r="Z1554" s="139"/>
      <c r="AA1554" s="139"/>
      <c r="AB1554" s="139"/>
      <c r="AC1554" s="139"/>
      <c r="AD1554" s="139"/>
      <c r="AE1554" s="139"/>
      <c r="AF1554" s="139"/>
      <c r="AG1554" s="139"/>
      <c r="AH1554" s="139"/>
      <c r="AI1554" s="139"/>
      <c r="AJ1554" s="139"/>
      <c r="AK1554" s="139"/>
      <c r="AL1554" s="139"/>
      <c r="AM1554" s="139"/>
      <c r="AN1554" s="139"/>
      <c r="AO1554" s="139"/>
      <c r="AP1554" s="139"/>
      <c r="AQ1554" s="139"/>
      <c r="AR1554" s="139"/>
      <c r="AS1554" s="139"/>
      <c r="AT1554" s="139"/>
      <c r="AU1554" s="139"/>
      <c r="AV1554" s="139"/>
      <c r="AW1554" s="139"/>
      <c r="AX1554" s="139"/>
      <c r="AY1554" s="139"/>
      <c r="AZ1554" s="139"/>
      <c r="BA1554" s="139"/>
      <c r="BB1554" s="139"/>
      <c r="BC1554" s="139"/>
      <c r="BD1554" s="139"/>
      <c r="BE1554" s="139"/>
      <c r="BF1554" s="139"/>
      <c r="BG1554" s="139"/>
    </row>
    <row r="1555" spans="1:59" ht="14.25" x14ac:dyDescent="0.2">
      <c r="A1555" s="139"/>
      <c r="B1555" s="139"/>
      <c r="C1555" s="139"/>
      <c r="D1555" s="139"/>
      <c r="E1555" s="139"/>
      <c r="F1555" s="139"/>
      <c r="G1555" s="139"/>
      <c r="H1555" s="139"/>
      <c r="I1555" s="139"/>
      <c r="J1555" s="139"/>
      <c r="K1555" s="139"/>
      <c r="L1555" s="139"/>
      <c r="M1555" s="139"/>
      <c r="N1555" s="139"/>
      <c r="O1555" s="139"/>
      <c r="P1555" s="139"/>
      <c r="Q1555" s="139"/>
      <c r="R1555" s="139"/>
      <c r="S1555" s="139"/>
      <c r="T1555" s="139"/>
      <c r="U1555" s="139"/>
      <c r="V1555" s="139"/>
      <c r="W1555" s="139"/>
      <c r="X1555" s="139"/>
      <c r="Y1555" s="139"/>
      <c r="Z1555" s="139"/>
      <c r="AA1555" s="139"/>
      <c r="AB1555" s="139"/>
      <c r="AC1555" s="139"/>
      <c r="AD1555" s="139"/>
      <c r="AE1555" s="139"/>
      <c r="AF1555" s="139"/>
      <c r="AG1555" s="139"/>
      <c r="AH1555" s="139"/>
      <c r="AI1555" s="139"/>
      <c r="AJ1555" s="139"/>
      <c r="AK1555" s="139"/>
      <c r="AL1555" s="139"/>
      <c r="AM1555" s="139"/>
      <c r="AN1555" s="139"/>
      <c r="AO1555" s="139"/>
      <c r="AP1555" s="139"/>
      <c r="AQ1555" s="139"/>
      <c r="AR1555" s="139"/>
      <c r="AS1555" s="139"/>
      <c r="AT1555" s="139"/>
      <c r="AU1555" s="139"/>
      <c r="AV1555" s="139"/>
      <c r="AW1555" s="139"/>
      <c r="AX1555" s="139"/>
      <c r="AY1555" s="139"/>
      <c r="AZ1555" s="139"/>
      <c r="BA1555" s="139"/>
      <c r="BB1555" s="139"/>
      <c r="BC1555" s="139"/>
      <c r="BD1555" s="139"/>
      <c r="BE1555" s="139"/>
      <c r="BF1555" s="139"/>
      <c r="BG1555" s="139"/>
    </row>
    <row r="1556" spans="1:59" ht="14.25" x14ac:dyDescent="0.2">
      <c r="A1556" s="139"/>
      <c r="B1556" s="139"/>
      <c r="C1556" s="139"/>
      <c r="D1556" s="139"/>
      <c r="E1556" s="139"/>
      <c r="F1556" s="139"/>
      <c r="G1556" s="139"/>
      <c r="H1556" s="139"/>
      <c r="I1556" s="139"/>
      <c r="J1556" s="139"/>
      <c r="K1556" s="139"/>
      <c r="L1556" s="139"/>
      <c r="M1556" s="139"/>
      <c r="N1556" s="139"/>
      <c r="O1556" s="139"/>
      <c r="P1556" s="139"/>
      <c r="Q1556" s="139"/>
      <c r="R1556" s="139"/>
      <c r="S1556" s="139"/>
      <c r="T1556" s="139"/>
      <c r="U1556" s="139"/>
      <c r="V1556" s="139"/>
      <c r="W1556" s="139"/>
      <c r="X1556" s="139"/>
      <c r="Y1556" s="139"/>
      <c r="Z1556" s="139"/>
      <c r="AA1556" s="139"/>
      <c r="AB1556" s="139"/>
      <c r="AC1556" s="139"/>
      <c r="AD1556" s="139"/>
      <c r="AE1556" s="139"/>
      <c r="AF1556" s="139"/>
      <c r="AG1556" s="139"/>
      <c r="AH1556" s="139"/>
      <c r="AI1556" s="139"/>
      <c r="AJ1556" s="139"/>
      <c r="AK1556" s="139"/>
      <c r="AL1556" s="139"/>
      <c r="AM1556" s="139"/>
      <c r="AN1556" s="139"/>
      <c r="AO1556" s="139"/>
      <c r="AP1556" s="139"/>
      <c r="AQ1556" s="139"/>
      <c r="AR1556" s="139"/>
      <c r="AS1556" s="139"/>
      <c r="AT1556" s="139"/>
      <c r="AU1556" s="139"/>
      <c r="AV1556" s="139"/>
      <c r="AW1556" s="139"/>
      <c r="AX1556" s="139"/>
      <c r="AY1556" s="139"/>
      <c r="AZ1556" s="139"/>
      <c r="BA1556" s="139"/>
      <c r="BB1556" s="139"/>
      <c r="BC1556" s="139"/>
      <c r="BD1556" s="139"/>
      <c r="BE1556" s="139"/>
      <c r="BF1556" s="139"/>
      <c r="BG1556" s="139"/>
    </row>
    <row r="1557" spans="1:59" ht="14.25" x14ac:dyDescent="0.2">
      <c r="A1557" s="139"/>
      <c r="B1557" s="139"/>
      <c r="C1557" s="139"/>
      <c r="D1557" s="139"/>
      <c r="E1557" s="139"/>
      <c r="F1557" s="139"/>
      <c r="G1557" s="139"/>
      <c r="H1557" s="139"/>
      <c r="I1557" s="139"/>
      <c r="J1557" s="139"/>
      <c r="K1557" s="139"/>
      <c r="L1557" s="139"/>
      <c r="M1557" s="139"/>
      <c r="N1557" s="139"/>
      <c r="O1557" s="139"/>
      <c r="P1557" s="139"/>
      <c r="Q1557" s="139"/>
      <c r="R1557" s="139"/>
      <c r="S1557" s="139"/>
      <c r="T1557" s="139"/>
      <c r="U1557" s="139"/>
      <c r="V1557" s="139"/>
      <c r="W1557" s="139"/>
      <c r="X1557" s="139"/>
      <c r="Y1557" s="139"/>
      <c r="Z1557" s="139"/>
      <c r="AA1557" s="139"/>
      <c r="AB1557" s="139"/>
      <c r="AC1557" s="139"/>
      <c r="AD1557" s="139"/>
      <c r="AE1557" s="139"/>
      <c r="AF1557" s="139"/>
      <c r="AG1557" s="139"/>
      <c r="AH1557" s="139"/>
      <c r="AI1557" s="139"/>
      <c r="AJ1557" s="139"/>
      <c r="AK1557" s="139"/>
      <c r="AL1557" s="139"/>
      <c r="AM1557" s="139"/>
      <c r="AN1557" s="139"/>
      <c r="AO1557" s="139"/>
      <c r="AP1557" s="139"/>
      <c r="AQ1557" s="139"/>
      <c r="AR1557" s="139"/>
      <c r="AS1557" s="139"/>
      <c r="AT1557" s="139"/>
      <c r="AU1557" s="139"/>
      <c r="AV1557" s="139"/>
      <c r="AW1557" s="139"/>
      <c r="AX1557" s="139"/>
      <c r="AY1557" s="139"/>
      <c r="AZ1557" s="139"/>
      <c r="BA1557" s="139"/>
      <c r="BB1557" s="139"/>
      <c r="BC1557" s="139"/>
      <c r="BD1557" s="139"/>
      <c r="BE1557" s="139"/>
      <c r="BF1557" s="139"/>
      <c r="BG1557" s="139"/>
    </row>
    <row r="1558" spans="1:59" ht="14.25" x14ac:dyDescent="0.2">
      <c r="A1558" s="139"/>
      <c r="B1558" s="139"/>
      <c r="C1558" s="139"/>
      <c r="D1558" s="139"/>
      <c r="E1558" s="139"/>
      <c r="F1558" s="139"/>
      <c r="G1558" s="139"/>
      <c r="H1558" s="139"/>
      <c r="I1558" s="139"/>
      <c r="J1558" s="139"/>
      <c r="K1558" s="139"/>
      <c r="L1558" s="139"/>
      <c r="M1558" s="139"/>
      <c r="N1558" s="139"/>
      <c r="O1558" s="139"/>
      <c r="P1558" s="139"/>
      <c r="Q1558" s="139"/>
      <c r="R1558" s="139"/>
      <c r="S1558" s="139"/>
      <c r="T1558" s="139"/>
      <c r="U1558" s="139"/>
      <c r="V1558" s="139"/>
      <c r="W1558" s="139"/>
      <c r="X1558" s="139"/>
      <c r="Y1558" s="139"/>
      <c r="Z1558" s="139"/>
      <c r="AA1558" s="139"/>
      <c r="AB1558" s="139"/>
      <c r="AC1558" s="139"/>
      <c r="AD1558" s="139"/>
      <c r="AE1558" s="139"/>
      <c r="AF1558" s="139"/>
      <c r="AG1558" s="139"/>
      <c r="AH1558" s="139"/>
      <c r="AI1558" s="139"/>
      <c r="AJ1558" s="139"/>
      <c r="AK1558" s="139"/>
      <c r="AL1558" s="139"/>
      <c r="AM1558" s="139"/>
      <c r="AN1558" s="139"/>
      <c r="AO1558" s="139"/>
      <c r="AP1558" s="139"/>
      <c r="AQ1558" s="139"/>
      <c r="AR1558" s="139"/>
      <c r="AS1558" s="139"/>
      <c r="AT1558" s="139"/>
      <c r="AU1558" s="139"/>
      <c r="AV1558" s="139"/>
      <c r="AW1558" s="139"/>
      <c r="AX1558" s="139"/>
      <c r="AY1558" s="139"/>
      <c r="AZ1558" s="139"/>
      <c r="BA1558" s="139"/>
      <c r="BB1558" s="139"/>
      <c r="BC1558" s="139"/>
      <c r="BD1558" s="139"/>
      <c r="BE1558" s="139"/>
      <c r="BF1558" s="139"/>
      <c r="BG1558" s="139"/>
    </row>
    <row r="1559" spans="1:59" ht="14.25" x14ac:dyDescent="0.2">
      <c r="A1559" s="139"/>
      <c r="B1559" s="139"/>
      <c r="C1559" s="139"/>
      <c r="D1559" s="139"/>
      <c r="E1559" s="139"/>
      <c r="F1559" s="139"/>
      <c r="G1559" s="139"/>
      <c r="H1559" s="139"/>
      <c r="I1559" s="139"/>
      <c r="J1559" s="139"/>
      <c r="K1559" s="139"/>
      <c r="L1559" s="139"/>
      <c r="M1559" s="139"/>
      <c r="N1559" s="139"/>
      <c r="O1559" s="139"/>
      <c r="P1559" s="139"/>
      <c r="Q1559" s="139"/>
      <c r="R1559" s="139"/>
      <c r="S1559" s="139"/>
      <c r="T1559" s="139"/>
      <c r="U1559" s="139"/>
      <c r="V1559" s="139"/>
      <c r="W1559" s="139"/>
      <c r="X1559" s="139"/>
      <c r="Y1559" s="139"/>
      <c r="Z1559" s="139"/>
      <c r="AA1559" s="139"/>
      <c r="AB1559" s="139"/>
      <c r="AC1559" s="139"/>
      <c r="AD1559" s="139"/>
      <c r="AE1559" s="139"/>
      <c r="AF1559" s="139"/>
      <c r="AG1559" s="139"/>
      <c r="AH1559" s="139"/>
      <c r="AI1559" s="139"/>
      <c r="AJ1559" s="139"/>
      <c r="AK1559" s="139"/>
      <c r="AL1559" s="139"/>
      <c r="AM1559" s="139"/>
      <c r="AN1559" s="139"/>
      <c r="AO1559" s="139"/>
      <c r="AP1559" s="139"/>
      <c r="AQ1559" s="139"/>
      <c r="AR1559" s="139"/>
      <c r="AS1559" s="139"/>
      <c r="AT1559" s="139"/>
      <c r="AU1559" s="139"/>
      <c r="AV1559" s="139"/>
      <c r="AW1559" s="139"/>
      <c r="AX1559" s="139"/>
      <c r="AY1559" s="139"/>
      <c r="AZ1559" s="139"/>
      <c r="BA1559" s="139"/>
      <c r="BB1559" s="139"/>
      <c r="BC1559" s="139"/>
      <c r="BD1559" s="139"/>
      <c r="BE1559" s="139"/>
      <c r="BF1559" s="139"/>
      <c r="BG1559" s="139"/>
    </row>
    <row r="1560" spans="1:59" ht="14.25" x14ac:dyDescent="0.2">
      <c r="A1560" s="139"/>
      <c r="B1560" s="139"/>
      <c r="C1560" s="139"/>
      <c r="D1560" s="139"/>
      <c r="E1560" s="139"/>
      <c r="F1560" s="139"/>
      <c r="G1560" s="139"/>
      <c r="H1560" s="139"/>
      <c r="I1560" s="139"/>
      <c r="J1560" s="139"/>
      <c r="K1560" s="139"/>
      <c r="L1560" s="139"/>
      <c r="M1560" s="139"/>
      <c r="N1560" s="139"/>
      <c r="O1560" s="139"/>
      <c r="P1560" s="139"/>
      <c r="Q1560" s="139"/>
      <c r="R1560" s="139"/>
      <c r="S1560" s="139"/>
      <c r="T1560" s="139"/>
      <c r="U1560" s="139"/>
      <c r="V1560" s="139"/>
      <c r="W1560" s="139"/>
      <c r="X1560" s="139"/>
      <c r="Y1560" s="139"/>
      <c r="Z1560" s="139"/>
      <c r="AA1560" s="139"/>
      <c r="AB1560" s="139"/>
      <c r="AC1560" s="139"/>
      <c r="AD1560" s="139"/>
      <c r="AE1560" s="139"/>
      <c r="AF1560" s="139"/>
      <c r="AG1560" s="139"/>
      <c r="AH1560" s="139"/>
      <c r="AI1560" s="139"/>
      <c r="AJ1560" s="139"/>
      <c r="AK1560" s="139"/>
      <c r="AL1560" s="139"/>
      <c r="AM1560" s="139"/>
      <c r="AN1560" s="139"/>
      <c r="AO1560" s="139"/>
      <c r="AP1560" s="139"/>
      <c r="AQ1560" s="139"/>
      <c r="AR1560" s="139"/>
      <c r="AS1560" s="139"/>
      <c r="AT1560" s="139"/>
      <c r="AU1560" s="139"/>
      <c r="AV1560" s="139"/>
      <c r="AW1560" s="139"/>
      <c r="AX1560" s="139"/>
      <c r="AY1560" s="139"/>
      <c r="AZ1560" s="139"/>
      <c r="BA1560" s="139"/>
      <c r="BB1560" s="139"/>
      <c r="BC1560" s="139"/>
      <c r="BD1560" s="139"/>
      <c r="BE1560" s="139"/>
      <c r="BF1560" s="139"/>
      <c r="BG1560" s="139"/>
    </row>
    <row r="1561" spans="1:59" ht="14.25" x14ac:dyDescent="0.2">
      <c r="A1561" s="139"/>
      <c r="B1561" s="139"/>
      <c r="C1561" s="139"/>
      <c r="D1561" s="139"/>
      <c r="E1561" s="139"/>
      <c r="F1561" s="139"/>
      <c r="G1561" s="139"/>
      <c r="H1561" s="139"/>
      <c r="I1561" s="139"/>
      <c r="J1561" s="139"/>
      <c r="K1561" s="139"/>
      <c r="L1561" s="139"/>
      <c r="M1561" s="139"/>
      <c r="N1561" s="139"/>
      <c r="O1561" s="139"/>
      <c r="P1561" s="139"/>
      <c r="Q1561" s="139"/>
      <c r="R1561" s="139"/>
      <c r="S1561" s="139"/>
      <c r="T1561" s="139"/>
      <c r="U1561" s="139"/>
      <c r="V1561" s="139"/>
      <c r="W1561" s="139"/>
      <c r="X1561" s="139"/>
      <c r="Y1561" s="139"/>
      <c r="Z1561" s="139"/>
      <c r="AA1561" s="139"/>
      <c r="AB1561" s="139"/>
      <c r="AC1561" s="139"/>
      <c r="AD1561" s="139"/>
      <c r="AE1561" s="139"/>
      <c r="AF1561" s="139"/>
      <c r="AG1561" s="139"/>
      <c r="AH1561" s="139"/>
      <c r="AI1561" s="139"/>
      <c r="AJ1561" s="139"/>
      <c r="AK1561" s="139"/>
      <c r="AL1561" s="139"/>
      <c r="AM1561" s="139"/>
      <c r="AN1561" s="139"/>
      <c r="AO1561" s="139"/>
      <c r="AP1561" s="139"/>
      <c r="AQ1561" s="139"/>
      <c r="AR1561" s="139"/>
      <c r="AS1561" s="139"/>
      <c r="AT1561" s="139"/>
      <c r="AU1561" s="139"/>
      <c r="AV1561" s="139"/>
      <c r="AW1561" s="139"/>
      <c r="AX1561" s="139"/>
      <c r="AY1561" s="139"/>
      <c r="AZ1561" s="139"/>
      <c r="BA1561" s="139"/>
      <c r="BB1561" s="139"/>
      <c r="BC1561" s="139"/>
      <c r="BD1561" s="139"/>
      <c r="BE1561" s="139"/>
      <c r="BF1561" s="139"/>
      <c r="BG1561" s="139"/>
    </row>
    <row r="1562" spans="1:59" ht="14.25" x14ac:dyDescent="0.2">
      <c r="A1562" s="139"/>
      <c r="B1562" s="139"/>
      <c r="C1562" s="139"/>
      <c r="D1562" s="139"/>
      <c r="E1562" s="139"/>
      <c r="F1562" s="139"/>
      <c r="G1562" s="139"/>
      <c r="H1562" s="139"/>
      <c r="I1562" s="139"/>
      <c r="J1562" s="139"/>
      <c r="K1562" s="139"/>
      <c r="L1562" s="139"/>
      <c r="M1562" s="139"/>
      <c r="N1562" s="139"/>
      <c r="O1562" s="139"/>
      <c r="P1562" s="139"/>
      <c r="Q1562" s="139"/>
      <c r="R1562" s="139"/>
      <c r="S1562" s="139"/>
      <c r="T1562" s="139"/>
      <c r="U1562" s="139"/>
      <c r="V1562" s="139"/>
      <c r="W1562" s="139"/>
      <c r="X1562" s="139"/>
      <c r="Y1562" s="139"/>
      <c r="Z1562" s="139"/>
      <c r="AA1562" s="139"/>
      <c r="AB1562" s="139"/>
      <c r="AC1562" s="139"/>
      <c r="AD1562" s="139"/>
      <c r="AE1562" s="139"/>
      <c r="AF1562" s="139"/>
      <c r="AG1562" s="139"/>
      <c r="AH1562" s="139"/>
      <c r="AI1562" s="139"/>
      <c r="AJ1562" s="139"/>
      <c r="AK1562" s="139"/>
      <c r="AL1562" s="139"/>
      <c r="AM1562" s="139"/>
      <c r="AN1562" s="139"/>
      <c r="AO1562" s="139"/>
      <c r="AP1562" s="139"/>
      <c r="AQ1562" s="139"/>
      <c r="AR1562" s="139"/>
      <c r="AS1562" s="139"/>
      <c r="AT1562" s="139"/>
      <c r="AU1562" s="139"/>
      <c r="AV1562" s="139"/>
      <c r="AW1562" s="139"/>
      <c r="AX1562" s="139"/>
      <c r="AY1562" s="139"/>
      <c r="AZ1562" s="139"/>
      <c r="BA1562" s="139"/>
      <c r="BB1562" s="139"/>
      <c r="BC1562" s="139"/>
      <c r="BD1562" s="139"/>
      <c r="BE1562" s="139"/>
      <c r="BF1562" s="139"/>
      <c r="BG1562" s="139"/>
    </row>
    <row r="1563" spans="1:59" ht="14.25" x14ac:dyDescent="0.2">
      <c r="A1563" s="139"/>
      <c r="B1563" s="139"/>
      <c r="C1563" s="139"/>
      <c r="D1563" s="139"/>
      <c r="E1563" s="139"/>
      <c r="F1563" s="139"/>
      <c r="G1563" s="139"/>
      <c r="H1563" s="139"/>
      <c r="I1563" s="139"/>
      <c r="J1563" s="139"/>
      <c r="K1563" s="139"/>
      <c r="L1563" s="139"/>
      <c r="M1563" s="139"/>
      <c r="N1563" s="139"/>
      <c r="O1563" s="139"/>
      <c r="P1563" s="139"/>
      <c r="Q1563" s="139"/>
      <c r="R1563" s="139"/>
      <c r="S1563" s="139"/>
      <c r="T1563" s="139"/>
      <c r="U1563" s="139"/>
      <c r="V1563" s="139"/>
      <c r="W1563" s="139"/>
      <c r="X1563" s="139"/>
      <c r="Y1563" s="139"/>
      <c r="Z1563" s="139"/>
      <c r="AA1563" s="139"/>
      <c r="AB1563" s="139"/>
      <c r="AC1563" s="139"/>
      <c r="AD1563" s="139"/>
      <c r="AE1563" s="139"/>
      <c r="AF1563" s="139"/>
      <c r="AG1563" s="139"/>
      <c r="AH1563" s="139"/>
      <c r="AI1563" s="139"/>
      <c r="AJ1563" s="139"/>
      <c r="AK1563" s="139"/>
      <c r="AL1563" s="139"/>
      <c r="AM1563" s="139"/>
      <c r="AN1563" s="139"/>
      <c r="AO1563" s="139"/>
      <c r="AP1563" s="139"/>
      <c r="AQ1563" s="139"/>
      <c r="AR1563" s="139"/>
      <c r="AS1563" s="139"/>
      <c r="AT1563" s="139"/>
      <c r="AU1563" s="139"/>
      <c r="AV1563" s="139"/>
      <c r="AW1563" s="139"/>
      <c r="AX1563" s="139"/>
      <c r="AY1563" s="139"/>
      <c r="AZ1563" s="139"/>
      <c r="BA1563" s="139"/>
      <c r="BB1563" s="139"/>
      <c r="BC1563" s="139"/>
      <c r="BD1563" s="139"/>
      <c r="BE1563" s="139"/>
      <c r="BF1563" s="139"/>
      <c r="BG1563" s="139"/>
    </row>
    <row r="1564" spans="1:59" ht="14.25" x14ac:dyDescent="0.2">
      <c r="A1564" s="139"/>
      <c r="B1564" s="139"/>
      <c r="C1564" s="139"/>
      <c r="D1564" s="139"/>
      <c r="E1564" s="139"/>
      <c r="F1564" s="139"/>
      <c r="G1564" s="139"/>
      <c r="H1564" s="139"/>
      <c r="I1564" s="139"/>
      <c r="J1564" s="139"/>
      <c r="K1564" s="139"/>
      <c r="L1564" s="139"/>
      <c r="M1564" s="139"/>
      <c r="N1564" s="139"/>
      <c r="O1564" s="139"/>
      <c r="P1564" s="139"/>
      <c r="Q1564" s="139"/>
      <c r="R1564" s="139"/>
      <c r="S1564" s="139"/>
      <c r="T1564" s="139"/>
      <c r="U1564" s="139"/>
      <c r="V1564" s="139"/>
      <c r="W1564" s="139"/>
      <c r="X1564" s="139"/>
      <c r="Y1564" s="139"/>
      <c r="Z1564" s="139"/>
      <c r="AA1564" s="139"/>
      <c r="AB1564" s="139"/>
      <c r="AC1564" s="139"/>
      <c r="AD1564" s="139"/>
      <c r="AE1564" s="139"/>
      <c r="AF1564" s="139"/>
      <c r="AG1564" s="139"/>
      <c r="AH1564" s="139"/>
      <c r="AI1564" s="139"/>
      <c r="AJ1564" s="139"/>
      <c r="AK1564" s="139"/>
      <c r="AL1564" s="139"/>
      <c r="AM1564" s="139"/>
      <c r="AN1564" s="139"/>
      <c r="AO1564" s="139"/>
      <c r="AP1564" s="139"/>
      <c r="AQ1564" s="139"/>
      <c r="AR1564" s="139"/>
      <c r="AS1564" s="139"/>
      <c r="AT1564" s="139"/>
      <c r="AU1564" s="139"/>
      <c r="AV1564" s="139"/>
      <c r="AW1564" s="139"/>
      <c r="AX1564" s="139"/>
      <c r="AY1564" s="139"/>
      <c r="AZ1564" s="139"/>
      <c r="BA1564" s="139"/>
      <c r="BB1564" s="139"/>
      <c r="BC1564" s="139"/>
      <c r="BD1564" s="139"/>
      <c r="BE1564" s="139"/>
      <c r="BF1564" s="139"/>
      <c r="BG1564" s="139"/>
    </row>
    <row r="1565" spans="1:59" ht="14.25" x14ac:dyDescent="0.2">
      <c r="A1565" s="139"/>
      <c r="B1565" s="139"/>
      <c r="C1565" s="139"/>
      <c r="D1565" s="139"/>
      <c r="E1565" s="139"/>
      <c r="F1565" s="139"/>
      <c r="G1565" s="139"/>
      <c r="H1565" s="139"/>
      <c r="I1565" s="139"/>
      <c r="J1565" s="139"/>
      <c r="K1565" s="139"/>
      <c r="L1565" s="139"/>
      <c r="M1565" s="139"/>
      <c r="N1565" s="139"/>
      <c r="O1565" s="139"/>
      <c r="P1565" s="139"/>
      <c r="Q1565" s="139"/>
      <c r="R1565" s="139"/>
      <c r="S1565" s="139"/>
      <c r="T1565" s="139"/>
      <c r="U1565" s="139"/>
      <c r="V1565" s="139"/>
      <c r="W1565" s="139"/>
      <c r="X1565" s="139"/>
      <c r="Y1565" s="139"/>
      <c r="Z1565" s="139"/>
      <c r="AA1565" s="139"/>
      <c r="AB1565" s="139"/>
      <c r="AC1565" s="139"/>
      <c r="AD1565" s="139"/>
      <c r="AE1565" s="139"/>
      <c r="AF1565" s="139"/>
      <c r="AG1565" s="139"/>
      <c r="AH1565" s="139"/>
      <c r="AI1565" s="139"/>
      <c r="AJ1565" s="139"/>
      <c r="AK1565" s="139"/>
      <c r="AL1565" s="139"/>
      <c r="AM1565" s="139"/>
      <c r="AN1565" s="139"/>
      <c r="AO1565" s="139"/>
      <c r="AP1565" s="139"/>
      <c r="AQ1565" s="139"/>
      <c r="AR1565" s="139"/>
      <c r="AS1565" s="139"/>
      <c r="AT1565" s="139"/>
      <c r="AU1565" s="139"/>
      <c r="AV1565" s="139"/>
      <c r="AW1565" s="139"/>
      <c r="AX1565" s="139"/>
      <c r="AY1565" s="139"/>
      <c r="AZ1565" s="139"/>
      <c r="BA1565" s="139"/>
      <c r="BB1565" s="139"/>
      <c r="BC1565" s="139"/>
      <c r="BD1565" s="139"/>
      <c r="BE1565" s="139"/>
      <c r="BF1565" s="139"/>
      <c r="BG1565" s="139"/>
    </row>
    <row r="1566" spans="1:59" ht="14.25" x14ac:dyDescent="0.2">
      <c r="A1566" s="139"/>
      <c r="B1566" s="139"/>
      <c r="C1566" s="139"/>
      <c r="D1566" s="139"/>
      <c r="E1566" s="139"/>
      <c r="F1566" s="139"/>
      <c r="G1566" s="139"/>
      <c r="H1566" s="139"/>
      <c r="I1566" s="139"/>
      <c r="J1566" s="139"/>
      <c r="K1566" s="139"/>
      <c r="L1566" s="139"/>
      <c r="M1566" s="139"/>
      <c r="N1566" s="139"/>
      <c r="O1566" s="139"/>
      <c r="P1566" s="139"/>
      <c r="Q1566" s="139"/>
      <c r="R1566" s="139"/>
      <c r="S1566" s="139"/>
      <c r="T1566" s="139"/>
      <c r="U1566" s="139"/>
      <c r="V1566" s="139"/>
      <c r="W1566" s="139"/>
      <c r="X1566" s="139"/>
      <c r="Y1566" s="139"/>
      <c r="Z1566" s="139"/>
      <c r="AA1566" s="139"/>
      <c r="AB1566" s="139"/>
      <c r="AC1566" s="139"/>
      <c r="AD1566" s="139"/>
      <c r="AE1566" s="139"/>
      <c r="AF1566" s="139"/>
      <c r="AG1566" s="139"/>
      <c r="AH1566" s="139"/>
      <c r="AI1566" s="139"/>
      <c r="AJ1566" s="139"/>
      <c r="AK1566" s="139"/>
      <c r="AL1566" s="139"/>
      <c r="AM1566" s="139"/>
      <c r="AN1566" s="139"/>
      <c r="AO1566" s="139"/>
      <c r="AP1566" s="139"/>
      <c r="AQ1566" s="139"/>
      <c r="AR1566" s="139"/>
      <c r="AS1566" s="139"/>
      <c r="AT1566" s="139"/>
      <c r="AU1566" s="139"/>
      <c r="AV1566" s="139"/>
      <c r="AW1566" s="139"/>
      <c r="AX1566" s="139"/>
      <c r="AY1566" s="139"/>
      <c r="AZ1566" s="139"/>
      <c r="BA1566" s="139"/>
      <c r="BB1566" s="139"/>
      <c r="BC1566" s="139"/>
      <c r="BD1566" s="139"/>
      <c r="BE1566" s="139"/>
      <c r="BF1566" s="139"/>
      <c r="BG1566" s="139"/>
    </row>
    <row r="1567" spans="1:59" ht="14.25" x14ac:dyDescent="0.2">
      <c r="A1567" s="139"/>
      <c r="B1567" s="139"/>
      <c r="C1567" s="139"/>
      <c r="D1567" s="139"/>
      <c r="E1567" s="139"/>
      <c r="F1567" s="139"/>
      <c r="G1567" s="139"/>
      <c r="H1567" s="139"/>
      <c r="I1567" s="139"/>
      <c r="J1567" s="139"/>
      <c r="K1567" s="139"/>
      <c r="L1567" s="139"/>
      <c r="M1567" s="139"/>
      <c r="N1567" s="139"/>
      <c r="O1567" s="139"/>
      <c r="P1567" s="139"/>
      <c r="Q1567" s="139"/>
      <c r="R1567" s="139"/>
      <c r="S1567" s="139"/>
      <c r="T1567" s="139"/>
      <c r="U1567" s="139"/>
      <c r="V1567" s="139"/>
      <c r="W1567" s="139"/>
      <c r="X1567" s="139"/>
      <c r="Y1567" s="139"/>
      <c r="Z1567" s="139"/>
      <c r="AA1567" s="139"/>
      <c r="AB1567" s="139"/>
      <c r="AC1567" s="139"/>
      <c r="AD1567" s="139"/>
      <c r="AE1567" s="139"/>
      <c r="AF1567" s="139"/>
      <c r="AG1567" s="139"/>
      <c r="AH1567" s="139"/>
      <c r="AI1567" s="139"/>
      <c r="AJ1567" s="139"/>
      <c r="AK1567" s="139"/>
      <c r="AL1567" s="139"/>
      <c r="AM1567" s="139"/>
      <c r="AN1567" s="139"/>
      <c r="AO1567" s="139"/>
      <c r="AP1567" s="139"/>
      <c r="AQ1567" s="139"/>
      <c r="AR1567" s="139"/>
      <c r="AS1567" s="139"/>
      <c r="AT1567" s="139"/>
      <c r="AU1567" s="139"/>
      <c r="AV1567" s="139"/>
      <c r="AW1567" s="139"/>
      <c r="AX1567" s="139"/>
      <c r="AY1567" s="139"/>
      <c r="AZ1567" s="139"/>
      <c r="BA1567" s="139"/>
      <c r="BB1567" s="139"/>
      <c r="BC1567" s="139"/>
      <c r="BD1567" s="139"/>
      <c r="BE1567" s="139"/>
      <c r="BF1567" s="139"/>
      <c r="BG1567" s="139"/>
    </row>
    <row r="1568" spans="1:59" ht="14.25" x14ac:dyDescent="0.2">
      <c r="A1568" s="139"/>
      <c r="B1568" s="139"/>
      <c r="C1568" s="139"/>
      <c r="D1568" s="139"/>
      <c r="E1568" s="139"/>
      <c r="F1568" s="139"/>
      <c r="G1568" s="139"/>
      <c r="H1568" s="139"/>
      <c r="I1568" s="139"/>
      <c r="J1568" s="139"/>
      <c r="K1568" s="139"/>
      <c r="L1568" s="139"/>
      <c r="M1568" s="139"/>
      <c r="N1568" s="139"/>
      <c r="O1568" s="139"/>
      <c r="P1568" s="139"/>
      <c r="Q1568" s="139"/>
      <c r="R1568" s="139"/>
      <c r="S1568" s="139"/>
      <c r="T1568" s="139"/>
      <c r="U1568" s="139"/>
      <c r="V1568" s="139"/>
      <c r="W1568" s="139"/>
      <c r="X1568" s="139"/>
      <c r="Y1568" s="139"/>
      <c r="Z1568" s="139"/>
      <c r="AA1568" s="139"/>
      <c r="AB1568" s="139"/>
      <c r="AC1568" s="139"/>
      <c r="AD1568" s="139"/>
      <c r="AE1568" s="139"/>
      <c r="AF1568" s="139"/>
      <c r="AG1568" s="139"/>
      <c r="AH1568" s="139"/>
      <c r="AI1568" s="139"/>
      <c r="AJ1568" s="139"/>
      <c r="AK1568" s="139"/>
      <c r="AL1568" s="139"/>
      <c r="AM1568" s="139"/>
      <c r="AN1568" s="139"/>
      <c r="AO1568" s="139"/>
      <c r="AP1568" s="139"/>
      <c r="AQ1568" s="139"/>
      <c r="AR1568" s="139"/>
      <c r="AS1568" s="139"/>
      <c r="AT1568" s="139"/>
      <c r="AU1568" s="139"/>
      <c r="AV1568" s="139"/>
      <c r="AW1568" s="139"/>
      <c r="AX1568" s="139"/>
      <c r="AY1568" s="139"/>
      <c r="AZ1568" s="139"/>
      <c r="BA1568" s="139"/>
      <c r="BB1568" s="139"/>
      <c r="BC1568" s="139"/>
      <c r="BD1568" s="139"/>
      <c r="BE1568" s="139"/>
      <c r="BF1568" s="139"/>
      <c r="BG1568" s="139"/>
    </row>
    <row r="1569" spans="1:59" ht="14.25" x14ac:dyDescent="0.2">
      <c r="A1569" s="139"/>
      <c r="B1569" s="139"/>
      <c r="C1569" s="139"/>
      <c r="D1569" s="139"/>
      <c r="E1569" s="139"/>
      <c r="F1569" s="139"/>
      <c r="G1569" s="139"/>
      <c r="H1569" s="139"/>
      <c r="I1569" s="139"/>
      <c r="J1569" s="139"/>
      <c r="K1569" s="139"/>
      <c r="L1569" s="139"/>
      <c r="M1569" s="139"/>
      <c r="N1569" s="139"/>
      <c r="O1569" s="139"/>
      <c r="P1569" s="139"/>
      <c r="Q1569" s="139"/>
      <c r="R1569" s="139"/>
      <c r="S1569" s="139"/>
      <c r="T1569" s="139"/>
      <c r="U1569" s="139"/>
      <c r="V1569" s="139"/>
      <c r="W1569" s="139"/>
      <c r="X1569" s="139"/>
      <c r="Y1569" s="139"/>
      <c r="Z1569" s="139"/>
      <c r="AA1569" s="139"/>
      <c r="AB1569" s="139"/>
      <c r="AC1569" s="139"/>
      <c r="AD1569" s="139"/>
      <c r="AE1569" s="139"/>
      <c r="AF1569" s="139"/>
      <c r="AG1569" s="139"/>
      <c r="AH1569" s="139"/>
      <c r="AI1569" s="139"/>
      <c r="AJ1569" s="139"/>
      <c r="AK1569" s="139"/>
      <c r="AL1569" s="139"/>
      <c r="AM1569" s="139"/>
      <c r="AN1569" s="139"/>
      <c r="AO1569" s="139"/>
      <c r="AP1569" s="139"/>
      <c r="AQ1569" s="139"/>
      <c r="AR1569" s="139"/>
      <c r="AS1569" s="139"/>
      <c r="AT1569" s="139"/>
      <c r="AU1569" s="139"/>
      <c r="AV1569" s="139"/>
      <c r="AW1569" s="139"/>
      <c r="AX1569" s="139"/>
      <c r="AY1569" s="139"/>
      <c r="AZ1569" s="139"/>
      <c r="BA1569" s="139"/>
      <c r="BB1569" s="139"/>
      <c r="BC1569" s="139"/>
      <c r="BD1569" s="139"/>
      <c r="BE1569" s="139"/>
      <c r="BF1569" s="139"/>
      <c r="BG1569" s="139"/>
    </row>
    <row r="1570" spans="1:59" ht="14.25" x14ac:dyDescent="0.2">
      <c r="A1570" s="139"/>
      <c r="B1570" s="139"/>
      <c r="C1570" s="139"/>
      <c r="D1570" s="139"/>
      <c r="E1570" s="139"/>
      <c r="F1570" s="139"/>
      <c r="G1570" s="139"/>
      <c r="H1570" s="139"/>
      <c r="I1570" s="139"/>
      <c r="J1570" s="139"/>
      <c r="K1570" s="139"/>
      <c r="L1570" s="139"/>
      <c r="M1570" s="139"/>
      <c r="N1570" s="139"/>
      <c r="O1570" s="139"/>
      <c r="P1570" s="139"/>
      <c r="Q1570" s="139"/>
      <c r="R1570" s="139"/>
      <c r="S1570" s="139"/>
      <c r="T1570" s="139"/>
      <c r="U1570" s="139"/>
      <c r="V1570" s="139"/>
      <c r="W1570" s="139"/>
      <c r="X1570" s="139"/>
      <c r="Y1570" s="139"/>
      <c r="Z1570" s="139"/>
      <c r="AA1570" s="139"/>
      <c r="AB1570" s="139"/>
      <c r="AC1570" s="139"/>
      <c r="AD1570" s="139"/>
      <c r="AE1570" s="139"/>
      <c r="AF1570" s="139"/>
      <c r="AG1570" s="139"/>
      <c r="AH1570" s="139"/>
      <c r="AI1570" s="139"/>
      <c r="AJ1570" s="139"/>
      <c r="AK1570" s="139"/>
      <c r="AL1570" s="139"/>
      <c r="AM1570" s="139"/>
      <c r="AN1570" s="139"/>
      <c r="AO1570" s="139"/>
      <c r="AP1570" s="139"/>
      <c r="AQ1570" s="139"/>
      <c r="AR1570" s="139"/>
      <c r="AS1570" s="139"/>
      <c r="AT1570" s="139"/>
      <c r="AU1570" s="139"/>
      <c r="AV1570" s="139"/>
      <c r="AW1570" s="139"/>
      <c r="AX1570" s="139"/>
      <c r="AY1570" s="139"/>
      <c r="AZ1570" s="139"/>
      <c r="BA1570" s="139"/>
      <c r="BB1570" s="139"/>
      <c r="BC1570" s="139"/>
      <c r="BD1570" s="139"/>
      <c r="BE1570" s="139"/>
      <c r="BF1570" s="139"/>
      <c r="BG1570" s="139"/>
    </row>
    <row r="1571" spans="1:59" ht="14.25" x14ac:dyDescent="0.2">
      <c r="A1571" s="139"/>
      <c r="B1571" s="139"/>
      <c r="C1571" s="139"/>
      <c r="D1571" s="139"/>
      <c r="E1571" s="139"/>
      <c r="F1571" s="139"/>
      <c r="G1571" s="139"/>
      <c r="H1571" s="139"/>
      <c r="I1571" s="139"/>
      <c r="J1571" s="139"/>
      <c r="K1571" s="139"/>
      <c r="L1571" s="139"/>
      <c r="M1571" s="139"/>
      <c r="N1571" s="139"/>
      <c r="O1571" s="139"/>
      <c r="P1571" s="139"/>
      <c r="Q1571" s="139"/>
      <c r="R1571" s="139"/>
      <c r="S1571" s="139"/>
      <c r="T1571" s="139"/>
      <c r="U1571" s="139"/>
      <c r="V1571" s="139"/>
      <c r="W1571" s="139"/>
      <c r="X1571" s="139"/>
      <c r="Y1571" s="139"/>
      <c r="Z1571" s="139"/>
      <c r="AA1571" s="139"/>
      <c r="AB1571" s="139"/>
      <c r="AC1571" s="139"/>
      <c r="AD1571" s="139"/>
      <c r="AE1571" s="139"/>
      <c r="AF1571" s="139"/>
      <c r="AG1571" s="139"/>
      <c r="AH1571" s="139"/>
      <c r="AI1571" s="139"/>
      <c r="AJ1571" s="139"/>
      <c r="AK1571" s="139"/>
      <c r="AL1571" s="139"/>
      <c r="AM1571" s="139"/>
      <c r="AN1571" s="139"/>
      <c r="AO1571" s="139"/>
      <c r="AP1571" s="139"/>
      <c r="AQ1571" s="139"/>
      <c r="AR1571" s="139"/>
      <c r="AS1571" s="139"/>
      <c r="AT1571" s="139"/>
      <c r="AU1571" s="139"/>
      <c r="AV1571" s="139"/>
      <c r="AW1571" s="139"/>
      <c r="AX1571" s="139"/>
      <c r="AY1571" s="139"/>
      <c r="AZ1571" s="139"/>
      <c r="BA1571" s="139"/>
      <c r="BB1571" s="139"/>
      <c r="BC1571" s="139"/>
      <c r="BD1571" s="139"/>
      <c r="BE1571" s="139"/>
      <c r="BF1571" s="139"/>
      <c r="BG1571" s="139"/>
    </row>
    <row r="1572" spans="1:59" ht="14.25" x14ac:dyDescent="0.2">
      <c r="A1572" s="139"/>
      <c r="B1572" s="139"/>
      <c r="C1572" s="139"/>
      <c r="D1572" s="139"/>
      <c r="E1572" s="139"/>
      <c r="F1572" s="139"/>
      <c r="G1572" s="139"/>
      <c r="H1572" s="139"/>
      <c r="I1572" s="139"/>
      <c r="J1572" s="139"/>
      <c r="K1572" s="139"/>
      <c r="L1572" s="139"/>
      <c r="M1572" s="139"/>
      <c r="N1572" s="139"/>
      <c r="O1572" s="139"/>
      <c r="P1572" s="139"/>
      <c r="Q1572" s="139"/>
      <c r="R1572" s="139"/>
      <c r="S1572" s="139"/>
      <c r="T1572" s="139"/>
      <c r="U1572" s="139"/>
      <c r="V1572" s="139"/>
      <c r="W1572" s="139"/>
      <c r="X1572" s="139"/>
      <c r="Y1572" s="139"/>
      <c r="Z1572" s="139"/>
      <c r="AA1572" s="139"/>
      <c r="AB1572" s="139"/>
      <c r="AC1572" s="139"/>
      <c r="AD1572" s="139"/>
      <c r="AE1572" s="139"/>
      <c r="AF1572" s="139"/>
      <c r="AG1572" s="139"/>
      <c r="AH1572" s="139"/>
      <c r="AI1572" s="139"/>
      <c r="AJ1572" s="139"/>
      <c r="AK1572" s="139"/>
      <c r="AL1572" s="139"/>
      <c r="AM1572" s="139"/>
      <c r="AN1572" s="139"/>
      <c r="AO1572" s="139"/>
      <c r="AP1572" s="139"/>
      <c r="AQ1572" s="139"/>
      <c r="AR1572" s="139"/>
      <c r="AS1572" s="139"/>
      <c r="AT1572" s="139"/>
      <c r="AU1572" s="139"/>
      <c r="AV1572" s="139"/>
      <c r="AW1572" s="139"/>
      <c r="AX1572" s="139"/>
      <c r="AY1572" s="139"/>
      <c r="AZ1572" s="139"/>
      <c r="BA1572" s="139"/>
      <c r="BB1572" s="139"/>
      <c r="BC1572" s="139"/>
      <c r="BD1572" s="139"/>
      <c r="BE1572" s="139"/>
      <c r="BF1572" s="139"/>
      <c r="BG1572" s="139"/>
    </row>
    <row r="1573" spans="1:59" ht="14.25" x14ac:dyDescent="0.2">
      <c r="A1573" s="139"/>
      <c r="B1573" s="139"/>
      <c r="C1573" s="139"/>
      <c r="D1573" s="139"/>
      <c r="E1573" s="139"/>
      <c r="F1573" s="139"/>
      <c r="G1573" s="139"/>
      <c r="H1573" s="139"/>
      <c r="I1573" s="139"/>
      <c r="J1573" s="139"/>
      <c r="K1573" s="139"/>
      <c r="L1573" s="139"/>
      <c r="M1573" s="139"/>
      <c r="N1573" s="139"/>
      <c r="O1573" s="139"/>
      <c r="P1573" s="139"/>
      <c r="Q1573" s="139"/>
      <c r="R1573" s="139"/>
      <c r="S1573" s="139"/>
      <c r="T1573" s="139"/>
      <c r="U1573" s="139"/>
      <c r="V1573" s="139"/>
      <c r="W1573" s="139"/>
      <c r="X1573" s="139"/>
      <c r="Y1573" s="139"/>
      <c r="Z1573" s="139"/>
      <c r="AA1573" s="139"/>
      <c r="AB1573" s="139"/>
      <c r="AC1573" s="139"/>
      <c r="AD1573" s="139"/>
      <c r="AE1573" s="139"/>
      <c r="AF1573" s="139"/>
      <c r="AG1573" s="139"/>
      <c r="AH1573" s="139"/>
      <c r="AI1573" s="139"/>
      <c r="AJ1573" s="139"/>
      <c r="AK1573" s="139"/>
      <c r="AL1573" s="139"/>
      <c r="AM1573" s="139"/>
      <c r="AN1573" s="139"/>
      <c r="AO1573" s="139"/>
      <c r="AP1573" s="139"/>
      <c r="AQ1573" s="139"/>
      <c r="AR1573" s="139"/>
      <c r="AS1573" s="139"/>
      <c r="AT1573" s="139"/>
      <c r="AU1573" s="139"/>
      <c r="AV1573" s="139"/>
      <c r="AW1573" s="139"/>
      <c r="AX1573" s="139"/>
      <c r="AY1573" s="139"/>
      <c r="AZ1573" s="139"/>
      <c r="BA1573" s="139"/>
      <c r="BB1573" s="139"/>
      <c r="BC1573" s="139"/>
      <c r="BD1573" s="139"/>
      <c r="BE1573" s="139"/>
      <c r="BF1573" s="139"/>
      <c r="BG1573" s="139"/>
    </row>
    <row r="1574" spans="1:59" ht="14.25" x14ac:dyDescent="0.2">
      <c r="A1574" s="139"/>
      <c r="B1574" s="139"/>
      <c r="C1574" s="139"/>
      <c r="D1574" s="139"/>
      <c r="E1574" s="139"/>
      <c r="F1574" s="139"/>
      <c r="G1574" s="139"/>
      <c r="H1574" s="139"/>
      <c r="I1574" s="139"/>
      <c r="J1574" s="139"/>
      <c r="K1574" s="139"/>
      <c r="L1574" s="139"/>
      <c r="M1574" s="139"/>
      <c r="N1574" s="139"/>
      <c r="O1574" s="139"/>
      <c r="P1574" s="139"/>
      <c r="Q1574" s="139"/>
      <c r="R1574" s="139"/>
      <c r="S1574" s="139"/>
      <c r="T1574" s="139"/>
      <c r="U1574" s="139"/>
      <c r="V1574" s="139"/>
      <c r="W1574" s="139"/>
      <c r="X1574" s="139"/>
      <c r="Y1574" s="139"/>
      <c r="Z1574" s="139"/>
      <c r="AA1574" s="139"/>
      <c r="AB1574" s="139"/>
      <c r="AC1574" s="139"/>
      <c r="AD1574" s="139"/>
      <c r="AE1574" s="139"/>
      <c r="AF1574" s="139"/>
      <c r="AG1574" s="139"/>
      <c r="AH1574" s="139"/>
      <c r="AI1574" s="139"/>
      <c r="AJ1574" s="139"/>
      <c r="AK1574" s="139"/>
      <c r="AL1574" s="139"/>
      <c r="AM1574" s="139"/>
      <c r="AN1574" s="139"/>
      <c r="AO1574" s="139"/>
      <c r="AP1574" s="139"/>
      <c r="AQ1574" s="139"/>
      <c r="AR1574" s="139"/>
      <c r="AS1574" s="139"/>
      <c r="AT1574" s="139"/>
      <c r="AU1574" s="139"/>
      <c r="AV1574" s="139"/>
      <c r="AW1574" s="139"/>
      <c r="AX1574" s="139"/>
      <c r="AY1574" s="139"/>
      <c r="AZ1574" s="139"/>
      <c r="BA1574" s="139"/>
      <c r="BB1574" s="139"/>
      <c r="BC1574" s="139"/>
      <c r="BD1574" s="139"/>
      <c r="BE1574" s="139"/>
      <c r="BF1574" s="139"/>
      <c r="BG1574" s="139"/>
    </row>
    <row r="1575" spans="1:59" ht="14.25" x14ac:dyDescent="0.2">
      <c r="A1575" s="139"/>
      <c r="B1575" s="139"/>
      <c r="C1575" s="139"/>
      <c r="D1575" s="139"/>
      <c r="E1575" s="139"/>
      <c r="F1575" s="139"/>
      <c r="G1575" s="139"/>
      <c r="H1575" s="139"/>
      <c r="I1575" s="139"/>
      <c r="J1575" s="139"/>
      <c r="K1575" s="139"/>
      <c r="L1575" s="139"/>
      <c r="M1575" s="139"/>
      <c r="N1575" s="139"/>
      <c r="O1575" s="139"/>
      <c r="P1575" s="139"/>
      <c r="Q1575" s="139"/>
      <c r="R1575" s="139"/>
      <c r="S1575" s="139"/>
      <c r="T1575" s="139"/>
      <c r="U1575" s="139"/>
      <c r="V1575" s="139"/>
      <c r="W1575" s="139"/>
      <c r="X1575" s="139"/>
      <c r="Y1575" s="139"/>
      <c r="Z1575" s="139"/>
      <c r="AA1575" s="139"/>
      <c r="AB1575" s="139"/>
      <c r="AC1575" s="139"/>
      <c r="AD1575" s="139"/>
      <c r="AE1575" s="139"/>
      <c r="AF1575" s="139"/>
      <c r="AG1575" s="139"/>
      <c r="AH1575" s="139"/>
      <c r="AI1575" s="139"/>
      <c r="AJ1575" s="139"/>
      <c r="AK1575" s="139"/>
      <c r="AL1575" s="139"/>
      <c r="AM1575" s="139"/>
      <c r="AN1575" s="139"/>
      <c r="AO1575" s="139"/>
      <c r="AP1575" s="139"/>
      <c r="AQ1575" s="139"/>
      <c r="AR1575" s="139"/>
      <c r="AS1575" s="139"/>
      <c r="AT1575" s="139"/>
      <c r="AU1575" s="139"/>
      <c r="AV1575" s="139"/>
      <c r="AW1575" s="139"/>
      <c r="AX1575" s="139"/>
      <c r="AY1575" s="139"/>
      <c r="AZ1575" s="139"/>
      <c r="BA1575" s="139"/>
      <c r="BB1575" s="139"/>
      <c r="BC1575" s="139"/>
      <c r="BD1575" s="139"/>
      <c r="BE1575" s="139"/>
      <c r="BF1575" s="139"/>
      <c r="BG1575" s="139"/>
    </row>
    <row r="1576" spans="1:59" ht="14.25" x14ac:dyDescent="0.2">
      <c r="A1576" s="139"/>
      <c r="B1576" s="139"/>
      <c r="C1576" s="139"/>
      <c r="D1576" s="139"/>
      <c r="E1576" s="139"/>
      <c r="F1576" s="139"/>
      <c r="G1576" s="139"/>
      <c r="H1576" s="139"/>
      <c r="I1576" s="139"/>
      <c r="J1576" s="139"/>
      <c r="K1576" s="139"/>
      <c r="L1576" s="139"/>
      <c r="M1576" s="139"/>
      <c r="N1576" s="139"/>
      <c r="O1576" s="139"/>
      <c r="P1576" s="139"/>
      <c r="Q1576" s="139"/>
      <c r="R1576" s="139"/>
      <c r="S1576" s="139"/>
      <c r="T1576" s="139"/>
      <c r="U1576" s="139"/>
      <c r="V1576" s="139"/>
      <c r="W1576" s="139"/>
      <c r="X1576" s="139"/>
      <c r="Y1576" s="139"/>
      <c r="Z1576" s="139"/>
      <c r="AA1576" s="139"/>
      <c r="AB1576" s="139"/>
      <c r="AC1576" s="139"/>
      <c r="AD1576" s="139"/>
      <c r="AE1576" s="139"/>
      <c r="AF1576" s="139"/>
      <c r="AG1576" s="139"/>
      <c r="AH1576" s="139"/>
      <c r="AI1576" s="139"/>
      <c r="AJ1576" s="139"/>
      <c r="AK1576" s="139"/>
      <c r="AL1576" s="139"/>
      <c r="AM1576" s="139"/>
      <c r="AN1576" s="139"/>
      <c r="AO1576" s="139"/>
      <c r="AP1576" s="139"/>
      <c r="AQ1576" s="139"/>
      <c r="AR1576" s="139"/>
      <c r="AS1576" s="139"/>
      <c r="AT1576" s="139"/>
      <c r="AU1576" s="139"/>
      <c r="AV1576" s="139"/>
      <c r="AW1576" s="139"/>
      <c r="AX1576" s="139"/>
      <c r="AY1576" s="139"/>
      <c r="AZ1576" s="139"/>
      <c r="BA1576" s="139"/>
      <c r="BB1576" s="139"/>
      <c r="BC1576" s="139"/>
      <c r="BD1576" s="139"/>
      <c r="BE1576" s="139"/>
      <c r="BF1576" s="139"/>
      <c r="BG1576" s="139"/>
    </row>
    <row r="1577" spans="1:59" ht="14.25" x14ac:dyDescent="0.2">
      <c r="A1577" s="139"/>
      <c r="B1577" s="139"/>
      <c r="C1577" s="139"/>
      <c r="D1577" s="139"/>
      <c r="E1577" s="139"/>
      <c r="F1577" s="139"/>
      <c r="G1577" s="139"/>
      <c r="H1577" s="139"/>
      <c r="I1577" s="139"/>
      <c r="J1577" s="139"/>
      <c r="K1577" s="139"/>
      <c r="L1577" s="139"/>
      <c r="M1577" s="139"/>
      <c r="N1577" s="139"/>
      <c r="O1577" s="139"/>
      <c r="P1577" s="139"/>
      <c r="Q1577" s="139"/>
      <c r="R1577" s="139"/>
      <c r="S1577" s="139"/>
      <c r="T1577" s="139"/>
      <c r="U1577" s="139"/>
      <c r="V1577" s="139"/>
      <c r="W1577" s="139"/>
      <c r="X1577" s="139"/>
      <c r="Y1577" s="139"/>
      <c r="Z1577" s="139"/>
      <c r="AA1577" s="139"/>
      <c r="AB1577" s="139"/>
      <c r="AC1577" s="139"/>
      <c r="AD1577" s="139"/>
      <c r="AE1577" s="139"/>
      <c r="AF1577" s="139"/>
      <c r="AG1577" s="139"/>
      <c r="AH1577" s="139"/>
      <c r="AI1577" s="139"/>
      <c r="AJ1577" s="139"/>
      <c r="AK1577" s="139"/>
      <c r="AL1577" s="139"/>
      <c r="AM1577" s="139"/>
      <c r="AN1577" s="139"/>
      <c r="AO1577" s="139"/>
      <c r="AP1577" s="139"/>
      <c r="AQ1577" s="139"/>
      <c r="AR1577" s="139"/>
      <c r="AS1577" s="139"/>
      <c r="AT1577" s="139"/>
      <c r="AU1577" s="139"/>
      <c r="AV1577" s="139"/>
      <c r="AW1577" s="139"/>
      <c r="AX1577" s="139"/>
      <c r="AY1577" s="139"/>
      <c r="AZ1577" s="139"/>
      <c r="BA1577" s="139"/>
      <c r="BB1577" s="139"/>
      <c r="BC1577" s="139"/>
      <c r="BD1577" s="139"/>
      <c r="BE1577" s="139"/>
      <c r="BF1577" s="139"/>
      <c r="BG1577" s="139"/>
    </row>
    <row r="1578" spans="1:59" ht="14.25" x14ac:dyDescent="0.2">
      <c r="A1578" s="139"/>
      <c r="B1578" s="139"/>
      <c r="C1578" s="139"/>
      <c r="D1578" s="139"/>
      <c r="E1578" s="139"/>
      <c r="F1578" s="139"/>
      <c r="G1578" s="139"/>
      <c r="H1578" s="139"/>
      <c r="I1578" s="139"/>
      <c r="J1578" s="139"/>
      <c r="K1578" s="139"/>
      <c r="L1578" s="139"/>
      <c r="M1578" s="139"/>
      <c r="N1578" s="139"/>
      <c r="O1578" s="139"/>
      <c r="P1578" s="139"/>
      <c r="Q1578" s="139"/>
      <c r="R1578" s="139"/>
      <c r="S1578" s="139"/>
      <c r="T1578" s="139"/>
      <c r="U1578" s="139"/>
      <c r="V1578" s="139"/>
      <c r="W1578" s="139"/>
      <c r="X1578" s="139"/>
      <c r="Y1578" s="139"/>
      <c r="Z1578" s="139"/>
      <c r="AA1578" s="139"/>
      <c r="AB1578" s="139"/>
      <c r="AC1578" s="139"/>
      <c r="AD1578" s="139"/>
      <c r="AE1578" s="139"/>
      <c r="AF1578" s="139"/>
      <c r="AG1578" s="139"/>
      <c r="AH1578" s="139"/>
      <c r="AI1578" s="139"/>
      <c r="AJ1578" s="139"/>
      <c r="AK1578" s="139"/>
      <c r="AL1578" s="139"/>
      <c r="AM1578" s="139"/>
      <c r="AN1578" s="139"/>
      <c r="AO1578" s="139"/>
      <c r="AP1578" s="139"/>
      <c r="AQ1578" s="139"/>
      <c r="AR1578" s="139"/>
      <c r="AS1578" s="139"/>
      <c r="AT1578" s="139"/>
      <c r="AU1578" s="139"/>
      <c r="AV1578" s="139"/>
      <c r="AW1578" s="139"/>
      <c r="AX1578" s="139"/>
      <c r="AY1578" s="139"/>
      <c r="AZ1578" s="139"/>
      <c r="BA1578" s="139"/>
      <c r="BB1578" s="139"/>
      <c r="BC1578" s="139"/>
      <c r="BD1578" s="139"/>
      <c r="BE1578" s="139"/>
      <c r="BF1578" s="139"/>
      <c r="BG1578" s="139"/>
    </row>
    <row r="1579" spans="1:59" ht="14.25" x14ac:dyDescent="0.2">
      <c r="A1579" s="139"/>
      <c r="B1579" s="139"/>
      <c r="C1579" s="139"/>
      <c r="D1579" s="139"/>
      <c r="E1579" s="139"/>
      <c r="F1579" s="139"/>
      <c r="G1579" s="139"/>
      <c r="H1579" s="139"/>
      <c r="I1579" s="139"/>
      <c r="J1579" s="139"/>
      <c r="K1579" s="139"/>
      <c r="L1579" s="139"/>
      <c r="M1579" s="139"/>
      <c r="N1579" s="139"/>
      <c r="O1579" s="139"/>
      <c r="P1579" s="139"/>
      <c r="Q1579" s="139"/>
      <c r="R1579" s="139"/>
      <c r="S1579" s="139"/>
      <c r="T1579" s="139"/>
      <c r="U1579" s="139"/>
      <c r="V1579" s="139"/>
      <c r="W1579" s="139"/>
      <c r="X1579" s="139"/>
      <c r="Y1579" s="139"/>
      <c r="Z1579" s="139"/>
      <c r="AA1579" s="139"/>
      <c r="AB1579" s="139"/>
      <c r="AC1579" s="139"/>
      <c r="AD1579" s="139"/>
      <c r="AE1579" s="139"/>
      <c r="AF1579" s="139"/>
      <c r="AG1579" s="139"/>
      <c r="AH1579" s="139"/>
      <c r="AI1579" s="139"/>
      <c r="AJ1579" s="139"/>
      <c r="AK1579" s="139"/>
      <c r="AL1579" s="139"/>
      <c r="AM1579" s="139"/>
      <c r="AN1579" s="139"/>
      <c r="AO1579" s="139"/>
      <c r="AP1579" s="139"/>
      <c r="AQ1579" s="139"/>
      <c r="AR1579" s="139"/>
      <c r="AS1579" s="139"/>
      <c r="AT1579" s="139"/>
      <c r="AU1579" s="139"/>
      <c r="AV1579" s="139"/>
      <c r="AW1579" s="139"/>
      <c r="AX1579" s="139"/>
      <c r="AY1579" s="139"/>
      <c r="AZ1579" s="139"/>
      <c r="BA1579" s="139"/>
      <c r="BB1579" s="139"/>
      <c r="BC1579" s="139"/>
      <c r="BD1579" s="139"/>
      <c r="BE1579" s="139"/>
      <c r="BF1579" s="139"/>
      <c r="BG1579" s="139"/>
    </row>
    <row r="1580" spans="1:59" ht="14.25" x14ac:dyDescent="0.2">
      <c r="A1580" s="139"/>
      <c r="B1580" s="139"/>
      <c r="C1580" s="139"/>
      <c r="D1580" s="139"/>
      <c r="E1580" s="139"/>
      <c r="F1580" s="139"/>
      <c r="G1580" s="139"/>
      <c r="H1580" s="139"/>
      <c r="I1580" s="139"/>
      <c r="J1580" s="139"/>
      <c r="K1580" s="139"/>
      <c r="L1580" s="139"/>
      <c r="M1580" s="139"/>
      <c r="N1580" s="139"/>
      <c r="O1580" s="139"/>
      <c r="P1580" s="139"/>
      <c r="Q1580" s="139"/>
      <c r="R1580" s="139"/>
      <c r="S1580" s="139"/>
      <c r="T1580" s="139"/>
      <c r="U1580" s="139"/>
      <c r="V1580" s="139"/>
      <c r="W1580" s="139"/>
      <c r="X1580" s="139"/>
      <c r="Y1580" s="139"/>
      <c r="Z1580" s="139"/>
      <c r="AA1580" s="139"/>
      <c r="AB1580" s="139"/>
      <c r="AC1580" s="139"/>
      <c r="AD1580" s="139"/>
      <c r="AE1580" s="139"/>
      <c r="AF1580" s="139"/>
      <c r="AG1580" s="139"/>
      <c r="AH1580" s="139"/>
      <c r="AI1580" s="139"/>
      <c r="AJ1580" s="139"/>
      <c r="AK1580" s="139"/>
      <c r="AL1580" s="139"/>
      <c r="AM1580" s="139"/>
      <c r="AN1580" s="139"/>
      <c r="AO1580" s="139"/>
      <c r="AP1580" s="139"/>
      <c r="AQ1580" s="139"/>
      <c r="AR1580" s="139"/>
      <c r="AS1580" s="139"/>
      <c r="AT1580" s="139"/>
      <c r="AU1580" s="139"/>
      <c r="AV1580" s="139"/>
      <c r="AW1580" s="139"/>
      <c r="AX1580" s="139"/>
      <c r="AY1580" s="139"/>
      <c r="AZ1580" s="139"/>
      <c r="BA1580" s="139"/>
      <c r="BB1580" s="139"/>
      <c r="BC1580" s="139"/>
      <c r="BD1580" s="139"/>
      <c r="BE1580" s="139"/>
      <c r="BF1580" s="139"/>
      <c r="BG1580" s="139"/>
    </row>
    <row r="1581" spans="1:59" ht="14.25" x14ac:dyDescent="0.2">
      <c r="A1581" s="139"/>
      <c r="B1581" s="139"/>
      <c r="C1581" s="139"/>
      <c r="D1581" s="139"/>
      <c r="E1581" s="139"/>
      <c r="F1581" s="139"/>
      <c r="G1581" s="139"/>
      <c r="H1581" s="139"/>
      <c r="I1581" s="139"/>
      <c r="J1581" s="139"/>
      <c r="K1581" s="139"/>
      <c r="L1581" s="139"/>
      <c r="M1581" s="139"/>
      <c r="N1581" s="139"/>
      <c r="O1581" s="139"/>
      <c r="P1581" s="139"/>
      <c r="Q1581" s="139"/>
      <c r="R1581" s="139"/>
      <c r="S1581" s="139"/>
      <c r="T1581" s="139"/>
      <c r="U1581" s="139"/>
      <c r="V1581" s="139"/>
      <c r="W1581" s="139"/>
      <c r="X1581" s="139"/>
      <c r="Y1581" s="139"/>
      <c r="Z1581" s="139"/>
      <c r="AA1581" s="139"/>
      <c r="AB1581" s="139"/>
      <c r="AC1581" s="139"/>
      <c r="AD1581" s="139"/>
      <c r="AE1581" s="139"/>
      <c r="AF1581" s="139"/>
      <c r="AG1581" s="139"/>
      <c r="AH1581" s="139"/>
      <c r="AI1581" s="139"/>
      <c r="AJ1581" s="139"/>
      <c r="AK1581" s="139"/>
      <c r="AL1581" s="139"/>
      <c r="AM1581" s="139"/>
      <c r="AN1581" s="139"/>
      <c r="AO1581" s="139"/>
      <c r="AP1581" s="139"/>
      <c r="AQ1581" s="139"/>
      <c r="AR1581" s="139"/>
      <c r="AS1581" s="139"/>
      <c r="AT1581" s="139"/>
      <c r="AU1581" s="139"/>
      <c r="AV1581" s="139"/>
      <c r="AW1581" s="139"/>
      <c r="AX1581" s="139"/>
      <c r="AY1581" s="139"/>
      <c r="AZ1581" s="139"/>
      <c r="BA1581" s="139"/>
      <c r="BB1581" s="139"/>
      <c r="BC1581" s="139"/>
      <c r="BD1581" s="139"/>
      <c r="BE1581" s="139"/>
      <c r="BF1581" s="139"/>
      <c r="BG1581" s="139"/>
    </row>
    <row r="1582" spans="1:59" ht="14.25" x14ac:dyDescent="0.2">
      <c r="A1582" s="139"/>
      <c r="B1582" s="139"/>
      <c r="C1582" s="139"/>
      <c r="D1582" s="139"/>
      <c r="E1582" s="139"/>
      <c r="F1582" s="139"/>
      <c r="G1582" s="139"/>
      <c r="H1582" s="139"/>
      <c r="I1582" s="139"/>
      <c r="J1582" s="139"/>
      <c r="K1582" s="139"/>
      <c r="L1582" s="139"/>
      <c r="M1582" s="139"/>
      <c r="N1582" s="139"/>
      <c r="O1582" s="139"/>
      <c r="P1582" s="139"/>
      <c r="Q1582" s="139"/>
      <c r="R1582" s="139"/>
      <c r="S1582" s="139"/>
      <c r="T1582" s="139"/>
      <c r="U1582" s="139"/>
      <c r="V1582" s="139"/>
      <c r="W1582" s="139"/>
      <c r="X1582" s="139"/>
      <c r="Y1582" s="139"/>
      <c r="Z1582" s="139"/>
      <c r="AA1582" s="139"/>
      <c r="AB1582" s="139"/>
      <c r="AC1582" s="139"/>
      <c r="AD1582" s="139"/>
      <c r="AE1582" s="139"/>
      <c r="AF1582" s="139"/>
      <c r="AG1582" s="139"/>
      <c r="AH1582" s="139"/>
      <c r="AI1582" s="139"/>
      <c r="AJ1582" s="139"/>
      <c r="AK1582" s="139"/>
      <c r="AL1582" s="139"/>
      <c r="AM1582" s="139"/>
      <c r="AN1582" s="139"/>
      <c r="AO1582" s="139"/>
      <c r="AP1582" s="139"/>
      <c r="AQ1582" s="139"/>
      <c r="AR1582" s="139"/>
      <c r="AS1582" s="139"/>
      <c r="AT1582" s="139"/>
      <c r="AU1582" s="139"/>
      <c r="AV1582" s="139"/>
      <c r="AW1582" s="139"/>
      <c r="AX1582" s="139"/>
      <c r="AY1582" s="139"/>
      <c r="AZ1582" s="139"/>
      <c r="BA1582" s="139"/>
      <c r="BB1582" s="139"/>
      <c r="BC1582" s="139"/>
      <c r="BD1582" s="139"/>
      <c r="BE1582" s="139"/>
      <c r="BF1582" s="139"/>
      <c r="BG1582" s="139"/>
    </row>
    <row r="1583" spans="1:59" ht="14.25" x14ac:dyDescent="0.2">
      <c r="A1583" s="139"/>
      <c r="B1583" s="139"/>
      <c r="C1583" s="139"/>
      <c r="D1583" s="139"/>
      <c r="E1583" s="139"/>
      <c r="F1583" s="139"/>
      <c r="G1583" s="139"/>
      <c r="H1583" s="139"/>
      <c r="I1583" s="139"/>
      <c r="J1583" s="139"/>
      <c r="K1583" s="139"/>
      <c r="L1583" s="139"/>
      <c r="M1583" s="139"/>
      <c r="N1583" s="139"/>
      <c r="O1583" s="139"/>
      <c r="P1583" s="139"/>
      <c r="Q1583" s="139"/>
      <c r="R1583" s="139"/>
      <c r="S1583" s="139"/>
      <c r="T1583" s="139"/>
      <c r="U1583" s="139"/>
      <c r="V1583" s="139"/>
      <c r="W1583" s="139"/>
      <c r="X1583" s="139"/>
      <c r="Y1583" s="139"/>
      <c r="Z1583" s="139"/>
      <c r="AA1583" s="139"/>
      <c r="AB1583" s="139"/>
      <c r="AC1583" s="139"/>
      <c r="AD1583" s="139"/>
      <c r="AE1583" s="139"/>
      <c r="AF1583" s="139"/>
      <c r="AG1583" s="139"/>
      <c r="AH1583" s="139"/>
      <c r="AI1583" s="139"/>
      <c r="AJ1583" s="139"/>
      <c r="AK1583" s="139"/>
      <c r="AL1583" s="139"/>
      <c r="AM1583" s="139"/>
      <c r="AN1583" s="139"/>
      <c r="AO1583" s="139"/>
      <c r="AP1583" s="139"/>
      <c r="AQ1583" s="139"/>
      <c r="AR1583" s="139"/>
      <c r="AS1583" s="139"/>
      <c r="AT1583" s="139"/>
      <c r="AU1583" s="139"/>
      <c r="AV1583" s="139"/>
      <c r="AW1583" s="139"/>
      <c r="AX1583" s="139"/>
      <c r="AY1583" s="139"/>
      <c r="AZ1583" s="139"/>
      <c r="BA1583" s="139"/>
      <c r="BB1583" s="139"/>
      <c r="BC1583" s="139"/>
      <c r="BD1583" s="139"/>
      <c r="BE1583" s="139"/>
      <c r="BF1583" s="139"/>
      <c r="BG1583" s="139"/>
    </row>
    <row r="1584" spans="1:59" ht="14.25" x14ac:dyDescent="0.2">
      <c r="A1584" s="139"/>
      <c r="B1584" s="139"/>
      <c r="C1584" s="139"/>
      <c r="D1584" s="139"/>
      <c r="E1584" s="139"/>
      <c r="F1584" s="139"/>
      <c r="G1584" s="139"/>
      <c r="H1584" s="139"/>
      <c r="I1584" s="139"/>
      <c r="J1584" s="139"/>
      <c r="K1584" s="139"/>
      <c r="L1584" s="139"/>
      <c r="M1584" s="139"/>
      <c r="N1584" s="139"/>
      <c r="O1584" s="139"/>
      <c r="P1584" s="139"/>
      <c r="Q1584" s="139"/>
      <c r="R1584" s="139"/>
      <c r="S1584" s="139"/>
      <c r="T1584" s="139"/>
      <c r="U1584" s="139"/>
      <c r="V1584" s="139"/>
      <c r="W1584" s="139"/>
      <c r="X1584" s="139"/>
      <c r="Y1584" s="139"/>
      <c r="Z1584" s="139"/>
      <c r="AA1584" s="139"/>
      <c r="AB1584" s="139"/>
      <c r="AC1584" s="139"/>
      <c r="AD1584" s="139"/>
      <c r="AE1584" s="139"/>
      <c r="AF1584" s="139"/>
      <c r="AG1584" s="139"/>
      <c r="AH1584" s="139"/>
      <c r="AI1584" s="139"/>
      <c r="AJ1584" s="139"/>
      <c r="AK1584" s="139"/>
      <c r="AL1584" s="139"/>
      <c r="AM1584" s="139"/>
      <c r="AN1584" s="139"/>
      <c r="AO1584" s="139"/>
      <c r="AP1584" s="139"/>
      <c r="AQ1584" s="139"/>
      <c r="AR1584" s="139"/>
      <c r="AS1584" s="139"/>
      <c r="AT1584" s="139"/>
      <c r="AU1584" s="139"/>
      <c r="AV1584" s="139"/>
      <c r="AW1584" s="139"/>
      <c r="AX1584" s="139"/>
      <c r="AY1584" s="139"/>
      <c r="AZ1584" s="139"/>
      <c r="BA1584" s="139"/>
      <c r="BB1584" s="139"/>
      <c r="BC1584" s="139"/>
      <c r="BD1584" s="139"/>
      <c r="BE1584" s="139"/>
      <c r="BF1584" s="139"/>
      <c r="BG1584" s="139"/>
    </row>
    <row r="1585" spans="1:59" ht="14.25" x14ac:dyDescent="0.2">
      <c r="A1585" s="139"/>
      <c r="B1585" s="139"/>
      <c r="C1585" s="139"/>
      <c r="D1585" s="139"/>
      <c r="E1585" s="139"/>
      <c r="F1585" s="139"/>
      <c r="G1585" s="139"/>
      <c r="H1585" s="139"/>
      <c r="I1585" s="139"/>
      <c r="J1585" s="139"/>
      <c r="K1585" s="139"/>
      <c r="L1585" s="139"/>
      <c r="M1585" s="139"/>
      <c r="N1585" s="139"/>
      <c r="O1585" s="139"/>
      <c r="P1585" s="139"/>
      <c r="Q1585" s="139"/>
      <c r="R1585" s="139"/>
      <c r="S1585" s="139"/>
      <c r="T1585" s="139"/>
      <c r="U1585" s="139"/>
      <c r="V1585" s="139"/>
      <c r="W1585" s="139"/>
      <c r="X1585" s="139"/>
      <c r="Y1585" s="139"/>
      <c r="Z1585" s="139"/>
      <c r="AA1585" s="139"/>
      <c r="AB1585" s="139"/>
      <c r="AC1585" s="139"/>
      <c r="AD1585" s="139"/>
      <c r="AE1585" s="139"/>
      <c r="AF1585" s="139"/>
      <c r="AG1585" s="139"/>
      <c r="AH1585" s="139"/>
      <c r="AI1585" s="139"/>
      <c r="AJ1585" s="139"/>
      <c r="AK1585" s="139"/>
      <c r="AL1585" s="139"/>
      <c r="AM1585" s="139"/>
      <c r="AN1585" s="139"/>
      <c r="AO1585" s="139"/>
      <c r="AP1585" s="139"/>
      <c r="AQ1585" s="139"/>
      <c r="AR1585" s="139"/>
      <c r="AS1585" s="139"/>
      <c r="AT1585" s="139"/>
      <c r="AU1585" s="139"/>
      <c r="AV1585" s="139"/>
      <c r="AW1585" s="139"/>
      <c r="AX1585" s="139"/>
      <c r="AY1585" s="139"/>
      <c r="AZ1585" s="139"/>
      <c r="BA1585" s="139"/>
      <c r="BB1585" s="139"/>
      <c r="BC1585" s="139"/>
      <c r="BD1585" s="139"/>
      <c r="BE1585" s="139"/>
      <c r="BF1585" s="139"/>
      <c r="BG1585" s="139"/>
    </row>
    <row r="1586" spans="1:59" ht="14.25" x14ac:dyDescent="0.2">
      <c r="A1586" s="139"/>
      <c r="B1586" s="139"/>
      <c r="C1586" s="139"/>
      <c r="D1586" s="139"/>
      <c r="E1586" s="139"/>
      <c r="F1586" s="139"/>
      <c r="G1586" s="139"/>
      <c r="H1586" s="139"/>
      <c r="I1586" s="139"/>
      <c r="J1586" s="139"/>
      <c r="K1586" s="139"/>
      <c r="L1586" s="139"/>
      <c r="M1586" s="139"/>
      <c r="N1586" s="139"/>
      <c r="O1586" s="139"/>
      <c r="P1586" s="139"/>
      <c r="Q1586" s="139"/>
      <c r="R1586" s="139"/>
      <c r="S1586" s="139"/>
      <c r="T1586" s="139"/>
      <c r="U1586" s="139"/>
      <c r="V1586" s="139"/>
      <c r="W1586" s="139"/>
      <c r="X1586" s="139"/>
      <c r="Y1586" s="139"/>
      <c r="Z1586" s="139"/>
      <c r="AA1586" s="139"/>
      <c r="AB1586" s="139"/>
      <c r="AC1586" s="139"/>
      <c r="AD1586" s="139"/>
      <c r="AE1586" s="139"/>
      <c r="AF1586" s="139"/>
      <c r="AG1586" s="139"/>
      <c r="AH1586" s="139"/>
      <c r="AI1586" s="139"/>
      <c r="AJ1586" s="139"/>
      <c r="AK1586" s="139"/>
      <c r="AL1586" s="139"/>
      <c r="AM1586" s="139"/>
      <c r="AN1586" s="139"/>
      <c r="AO1586" s="139"/>
      <c r="AP1586" s="139"/>
      <c r="AQ1586" s="139"/>
      <c r="AR1586" s="139"/>
      <c r="AS1586" s="139"/>
      <c r="AT1586" s="139"/>
      <c r="AU1586" s="139"/>
      <c r="AV1586" s="139"/>
      <c r="AW1586" s="139"/>
      <c r="AX1586" s="139"/>
      <c r="AY1586" s="139"/>
      <c r="AZ1586" s="139"/>
      <c r="BA1586" s="139"/>
      <c r="BB1586" s="139"/>
      <c r="BC1586" s="139"/>
      <c r="BD1586" s="139"/>
      <c r="BE1586" s="139"/>
      <c r="BF1586" s="139"/>
      <c r="BG1586" s="139"/>
    </row>
    <row r="1587" spans="1:59" ht="14.25" x14ac:dyDescent="0.2">
      <c r="A1587" s="139"/>
      <c r="B1587" s="139"/>
      <c r="C1587" s="139"/>
      <c r="D1587" s="139"/>
      <c r="E1587" s="139"/>
      <c r="F1587" s="139"/>
      <c r="G1587" s="139"/>
      <c r="H1587" s="139"/>
      <c r="I1587" s="139"/>
      <c r="J1587" s="139"/>
      <c r="K1587" s="139"/>
      <c r="L1587" s="139"/>
      <c r="M1587" s="139"/>
      <c r="N1587" s="139"/>
      <c r="O1587" s="139"/>
      <c r="P1587" s="139"/>
      <c r="Q1587" s="139"/>
      <c r="R1587" s="139"/>
      <c r="S1587" s="139"/>
      <c r="T1587" s="139"/>
      <c r="U1587" s="139"/>
      <c r="V1587" s="139"/>
      <c r="W1587" s="139"/>
      <c r="X1587" s="139"/>
      <c r="Y1587" s="139"/>
      <c r="Z1587" s="139"/>
      <c r="AA1587" s="139"/>
      <c r="AB1587" s="139"/>
      <c r="AC1587" s="139"/>
      <c r="AD1587" s="139"/>
      <c r="AE1587" s="139"/>
      <c r="AF1587" s="139"/>
      <c r="AG1587" s="139"/>
      <c r="AH1587" s="139"/>
      <c r="AI1587" s="139"/>
      <c r="AJ1587" s="139"/>
      <c r="AK1587" s="139"/>
      <c r="AL1587" s="139"/>
      <c r="AM1587" s="139"/>
      <c r="AN1587" s="139"/>
      <c r="AO1587" s="139"/>
      <c r="AP1587" s="139"/>
      <c r="AQ1587" s="139"/>
      <c r="AR1587" s="139"/>
      <c r="AS1587" s="139"/>
      <c r="AT1587" s="139"/>
      <c r="AU1587" s="139"/>
      <c r="AV1587" s="139"/>
      <c r="AW1587" s="139"/>
      <c r="AX1587" s="139"/>
      <c r="AY1587" s="139"/>
      <c r="AZ1587" s="139"/>
      <c r="BA1587" s="139"/>
      <c r="BB1587" s="139"/>
      <c r="BC1587" s="139"/>
      <c r="BD1587" s="139"/>
      <c r="BE1587" s="139"/>
      <c r="BF1587" s="139"/>
      <c r="BG1587" s="139"/>
    </row>
    <row r="1588" spans="1:59" ht="14.25" x14ac:dyDescent="0.2">
      <c r="A1588" s="139"/>
      <c r="B1588" s="139"/>
      <c r="C1588" s="139"/>
      <c r="D1588" s="139"/>
      <c r="E1588" s="139"/>
      <c r="F1588" s="139"/>
      <c r="G1588" s="139"/>
      <c r="H1588" s="139"/>
      <c r="I1588" s="139"/>
      <c r="J1588" s="139"/>
      <c r="K1588" s="139"/>
      <c r="L1588" s="139"/>
      <c r="M1588" s="139"/>
      <c r="N1588" s="139"/>
      <c r="O1588" s="139"/>
      <c r="P1588" s="139"/>
      <c r="Q1588" s="139"/>
      <c r="R1588" s="139"/>
      <c r="S1588" s="139"/>
      <c r="T1588" s="139"/>
      <c r="U1588" s="139"/>
      <c r="V1588" s="139"/>
      <c r="W1588" s="139"/>
      <c r="X1588" s="139"/>
      <c r="Y1588" s="139"/>
      <c r="Z1588" s="139"/>
      <c r="AA1588" s="139"/>
      <c r="AB1588" s="139"/>
      <c r="AC1588" s="139"/>
      <c r="AD1588" s="139"/>
      <c r="AE1588" s="139"/>
      <c r="AF1588" s="139"/>
      <c r="AG1588" s="139"/>
      <c r="AH1588" s="139"/>
      <c r="AI1588" s="139"/>
      <c r="AJ1588" s="139"/>
      <c r="AK1588" s="139"/>
      <c r="AL1588" s="139"/>
      <c r="AM1588" s="139"/>
      <c r="AN1588" s="139"/>
      <c r="AO1588" s="139"/>
      <c r="AP1588" s="139"/>
      <c r="AQ1588" s="139"/>
      <c r="AR1588" s="139"/>
      <c r="AS1588" s="139"/>
      <c r="AT1588" s="139"/>
      <c r="AU1588" s="139"/>
      <c r="AV1588" s="139"/>
      <c r="AW1588" s="139"/>
      <c r="AX1588" s="139"/>
      <c r="AY1588" s="139"/>
      <c r="AZ1588" s="139"/>
      <c r="BA1588" s="139"/>
      <c r="BB1588" s="139"/>
      <c r="BC1588" s="139"/>
      <c r="BD1588" s="139"/>
      <c r="BE1588" s="139"/>
      <c r="BF1588" s="139"/>
      <c r="BG1588" s="139"/>
    </row>
    <row r="1589" spans="1:59" ht="14.25" x14ac:dyDescent="0.2">
      <c r="A1589" s="139"/>
      <c r="B1589" s="139"/>
      <c r="C1589" s="139"/>
      <c r="D1589" s="139"/>
      <c r="E1589" s="139"/>
      <c r="F1589" s="139"/>
      <c r="G1589" s="139"/>
      <c r="H1589" s="139"/>
      <c r="I1589" s="139"/>
      <c r="J1589" s="139"/>
      <c r="K1589" s="139"/>
      <c r="L1589" s="139"/>
      <c r="M1589" s="139"/>
      <c r="N1589" s="139"/>
      <c r="O1589" s="139"/>
      <c r="P1589" s="139"/>
      <c r="Q1589" s="139"/>
      <c r="R1589" s="139"/>
      <c r="S1589" s="139"/>
      <c r="T1589" s="139"/>
      <c r="U1589" s="139"/>
      <c r="V1589" s="139"/>
      <c r="W1589" s="139"/>
      <c r="X1589" s="139"/>
      <c r="Y1589" s="139"/>
      <c r="Z1589" s="139"/>
      <c r="AA1589" s="139"/>
      <c r="AB1589" s="139"/>
      <c r="AC1589" s="139"/>
      <c r="AD1589" s="139"/>
      <c r="AE1589" s="139"/>
      <c r="AF1589" s="139"/>
      <c r="AG1589" s="139"/>
      <c r="AH1589" s="139"/>
      <c r="AI1589" s="139"/>
      <c r="AJ1589" s="139"/>
      <c r="AK1589" s="139"/>
      <c r="AL1589" s="139"/>
      <c r="AM1589" s="139"/>
      <c r="AN1589" s="139"/>
      <c r="AO1589" s="139"/>
      <c r="AP1589" s="139"/>
      <c r="AQ1589" s="139"/>
      <c r="AR1589" s="139"/>
      <c r="AS1589" s="139"/>
      <c r="AT1589" s="139"/>
      <c r="AU1589" s="139"/>
      <c r="AV1589" s="139"/>
      <c r="AW1589" s="139"/>
      <c r="AX1589" s="139"/>
      <c r="AY1589" s="139"/>
      <c r="AZ1589" s="139"/>
      <c r="BA1589" s="139"/>
      <c r="BB1589" s="139"/>
      <c r="BC1589" s="139"/>
      <c r="BD1589" s="139"/>
      <c r="BE1589" s="139"/>
      <c r="BF1589" s="139"/>
      <c r="BG1589" s="139"/>
    </row>
    <row r="1590" spans="1:59" ht="14.25" x14ac:dyDescent="0.2">
      <c r="A1590" s="139"/>
      <c r="B1590" s="139"/>
      <c r="C1590" s="139"/>
      <c r="D1590" s="139"/>
      <c r="E1590" s="139"/>
      <c r="F1590" s="139"/>
      <c r="G1590" s="139"/>
      <c r="H1590" s="139"/>
      <c r="I1590" s="139"/>
      <c r="J1590" s="139"/>
      <c r="K1590" s="139"/>
      <c r="L1590" s="139"/>
      <c r="M1590" s="139"/>
      <c r="N1590" s="139"/>
      <c r="O1590" s="139"/>
      <c r="P1590" s="139"/>
      <c r="Q1590" s="139"/>
      <c r="R1590" s="139"/>
      <c r="S1590" s="139"/>
      <c r="T1590" s="139"/>
      <c r="U1590" s="139"/>
      <c r="V1590" s="139"/>
      <c r="W1590" s="139"/>
      <c r="X1590" s="139"/>
      <c r="Y1590" s="139"/>
      <c r="Z1590" s="139"/>
      <c r="AA1590" s="139"/>
      <c r="AB1590" s="139"/>
      <c r="AC1590" s="139"/>
      <c r="AD1590" s="139"/>
      <c r="AE1590" s="139"/>
      <c r="AF1590" s="139"/>
      <c r="AG1590" s="139"/>
      <c r="AH1590" s="139"/>
      <c r="AI1590" s="139"/>
      <c r="AJ1590" s="139"/>
      <c r="AK1590" s="139"/>
      <c r="AL1590" s="139"/>
      <c r="AM1590" s="139"/>
      <c r="AN1590" s="139"/>
      <c r="AO1590" s="139"/>
      <c r="AP1590" s="139"/>
      <c r="AQ1590" s="139"/>
      <c r="AR1590" s="139"/>
      <c r="AS1590" s="139"/>
      <c r="AT1590" s="139"/>
      <c r="AU1590" s="139"/>
      <c r="AV1590" s="139"/>
      <c r="AW1590" s="139"/>
      <c r="AX1590" s="139"/>
      <c r="AY1590" s="139"/>
      <c r="AZ1590" s="139"/>
      <c r="BA1590" s="139"/>
      <c r="BB1590" s="139"/>
      <c r="BC1590" s="139"/>
      <c r="BD1590" s="139"/>
      <c r="BE1590" s="139"/>
      <c r="BF1590" s="139"/>
      <c r="BG1590" s="139"/>
    </row>
    <row r="1591" spans="1:59" ht="14.25" x14ac:dyDescent="0.2">
      <c r="A1591" s="139"/>
      <c r="B1591" s="139"/>
      <c r="C1591" s="139"/>
      <c r="D1591" s="139"/>
      <c r="E1591" s="139"/>
      <c r="F1591" s="139"/>
      <c r="G1591" s="139"/>
      <c r="H1591" s="139"/>
      <c r="I1591" s="139"/>
      <c r="J1591" s="139"/>
      <c r="K1591" s="139"/>
      <c r="L1591" s="139"/>
      <c r="M1591" s="139"/>
      <c r="N1591" s="139"/>
      <c r="O1591" s="139"/>
      <c r="P1591" s="139"/>
      <c r="Q1591" s="139"/>
      <c r="R1591" s="139"/>
      <c r="S1591" s="139"/>
      <c r="T1591" s="139"/>
      <c r="U1591" s="139"/>
      <c r="V1591" s="139"/>
      <c r="W1591" s="139"/>
      <c r="X1591" s="139"/>
      <c r="Y1591" s="139"/>
      <c r="Z1591" s="139"/>
      <c r="AA1591" s="139"/>
      <c r="AB1591" s="139"/>
      <c r="AC1591" s="139"/>
      <c r="AD1591" s="139"/>
      <c r="AE1591" s="139"/>
      <c r="AF1591" s="139"/>
      <c r="AG1591" s="139"/>
      <c r="AH1591" s="139"/>
      <c r="AI1591" s="139"/>
      <c r="AJ1591" s="139"/>
      <c r="AK1591" s="139"/>
      <c r="AL1591" s="139"/>
      <c r="AM1591" s="139"/>
      <c r="AN1591" s="139"/>
      <c r="AO1591" s="139"/>
      <c r="AP1591" s="139"/>
      <c r="AQ1591" s="139"/>
      <c r="AR1591" s="139"/>
      <c r="AS1591" s="139"/>
      <c r="AT1591" s="139"/>
      <c r="AU1591" s="139"/>
      <c r="AV1591" s="139"/>
      <c r="AW1591" s="139"/>
      <c r="AX1591" s="139"/>
      <c r="AY1591" s="139"/>
      <c r="AZ1591" s="139"/>
      <c r="BA1591" s="139"/>
      <c r="BB1591" s="139"/>
      <c r="BC1591" s="139"/>
      <c r="BD1591" s="139"/>
      <c r="BE1591" s="139"/>
      <c r="BF1591" s="139"/>
      <c r="BG1591" s="139"/>
    </row>
    <row r="1592" spans="1:59" ht="14.25" x14ac:dyDescent="0.2">
      <c r="A1592" s="139"/>
      <c r="B1592" s="139"/>
      <c r="C1592" s="139"/>
      <c r="D1592" s="139"/>
      <c r="E1592" s="139"/>
      <c r="F1592" s="139"/>
      <c r="G1592" s="139"/>
      <c r="H1592" s="139"/>
      <c r="I1592" s="139"/>
      <c r="J1592" s="139"/>
      <c r="K1592" s="139"/>
      <c r="L1592" s="139"/>
      <c r="M1592" s="139"/>
      <c r="N1592" s="139"/>
      <c r="O1592" s="139"/>
      <c r="P1592" s="139"/>
      <c r="Q1592" s="139"/>
      <c r="R1592" s="139"/>
      <c r="S1592" s="139"/>
      <c r="T1592" s="139"/>
      <c r="U1592" s="139"/>
      <c r="V1592" s="139"/>
      <c r="W1592" s="139"/>
      <c r="X1592" s="139"/>
      <c r="Y1592" s="139"/>
      <c r="Z1592" s="139"/>
      <c r="AA1592" s="139"/>
      <c r="AB1592" s="139"/>
      <c r="AC1592" s="139"/>
      <c r="AD1592" s="139"/>
      <c r="AE1592" s="139"/>
      <c r="AF1592" s="139"/>
      <c r="AG1592" s="139"/>
      <c r="AH1592" s="139"/>
      <c r="AI1592" s="139"/>
      <c r="AJ1592" s="139"/>
      <c r="AK1592" s="139"/>
      <c r="AL1592" s="139"/>
      <c r="AM1592" s="139"/>
      <c r="AN1592" s="139"/>
      <c r="AO1592" s="139"/>
      <c r="AP1592" s="139"/>
      <c r="AQ1592" s="139"/>
      <c r="AR1592" s="139"/>
      <c r="AS1592" s="139"/>
      <c r="AT1592" s="139"/>
      <c r="AU1592" s="139"/>
      <c r="AV1592" s="139"/>
      <c r="AW1592" s="139"/>
      <c r="AX1592" s="139"/>
      <c r="AY1592" s="139"/>
      <c r="AZ1592" s="139"/>
      <c r="BA1592" s="139"/>
      <c r="BB1592" s="139"/>
      <c r="BC1592" s="139"/>
      <c r="BD1592" s="139"/>
      <c r="BE1592" s="139"/>
      <c r="BF1592" s="139"/>
      <c r="BG1592" s="139"/>
    </row>
    <row r="1593" spans="1:59" ht="14.25" x14ac:dyDescent="0.2">
      <c r="A1593" s="139"/>
      <c r="B1593" s="139"/>
      <c r="C1593" s="139"/>
      <c r="D1593" s="139"/>
      <c r="E1593" s="139"/>
      <c r="F1593" s="139"/>
      <c r="G1593" s="139"/>
      <c r="H1593" s="139"/>
      <c r="I1593" s="139"/>
      <c r="J1593" s="139"/>
      <c r="K1593" s="139"/>
      <c r="L1593" s="139"/>
      <c r="M1593" s="139"/>
      <c r="N1593" s="139"/>
      <c r="O1593" s="139"/>
      <c r="P1593" s="139"/>
      <c r="Q1593" s="139"/>
      <c r="R1593" s="139"/>
      <c r="S1593" s="139"/>
      <c r="T1593" s="139"/>
      <c r="U1593" s="139"/>
      <c r="V1593" s="139"/>
      <c r="W1593" s="139"/>
      <c r="X1593" s="139"/>
      <c r="Y1593" s="139"/>
      <c r="Z1593" s="139"/>
      <c r="AA1593" s="139"/>
      <c r="AB1593" s="139"/>
      <c r="AC1593" s="139"/>
      <c r="AD1593" s="139"/>
      <c r="AE1593" s="139"/>
      <c r="AF1593" s="139"/>
      <c r="AG1593" s="139"/>
      <c r="AH1593" s="139"/>
      <c r="AI1593" s="139"/>
      <c r="AJ1593" s="139"/>
      <c r="AK1593" s="139"/>
      <c r="AL1593" s="139"/>
      <c r="AM1593" s="139"/>
      <c r="AN1593" s="139"/>
      <c r="AO1593" s="139"/>
      <c r="AP1593" s="139"/>
      <c r="AQ1593" s="139"/>
      <c r="AR1593" s="139"/>
      <c r="AS1593" s="139"/>
      <c r="AT1593" s="139"/>
      <c r="AU1593" s="139"/>
      <c r="AV1593" s="139"/>
      <c r="AW1593" s="139"/>
      <c r="AX1593" s="139"/>
      <c r="AY1593" s="139"/>
      <c r="AZ1593" s="139"/>
      <c r="BA1593" s="139"/>
      <c r="BB1593" s="139"/>
      <c r="BC1593" s="139"/>
      <c r="BD1593" s="139"/>
      <c r="BE1593" s="139"/>
      <c r="BF1593" s="139"/>
      <c r="BG1593" s="139"/>
    </row>
    <row r="1594" spans="1:59" ht="14.25" x14ac:dyDescent="0.2">
      <c r="A1594" s="139"/>
      <c r="B1594" s="139"/>
      <c r="C1594" s="139"/>
      <c r="D1594" s="139"/>
      <c r="E1594" s="139"/>
      <c r="F1594" s="139"/>
      <c r="G1594" s="139"/>
      <c r="H1594" s="139"/>
      <c r="I1594" s="139"/>
      <c r="J1594" s="139"/>
      <c r="K1594" s="139"/>
      <c r="L1594" s="139"/>
      <c r="M1594" s="139"/>
      <c r="N1594" s="139"/>
      <c r="O1594" s="139"/>
      <c r="P1594" s="139"/>
      <c r="Q1594" s="139"/>
      <c r="R1594" s="139"/>
      <c r="S1594" s="139"/>
      <c r="T1594" s="139"/>
      <c r="U1594" s="139"/>
      <c r="V1594" s="139"/>
      <c r="W1594" s="139"/>
      <c r="X1594" s="139"/>
      <c r="Y1594" s="139"/>
      <c r="Z1594" s="139"/>
      <c r="AA1594" s="139"/>
      <c r="AB1594" s="139"/>
      <c r="AC1594" s="139"/>
      <c r="AD1594" s="139"/>
      <c r="AE1594" s="139"/>
      <c r="AF1594" s="139"/>
      <c r="AG1594" s="139"/>
      <c r="AH1594" s="139"/>
      <c r="AI1594" s="139"/>
      <c r="AJ1594" s="139"/>
      <c r="AK1594" s="139"/>
      <c r="AL1594" s="139"/>
      <c r="AM1594" s="139"/>
      <c r="AN1594" s="139"/>
      <c r="AO1594" s="139"/>
      <c r="AP1594" s="139"/>
      <c r="AQ1594" s="139"/>
      <c r="AR1594" s="139"/>
      <c r="AS1594" s="139"/>
      <c r="AT1594" s="139"/>
      <c r="AU1594" s="139"/>
      <c r="AV1594" s="139"/>
      <c r="AW1594" s="139"/>
      <c r="AX1594" s="139"/>
      <c r="AY1594" s="139"/>
      <c r="AZ1594" s="139"/>
      <c r="BA1594" s="139"/>
      <c r="BB1594" s="139"/>
      <c r="BC1594" s="139"/>
      <c r="BD1594" s="139"/>
      <c r="BE1594" s="139"/>
      <c r="BF1594" s="139"/>
      <c r="BG1594" s="139"/>
    </row>
    <row r="1595" spans="1:59" ht="14.25" x14ac:dyDescent="0.2">
      <c r="A1595" s="139"/>
      <c r="B1595" s="139"/>
      <c r="C1595" s="139"/>
      <c r="D1595" s="139"/>
      <c r="E1595" s="139"/>
      <c r="F1595" s="139"/>
      <c r="G1595" s="139"/>
      <c r="H1595" s="139"/>
      <c r="I1595" s="139"/>
      <c r="J1595" s="139"/>
      <c r="K1595" s="139"/>
      <c r="L1595" s="139"/>
      <c r="M1595" s="139"/>
      <c r="N1595" s="139"/>
      <c r="O1595" s="139"/>
      <c r="P1595" s="139"/>
      <c r="Q1595" s="139"/>
      <c r="R1595" s="139"/>
      <c r="S1595" s="139"/>
      <c r="T1595" s="139"/>
      <c r="U1595" s="139"/>
      <c r="V1595" s="139"/>
      <c r="W1595" s="139"/>
      <c r="X1595" s="139"/>
      <c r="Y1595" s="139"/>
      <c r="Z1595" s="139"/>
      <c r="AA1595" s="139"/>
      <c r="AB1595" s="139"/>
      <c r="AC1595" s="139"/>
      <c r="AD1595" s="139"/>
      <c r="AE1595" s="139"/>
      <c r="AF1595" s="139"/>
      <c r="AG1595" s="139"/>
      <c r="AH1595" s="139"/>
      <c r="AI1595" s="139"/>
      <c r="AJ1595" s="139"/>
      <c r="AK1595" s="139"/>
      <c r="AL1595" s="139"/>
      <c r="AM1595" s="139"/>
      <c r="AN1595" s="139"/>
      <c r="AO1595" s="139"/>
      <c r="AP1595" s="139"/>
      <c r="AQ1595" s="139"/>
      <c r="AR1595" s="139"/>
      <c r="AS1595" s="139"/>
      <c r="AT1595" s="139"/>
      <c r="AU1595" s="139"/>
      <c r="AV1595" s="139"/>
      <c r="AW1595" s="139"/>
      <c r="AX1595" s="139"/>
      <c r="AY1595" s="139"/>
      <c r="AZ1595" s="139"/>
      <c r="BA1595" s="139"/>
      <c r="BB1595" s="139"/>
      <c r="BC1595" s="139"/>
      <c r="BD1595" s="139"/>
      <c r="BE1595" s="139"/>
      <c r="BF1595" s="139"/>
      <c r="BG1595" s="139"/>
    </row>
    <row r="1596" spans="1:59" ht="14.25" x14ac:dyDescent="0.2">
      <c r="A1596" s="139"/>
      <c r="B1596" s="139"/>
      <c r="C1596" s="139"/>
      <c r="D1596" s="139"/>
      <c r="E1596" s="139"/>
      <c r="F1596" s="139"/>
      <c r="G1596" s="139"/>
      <c r="H1596" s="139"/>
      <c r="I1596" s="139"/>
      <c r="J1596" s="139"/>
      <c r="K1596" s="139"/>
      <c r="L1596" s="139"/>
      <c r="M1596" s="139"/>
      <c r="N1596" s="139"/>
      <c r="O1596" s="139"/>
      <c r="P1596" s="139"/>
      <c r="Q1596" s="139"/>
      <c r="R1596" s="139"/>
      <c r="S1596" s="139"/>
      <c r="T1596" s="139"/>
      <c r="U1596" s="139"/>
      <c r="V1596" s="139"/>
      <c r="W1596" s="139"/>
      <c r="X1596" s="139"/>
      <c r="Y1596" s="139"/>
      <c r="Z1596" s="139"/>
      <c r="AA1596" s="139"/>
      <c r="AB1596" s="139"/>
      <c r="AC1596" s="139"/>
      <c r="AD1596" s="139"/>
      <c r="AE1596" s="139"/>
      <c r="AF1596" s="139"/>
      <c r="AG1596" s="139"/>
      <c r="AH1596" s="139"/>
      <c r="AI1596" s="139"/>
      <c r="AJ1596" s="139"/>
      <c r="AK1596" s="139"/>
      <c r="AL1596" s="139"/>
      <c r="AM1596" s="139"/>
      <c r="AN1596" s="139"/>
      <c r="AO1596" s="139"/>
      <c r="AP1596" s="139"/>
      <c r="AQ1596" s="139"/>
      <c r="AR1596" s="139"/>
      <c r="AS1596" s="139"/>
      <c r="AT1596" s="139"/>
      <c r="AU1596" s="139"/>
      <c r="AV1596" s="139"/>
      <c r="AW1596" s="139"/>
      <c r="AX1596" s="139"/>
      <c r="AY1596" s="139"/>
      <c r="AZ1596" s="139"/>
      <c r="BA1596" s="139"/>
      <c r="BB1596" s="139"/>
      <c r="BC1596" s="139"/>
      <c r="BD1596" s="139"/>
      <c r="BE1596" s="139"/>
      <c r="BF1596" s="139"/>
      <c r="BG1596" s="139"/>
    </row>
    <row r="1597" spans="1:59" ht="14.25" x14ac:dyDescent="0.2">
      <c r="A1597" s="139"/>
      <c r="B1597" s="139"/>
      <c r="C1597" s="139"/>
      <c r="D1597" s="139"/>
      <c r="E1597" s="139"/>
      <c r="F1597" s="139"/>
      <c r="G1597" s="139"/>
      <c r="H1597" s="139"/>
      <c r="I1597" s="139"/>
      <c r="J1597" s="139"/>
      <c r="K1597" s="139"/>
      <c r="L1597" s="139"/>
      <c r="M1597" s="139"/>
      <c r="N1597" s="139"/>
      <c r="O1597" s="139"/>
      <c r="P1597" s="139"/>
      <c r="Q1597" s="139"/>
      <c r="R1597" s="139"/>
      <c r="S1597" s="139"/>
      <c r="T1597" s="139"/>
      <c r="U1597" s="139"/>
      <c r="V1597" s="139"/>
      <c r="W1597" s="139"/>
      <c r="X1597" s="139"/>
      <c r="Y1597" s="139"/>
      <c r="Z1597" s="139"/>
      <c r="AA1597" s="139"/>
      <c r="AB1597" s="139"/>
      <c r="AC1597" s="139"/>
      <c r="AD1597" s="139"/>
      <c r="AE1597" s="139"/>
      <c r="AF1597" s="139"/>
      <c r="AG1597" s="139"/>
      <c r="AH1597" s="139"/>
      <c r="AI1597" s="139"/>
      <c r="AJ1597" s="139"/>
      <c r="AK1597" s="139"/>
      <c r="AL1597" s="139"/>
      <c r="AM1597" s="139"/>
      <c r="AN1597" s="139"/>
      <c r="AO1597" s="139"/>
      <c r="AP1597" s="139"/>
      <c r="AQ1597" s="139"/>
      <c r="AR1597" s="139"/>
      <c r="AS1597" s="139"/>
      <c r="AT1597" s="139"/>
      <c r="AU1597" s="139"/>
      <c r="AV1597" s="139"/>
      <c r="AW1597" s="139"/>
      <c r="AX1597" s="139"/>
      <c r="AY1597" s="139"/>
      <c r="AZ1597" s="139"/>
      <c r="BA1597" s="139"/>
      <c r="BB1597" s="139"/>
      <c r="BC1597" s="139"/>
      <c r="BD1597" s="139"/>
      <c r="BE1597" s="139"/>
      <c r="BF1597" s="139"/>
      <c r="BG1597" s="139"/>
    </row>
    <row r="1598" spans="1:59" ht="14.25" x14ac:dyDescent="0.2">
      <c r="A1598" s="139"/>
      <c r="B1598" s="139"/>
      <c r="C1598" s="139"/>
      <c r="D1598" s="139"/>
      <c r="E1598" s="139"/>
      <c r="F1598" s="139"/>
      <c r="G1598" s="139"/>
      <c r="H1598" s="139"/>
      <c r="I1598" s="139"/>
      <c r="J1598" s="139"/>
      <c r="K1598" s="139"/>
      <c r="L1598" s="139"/>
      <c r="M1598" s="139"/>
      <c r="N1598" s="139"/>
      <c r="O1598" s="139"/>
      <c r="P1598" s="139"/>
      <c r="Q1598" s="139"/>
      <c r="R1598" s="139"/>
      <c r="S1598" s="139"/>
      <c r="T1598" s="139"/>
      <c r="U1598" s="139"/>
      <c r="V1598" s="139"/>
      <c r="W1598" s="139"/>
      <c r="X1598" s="139"/>
      <c r="Y1598" s="139"/>
      <c r="Z1598" s="139"/>
      <c r="AA1598" s="139"/>
      <c r="AB1598" s="139"/>
      <c r="AC1598" s="139"/>
      <c r="AD1598" s="139"/>
      <c r="AE1598" s="139"/>
      <c r="AF1598" s="139"/>
      <c r="AG1598" s="139"/>
      <c r="AH1598" s="139"/>
      <c r="AI1598" s="139"/>
      <c r="AJ1598" s="139"/>
      <c r="AK1598" s="139"/>
      <c r="AL1598" s="139"/>
      <c r="AM1598" s="139"/>
      <c r="AN1598" s="139"/>
      <c r="AO1598" s="139"/>
      <c r="AP1598" s="139"/>
      <c r="AQ1598" s="139"/>
      <c r="AR1598" s="139"/>
      <c r="AS1598" s="139"/>
      <c r="AT1598" s="139"/>
      <c r="AU1598" s="139"/>
      <c r="AV1598" s="139"/>
      <c r="AW1598" s="139"/>
      <c r="AX1598" s="139"/>
      <c r="AY1598" s="139"/>
      <c r="AZ1598" s="139"/>
      <c r="BA1598" s="139"/>
      <c r="BB1598" s="139"/>
      <c r="BC1598" s="139"/>
      <c r="BD1598" s="139"/>
      <c r="BE1598" s="139"/>
      <c r="BF1598" s="139"/>
      <c r="BG1598" s="139"/>
    </row>
    <row r="1599" spans="1:59" ht="14.25" x14ac:dyDescent="0.2">
      <c r="A1599" s="139"/>
      <c r="B1599" s="139"/>
      <c r="C1599" s="139"/>
      <c r="D1599" s="139"/>
      <c r="E1599" s="139"/>
      <c r="F1599" s="139"/>
      <c r="G1599" s="139"/>
      <c r="H1599" s="139"/>
      <c r="I1599" s="139"/>
      <c r="J1599" s="139"/>
      <c r="K1599" s="139"/>
      <c r="L1599" s="139"/>
      <c r="M1599" s="139"/>
      <c r="N1599" s="139"/>
      <c r="O1599" s="139"/>
      <c r="P1599" s="139"/>
      <c r="Q1599" s="139"/>
      <c r="R1599" s="139"/>
      <c r="S1599" s="139"/>
      <c r="T1599" s="139"/>
      <c r="U1599" s="139"/>
      <c r="V1599" s="139"/>
      <c r="W1599" s="139"/>
      <c r="X1599" s="139"/>
      <c r="Y1599" s="139"/>
      <c r="Z1599" s="139"/>
      <c r="AA1599" s="139"/>
      <c r="AB1599" s="139"/>
      <c r="AC1599" s="139"/>
      <c r="AD1599" s="139"/>
      <c r="AE1599" s="139"/>
      <c r="AF1599" s="139"/>
      <c r="AG1599" s="139"/>
      <c r="AH1599" s="139"/>
      <c r="AI1599" s="139"/>
      <c r="AJ1599" s="139"/>
      <c r="AK1599" s="139"/>
      <c r="AL1599" s="139"/>
      <c r="AM1599" s="139"/>
      <c r="AN1599" s="139"/>
      <c r="AO1599" s="139"/>
      <c r="AP1599" s="139"/>
      <c r="AQ1599" s="139"/>
      <c r="AR1599" s="139"/>
      <c r="AS1599" s="139"/>
      <c r="AT1599" s="139"/>
      <c r="AU1599" s="139"/>
      <c r="AV1599" s="139"/>
      <c r="AW1599" s="139"/>
      <c r="AX1599" s="139"/>
      <c r="AY1599" s="139"/>
      <c r="AZ1599" s="139"/>
      <c r="BA1599" s="139"/>
      <c r="BB1599" s="139"/>
      <c r="BC1599" s="139"/>
      <c r="BD1599" s="139"/>
      <c r="BE1599" s="139"/>
      <c r="BF1599" s="139"/>
      <c r="BG1599" s="139"/>
    </row>
    <row r="1600" spans="1:59" ht="14.25" x14ac:dyDescent="0.2">
      <c r="A1600" s="139"/>
      <c r="B1600" s="139"/>
      <c r="C1600" s="139"/>
      <c r="D1600" s="139"/>
      <c r="E1600" s="139"/>
      <c r="F1600" s="139"/>
      <c r="G1600" s="139"/>
      <c r="H1600" s="139"/>
      <c r="I1600" s="139"/>
      <c r="J1600" s="139"/>
      <c r="K1600" s="139"/>
      <c r="L1600" s="139"/>
      <c r="M1600" s="139"/>
      <c r="N1600" s="139"/>
      <c r="O1600" s="139"/>
      <c r="P1600" s="139"/>
      <c r="Q1600" s="139"/>
      <c r="R1600" s="139"/>
      <c r="S1600" s="139"/>
      <c r="T1600" s="139"/>
      <c r="U1600" s="139"/>
      <c r="V1600" s="139"/>
      <c r="W1600" s="139"/>
      <c r="X1600" s="139"/>
      <c r="Y1600" s="139"/>
      <c r="Z1600" s="139"/>
      <c r="AA1600" s="139"/>
      <c r="AB1600" s="139"/>
      <c r="AC1600" s="139"/>
      <c r="AD1600" s="139"/>
      <c r="AE1600" s="139"/>
      <c r="AF1600" s="139"/>
      <c r="AG1600" s="139"/>
      <c r="AH1600" s="139"/>
      <c r="AI1600" s="139"/>
      <c r="AJ1600" s="139"/>
      <c r="AK1600" s="139"/>
      <c r="AL1600" s="139"/>
      <c r="AM1600" s="139"/>
      <c r="AN1600" s="139"/>
      <c r="AO1600" s="139"/>
      <c r="AP1600" s="139"/>
      <c r="AQ1600" s="139"/>
      <c r="AR1600" s="139"/>
      <c r="AS1600" s="139"/>
      <c r="AT1600" s="139"/>
      <c r="AU1600" s="139"/>
      <c r="AV1600" s="139"/>
      <c r="AW1600" s="139"/>
      <c r="AX1600" s="139"/>
      <c r="AY1600" s="139"/>
      <c r="AZ1600" s="139"/>
      <c r="BA1600" s="139"/>
      <c r="BB1600" s="139"/>
      <c r="BC1600" s="139"/>
      <c r="BD1600" s="139"/>
      <c r="BE1600" s="139"/>
      <c r="BF1600" s="139"/>
      <c r="BG1600" s="139"/>
    </row>
    <row r="1601" spans="1:59" ht="14.25" x14ac:dyDescent="0.2">
      <c r="A1601" s="139"/>
      <c r="B1601" s="139"/>
      <c r="C1601" s="139"/>
      <c r="D1601" s="139"/>
      <c r="E1601" s="139"/>
      <c r="F1601" s="139"/>
      <c r="G1601" s="139"/>
      <c r="H1601" s="139"/>
      <c r="I1601" s="139"/>
      <c r="J1601" s="139"/>
      <c r="K1601" s="139"/>
      <c r="L1601" s="139"/>
      <c r="M1601" s="139"/>
      <c r="N1601" s="139"/>
      <c r="O1601" s="139"/>
      <c r="P1601" s="139"/>
      <c r="Q1601" s="139"/>
      <c r="R1601" s="139"/>
      <c r="S1601" s="139"/>
      <c r="T1601" s="139"/>
      <c r="U1601" s="139"/>
      <c r="V1601" s="139"/>
      <c r="W1601" s="139"/>
      <c r="X1601" s="139"/>
      <c r="Y1601" s="139"/>
      <c r="Z1601" s="139"/>
      <c r="AA1601" s="139"/>
      <c r="AB1601" s="139"/>
      <c r="AC1601" s="139"/>
      <c r="AD1601" s="139"/>
      <c r="AE1601" s="139"/>
      <c r="AF1601" s="139"/>
      <c r="AG1601" s="139"/>
      <c r="AH1601" s="139"/>
      <c r="AI1601" s="139"/>
      <c r="AJ1601" s="139"/>
      <c r="AK1601" s="139"/>
      <c r="AL1601" s="139"/>
      <c r="AM1601" s="139"/>
      <c r="AN1601" s="139"/>
      <c r="AO1601" s="139"/>
      <c r="AP1601" s="139"/>
      <c r="AQ1601" s="139"/>
      <c r="AR1601" s="139"/>
      <c r="AS1601" s="139"/>
      <c r="AT1601" s="139"/>
      <c r="AU1601" s="139"/>
      <c r="AV1601" s="139"/>
      <c r="AW1601" s="139"/>
      <c r="AX1601" s="139"/>
      <c r="AY1601" s="139"/>
      <c r="AZ1601" s="139"/>
      <c r="BA1601" s="139"/>
      <c r="BB1601" s="139"/>
      <c r="BC1601" s="139"/>
      <c r="BD1601" s="139"/>
      <c r="BE1601" s="139"/>
      <c r="BF1601" s="139"/>
      <c r="BG1601" s="139"/>
    </row>
    <row r="1602" spans="1:59" ht="14.25" x14ac:dyDescent="0.2">
      <c r="A1602" s="139"/>
      <c r="B1602" s="139"/>
      <c r="C1602" s="139"/>
      <c r="D1602" s="139"/>
      <c r="E1602" s="139"/>
      <c r="F1602" s="139"/>
      <c r="G1602" s="139"/>
      <c r="H1602" s="139"/>
      <c r="I1602" s="139"/>
      <c r="J1602" s="139"/>
      <c r="K1602" s="139"/>
      <c r="L1602" s="139"/>
      <c r="M1602" s="139"/>
      <c r="N1602" s="139"/>
      <c r="O1602" s="139"/>
      <c r="P1602" s="139"/>
      <c r="Q1602" s="139"/>
      <c r="R1602" s="139"/>
      <c r="S1602" s="139"/>
      <c r="T1602" s="139"/>
      <c r="U1602" s="139"/>
      <c r="V1602" s="139"/>
      <c r="W1602" s="139"/>
      <c r="X1602" s="139"/>
      <c r="Y1602" s="139"/>
      <c r="Z1602" s="139"/>
      <c r="AA1602" s="139"/>
      <c r="AB1602" s="139"/>
      <c r="AC1602" s="139"/>
      <c r="AD1602" s="139"/>
      <c r="AE1602" s="139"/>
      <c r="AF1602" s="139"/>
      <c r="AG1602" s="139"/>
      <c r="AH1602" s="139"/>
      <c r="AI1602" s="139"/>
      <c r="AJ1602" s="139"/>
      <c r="AK1602" s="139"/>
      <c r="AL1602" s="139"/>
      <c r="AM1602" s="139"/>
      <c r="AN1602" s="139"/>
      <c r="AO1602" s="139"/>
      <c r="AP1602" s="139"/>
      <c r="AQ1602" s="139"/>
      <c r="AR1602" s="139"/>
      <c r="AS1602" s="139"/>
      <c r="AT1602" s="139"/>
      <c r="AU1602" s="139"/>
      <c r="AV1602" s="139"/>
      <c r="AW1602" s="139"/>
      <c r="AX1602" s="139"/>
      <c r="AY1602" s="139"/>
      <c r="AZ1602" s="139"/>
      <c r="BA1602" s="139"/>
      <c r="BB1602" s="139"/>
      <c r="BC1602" s="139"/>
      <c r="BD1602" s="139"/>
      <c r="BE1602" s="139"/>
      <c r="BF1602" s="139"/>
      <c r="BG1602" s="139"/>
    </row>
    <row r="1603" spans="1:59" ht="14.25" x14ac:dyDescent="0.2">
      <c r="A1603" s="139"/>
      <c r="B1603" s="139"/>
      <c r="C1603" s="139"/>
      <c r="D1603" s="139"/>
      <c r="E1603" s="139"/>
      <c r="F1603" s="139"/>
      <c r="G1603" s="139"/>
      <c r="H1603" s="139"/>
      <c r="I1603" s="139"/>
      <c r="J1603" s="139"/>
      <c r="K1603" s="139"/>
      <c r="L1603" s="139"/>
      <c r="M1603" s="139"/>
      <c r="N1603" s="139"/>
      <c r="O1603" s="139"/>
      <c r="P1603" s="139"/>
      <c r="Q1603" s="139"/>
      <c r="R1603" s="139"/>
      <c r="S1603" s="139"/>
      <c r="T1603" s="139"/>
      <c r="U1603" s="139"/>
      <c r="V1603" s="139"/>
      <c r="W1603" s="139"/>
      <c r="X1603" s="139"/>
      <c r="Y1603" s="139"/>
      <c r="Z1603" s="139"/>
      <c r="AA1603" s="139"/>
      <c r="AB1603" s="139"/>
      <c r="AC1603" s="139"/>
      <c r="AD1603" s="139"/>
      <c r="AE1603" s="139"/>
      <c r="AF1603" s="139"/>
      <c r="AG1603" s="139"/>
      <c r="AH1603" s="139"/>
      <c r="AI1603" s="139"/>
      <c r="AJ1603" s="139"/>
      <c r="AK1603" s="139"/>
      <c r="AL1603" s="139"/>
      <c r="AM1603" s="139"/>
      <c r="AN1603" s="139"/>
      <c r="AO1603" s="139"/>
      <c r="AP1603" s="139"/>
      <c r="AQ1603" s="139"/>
      <c r="AR1603" s="139"/>
      <c r="AS1603" s="139"/>
      <c r="AT1603" s="139"/>
      <c r="AU1603" s="139"/>
      <c r="AV1603" s="139"/>
      <c r="AW1603" s="139"/>
      <c r="AX1603" s="139"/>
      <c r="AY1603" s="139"/>
      <c r="AZ1603" s="139"/>
      <c r="BA1603" s="139"/>
      <c r="BB1603" s="139"/>
      <c r="BC1603" s="139"/>
      <c r="BD1603" s="139"/>
      <c r="BE1603" s="139"/>
      <c r="BF1603" s="139"/>
      <c r="BG1603" s="139"/>
    </row>
    <row r="1604" spans="1:59" ht="14.25" x14ac:dyDescent="0.2">
      <c r="A1604" s="139"/>
      <c r="B1604" s="139"/>
      <c r="C1604" s="139"/>
      <c r="D1604" s="139"/>
      <c r="E1604" s="139"/>
      <c r="F1604" s="139"/>
      <c r="G1604" s="139"/>
      <c r="H1604" s="139"/>
      <c r="I1604" s="139"/>
      <c r="J1604" s="139"/>
      <c r="K1604" s="139"/>
      <c r="L1604" s="139"/>
      <c r="M1604" s="139"/>
      <c r="N1604" s="139"/>
      <c r="O1604" s="139"/>
      <c r="P1604" s="139"/>
      <c r="Q1604" s="139"/>
      <c r="R1604" s="139"/>
      <c r="S1604" s="139"/>
      <c r="T1604" s="139"/>
      <c r="U1604" s="139"/>
      <c r="V1604" s="139"/>
      <c r="W1604" s="139"/>
      <c r="X1604" s="139"/>
      <c r="Y1604" s="139"/>
      <c r="Z1604" s="139"/>
      <c r="AA1604" s="139"/>
      <c r="AB1604" s="139"/>
      <c r="AC1604" s="139"/>
      <c r="AD1604" s="139"/>
      <c r="AE1604" s="139"/>
      <c r="AF1604" s="139"/>
      <c r="AG1604" s="139"/>
      <c r="AH1604" s="139"/>
      <c r="AI1604" s="139"/>
      <c r="AJ1604" s="139"/>
      <c r="AK1604" s="139"/>
      <c r="AL1604" s="139"/>
      <c r="AM1604" s="139"/>
      <c r="AN1604" s="139"/>
      <c r="AO1604" s="139"/>
      <c r="AP1604" s="139"/>
      <c r="AQ1604" s="139"/>
      <c r="AR1604" s="139"/>
      <c r="AS1604" s="139"/>
      <c r="AT1604" s="139"/>
      <c r="AU1604" s="139"/>
      <c r="AV1604" s="139"/>
      <c r="AW1604" s="139"/>
      <c r="AX1604" s="139"/>
      <c r="AY1604" s="139"/>
      <c r="AZ1604" s="139"/>
      <c r="BA1604" s="139"/>
      <c r="BB1604" s="139"/>
      <c r="BC1604" s="139"/>
      <c r="BD1604" s="139"/>
      <c r="BE1604" s="139"/>
      <c r="BF1604" s="139"/>
      <c r="BG1604" s="139"/>
    </row>
    <row r="1605" spans="1:59" ht="14.25" x14ac:dyDescent="0.2">
      <c r="A1605" s="139"/>
      <c r="B1605" s="139"/>
      <c r="C1605" s="139"/>
      <c r="D1605" s="139"/>
      <c r="E1605" s="139"/>
      <c r="F1605" s="139"/>
      <c r="G1605" s="139"/>
      <c r="H1605" s="139"/>
      <c r="I1605" s="139"/>
      <c r="J1605" s="139"/>
      <c r="K1605" s="139"/>
      <c r="L1605" s="139"/>
      <c r="M1605" s="139"/>
      <c r="N1605" s="139"/>
      <c r="O1605" s="139"/>
      <c r="P1605" s="139"/>
      <c r="Q1605" s="139"/>
      <c r="R1605" s="139"/>
      <c r="S1605" s="139"/>
      <c r="T1605" s="139"/>
      <c r="U1605" s="139"/>
      <c r="V1605" s="139"/>
      <c r="W1605" s="139"/>
      <c r="X1605" s="139"/>
      <c r="Y1605" s="139"/>
      <c r="Z1605" s="139"/>
      <c r="AA1605" s="139"/>
      <c r="AB1605" s="139"/>
      <c r="AC1605" s="139"/>
      <c r="AD1605" s="139"/>
      <c r="AE1605" s="139"/>
      <c r="AF1605" s="139"/>
      <c r="AG1605" s="139"/>
      <c r="AH1605" s="139"/>
      <c r="AI1605" s="139"/>
      <c r="AJ1605" s="139"/>
      <c r="AK1605" s="139"/>
      <c r="AL1605" s="139"/>
      <c r="AM1605" s="139"/>
      <c r="AN1605" s="139"/>
      <c r="AO1605" s="139"/>
      <c r="AP1605" s="139"/>
      <c r="AQ1605" s="139"/>
      <c r="AR1605" s="139"/>
      <c r="AS1605" s="139"/>
      <c r="AT1605" s="139"/>
      <c r="AU1605" s="139"/>
      <c r="AV1605" s="139"/>
      <c r="AW1605" s="139"/>
      <c r="AX1605" s="139"/>
      <c r="AY1605" s="139"/>
      <c r="AZ1605" s="139"/>
      <c r="BA1605" s="139"/>
      <c r="BB1605" s="139"/>
      <c r="BC1605" s="139"/>
      <c r="BD1605" s="139"/>
      <c r="BE1605" s="139"/>
      <c r="BF1605" s="139"/>
      <c r="BG1605" s="139"/>
    </row>
    <row r="1606" spans="1:59" ht="14.25" x14ac:dyDescent="0.2">
      <c r="A1606" s="139"/>
      <c r="B1606" s="139"/>
      <c r="C1606" s="139"/>
      <c r="D1606" s="139"/>
      <c r="E1606" s="139"/>
      <c r="F1606" s="139"/>
      <c r="G1606" s="139"/>
      <c r="H1606" s="139"/>
      <c r="I1606" s="139"/>
      <c r="J1606" s="139"/>
      <c r="K1606" s="139"/>
      <c r="L1606" s="139"/>
      <c r="M1606" s="139"/>
      <c r="N1606" s="139"/>
      <c r="O1606" s="139"/>
      <c r="P1606" s="139"/>
      <c r="Q1606" s="139"/>
      <c r="R1606" s="139"/>
      <c r="S1606" s="139"/>
      <c r="T1606" s="139"/>
      <c r="U1606" s="139"/>
      <c r="V1606" s="139"/>
      <c r="W1606" s="139"/>
      <c r="X1606" s="139"/>
      <c r="Y1606" s="139"/>
      <c r="Z1606" s="139"/>
      <c r="AA1606" s="139"/>
      <c r="AB1606" s="139"/>
      <c r="AC1606" s="139"/>
      <c r="AD1606" s="139"/>
      <c r="AE1606" s="139"/>
      <c r="AF1606" s="139"/>
      <c r="AG1606" s="139"/>
      <c r="AH1606" s="139"/>
      <c r="AI1606" s="139"/>
      <c r="AJ1606" s="139"/>
      <c r="AK1606" s="139"/>
      <c r="AL1606" s="139"/>
      <c r="AM1606" s="139"/>
      <c r="AN1606" s="139"/>
      <c r="AO1606" s="139"/>
      <c r="AP1606" s="139"/>
      <c r="AQ1606" s="139"/>
      <c r="AR1606" s="139"/>
      <c r="AS1606" s="139"/>
      <c r="AT1606" s="139"/>
      <c r="AU1606" s="139"/>
      <c r="AV1606" s="139"/>
      <c r="AW1606" s="139"/>
      <c r="AX1606" s="139"/>
      <c r="AY1606" s="139"/>
      <c r="AZ1606" s="139"/>
      <c r="BA1606" s="139"/>
      <c r="BB1606" s="139"/>
      <c r="BC1606" s="139"/>
      <c r="BD1606" s="139"/>
      <c r="BE1606" s="139"/>
      <c r="BF1606" s="139"/>
      <c r="BG1606" s="139"/>
    </row>
    <row r="1607" spans="1:59" ht="14.25" x14ac:dyDescent="0.2">
      <c r="A1607" s="139"/>
      <c r="B1607" s="139"/>
      <c r="C1607" s="139"/>
      <c r="D1607" s="139"/>
      <c r="E1607" s="139"/>
      <c r="F1607" s="139"/>
      <c r="G1607" s="139"/>
      <c r="H1607" s="139"/>
      <c r="I1607" s="139"/>
      <c r="J1607" s="139"/>
      <c r="K1607" s="139"/>
      <c r="L1607" s="139"/>
      <c r="M1607" s="139"/>
      <c r="N1607" s="139"/>
      <c r="O1607" s="139"/>
      <c r="P1607" s="139"/>
      <c r="Q1607" s="139"/>
      <c r="R1607" s="139"/>
      <c r="S1607" s="139"/>
      <c r="T1607" s="139"/>
      <c r="U1607" s="139"/>
      <c r="V1607" s="139"/>
      <c r="W1607" s="139"/>
      <c r="X1607" s="139"/>
      <c r="Y1607" s="139"/>
      <c r="Z1607" s="139"/>
      <c r="AA1607" s="139"/>
      <c r="AB1607" s="139"/>
      <c r="AC1607" s="139"/>
      <c r="AD1607" s="139"/>
      <c r="AE1607" s="139"/>
      <c r="AF1607" s="139"/>
      <c r="AG1607" s="139"/>
      <c r="AH1607" s="139"/>
      <c r="AI1607" s="139"/>
      <c r="AJ1607" s="139"/>
      <c r="AK1607" s="139"/>
      <c r="AL1607" s="139"/>
      <c r="AM1607" s="139"/>
      <c r="AN1607" s="139"/>
      <c r="AO1607" s="139"/>
      <c r="AP1607" s="139"/>
      <c r="AQ1607" s="139"/>
      <c r="AR1607" s="139"/>
      <c r="AS1607" s="139"/>
      <c r="AT1607" s="139"/>
      <c r="AU1607" s="139"/>
      <c r="AV1607" s="139"/>
      <c r="AW1607" s="139"/>
      <c r="AX1607" s="139"/>
      <c r="AY1607" s="139"/>
      <c r="AZ1607" s="139"/>
      <c r="BA1607" s="139"/>
      <c r="BB1607" s="139"/>
      <c r="BC1607" s="139"/>
      <c r="BD1607" s="139"/>
      <c r="BE1607" s="139"/>
      <c r="BF1607" s="139"/>
      <c r="BG1607" s="139"/>
    </row>
    <row r="1608" spans="1:59" ht="14.25" x14ac:dyDescent="0.2">
      <c r="A1608" s="139"/>
      <c r="B1608" s="139"/>
      <c r="C1608" s="139"/>
      <c r="D1608" s="139"/>
      <c r="E1608" s="139"/>
      <c r="F1608" s="139"/>
      <c r="G1608" s="139"/>
      <c r="H1608" s="139"/>
      <c r="I1608" s="139"/>
      <c r="J1608" s="139"/>
      <c r="K1608" s="139"/>
      <c r="L1608" s="139"/>
      <c r="M1608" s="139"/>
      <c r="N1608" s="139"/>
      <c r="O1608" s="139"/>
      <c r="P1608" s="139"/>
      <c r="Q1608" s="139"/>
      <c r="R1608" s="139"/>
      <c r="S1608" s="139"/>
      <c r="T1608" s="139"/>
      <c r="U1608" s="139"/>
      <c r="V1608" s="139"/>
      <c r="W1608" s="139"/>
      <c r="X1608" s="139"/>
      <c r="Y1608" s="139"/>
      <c r="Z1608" s="139"/>
      <c r="AA1608" s="139"/>
      <c r="AB1608" s="139"/>
      <c r="AC1608" s="139"/>
      <c r="AD1608" s="139"/>
      <c r="AE1608" s="139"/>
      <c r="AF1608" s="139"/>
      <c r="AG1608" s="139"/>
      <c r="AH1608" s="139"/>
      <c r="AI1608" s="139"/>
      <c r="AJ1608" s="139"/>
      <c r="AK1608" s="139"/>
      <c r="AL1608" s="139"/>
      <c r="AM1608" s="139"/>
      <c r="AN1608" s="139"/>
      <c r="AO1608" s="139"/>
      <c r="AP1608" s="139"/>
      <c r="AQ1608" s="139"/>
      <c r="AR1608" s="139"/>
      <c r="AS1608" s="139"/>
      <c r="AT1608" s="139"/>
      <c r="AU1608" s="139"/>
      <c r="AV1608" s="139"/>
      <c r="AW1608" s="139"/>
      <c r="AX1608" s="139"/>
      <c r="AY1608" s="139"/>
      <c r="AZ1608" s="139"/>
      <c r="BA1608" s="139"/>
      <c r="BB1608" s="139"/>
      <c r="BC1608" s="139"/>
      <c r="BD1608" s="139"/>
      <c r="BE1608" s="139"/>
      <c r="BF1608" s="139"/>
      <c r="BG1608" s="139"/>
    </row>
    <row r="1609" spans="1:59" ht="14.25" x14ac:dyDescent="0.2">
      <c r="A1609" s="139"/>
      <c r="B1609" s="139"/>
      <c r="C1609" s="139"/>
      <c r="D1609" s="139"/>
      <c r="E1609" s="139"/>
      <c r="F1609" s="139"/>
      <c r="G1609" s="139"/>
      <c r="H1609" s="139"/>
      <c r="I1609" s="139"/>
      <c r="J1609" s="139"/>
      <c r="K1609" s="139"/>
      <c r="L1609" s="139"/>
      <c r="M1609" s="139"/>
      <c r="N1609" s="139"/>
      <c r="O1609" s="139"/>
      <c r="P1609" s="139"/>
      <c r="Q1609" s="139"/>
      <c r="R1609" s="139"/>
      <c r="S1609" s="139"/>
      <c r="T1609" s="139"/>
      <c r="U1609" s="139"/>
      <c r="V1609" s="139"/>
      <c r="W1609" s="139"/>
      <c r="X1609" s="139"/>
      <c r="Y1609" s="139"/>
      <c r="Z1609" s="139"/>
      <c r="AA1609" s="139"/>
      <c r="AB1609" s="139"/>
      <c r="AC1609" s="139"/>
      <c r="AD1609" s="139"/>
      <c r="AE1609" s="139"/>
      <c r="AF1609" s="139"/>
      <c r="AG1609" s="139"/>
      <c r="AH1609" s="139"/>
      <c r="AI1609" s="139"/>
      <c r="AJ1609" s="139"/>
      <c r="AK1609" s="139"/>
      <c r="AL1609" s="139"/>
      <c r="AM1609" s="139"/>
      <c r="AN1609" s="139"/>
      <c r="AO1609" s="139"/>
      <c r="AP1609" s="139"/>
      <c r="AQ1609" s="139"/>
      <c r="AR1609" s="139"/>
      <c r="AS1609" s="139"/>
      <c r="AT1609" s="139"/>
      <c r="AU1609" s="139"/>
      <c r="AV1609" s="139"/>
      <c r="AW1609" s="139"/>
      <c r="AX1609" s="139"/>
      <c r="AY1609" s="139"/>
      <c r="AZ1609" s="139"/>
      <c r="BA1609" s="139"/>
      <c r="BB1609" s="139"/>
      <c r="BC1609" s="139"/>
      <c r="BD1609" s="139"/>
      <c r="BE1609" s="139"/>
      <c r="BF1609" s="139"/>
      <c r="BG1609" s="139"/>
    </row>
    <row r="1610" spans="1:59" ht="14.25" x14ac:dyDescent="0.2">
      <c r="A1610" s="139"/>
      <c r="B1610" s="139"/>
      <c r="C1610" s="139"/>
      <c r="D1610" s="139"/>
      <c r="E1610" s="139"/>
      <c r="F1610" s="139"/>
      <c r="G1610" s="139"/>
      <c r="H1610" s="139"/>
      <c r="I1610" s="139"/>
      <c r="J1610" s="139"/>
      <c r="K1610" s="139"/>
      <c r="L1610" s="139"/>
      <c r="M1610" s="139"/>
      <c r="N1610" s="139"/>
      <c r="O1610" s="139"/>
      <c r="P1610" s="139"/>
      <c r="Q1610" s="139"/>
      <c r="R1610" s="139"/>
      <c r="S1610" s="139"/>
      <c r="T1610" s="139"/>
      <c r="U1610" s="139"/>
      <c r="V1610" s="139"/>
      <c r="W1610" s="139"/>
      <c r="X1610" s="139"/>
      <c r="Y1610" s="139"/>
      <c r="Z1610" s="139"/>
      <c r="AA1610" s="139"/>
      <c r="AB1610" s="139"/>
      <c r="AC1610" s="139"/>
      <c r="AD1610" s="139"/>
      <c r="AE1610" s="139"/>
      <c r="AF1610" s="139"/>
      <c r="AG1610" s="139"/>
      <c r="AH1610" s="139"/>
      <c r="AI1610" s="139"/>
      <c r="AJ1610" s="139"/>
      <c r="AK1610" s="139"/>
      <c r="AL1610" s="139"/>
      <c r="AM1610" s="139"/>
      <c r="AN1610" s="139"/>
      <c r="AO1610" s="139"/>
      <c r="AP1610" s="139"/>
      <c r="AQ1610" s="139"/>
      <c r="AR1610" s="139"/>
      <c r="AS1610" s="139"/>
      <c r="AT1610" s="139"/>
      <c r="AU1610" s="139"/>
      <c r="AV1610" s="139"/>
      <c r="AW1610" s="139"/>
      <c r="AX1610" s="139"/>
      <c r="AY1610" s="139"/>
      <c r="AZ1610" s="139"/>
      <c r="BA1610" s="139"/>
      <c r="BB1610" s="139"/>
      <c r="BC1610" s="139"/>
      <c r="BD1610" s="139"/>
      <c r="BE1610" s="139"/>
      <c r="BF1610" s="139"/>
      <c r="BG1610" s="139"/>
    </row>
    <row r="1611" spans="1:59" ht="14.25" x14ac:dyDescent="0.2">
      <c r="A1611" s="139"/>
      <c r="B1611" s="139"/>
      <c r="C1611" s="139"/>
      <c r="D1611" s="139"/>
      <c r="E1611" s="139"/>
      <c r="F1611" s="139"/>
      <c r="G1611" s="139"/>
      <c r="H1611" s="139"/>
      <c r="I1611" s="139"/>
      <c r="J1611" s="139"/>
      <c r="K1611" s="139"/>
      <c r="L1611" s="139"/>
      <c r="M1611" s="139"/>
      <c r="N1611" s="139"/>
      <c r="O1611" s="139"/>
      <c r="P1611" s="139"/>
      <c r="Q1611" s="139"/>
      <c r="R1611" s="139"/>
      <c r="S1611" s="139"/>
      <c r="T1611" s="139"/>
      <c r="U1611" s="139"/>
      <c r="V1611" s="139"/>
      <c r="W1611" s="139"/>
      <c r="X1611" s="139"/>
      <c r="Y1611" s="139"/>
      <c r="Z1611" s="139"/>
      <c r="AA1611" s="139"/>
      <c r="AB1611" s="139"/>
      <c r="AC1611" s="139"/>
      <c r="AD1611" s="139"/>
      <c r="AE1611" s="139"/>
      <c r="AF1611" s="139"/>
      <c r="AG1611" s="139"/>
      <c r="AH1611" s="139"/>
      <c r="AI1611" s="139"/>
      <c r="AJ1611" s="139"/>
      <c r="AK1611" s="139"/>
      <c r="AL1611" s="139"/>
      <c r="AM1611" s="139"/>
      <c r="AN1611" s="139"/>
      <c r="AO1611" s="139"/>
      <c r="AP1611" s="139"/>
      <c r="AQ1611" s="139"/>
      <c r="AR1611" s="139"/>
      <c r="AS1611" s="139"/>
      <c r="AT1611" s="139"/>
      <c r="AU1611" s="139"/>
      <c r="AV1611" s="139"/>
      <c r="AW1611" s="139"/>
      <c r="AX1611" s="139"/>
      <c r="AY1611" s="139"/>
      <c r="AZ1611" s="139"/>
      <c r="BA1611" s="139"/>
      <c r="BB1611" s="139"/>
      <c r="BC1611" s="139"/>
      <c r="BD1611" s="139"/>
      <c r="BE1611" s="139"/>
      <c r="BF1611" s="139"/>
      <c r="BG1611" s="139"/>
    </row>
    <row r="1612" spans="1:59" ht="14.25" x14ac:dyDescent="0.2">
      <c r="A1612" s="139"/>
      <c r="B1612" s="139"/>
      <c r="C1612" s="139"/>
      <c r="D1612" s="139"/>
      <c r="E1612" s="139"/>
      <c r="F1612" s="139"/>
      <c r="G1612" s="139"/>
      <c r="H1612" s="139"/>
      <c r="I1612" s="139"/>
      <c r="J1612" s="139"/>
      <c r="K1612" s="139"/>
      <c r="L1612" s="139"/>
      <c r="M1612" s="139"/>
      <c r="N1612" s="139"/>
      <c r="O1612" s="139"/>
      <c r="P1612" s="139"/>
      <c r="Q1612" s="139"/>
      <c r="R1612" s="139"/>
      <c r="S1612" s="139"/>
      <c r="T1612" s="139"/>
      <c r="U1612" s="139"/>
      <c r="V1612" s="139"/>
      <c r="W1612" s="139"/>
      <c r="X1612" s="139"/>
      <c r="Y1612" s="139"/>
      <c r="Z1612" s="139"/>
      <c r="AA1612" s="139"/>
      <c r="AB1612" s="139"/>
      <c r="AC1612" s="139"/>
      <c r="AD1612" s="139"/>
      <c r="AE1612" s="139"/>
      <c r="AF1612" s="139"/>
      <c r="AG1612" s="139"/>
      <c r="AH1612" s="139"/>
      <c r="AI1612" s="139"/>
      <c r="AJ1612" s="139"/>
      <c r="AK1612" s="139"/>
      <c r="AL1612" s="139"/>
      <c r="AM1612" s="139"/>
      <c r="AN1612" s="139"/>
      <c r="AO1612" s="139"/>
      <c r="AP1612" s="139"/>
      <c r="AQ1612" s="139"/>
      <c r="AR1612" s="139"/>
      <c r="AS1612" s="139"/>
      <c r="AT1612" s="139"/>
      <c r="AU1612" s="139"/>
      <c r="AV1612" s="139"/>
      <c r="AW1612" s="139"/>
      <c r="AX1612" s="139"/>
      <c r="AY1612" s="139"/>
      <c r="AZ1612" s="139"/>
      <c r="BA1612" s="139"/>
      <c r="BB1612" s="139"/>
      <c r="BC1612" s="139"/>
      <c r="BD1612" s="139"/>
      <c r="BE1612" s="139"/>
      <c r="BF1612" s="139"/>
      <c r="BG1612" s="139"/>
    </row>
    <row r="1613" spans="1:59" ht="14.25" x14ac:dyDescent="0.2">
      <c r="A1613" s="139"/>
      <c r="B1613" s="139"/>
      <c r="C1613" s="139"/>
      <c r="D1613" s="139"/>
      <c r="E1613" s="139"/>
      <c r="F1613" s="139"/>
      <c r="G1613" s="139"/>
      <c r="H1613" s="139"/>
      <c r="I1613" s="139"/>
      <c r="J1613" s="139"/>
      <c r="K1613" s="139"/>
      <c r="L1613" s="139"/>
      <c r="M1613" s="139"/>
      <c r="N1613" s="139"/>
      <c r="O1613" s="139"/>
      <c r="P1613" s="139"/>
      <c r="Q1613" s="139"/>
      <c r="R1613" s="139"/>
      <c r="S1613" s="139"/>
      <c r="T1613" s="139"/>
      <c r="U1613" s="139"/>
      <c r="V1613" s="139"/>
      <c r="W1613" s="139"/>
      <c r="X1613" s="139"/>
      <c r="Y1613" s="139"/>
      <c r="Z1613" s="139"/>
      <c r="AA1613" s="139"/>
      <c r="AB1613" s="139"/>
      <c r="AC1613" s="139"/>
      <c r="AD1613" s="139"/>
      <c r="AE1613" s="139"/>
      <c r="AF1613" s="139"/>
      <c r="AG1613" s="139"/>
      <c r="AH1613" s="139"/>
      <c r="AI1613" s="139"/>
      <c r="AJ1613" s="139"/>
      <c r="AK1613" s="139"/>
      <c r="AL1613" s="139"/>
      <c r="AM1613" s="139"/>
      <c r="AN1613" s="139"/>
      <c r="AO1613" s="139"/>
      <c r="AP1613" s="139"/>
      <c r="AQ1613" s="139"/>
      <c r="AR1613" s="139"/>
      <c r="AS1613" s="139"/>
      <c r="AT1613" s="139"/>
      <c r="AU1613" s="139"/>
      <c r="AV1613" s="139"/>
      <c r="AW1613" s="139"/>
      <c r="AX1613" s="139"/>
      <c r="AY1613" s="139"/>
      <c r="AZ1613" s="139"/>
      <c r="BA1613" s="139"/>
      <c r="BB1613" s="139"/>
      <c r="BC1613" s="139"/>
      <c r="BD1613" s="139"/>
      <c r="BE1613" s="139"/>
      <c r="BF1613" s="139"/>
      <c r="BG1613" s="139"/>
    </row>
    <row r="1614" spans="1:59" ht="14.25" x14ac:dyDescent="0.2">
      <c r="A1614" s="139"/>
      <c r="B1614" s="139"/>
      <c r="C1614" s="139"/>
      <c r="D1614" s="139"/>
      <c r="E1614" s="139"/>
      <c r="F1614" s="139"/>
      <c r="G1614" s="139"/>
      <c r="H1614" s="139"/>
      <c r="I1614" s="139"/>
      <c r="J1614" s="139"/>
      <c r="K1614" s="139"/>
      <c r="L1614" s="139"/>
      <c r="M1614" s="139"/>
      <c r="N1614" s="139"/>
      <c r="O1614" s="139"/>
      <c r="P1614" s="139"/>
      <c r="Q1614" s="139"/>
      <c r="R1614" s="139"/>
      <c r="S1614" s="139"/>
      <c r="T1614" s="139"/>
      <c r="U1614" s="139"/>
      <c r="V1614" s="139"/>
      <c r="W1614" s="139"/>
      <c r="X1614" s="139"/>
      <c r="Y1614" s="139"/>
      <c r="Z1614" s="139"/>
      <c r="AA1614" s="139"/>
      <c r="AB1614" s="139"/>
      <c r="AC1614" s="139"/>
      <c r="AD1614" s="139"/>
      <c r="AE1614" s="139"/>
      <c r="AF1614" s="139"/>
      <c r="AG1614" s="139"/>
      <c r="AH1614" s="139"/>
      <c r="AI1614" s="139"/>
      <c r="AJ1614" s="139"/>
      <c r="AK1614" s="139"/>
      <c r="AL1614" s="139"/>
      <c r="AM1614" s="139"/>
      <c r="AN1614" s="139"/>
      <c r="AO1614" s="139"/>
      <c r="AP1614" s="139"/>
      <c r="AQ1614" s="139"/>
      <c r="AR1614" s="139"/>
      <c r="AS1614" s="139"/>
      <c r="AT1614" s="139"/>
      <c r="AU1614" s="139"/>
      <c r="AV1614" s="139"/>
      <c r="AW1614" s="139"/>
      <c r="AX1614" s="139"/>
      <c r="AY1614" s="139"/>
      <c r="AZ1614" s="139"/>
      <c r="BA1614" s="139"/>
      <c r="BB1614" s="139"/>
      <c r="BC1614" s="139"/>
      <c r="BD1614" s="139"/>
      <c r="BE1614" s="139"/>
      <c r="BF1614" s="139"/>
      <c r="BG1614" s="139"/>
    </row>
    <row r="1615" spans="1:59" ht="14.25" x14ac:dyDescent="0.2">
      <c r="A1615" s="139"/>
      <c r="B1615" s="139"/>
      <c r="C1615" s="139"/>
      <c r="D1615" s="139"/>
      <c r="E1615" s="139"/>
      <c r="F1615" s="139"/>
      <c r="G1615" s="139"/>
      <c r="H1615" s="139"/>
      <c r="I1615" s="139"/>
      <c r="J1615" s="139"/>
      <c r="K1615" s="139"/>
      <c r="L1615" s="139"/>
      <c r="M1615" s="139"/>
      <c r="N1615" s="139"/>
      <c r="O1615" s="139"/>
      <c r="P1615" s="139"/>
      <c r="Q1615" s="139"/>
      <c r="R1615" s="139"/>
      <c r="S1615" s="139"/>
      <c r="T1615" s="139"/>
      <c r="U1615" s="139"/>
      <c r="V1615" s="139"/>
      <c r="W1615" s="139"/>
      <c r="X1615" s="139"/>
      <c r="Y1615" s="139"/>
      <c r="Z1615" s="139"/>
      <c r="AA1615" s="139"/>
      <c r="AB1615" s="139"/>
      <c r="AC1615" s="139"/>
      <c r="AD1615" s="139"/>
      <c r="AE1615" s="139"/>
      <c r="AF1615" s="139"/>
      <c r="AG1615" s="139"/>
      <c r="AH1615" s="139"/>
      <c r="AI1615" s="139"/>
      <c r="AJ1615" s="139"/>
      <c r="AK1615" s="139"/>
      <c r="AL1615" s="139"/>
      <c r="AM1615" s="139"/>
      <c r="AN1615" s="139"/>
      <c r="AO1615" s="139"/>
      <c r="AP1615" s="139"/>
      <c r="AQ1615" s="139"/>
      <c r="AR1615" s="139"/>
      <c r="AS1615" s="139"/>
      <c r="AT1615" s="139"/>
      <c r="AU1615" s="139"/>
      <c r="AV1615" s="139"/>
      <c r="AW1615" s="139"/>
      <c r="AX1615" s="139"/>
      <c r="AY1615" s="139"/>
      <c r="AZ1615" s="139"/>
      <c r="BA1615" s="139"/>
      <c r="BB1615" s="139"/>
      <c r="BC1615" s="139"/>
      <c r="BD1615" s="139"/>
      <c r="BE1615" s="139"/>
      <c r="BF1615" s="139"/>
      <c r="BG1615" s="139"/>
    </row>
    <row r="1616" spans="1:59" ht="14.25" x14ac:dyDescent="0.2">
      <c r="A1616" s="139"/>
      <c r="B1616" s="139"/>
      <c r="C1616" s="139"/>
      <c r="D1616" s="139"/>
      <c r="E1616" s="139"/>
      <c r="F1616" s="139"/>
      <c r="G1616" s="139"/>
      <c r="H1616" s="139"/>
      <c r="I1616" s="139"/>
      <c r="J1616" s="139"/>
      <c r="K1616" s="139"/>
      <c r="L1616" s="139"/>
      <c r="M1616" s="139"/>
      <c r="N1616" s="139"/>
      <c r="O1616" s="139"/>
      <c r="P1616" s="139"/>
      <c r="Q1616" s="139"/>
      <c r="R1616" s="139"/>
      <c r="S1616" s="139"/>
      <c r="T1616" s="139"/>
      <c r="U1616" s="139"/>
      <c r="V1616" s="139"/>
      <c r="W1616" s="139"/>
      <c r="X1616" s="139"/>
      <c r="Y1616" s="139"/>
      <c r="Z1616" s="139"/>
      <c r="AA1616" s="139"/>
      <c r="AB1616" s="139"/>
      <c r="AC1616" s="139"/>
      <c r="AD1616" s="139"/>
      <c r="AE1616" s="139"/>
      <c r="AF1616" s="139"/>
      <c r="AG1616" s="139"/>
      <c r="AH1616" s="139"/>
      <c r="AI1616" s="139"/>
      <c r="AJ1616" s="139"/>
      <c r="AK1616" s="139"/>
      <c r="AL1616" s="139"/>
      <c r="AM1616" s="139"/>
      <c r="AN1616" s="139"/>
      <c r="AO1616" s="139"/>
      <c r="AP1616" s="139"/>
      <c r="AQ1616" s="139"/>
      <c r="AR1616" s="139"/>
      <c r="AS1616" s="139"/>
      <c r="AT1616" s="139"/>
      <c r="AU1616" s="139"/>
      <c r="AV1616" s="139"/>
      <c r="AW1616" s="139"/>
      <c r="AX1616" s="139"/>
      <c r="AY1616" s="139"/>
      <c r="AZ1616" s="139"/>
      <c r="BA1616" s="139"/>
      <c r="BB1616" s="139"/>
      <c r="BC1616" s="139"/>
      <c r="BD1616" s="139"/>
      <c r="BE1616" s="139"/>
      <c r="BF1616" s="139"/>
      <c r="BG1616" s="139"/>
    </row>
    <row r="1617" spans="1:59" ht="14.25" x14ac:dyDescent="0.2">
      <c r="A1617" s="139"/>
      <c r="B1617" s="139"/>
      <c r="C1617" s="139"/>
      <c r="D1617" s="139"/>
      <c r="E1617" s="139"/>
      <c r="F1617" s="139"/>
      <c r="G1617" s="139"/>
      <c r="H1617" s="139"/>
      <c r="I1617" s="139"/>
      <c r="J1617" s="139"/>
      <c r="K1617" s="139"/>
      <c r="L1617" s="139"/>
      <c r="M1617" s="139"/>
      <c r="N1617" s="139"/>
      <c r="O1617" s="139"/>
      <c r="P1617" s="139"/>
      <c r="Q1617" s="139"/>
      <c r="R1617" s="139"/>
      <c r="S1617" s="139"/>
      <c r="T1617" s="139"/>
      <c r="U1617" s="139"/>
      <c r="V1617" s="139"/>
      <c r="W1617" s="139"/>
      <c r="X1617" s="139"/>
      <c r="Y1617" s="139"/>
      <c r="Z1617" s="139"/>
      <c r="AA1617" s="139"/>
      <c r="AB1617" s="139"/>
      <c r="AC1617" s="139"/>
      <c r="AD1617" s="139"/>
      <c r="AE1617" s="139"/>
      <c r="AF1617" s="139"/>
      <c r="AG1617" s="139"/>
      <c r="AH1617" s="139"/>
      <c r="AI1617" s="139"/>
      <c r="AJ1617" s="139"/>
      <c r="AK1617" s="139"/>
      <c r="AL1617" s="139"/>
      <c r="AM1617" s="139"/>
      <c r="AN1617" s="139"/>
      <c r="AO1617" s="139"/>
      <c r="AP1617" s="139"/>
      <c r="AQ1617" s="139"/>
      <c r="AR1617" s="139"/>
      <c r="AS1617" s="139"/>
      <c r="AT1617" s="139"/>
      <c r="AU1617" s="139"/>
      <c r="AV1617" s="139"/>
      <c r="AW1617" s="139"/>
      <c r="AX1617" s="139"/>
      <c r="AY1617" s="139"/>
      <c r="AZ1617" s="139"/>
      <c r="BA1617" s="139"/>
      <c r="BB1617" s="139"/>
      <c r="BC1617" s="139"/>
      <c r="BD1617" s="139"/>
      <c r="BE1617" s="139"/>
      <c r="BF1617" s="139"/>
      <c r="BG1617" s="139"/>
    </row>
    <row r="1618" spans="1:59" ht="14.25" x14ac:dyDescent="0.2">
      <c r="A1618" s="139"/>
      <c r="B1618" s="139"/>
      <c r="C1618" s="139"/>
      <c r="D1618" s="139"/>
      <c r="E1618" s="139"/>
      <c r="F1618" s="139"/>
      <c r="G1618" s="139"/>
      <c r="H1618" s="139"/>
      <c r="I1618" s="139"/>
      <c r="J1618" s="139"/>
      <c r="K1618" s="139"/>
      <c r="L1618" s="139"/>
      <c r="M1618" s="139"/>
      <c r="N1618" s="139"/>
      <c r="O1618" s="139"/>
      <c r="P1618" s="139"/>
      <c r="Q1618" s="139"/>
      <c r="R1618" s="139"/>
      <c r="S1618" s="139"/>
      <c r="T1618" s="139"/>
      <c r="U1618" s="139"/>
      <c r="V1618" s="139"/>
      <c r="W1618" s="139"/>
      <c r="X1618" s="139"/>
      <c r="Y1618" s="139"/>
      <c r="Z1618" s="139"/>
      <c r="AA1618" s="139"/>
      <c r="AB1618" s="139"/>
      <c r="AC1618" s="139"/>
      <c r="AD1618" s="139"/>
      <c r="AE1618" s="139"/>
      <c r="AF1618" s="139"/>
      <c r="AG1618" s="139"/>
      <c r="AH1618" s="139"/>
      <c r="AI1618" s="139"/>
      <c r="AJ1618" s="139"/>
      <c r="AK1618" s="139"/>
      <c r="AL1618" s="139"/>
      <c r="AM1618" s="139"/>
      <c r="AN1618" s="139"/>
      <c r="AO1618" s="139"/>
      <c r="AP1618" s="139"/>
      <c r="AQ1618" s="139"/>
      <c r="AR1618" s="139"/>
      <c r="AS1618" s="139"/>
      <c r="AT1618" s="139"/>
      <c r="AU1618" s="139"/>
      <c r="AV1618" s="139"/>
      <c r="AW1618" s="139"/>
      <c r="AX1618" s="139"/>
      <c r="AY1618" s="139"/>
      <c r="AZ1618" s="139"/>
      <c r="BA1618" s="139"/>
      <c r="BB1618" s="139"/>
      <c r="BC1618" s="139"/>
      <c r="BD1618" s="139"/>
      <c r="BE1618" s="139"/>
      <c r="BF1618" s="139"/>
      <c r="BG1618" s="139"/>
    </row>
    <row r="1619" spans="1:59" ht="14.25" x14ac:dyDescent="0.2">
      <c r="A1619" s="139"/>
      <c r="B1619" s="139"/>
      <c r="C1619" s="139"/>
      <c r="D1619" s="139"/>
      <c r="E1619" s="139"/>
      <c r="F1619" s="139"/>
      <c r="G1619" s="139"/>
      <c r="H1619" s="139"/>
      <c r="I1619" s="139"/>
      <c r="J1619" s="139"/>
      <c r="K1619" s="139"/>
      <c r="L1619" s="139"/>
      <c r="M1619" s="139"/>
      <c r="N1619" s="139"/>
      <c r="O1619" s="139"/>
      <c r="P1619" s="139"/>
      <c r="Q1619" s="139"/>
      <c r="R1619" s="139"/>
      <c r="S1619" s="139"/>
      <c r="T1619" s="139"/>
      <c r="U1619" s="139"/>
      <c r="V1619" s="139"/>
      <c r="W1619" s="139"/>
      <c r="X1619" s="139"/>
      <c r="Y1619" s="139"/>
      <c r="Z1619" s="139"/>
      <c r="AA1619" s="139"/>
      <c r="AB1619" s="139"/>
      <c r="AC1619" s="139"/>
      <c r="AD1619" s="139"/>
      <c r="AE1619" s="139"/>
      <c r="AF1619" s="139"/>
      <c r="AG1619" s="139"/>
      <c r="AH1619" s="139"/>
      <c r="AI1619" s="139"/>
      <c r="AJ1619" s="139"/>
      <c r="AK1619" s="139"/>
      <c r="AL1619" s="139"/>
      <c r="AM1619" s="139"/>
      <c r="AN1619" s="139"/>
      <c r="AO1619" s="139"/>
      <c r="AP1619" s="139"/>
      <c r="AQ1619" s="139"/>
      <c r="AR1619" s="139"/>
      <c r="AS1619" s="139"/>
      <c r="AT1619" s="139"/>
      <c r="AU1619" s="139"/>
      <c r="AV1619" s="139"/>
      <c r="AW1619" s="139"/>
      <c r="AX1619" s="139"/>
      <c r="AY1619" s="139"/>
      <c r="AZ1619" s="139"/>
      <c r="BA1619" s="139"/>
      <c r="BB1619" s="139"/>
      <c r="BC1619" s="139"/>
      <c r="BD1619" s="139"/>
      <c r="BE1619" s="139"/>
      <c r="BF1619" s="139"/>
      <c r="BG1619" s="139"/>
    </row>
    <row r="1620" spans="1:59" ht="14.25" x14ac:dyDescent="0.2">
      <c r="A1620" s="139"/>
      <c r="B1620" s="139"/>
      <c r="C1620" s="139"/>
      <c r="D1620" s="139"/>
      <c r="E1620" s="139"/>
      <c r="F1620" s="139"/>
      <c r="G1620" s="139"/>
      <c r="H1620" s="139"/>
      <c r="I1620" s="139"/>
      <c r="J1620" s="139"/>
      <c r="K1620" s="139"/>
      <c r="L1620" s="139"/>
      <c r="M1620" s="139"/>
      <c r="N1620" s="139"/>
      <c r="O1620" s="139"/>
      <c r="P1620" s="139"/>
      <c r="Q1620" s="139"/>
      <c r="R1620" s="139"/>
      <c r="S1620" s="139"/>
      <c r="T1620" s="139"/>
      <c r="U1620" s="139"/>
      <c r="V1620" s="139"/>
      <c r="W1620" s="139"/>
      <c r="X1620" s="139"/>
      <c r="Y1620" s="139"/>
      <c r="Z1620" s="139"/>
      <c r="AA1620" s="139"/>
      <c r="AB1620" s="139"/>
      <c r="AC1620" s="139"/>
      <c r="AD1620" s="139"/>
      <c r="AE1620" s="139"/>
      <c r="AF1620" s="139"/>
      <c r="AG1620" s="139"/>
      <c r="AH1620" s="139"/>
      <c r="AI1620" s="139"/>
      <c r="AJ1620" s="139"/>
      <c r="AK1620" s="139"/>
      <c r="AL1620" s="139"/>
      <c r="AM1620" s="139"/>
      <c r="AN1620" s="139"/>
      <c r="AO1620" s="139"/>
      <c r="AP1620" s="139"/>
      <c r="AQ1620" s="139"/>
      <c r="AR1620" s="139"/>
      <c r="AS1620" s="139"/>
      <c r="AT1620" s="139"/>
      <c r="AU1620" s="139"/>
      <c r="AV1620" s="139"/>
      <c r="AW1620" s="139"/>
      <c r="AX1620" s="139"/>
      <c r="AY1620" s="139"/>
      <c r="AZ1620" s="139"/>
      <c r="BA1620" s="139"/>
      <c r="BB1620" s="139"/>
      <c r="BC1620" s="139"/>
      <c r="BD1620" s="139"/>
      <c r="BE1620" s="139"/>
      <c r="BF1620" s="139"/>
      <c r="BG1620" s="139"/>
    </row>
    <row r="1621" spans="1:59" ht="14.25" x14ac:dyDescent="0.2">
      <c r="A1621" s="139"/>
      <c r="B1621" s="139"/>
      <c r="C1621" s="139"/>
      <c r="D1621" s="139"/>
      <c r="E1621" s="139"/>
      <c r="F1621" s="139"/>
      <c r="G1621" s="139"/>
      <c r="H1621" s="139"/>
      <c r="I1621" s="139"/>
      <c r="J1621" s="139"/>
      <c r="K1621" s="139"/>
      <c r="L1621" s="139"/>
      <c r="M1621" s="139"/>
      <c r="N1621" s="139"/>
      <c r="O1621" s="139"/>
      <c r="P1621" s="139"/>
      <c r="Q1621" s="139"/>
      <c r="R1621" s="139"/>
      <c r="S1621" s="139"/>
      <c r="T1621" s="139"/>
      <c r="U1621" s="139"/>
      <c r="V1621" s="139"/>
      <c r="W1621" s="139"/>
      <c r="X1621" s="139"/>
      <c r="Y1621" s="139"/>
      <c r="Z1621" s="139"/>
      <c r="AA1621" s="139"/>
      <c r="AB1621" s="139"/>
      <c r="AC1621" s="139"/>
      <c r="AD1621" s="139"/>
      <c r="AE1621" s="139"/>
      <c r="AF1621" s="139"/>
      <c r="AG1621" s="139"/>
      <c r="AH1621" s="139"/>
      <c r="AI1621" s="139"/>
      <c r="AJ1621" s="139"/>
      <c r="AK1621" s="139"/>
      <c r="AL1621" s="139"/>
      <c r="AM1621" s="139"/>
      <c r="AN1621" s="139"/>
      <c r="AO1621" s="139"/>
      <c r="AP1621" s="139"/>
      <c r="AQ1621" s="139"/>
      <c r="AR1621" s="139"/>
      <c r="AS1621" s="139"/>
      <c r="AT1621" s="139"/>
      <c r="AU1621" s="139"/>
      <c r="AV1621" s="139"/>
      <c r="AW1621" s="139"/>
      <c r="AX1621" s="139"/>
      <c r="AY1621" s="139"/>
      <c r="AZ1621" s="139"/>
      <c r="BA1621" s="139"/>
      <c r="BB1621" s="139"/>
      <c r="BC1621" s="139"/>
      <c r="BD1621" s="139"/>
      <c r="BE1621" s="139"/>
      <c r="BF1621" s="139"/>
      <c r="BG1621" s="139"/>
    </row>
    <row r="1622" spans="1:59" ht="14.25" x14ac:dyDescent="0.2">
      <c r="A1622" s="139"/>
      <c r="B1622" s="139"/>
      <c r="C1622" s="139"/>
      <c r="D1622" s="139"/>
      <c r="E1622" s="139"/>
      <c r="F1622" s="139"/>
      <c r="G1622" s="139"/>
      <c r="H1622" s="139"/>
      <c r="I1622" s="139"/>
      <c r="J1622" s="139"/>
      <c r="K1622" s="139"/>
      <c r="L1622" s="139"/>
      <c r="M1622" s="139"/>
      <c r="N1622" s="139"/>
      <c r="O1622" s="139"/>
      <c r="P1622" s="139"/>
      <c r="Q1622" s="139"/>
      <c r="R1622" s="139"/>
      <c r="S1622" s="139"/>
      <c r="T1622" s="139"/>
      <c r="U1622" s="139"/>
      <c r="V1622" s="139"/>
      <c r="W1622" s="139"/>
      <c r="X1622" s="139"/>
      <c r="Y1622" s="139"/>
      <c r="Z1622" s="139"/>
      <c r="AA1622" s="139"/>
      <c r="AB1622" s="139"/>
      <c r="AC1622" s="139"/>
      <c r="AD1622" s="139"/>
      <c r="AE1622" s="139"/>
      <c r="AF1622" s="139"/>
      <c r="AG1622" s="139"/>
      <c r="AH1622" s="139"/>
      <c r="AI1622" s="139"/>
      <c r="AJ1622" s="139"/>
      <c r="AK1622" s="139"/>
      <c r="AL1622" s="139"/>
      <c r="AM1622" s="139"/>
      <c r="AN1622" s="139"/>
      <c r="AO1622" s="139"/>
      <c r="AP1622" s="139"/>
      <c r="AQ1622" s="139"/>
      <c r="AR1622" s="139"/>
      <c r="AS1622" s="139"/>
      <c r="AT1622" s="139"/>
      <c r="AU1622" s="139"/>
      <c r="AV1622" s="139"/>
      <c r="AW1622" s="139"/>
      <c r="AX1622" s="139"/>
      <c r="AY1622" s="139"/>
      <c r="AZ1622" s="139"/>
      <c r="BA1622" s="139"/>
      <c r="BB1622" s="139"/>
      <c r="BC1622" s="139"/>
      <c r="BD1622" s="139"/>
      <c r="BE1622" s="139"/>
      <c r="BF1622" s="139"/>
      <c r="BG1622" s="139"/>
    </row>
    <row r="1623" spans="1:59" ht="14.25" x14ac:dyDescent="0.2">
      <c r="A1623" s="139"/>
      <c r="B1623" s="139"/>
      <c r="C1623" s="139"/>
      <c r="D1623" s="139"/>
      <c r="E1623" s="139"/>
      <c r="F1623" s="139"/>
      <c r="G1623" s="139"/>
      <c r="H1623" s="139"/>
      <c r="I1623" s="139"/>
      <c r="J1623" s="139"/>
      <c r="K1623" s="139"/>
      <c r="L1623" s="139"/>
      <c r="M1623" s="139"/>
      <c r="N1623" s="139"/>
      <c r="O1623" s="139"/>
      <c r="P1623" s="139"/>
      <c r="Q1623" s="139"/>
      <c r="R1623" s="139"/>
      <c r="S1623" s="139"/>
      <c r="T1623" s="139"/>
      <c r="U1623" s="139"/>
      <c r="V1623" s="139"/>
      <c r="W1623" s="139"/>
      <c r="X1623" s="139"/>
      <c r="Y1623" s="139"/>
      <c r="Z1623" s="139"/>
      <c r="AA1623" s="139"/>
      <c r="AB1623" s="139"/>
      <c r="AC1623" s="139"/>
      <c r="AD1623" s="139"/>
      <c r="AE1623" s="139"/>
      <c r="AF1623" s="139"/>
      <c r="AG1623" s="139"/>
      <c r="AH1623" s="139"/>
      <c r="AI1623" s="139"/>
      <c r="AJ1623" s="139"/>
      <c r="AK1623" s="139"/>
      <c r="AL1623" s="139"/>
      <c r="AM1623" s="139"/>
      <c r="AN1623" s="139"/>
      <c r="AO1623" s="139"/>
      <c r="AP1623" s="139"/>
      <c r="AQ1623" s="139"/>
      <c r="AR1623" s="139"/>
      <c r="AS1623" s="139"/>
      <c r="AT1623" s="139"/>
      <c r="AU1623" s="139"/>
      <c r="AV1623" s="139"/>
      <c r="AW1623" s="139"/>
      <c r="AX1623" s="139"/>
      <c r="AY1623" s="139"/>
      <c r="AZ1623" s="139"/>
      <c r="BA1623" s="139"/>
      <c r="BB1623" s="139"/>
      <c r="BC1623" s="139"/>
      <c r="BD1623" s="139"/>
      <c r="BE1623" s="139"/>
      <c r="BF1623" s="139"/>
      <c r="BG1623" s="139"/>
    </row>
    <row r="1624" spans="1:59" ht="14.25" x14ac:dyDescent="0.2">
      <c r="A1624" s="139"/>
      <c r="B1624" s="139"/>
      <c r="C1624" s="139"/>
      <c r="D1624" s="139"/>
      <c r="E1624" s="139"/>
      <c r="F1624" s="139"/>
      <c r="G1624" s="139"/>
      <c r="H1624" s="139"/>
      <c r="I1624" s="139"/>
      <c r="J1624" s="139"/>
      <c r="K1624" s="139"/>
      <c r="L1624" s="139"/>
      <c r="M1624" s="139"/>
      <c r="N1624" s="139"/>
      <c r="O1624" s="139"/>
      <c r="P1624" s="139"/>
      <c r="Q1624" s="139"/>
      <c r="R1624" s="139"/>
      <c r="S1624" s="139"/>
      <c r="T1624" s="139"/>
      <c r="U1624" s="139"/>
      <c r="V1624" s="139"/>
      <c r="W1624" s="139"/>
      <c r="X1624" s="139"/>
      <c r="Y1624" s="139"/>
      <c r="Z1624" s="139"/>
      <c r="AA1624" s="139"/>
      <c r="AB1624" s="139"/>
      <c r="AC1624" s="139"/>
      <c r="AD1624" s="139"/>
      <c r="AE1624" s="139"/>
      <c r="AF1624" s="139"/>
      <c r="AG1624" s="139"/>
      <c r="AH1624" s="139"/>
      <c r="AI1624" s="139"/>
      <c r="AJ1624" s="139"/>
      <c r="AK1624" s="139"/>
      <c r="AL1624" s="139"/>
      <c r="AM1624" s="139"/>
      <c r="AN1624" s="139"/>
      <c r="AO1624" s="139"/>
      <c r="AP1624" s="139"/>
      <c r="AQ1624" s="139"/>
      <c r="AR1624" s="139"/>
      <c r="AS1624" s="139"/>
      <c r="AT1624" s="139"/>
      <c r="AU1624" s="139"/>
      <c r="AV1624" s="139"/>
      <c r="AW1624" s="139"/>
      <c r="AX1624" s="139"/>
      <c r="AY1624" s="139"/>
      <c r="AZ1624" s="139"/>
      <c r="BA1624" s="139"/>
      <c r="BB1624" s="139"/>
      <c r="BC1624" s="139"/>
      <c r="BD1624" s="139"/>
      <c r="BE1624" s="139"/>
      <c r="BF1624" s="139"/>
      <c r="BG1624" s="139"/>
    </row>
    <row r="1625" spans="1:59" ht="14.25" x14ac:dyDescent="0.2">
      <c r="A1625" s="139"/>
      <c r="B1625" s="139"/>
      <c r="C1625" s="139"/>
      <c r="D1625" s="139"/>
      <c r="E1625" s="139"/>
      <c r="F1625" s="139"/>
      <c r="G1625" s="139"/>
      <c r="H1625" s="139"/>
      <c r="I1625" s="139"/>
      <c r="J1625" s="139"/>
      <c r="K1625" s="139"/>
      <c r="L1625" s="139"/>
      <c r="M1625" s="139"/>
      <c r="N1625" s="139"/>
      <c r="O1625" s="139"/>
      <c r="P1625" s="139"/>
      <c r="Q1625" s="139"/>
      <c r="R1625" s="139"/>
      <c r="S1625" s="139"/>
      <c r="T1625" s="139"/>
      <c r="U1625" s="139"/>
      <c r="V1625" s="139"/>
      <c r="W1625" s="139"/>
      <c r="X1625" s="139"/>
      <c r="Y1625" s="139"/>
      <c r="Z1625" s="139"/>
      <c r="AA1625" s="139"/>
      <c r="AB1625" s="139"/>
      <c r="AC1625" s="139"/>
      <c r="AD1625" s="139"/>
      <c r="AE1625" s="139"/>
      <c r="AF1625" s="139"/>
      <c r="AG1625" s="139"/>
      <c r="AH1625" s="139"/>
      <c r="AI1625" s="139"/>
      <c r="AJ1625" s="139"/>
      <c r="AK1625" s="139"/>
      <c r="AL1625" s="139"/>
      <c r="AM1625" s="139"/>
      <c r="AN1625" s="139"/>
      <c r="AO1625" s="139"/>
      <c r="AP1625" s="139"/>
      <c r="AQ1625" s="139"/>
      <c r="AR1625" s="139"/>
      <c r="AS1625" s="139"/>
      <c r="AT1625" s="139"/>
      <c r="AU1625" s="139"/>
      <c r="AV1625" s="139"/>
      <c r="AW1625" s="139"/>
      <c r="AX1625" s="139"/>
      <c r="AY1625" s="139"/>
      <c r="AZ1625" s="139"/>
      <c r="BA1625" s="139"/>
      <c r="BB1625" s="139"/>
      <c r="BC1625" s="139"/>
      <c r="BD1625" s="139"/>
      <c r="BE1625" s="139"/>
      <c r="BF1625" s="139"/>
      <c r="BG1625" s="139"/>
    </row>
    <row r="1626" spans="1:59" ht="14.25" x14ac:dyDescent="0.2">
      <c r="A1626" s="139"/>
      <c r="B1626" s="139"/>
      <c r="C1626" s="139"/>
      <c r="D1626" s="139"/>
      <c r="E1626" s="139"/>
      <c r="F1626" s="139"/>
      <c r="G1626" s="139"/>
      <c r="H1626" s="139"/>
      <c r="I1626" s="139"/>
      <c r="J1626" s="139"/>
      <c r="K1626" s="139"/>
      <c r="L1626" s="139"/>
      <c r="M1626" s="139"/>
      <c r="N1626" s="139"/>
      <c r="O1626" s="139"/>
      <c r="P1626" s="139"/>
      <c r="Q1626" s="139"/>
      <c r="R1626" s="139"/>
      <c r="S1626" s="139"/>
      <c r="T1626" s="139"/>
      <c r="U1626" s="139"/>
      <c r="V1626" s="139"/>
      <c r="W1626" s="139"/>
      <c r="X1626" s="139"/>
      <c r="Y1626" s="139"/>
      <c r="Z1626" s="139"/>
      <c r="AA1626" s="139"/>
      <c r="AB1626" s="139"/>
      <c r="AC1626" s="139"/>
      <c r="AD1626" s="139"/>
      <c r="AE1626" s="139"/>
      <c r="AF1626" s="139"/>
      <c r="AG1626" s="139"/>
      <c r="AH1626" s="139"/>
      <c r="AI1626" s="139"/>
      <c r="AJ1626" s="139"/>
      <c r="AK1626" s="139"/>
      <c r="AL1626" s="139"/>
      <c r="AM1626" s="139"/>
      <c r="AN1626" s="139"/>
      <c r="AO1626" s="139"/>
      <c r="AP1626" s="139"/>
      <c r="AQ1626" s="139"/>
      <c r="AR1626" s="139"/>
      <c r="AS1626" s="139"/>
      <c r="AT1626" s="139"/>
      <c r="AU1626" s="139"/>
      <c r="AV1626" s="139"/>
      <c r="AW1626" s="139"/>
      <c r="AX1626" s="139"/>
      <c r="AY1626" s="139"/>
      <c r="AZ1626" s="139"/>
      <c r="BA1626" s="139"/>
      <c r="BB1626" s="139"/>
      <c r="BC1626" s="139"/>
      <c r="BD1626" s="139"/>
      <c r="BE1626" s="139"/>
      <c r="BF1626" s="139"/>
      <c r="BG1626" s="139"/>
    </row>
    <row r="1627" spans="1:59" ht="14.25" x14ac:dyDescent="0.2">
      <c r="A1627" s="139"/>
      <c r="B1627" s="139"/>
      <c r="C1627" s="139"/>
      <c r="D1627" s="139"/>
      <c r="E1627" s="139"/>
      <c r="F1627" s="139"/>
      <c r="G1627" s="139"/>
      <c r="H1627" s="139"/>
      <c r="I1627" s="139"/>
      <c r="J1627" s="139"/>
      <c r="K1627" s="139"/>
      <c r="L1627" s="139"/>
      <c r="M1627" s="139"/>
      <c r="N1627" s="139"/>
      <c r="O1627" s="139"/>
      <c r="P1627" s="139"/>
      <c r="Q1627" s="139"/>
      <c r="R1627" s="139"/>
      <c r="S1627" s="139"/>
      <c r="T1627" s="139"/>
      <c r="U1627" s="139"/>
      <c r="V1627" s="139"/>
      <c r="W1627" s="139"/>
      <c r="X1627" s="139"/>
      <c r="Y1627" s="139"/>
      <c r="Z1627" s="139"/>
      <c r="AA1627" s="139"/>
      <c r="AB1627" s="139"/>
      <c r="AC1627" s="139"/>
      <c r="AD1627" s="139"/>
      <c r="AE1627" s="139"/>
      <c r="AF1627" s="139"/>
      <c r="AG1627" s="139"/>
      <c r="AH1627" s="139"/>
      <c r="AI1627" s="139"/>
      <c r="AJ1627" s="139"/>
      <c r="AK1627" s="139"/>
      <c r="AL1627" s="139"/>
      <c r="AM1627" s="139"/>
      <c r="AN1627" s="139"/>
      <c r="AO1627" s="139"/>
      <c r="AP1627" s="139"/>
      <c r="AQ1627" s="139"/>
      <c r="AR1627" s="139"/>
      <c r="AS1627" s="139"/>
      <c r="AT1627" s="139"/>
      <c r="AU1627" s="139"/>
      <c r="AV1627" s="139"/>
      <c r="AW1627" s="139"/>
      <c r="AX1627" s="139"/>
      <c r="AY1627" s="139"/>
      <c r="AZ1627" s="139"/>
      <c r="BA1627" s="139"/>
      <c r="BB1627" s="139"/>
      <c r="BC1627" s="139"/>
      <c r="BD1627" s="139"/>
      <c r="BE1627" s="139"/>
      <c r="BF1627" s="139"/>
      <c r="BG1627" s="139"/>
    </row>
    <row r="1628" spans="1:59" ht="14.25" x14ac:dyDescent="0.2">
      <c r="A1628" s="139"/>
      <c r="B1628" s="139"/>
      <c r="C1628" s="139"/>
      <c r="D1628" s="139"/>
      <c r="E1628" s="139"/>
      <c r="F1628" s="139"/>
      <c r="G1628" s="139"/>
      <c r="H1628" s="139"/>
      <c r="I1628" s="139"/>
      <c r="J1628" s="139"/>
      <c r="K1628" s="139"/>
      <c r="L1628" s="139"/>
      <c r="M1628" s="139"/>
      <c r="N1628" s="139"/>
      <c r="O1628" s="139"/>
      <c r="P1628" s="139"/>
      <c r="Q1628" s="139"/>
      <c r="R1628" s="139"/>
      <c r="S1628" s="139"/>
      <c r="T1628" s="139"/>
      <c r="U1628" s="139"/>
      <c r="V1628" s="139"/>
      <c r="W1628" s="139"/>
      <c r="X1628" s="139"/>
      <c r="Y1628" s="139"/>
      <c r="Z1628" s="139"/>
      <c r="AA1628" s="139"/>
      <c r="AB1628" s="139"/>
      <c r="AC1628" s="139"/>
      <c r="AD1628" s="139"/>
      <c r="AE1628" s="139"/>
      <c r="AF1628" s="139"/>
      <c r="AG1628" s="139"/>
      <c r="AH1628" s="139"/>
      <c r="AI1628" s="139"/>
      <c r="AJ1628" s="139"/>
      <c r="AK1628" s="139"/>
      <c r="AL1628" s="139"/>
      <c r="AM1628" s="139"/>
      <c r="AN1628" s="139"/>
      <c r="AO1628" s="139"/>
      <c r="AP1628" s="139"/>
      <c r="AQ1628" s="139"/>
      <c r="AR1628" s="139"/>
      <c r="AS1628" s="139"/>
      <c r="AT1628" s="139"/>
      <c r="AU1628" s="139"/>
      <c r="AV1628" s="139"/>
      <c r="AW1628" s="139"/>
      <c r="AX1628" s="139"/>
      <c r="AY1628" s="139"/>
      <c r="AZ1628" s="139"/>
      <c r="BA1628" s="139"/>
      <c r="BB1628" s="139"/>
      <c r="BC1628" s="139"/>
      <c r="BD1628" s="139"/>
      <c r="BE1628" s="139"/>
      <c r="BF1628" s="139"/>
      <c r="BG1628" s="139"/>
    </row>
    <row r="1629" spans="1:59" ht="14.25" x14ac:dyDescent="0.2">
      <c r="A1629" s="139"/>
      <c r="B1629" s="139"/>
      <c r="C1629" s="139"/>
      <c r="D1629" s="139"/>
      <c r="E1629" s="139"/>
      <c r="F1629" s="139"/>
      <c r="G1629" s="139"/>
      <c r="H1629" s="139"/>
      <c r="I1629" s="139"/>
      <c r="J1629" s="139"/>
      <c r="K1629" s="139"/>
      <c r="L1629" s="139"/>
      <c r="M1629" s="139"/>
      <c r="N1629" s="139"/>
      <c r="O1629" s="139"/>
      <c r="P1629" s="139"/>
      <c r="Q1629" s="139"/>
      <c r="R1629" s="139"/>
      <c r="S1629" s="139"/>
      <c r="T1629" s="139"/>
      <c r="U1629" s="139"/>
      <c r="V1629" s="139"/>
      <c r="W1629" s="139"/>
      <c r="X1629" s="139"/>
      <c r="Y1629" s="139"/>
      <c r="Z1629" s="139"/>
      <c r="AA1629" s="139"/>
      <c r="AB1629" s="139"/>
      <c r="AC1629" s="139"/>
      <c r="AD1629" s="139"/>
      <c r="AE1629" s="139"/>
      <c r="AF1629" s="139"/>
      <c r="AG1629" s="139"/>
      <c r="AH1629" s="139"/>
      <c r="AI1629" s="139"/>
      <c r="AJ1629" s="139"/>
      <c r="AK1629" s="139"/>
      <c r="AL1629" s="139"/>
      <c r="AM1629" s="139"/>
      <c r="AN1629" s="139"/>
      <c r="AO1629" s="139"/>
      <c r="AP1629" s="139"/>
      <c r="AQ1629" s="139"/>
      <c r="AR1629" s="139"/>
      <c r="AS1629" s="139"/>
      <c r="AT1629" s="139"/>
      <c r="AU1629" s="139"/>
      <c r="AV1629" s="139"/>
      <c r="AW1629" s="139"/>
      <c r="AX1629" s="139"/>
      <c r="AY1629" s="139"/>
      <c r="AZ1629" s="139"/>
      <c r="BA1629" s="139"/>
      <c r="BB1629" s="139"/>
      <c r="BC1629" s="139"/>
      <c r="BD1629" s="139"/>
      <c r="BE1629" s="139"/>
      <c r="BF1629" s="139"/>
      <c r="BG1629" s="139"/>
    </row>
    <row r="1630" spans="1:59" ht="14.25" x14ac:dyDescent="0.2">
      <c r="A1630" s="139"/>
      <c r="B1630" s="139"/>
      <c r="C1630" s="139"/>
      <c r="D1630" s="139"/>
      <c r="E1630" s="139"/>
      <c r="F1630" s="139"/>
      <c r="G1630" s="139"/>
      <c r="H1630" s="139"/>
      <c r="I1630" s="139"/>
      <c r="J1630" s="139"/>
      <c r="K1630" s="139"/>
      <c r="L1630" s="139"/>
      <c r="M1630" s="139"/>
      <c r="N1630" s="139"/>
      <c r="O1630" s="139"/>
      <c r="P1630" s="139"/>
      <c r="Q1630" s="139"/>
      <c r="R1630" s="139"/>
      <c r="S1630" s="139"/>
      <c r="T1630" s="139"/>
      <c r="U1630" s="139"/>
      <c r="V1630" s="139"/>
      <c r="W1630" s="139"/>
      <c r="X1630" s="139"/>
      <c r="Y1630" s="139"/>
      <c r="Z1630" s="139"/>
      <c r="AA1630" s="139"/>
      <c r="AB1630" s="139"/>
      <c r="AC1630" s="139"/>
      <c r="AD1630" s="139"/>
      <c r="AE1630" s="139"/>
      <c r="AF1630" s="139"/>
      <c r="AG1630" s="139"/>
      <c r="AH1630" s="139"/>
      <c r="AI1630" s="139"/>
      <c r="AJ1630" s="139"/>
      <c r="AK1630" s="139"/>
      <c r="AL1630" s="139"/>
      <c r="AM1630" s="139"/>
      <c r="AN1630" s="139"/>
      <c r="AO1630" s="139"/>
      <c r="AP1630" s="139"/>
      <c r="AQ1630" s="139"/>
      <c r="AR1630" s="139"/>
      <c r="AS1630" s="139"/>
      <c r="AT1630" s="139"/>
      <c r="AU1630" s="139"/>
      <c r="AV1630" s="139"/>
      <c r="AW1630" s="139"/>
      <c r="AX1630" s="139"/>
      <c r="AY1630" s="139"/>
      <c r="AZ1630" s="139"/>
      <c r="BA1630" s="139"/>
      <c r="BB1630" s="139"/>
      <c r="BC1630" s="139"/>
      <c r="BD1630" s="139"/>
      <c r="BE1630" s="139"/>
      <c r="BF1630" s="139"/>
      <c r="BG1630" s="139"/>
    </row>
    <row r="1631" spans="1:59" ht="14.25" x14ac:dyDescent="0.2">
      <c r="A1631" s="139"/>
      <c r="B1631" s="139"/>
      <c r="C1631" s="139"/>
      <c r="D1631" s="139"/>
      <c r="E1631" s="139"/>
      <c r="F1631" s="139"/>
      <c r="G1631" s="139"/>
      <c r="H1631" s="139"/>
      <c r="I1631" s="139"/>
      <c r="J1631" s="139"/>
      <c r="K1631" s="139"/>
      <c r="L1631" s="139"/>
      <c r="M1631" s="139"/>
      <c r="N1631" s="139"/>
      <c r="O1631" s="139"/>
      <c r="P1631" s="139"/>
      <c r="Q1631" s="139"/>
      <c r="R1631" s="139"/>
      <c r="S1631" s="139"/>
      <c r="T1631" s="139"/>
      <c r="U1631" s="139"/>
      <c r="V1631" s="139"/>
      <c r="W1631" s="139"/>
      <c r="X1631" s="139"/>
      <c r="Y1631" s="139"/>
      <c r="Z1631" s="139"/>
      <c r="AA1631" s="139"/>
      <c r="AB1631" s="139"/>
      <c r="AC1631" s="139"/>
      <c r="AD1631" s="139"/>
      <c r="AE1631" s="139"/>
      <c r="AF1631" s="139"/>
      <c r="AG1631" s="139"/>
      <c r="AH1631" s="139"/>
      <c r="AI1631" s="139"/>
      <c r="AJ1631" s="139"/>
      <c r="AK1631" s="139"/>
      <c r="AL1631" s="139"/>
      <c r="AM1631" s="139"/>
      <c r="AN1631" s="139"/>
      <c r="AO1631" s="139"/>
      <c r="AP1631" s="139"/>
      <c r="AQ1631" s="139"/>
      <c r="AR1631" s="139"/>
      <c r="AS1631" s="139"/>
      <c r="AT1631" s="139"/>
      <c r="AU1631" s="139"/>
      <c r="AV1631" s="139"/>
      <c r="AW1631" s="139"/>
      <c r="AX1631" s="139"/>
      <c r="AY1631" s="139"/>
      <c r="AZ1631" s="139"/>
      <c r="BA1631" s="139"/>
      <c r="BB1631" s="139"/>
      <c r="BC1631" s="139"/>
      <c r="BD1631" s="139"/>
      <c r="BE1631" s="139"/>
      <c r="BF1631" s="139"/>
      <c r="BG1631" s="139"/>
    </row>
    <row r="1632" spans="1:59" ht="14.25" x14ac:dyDescent="0.2">
      <c r="A1632" s="139"/>
      <c r="B1632" s="139"/>
      <c r="C1632" s="139"/>
      <c r="D1632" s="139"/>
      <c r="E1632" s="139"/>
      <c r="F1632" s="139"/>
      <c r="G1632" s="139"/>
      <c r="H1632" s="139"/>
      <c r="I1632" s="139"/>
      <c r="J1632" s="139"/>
      <c r="K1632" s="139"/>
      <c r="L1632" s="139"/>
      <c r="M1632" s="139"/>
      <c r="N1632" s="139"/>
      <c r="O1632" s="139"/>
      <c r="P1632" s="139"/>
      <c r="Q1632" s="139"/>
      <c r="R1632" s="139"/>
      <c r="S1632" s="139"/>
      <c r="T1632" s="139"/>
      <c r="U1632" s="139"/>
      <c r="V1632" s="139"/>
      <c r="W1632" s="139"/>
      <c r="X1632" s="139"/>
      <c r="Y1632" s="139"/>
      <c r="Z1632" s="139"/>
      <c r="AA1632" s="139"/>
      <c r="AB1632" s="139"/>
      <c r="AC1632" s="139"/>
      <c r="AD1632" s="139"/>
      <c r="AE1632" s="139"/>
      <c r="AF1632" s="139"/>
      <c r="AG1632" s="139"/>
      <c r="AH1632" s="139"/>
      <c r="AI1632" s="139"/>
      <c r="AJ1632" s="139"/>
      <c r="AK1632" s="139"/>
      <c r="AL1632" s="139"/>
      <c r="AM1632" s="139"/>
      <c r="AN1632" s="139"/>
      <c r="AO1632" s="139"/>
      <c r="AP1632" s="139"/>
      <c r="AQ1632" s="139"/>
      <c r="AR1632" s="139"/>
      <c r="AS1632" s="139"/>
      <c r="AT1632" s="139"/>
      <c r="AU1632" s="139"/>
      <c r="AV1632" s="139"/>
      <c r="AW1632" s="139"/>
      <c r="AX1632" s="139"/>
      <c r="AY1632" s="139"/>
      <c r="AZ1632" s="139"/>
      <c r="BA1632" s="139"/>
      <c r="BB1632" s="139"/>
      <c r="BC1632" s="139"/>
      <c r="BD1632" s="139"/>
      <c r="BE1632" s="139"/>
      <c r="BF1632" s="139"/>
      <c r="BG1632" s="139"/>
    </row>
    <row r="1633" spans="1:59" ht="14.25" x14ac:dyDescent="0.2">
      <c r="A1633" s="139"/>
      <c r="B1633" s="139"/>
      <c r="C1633" s="139"/>
      <c r="D1633" s="139"/>
      <c r="E1633" s="139"/>
      <c r="F1633" s="139"/>
      <c r="G1633" s="139"/>
      <c r="H1633" s="139"/>
      <c r="I1633" s="139"/>
      <c r="J1633" s="139"/>
      <c r="K1633" s="139"/>
      <c r="L1633" s="139"/>
      <c r="M1633" s="139"/>
      <c r="N1633" s="139"/>
      <c r="O1633" s="139"/>
      <c r="P1633" s="139"/>
      <c r="Q1633" s="139"/>
      <c r="R1633" s="139"/>
      <c r="S1633" s="139"/>
      <c r="T1633" s="139"/>
      <c r="U1633" s="139"/>
      <c r="V1633" s="139"/>
      <c r="W1633" s="139"/>
      <c r="X1633" s="139"/>
      <c r="Y1633" s="139"/>
      <c r="Z1633" s="139"/>
      <c r="AA1633" s="139"/>
      <c r="AB1633" s="139"/>
      <c r="AC1633" s="139"/>
      <c r="AD1633" s="139"/>
      <c r="AE1633" s="139"/>
      <c r="AF1633" s="139"/>
      <c r="AG1633" s="139"/>
      <c r="AH1633" s="139"/>
      <c r="AI1633" s="139"/>
      <c r="AJ1633" s="139"/>
      <c r="AK1633" s="139"/>
      <c r="AL1633" s="139"/>
      <c r="AM1633" s="139"/>
      <c r="AN1633" s="139"/>
      <c r="AO1633" s="139"/>
      <c r="AP1633" s="139"/>
      <c r="AQ1633" s="139"/>
      <c r="AR1633" s="139"/>
      <c r="AS1633" s="139"/>
      <c r="AT1633" s="139"/>
      <c r="AU1633" s="139"/>
      <c r="AV1633" s="139"/>
      <c r="AW1633" s="139"/>
      <c r="AX1633" s="139"/>
      <c r="AY1633" s="139"/>
      <c r="AZ1633" s="139"/>
      <c r="BA1633" s="139"/>
      <c r="BB1633" s="139"/>
      <c r="BC1633" s="139"/>
      <c r="BD1633" s="139"/>
      <c r="BE1633" s="139"/>
      <c r="BF1633" s="139"/>
      <c r="BG1633" s="139"/>
    </row>
    <row r="1634" spans="1:59" ht="14.25" x14ac:dyDescent="0.2">
      <c r="A1634" s="139"/>
      <c r="B1634" s="139"/>
      <c r="C1634" s="139"/>
      <c r="D1634" s="139"/>
      <c r="E1634" s="139"/>
      <c r="F1634" s="139"/>
      <c r="G1634" s="139"/>
      <c r="H1634" s="139"/>
      <c r="I1634" s="139"/>
      <c r="J1634" s="139"/>
      <c r="K1634" s="139"/>
      <c r="L1634" s="139"/>
      <c r="M1634" s="139"/>
      <c r="N1634" s="139"/>
      <c r="O1634" s="139"/>
      <c r="P1634" s="139"/>
      <c r="Q1634" s="139"/>
      <c r="R1634" s="139"/>
      <c r="S1634" s="139"/>
      <c r="T1634" s="139"/>
      <c r="U1634" s="139"/>
      <c r="V1634" s="139"/>
      <c r="W1634" s="139"/>
      <c r="X1634" s="139"/>
      <c r="Y1634" s="139"/>
      <c r="Z1634" s="139"/>
      <c r="AA1634" s="139"/>
      <c r="AB1634" s="139"/>
      <c r="AC1634" s="139"/>
      <c r="AD1634" s="139"/>
      <c r="AE1634" s="139"/>
      <c r="AF1634" s="139"/>
      <c r="AG1634" s="139"/>
      <c r="AH1634" s="139"/>
      <c r="AI1634" s="139"/>
      <c r="AJ1634" s="139"/>
      <c r="AK1634" s="139"/>
      <c r="AL1634" s="139"/>
      <c r="AM1634" s="139"/>
      <c r="AN1634" s="139"/>
      <c r="AO1634" s="139"/>
      <c r="AP1634" s="139"/>
      <c r="AQ1634" s="139"/>
      <c r="AR1634" s="139"/>
      <c r="AS1634" s="139"/>
      <c r="AT1634" s="139"/>
      <c r="AU1634" s="139"/>
      <c r="AV1634" s="139"/>
      <c r="AW1634" s="139"/>
      <c r="AX1634" s="139"/>
      <c r="AY1634" s="139"/>
      <c r="AZ1634" s="139"/>
      <c r="BA1634" s="139"/>
      <c r="BB1634" s="139"/>
      <c r="BC1634" s="139"/>
      <c r="BD1634" s="139"/>
      <c r="BE1634" s="139"/>
      <c r="BF1634" s="139"/>
      <c r="BG1634" s="139"/>
    </row>
    <row r="1635" spans="1:59" ht="14.25" x14ac:dyDescent="0.2">
      <c r="A1635" s="139"/>
      <c r="B1635" s="139"/>
      <c r="C1635" s="139"/>
      <c r="D1635" s="139"/>
      <c r="E1635" s="139"/>
      <c r="F1635" s="139"/>
      <c r="G1635" s="139"/>
      <c r="H1635" s="139"/>
      <c r="I1635" s="139"/>
      <c r="J1635" s="139"/>
      <c r="K1635" s="139"/>
      <c r="L1635" s="139"/>
      <c r="M1635" s="139"/>
      <c r="N1635" s="139"/>
      <c r="O1635" s="139"/>
      <c r="P1635" s="139"/>
      <c r="Q1635" s="139"/>
      <c r="R1635" s="139"/>
      <c r="S1635" s="139"/>
      <c r="T1635" s="139"/>
      <c r="U1635" s="139"/>
      <c r="V1635" s="139"/>
      <c r="W1635" s="139"/>
      <c r="X1635" s="139"/>
      <c r="Y1635" s="139"/>
      <c r="Z1635" s="139"/>
      <c r="AA1635" s="139"/>
      <c r="AB1635" s="139"/>
      <c r="AC1635" s="139"/>
      <c r="AD1635" s="139"/>
      <c r="AE1635" s="139"/>
      <c r="AF1635" s="139"/>
      <c r="AG1635" s="139"/>
      <c r="AH1635" s="139"/>
      <c r="AI1635" s="139"/>
      <c r="AJ1635" s="139"/>
      <c r="AK1635" s="139"/>
      <c r="AL1635" s="139"/>
      <c r="AM1635" s="139"/>
      <c r="AN1635" s="139"/>
      <c r="AO1635" s="139"/>
      <c r="AP1635" s="139"/>
      <c r="AQ1635" s="139"/>
      <c r="AR1635" s="139"/>
      <c r="AS1635" s="139"/>
      <c r="AT1635" s="139"/>
      <c r="AU1635" s="139"/>
      <c r="AV1635" s="139"/>
      <c r="AW1635" s="139"/>
      <c r="AX1635" s="139"/>
      <c r="AY1635" s="139"/>
      <c r="AZ1635" s="139"/>
      <c r="BA1635" s="139"/>
      <c r="BB1635" s="139"/>
      <c r="BC1635" s="139"/>
      <c r="BD1635" s="139"/>
      <c r="BE1635" s="139"/>
      <c r="BF1635" s="139"/>
      <c r="BG1635" s="139"/>
    </row>
    <row r="1636" spans="1:59" ht="14.25" x14ac:dyDescent="0.2">
      <c r="A1636" s="139"/>
      <c r="B1636" s="139"/>
      <c r="C1636" s="139"/>
      <c r="D1636" s="139"/>
      <c r="E1636" s="139"/>
      <c r="F1636" s="139"/>
      <c r="G1636" s="139"/>
      <c r="H1636" s="139"/>
      <c r="I1636" s="139"/>
      <c r="J1636" s="139"/>
      <c r="K1636" s="139"/>
      <c r="L1636" s="139"/>
      <c r="M1636" s="139"/>
      <c r="N1636" s="139"/>
      <c r="O1636" s="139"/>
      <c r="P1636" s="139"/>
      <c r="Q1636" s="139"/>
      <c r="R1636" s="139"/>
      <c r="S1636" s="139"/>
      <c r="T1636" s="139"/>
      <c r="U1636" s="139"/>
      <c r="V1636" s="139"/>
      <c r="W1636" s="139"/>
      <c r="X1636" s="139"/>
      <c r="Y1636" s="139"/>
      <c r="Z1636" s="139"/>
      <c r="AA1636" s="139"/>
      <c r="AB1636" s="139"/>
      <c r="AC1636" s="139"/>
      <c r="AD1636" s="139"/>
      <c r="AE1636" s="139"/>
      <c r="AF1636" s="139"/>
      <c r="AG1636" s="139"/>
      <c r="AH1636" s="139"/>
      <c r="AI1636" s="139"/>
      <c r="AJ1636" s="139"/>
      <c r="AK1636" s="139"/>
      <c r="AL1636" s="139"/>
      <c r="AM1636" s="139"/>
      <c r="AN1636" s="139"/>
      <c r="AO1636" s="139"/>
      <c r="AP1636" s="139"/>
      <c r="AQ1636" s="139"/>
      <c r="AR1636" s="139"/>
      <c r="AS1636" s="139"/>
      <c r="AT1636" s="139"/>
      <c r="AU1636" s="139"/>
      <c r="AV1636" s="139"/>
      <c r="AW1636" s="139"/>
      <c r="AX1636" s="139"/>
      <c r="AY1636" s="139"/>
      <c r="AZ1636" s="139"/>
      <c r="BA1636" s="139"/>
      <c r="BB1636" s="139"/>
      <c r="BC1636" s="139"/>
      <c r="BD1636" s="139"/>
      <c r="BE1636" s="139"/>
      <c r="BF1636" s="139"/>
      <c r="BG1636" s="139"/>
    </row>
    <row r="1637" spans="1:59" ht="14.25" x14ac:dyDescent="0.2">
      <c r="A1637" s="139"/>
      <c r="B1637" s="139"/>
      <c r="C1637" s="139"/>
      <c r="D1637" s="139"/>
      <c r="E1637" s="139"/>
      <c r="F1637" s="139"/>
      <c r="G1637" s="139"/>
      <c r="H1637" s="139"/>
      <c r="I1637" s="139"/>
      <c r="J1637" s="139"/>
      <c r="K1637" s="139"/>
      <c r="L1637" s="139"/>
      <c r="M1637" s="139"/>
      <c r="N1637" s="139"/>
      <c r="O1637" s="139"/>
      <c r="P1637" s="139"/>
      <c r="Q1637" s="139"/>
      <c r="R1637" s="139"/>
      <c r="S1637" s="139"/>
      <c r="T1637" s="139"/>
      <c r="U1637" s="139"/>
      <c r="V1637" s="139"/>
      <c r="W1637" s="139"/>
      <c r="X1637" s="139"/>
      <c r="Y1637" s="139"/>
      <c r="Z1637" s="139"/>
      <c r="AA1637" s="139"/>
      <c r="AB1637" s="139"/>
      <c r="AC1637" s="139"/>
      <c r="AD1637" s="139"/>
      <c r="AE1637" s="139"/>
      <c r="AF1637" s="139"/>
      <c r="AG1637" s="139"/>
      <c r="AH1637" s="139"/>
      <c r="AI1637" s="139"/>
      <c r="AJ1637" s="139"/>
      <c r="AK1637" s="139"/>
      <c r="AL1637" s="139"/>
      <c r="AM1637" s="139"/>
      <c r="AN1637" s="139"/>
      <c r="AO1637" s="139"/>
      <c r="AP1637" s="139"/>
      <c r="AQ1637" s="139"/>
      <c r="AR1637" s="139"/>
      <c r="AS1637" s="139"/>
      <c r="AT1637" s="139"/>
      <c r="AU1637" s="139"/>
      <c r="AV1637" s="139"/>
      <c r="AW1637" s="139"/>
      <c r="AX1637" s="139"/>
      <c r="AY1637" s="139"/>
      <c r="AZ1637" s="139"/>
      <c r="BA1637" s="139"/>
      <c r="BB1637" s="139"/>
      <c r="BC1637" s="139"/>
      <c r="BD1637" s="139"/>
      <c r="BE1637" s="139"/>
      <c r="BF1637" s="139"/>
      <c r="BG1637" s="139"/>
    </row>
    <row r="1638" spans="1:59" ht="14.25" x14ac:dyDescent="0.2">
      <c r="A1638" s="139"/>
      <c r="B1638" s="139"/>
      <c r="C1638" s="139"/>
      <c r="D1638" s="139"/>
      <c r="E1638" s="139"/>
      <c r="F1638" s="139"/>
      <c r="G1638" s="139"/>
      <c r="H1638" s="139"/>
      <c r="I1638" s="139"/>
      <c r="J1638" s="139"/>
      <c r="K1638" s="139"/>
      <c r="L1638" s="139"/>
      <c r="M1638" s="139"/>
      <c r="N1638" s="139"/>
      <c r="O1638" s="139"/>
      <c r="P1638" s="139"/>
      <c r="Q1638" s="139"/>
      <c r="R1638" s="139"/>
      <c r="S1638" s="139"/>
      <c r="T1638" s="139"/>
      <c r="U1638" s="139"/>
      <c r="V1638" s="139"/>
      <c r="W1638" s="139"/>
      <c r="X1638" s="139"/>
      <c r="Y1638" s="139"/>
      <c r="Z1638" s="139"/>
      <c r="AA1638" s="139"/>
      <c r="AB1638" s="139"/>
      <c r="AC1638" s="139"/>
      <c r="AD1638" s="139"/>
      <c r="AE1638" s="139"/>
      <c r="AF1638" s="139"/>
      <c r="AG1638" s="139"/>
      <c r="AH1638" s="139"/>
      <c r="AI1638" s="139"/>
      <c r="AJ1638" s="139"/>
      <c r="AK1638" s="139"/>
      <c r="AL1638" s="139"/>
      <c r="AM1638" s="139"/>
      <c r="AN1638" s="139"/>
      <c r="AO1638" s="139"/>
      <c r="AP1638" s="139"/>
      <c r="AQ1638" s="139"/>
      <c r="AR1638" s="139"/>
      <c r="AS1638" s="139"/>
      <c r="AT1638" s="139"/>
      <c r="AU1638" s="139"/>
      <c r="AV1638" s="139"/>
      <c r="AW1638" s="139"/>
      <c r="AX1638" s="139"/>
      <c r="AY1638" s="139"/>
      <c r="AZ1638" s="139"/>
      <c r="BA1638" s="139"/>
      <c r="BB1638" s="139"/>
      <c r="BC1638" s="139"/>
      <c r="BD1638" s="139"/>
      <c r="BE1638" s="139"/>
      <c r="BF1638" s="139"/>
      <c r="BG1638" s="139"/>
    </row>
    <row r="1639" spans="1:59" ht="14.25" x14ac:dyDescent="0.2">
      <c r="A1639" s="139"/>
      <c r="B1639" s="139"/>
      <c r="C1639" s="139"/>
      <c r="D1639" s="139"/>
      <c r="E1639" s="139"/>
      <c r="F1639" s="139"/>
      <c r="G1639" s="139"/>
      <c r="H1639" s="139"/>
      <c r="I1639" s="139"/>
      <c r="J1639" s="139"/>
      <c r="K1639" s="139"/>
      <c r="L1639" s="139"/>
      <c r="M1639" s="139"/>
      <c r="N1639" s="139"/>
      <c r="O1639" s="139"/>
      <c r="P1639" s="139"/>
      <c r="Q1639" s="139"/>
      <c r="R1639" s="139"/>
      <c r="S1639" s="139"/>
      <c r="T1639" s="139"/>
      <c r="U1639" s="139"/>
      <c r="V1639" s="139"/>
      <c r="W1639" s="139"/>
      <c r="X1639" s="139"/>
      <c r="Y1639" s="139"/>
      <c r="Z1639" s="139"/>
      <c r="AA1639" s="139"/>
      <c r="AB1639" s="139"/>
      <c r="AC1639" s="139"/>
      <c r="AD1639" s="139"/>
      <c r="AE1639" s="139"/>
      <c r="AF1639" s="139"/>
      <c r="AG1639" s="139"/>
      <c r="AH1639" s="139"/>
      <c r="AI1639" s="139"/>
      <c r="AJ1639" s="139"/>
      <c r="AK1639" s="139"/>
      <c r="AL1639" s="139"/>
      <c r="AM1639" s="139"/>
      <c r="AN1639" s="139"/>
      <c r="AO1639" s="139"/>
      <c r="AP1639" s="139"/>
      <c r="AQ1639" s="139"/>
      <c r="AR1639" s="139"/>
      <c r="AS1639" s="139"/>
      <c r="AT1639" s="139"/>
      <c r="AU1639" s="139"/>
      <c r="AV1639" s="139"/>
      <c r="AW1639" s="139"/>
      <c r="AX1639" s="139"/>
      <c r="AY1639" s="139"/>
      <c r="AZ1639" s="139"/>
      <c r="BA1639" s="139"/>
      <c r="BB1639" s="139"/>
      <c r="BC1639" s="139"/>
      <c r="BD1639" s="139"/>
      <c r="BE1639" s="139"/>
      <c r="BF1639" s="139"/>
      <c r="BG1639" s="139"/>
    </row>
    <row r="1640" spans="1:59" ht="14.25" x14ac:dyDescent="0.2">
      <c r="A1640" s="139"/>
      <c r="B1640" s="139"/>
      <c r="C1640" s="139"/>
      <c r="D1640" s="139"/>
      <c r="E1640" s="139"/>
      <c r="F1640" s="139"/>
      <c r="G1640" s="139"/>
      <c r="H1640" s="139"/>
      <c r="I1640" s="139"/>
      <c r="J1640" s="139"/>
      <c r="K1640" s="139"/>
      <c r="L1640" s="139"/>
      <c r="M1640" s="139"/>
      <c r="N1640" s="139"/>
      <c r="O1640" s="139"/>
      <c r="P1640" s="139"/>
      <c r="Q1640" s="139"/>
      <c r="R1640" s="139"/>
      <c r="S1640" s="139"/>
      <c r="T1640" s="139"/>
      <c r="U1640" s="139"/>
      <c r="V1640" s="139"/>
      <c r="W1640" s="139"/>
      <c r="X1640" s="139"/>
      <c r="Y1640" s="139"/>
      <c r="Z1640" s="139"/>
      <c r="AA1640" s="139"/>
      <c r="AB1640" s="139"/>
      <c r="AC1640" s="139"/>
      <c r="AD1640" s="139"/>
      <c r="AE1640" s="139"/>
      <c r="AF1640" s="139"/>
      <c r="AG1640" s="139"/>
      <c r="AH1640" s="139"/>
      <c r="AI1640" s="139"/>
      <c r="AJ1640" s="139"/>
      <c r="AK1640" s="139"/>
      <c r="AL1640" s="139"/>
      <c r="AM1640" s="139"/>
      <c r="AN1640" s="139"/>
      <c r="AO1640" s="139"/>
      <c r="AP1640" s="139"/>
      <c r="AQ1640" s="139"/>
      <c r="AR1640" s="139"/>
      <c r="AS1640" s="139"/>
      <c r="AT1640" s="139"/>
      <c r="AU1640" s="139"/>
      <c r="AV1640" s="139"/>
      <c r="AW1640" s="139"/>
      <c r="AX1640" s="139"/>
      <c r="AY1640" s="139"/>
      <c r="AZ1640" s="139"/>
      <c r="BA1640" s="139"/>
      <c r="BB1640" s="139"/>
      <c r="BC1640" s="139"/>
      <c r="BD1640" s="139"/>
      <c r="BE1640" s="139"/>
      <c r="BF1640" s="139"/>
      <c r="BG1640" s="139"/>
    </row>
    <row r="1641" spans="1:59" ht="14.25" x14ac:dyDescent="0.2">
      <c r="A1641" s="139"/>
      <c r="B1641" s="139"/>
      <c r="C1641" s="139"/>
      <c r="D1641" s="139"/>
      <c r="E1641" s="139"/>
      <c r="F1641" s="139"/>
      <c r="G1641" s="139"/>
      <c r="H1641" s="139"/>
      <c r="I1641" s="139"/>
      <c r="J1641" s="139"/>
      <c r="K1641" s="139"/>
      <c r="L1641" s="139"/>
      <c r="M1641" s="139"/>
      <c r="N1641" s="139"/>
      <c r="O1641" s="139"/>
      <c r="P1641" s="139"/>
      <c r="Q1641" s="139"/>
      <c r="R1641" s="139"/>
      <c r="S1641" s="139"/>
      <c r="T1641" s="139"/>
      <c r="U1641" s="139"/>
      <c r="V1641" s="139"/>
      <c r="W1641" s="139"/>
      <c r="X1641" s="139"/>
      <c r="Y1641" s="139"/>
      <c r="Z1641" s="139"/>
      <c r="AA1641" s="139"/>
      <c r="AB1641" s="139"/>
      <c r="AC1641" s="139"/>
      <c r="AD1641" s="139"/>
      <c r="AE1641" s="139"/>
      <c r="AF1641" s="139"/>
      <c r="AG1641" s="139"/>
      <c r="AH1641" s="139"/>
      <c r="AI1641" s="139"/>
      <c r="AJ1641" s="139"/>
      <c r="AK1641" s="139"/>
      <c r="AL1641" s="139"/>
      <c r="AM1641" s="139"/>
      <c r="AN1641" s="139"/>
      <c r="AO1641" s="139"/>
      <c r="AP1641" s="139"/>
      <c r="AQ1641" s="139"/>
      <c r="AR1641" s="139"/>
      <c r="AS1641" s="139"/>
      <c r="AT1641" s="139"/>
      <c r="AU1641" s="139"/>
      <c r="AV1641" s="139"/>
      <c r="AW1641" s="139"/>
      <c r="AX1641" s="139"/>
      <c r="AY1641" s="139"/>
      <c r="AZ1641" s="139"/>
      <c r="BA1641" s="139"/>
      <c r="BB1641" s="139"/>
      <c r="BC1641" s="139"/>
      <c r="BD1641" s="139"/>
      <c r="BE1641" s="139"/>
      <c r="BF1641" s="139"/>
      <c r="BG1641" s="139"/>
    </row>
    <row r="1642" spans="1:59" ht="14.25" x14ac:dyDescent="0.2">
      <c r="A1642" s="139"/>
      <c r="B1642" s="139"/>
      <c r="C1642" s="139"/>
      <c r="D1642" s="139"/>
      <c r="E1642" s="139"/>
      <c r="F1642" s="139"/>
      <c r="G1642" s="139"/>
      <c r="H1642" s="139"/>
      <c r="I1642" s="139"/>
      <c r="J1642" s="139"/>
      <c r="K1642" s="139"/>
      <c r="L1642" s="139"/>
      <c r="M1642" s="139"/>
      <c r="N1642" s="139"/>
      <c r="O1642" s="139"/>
      <c r="P1642" s="139"/>
      <c r="Q1642" s="139"/>
      <c r="R1642" s="139"/>
      <c r="S1642" s="139"/>
      <c r="T1642" s="139"/>
      <c r="U1642" s="139"/>
      <c r="V1642" s="139"/>
      <c r="W1642" s="139"/>
      <c r="X1642" s="139"/>
      <c r="Y1642" s="139"/>
      <c r="Z1642" s="139"/>
      <c r="AA1642" s="139"/>
      <c r="AB1642" s="139"/>
      <c r="AC1642" s="139"/>
      <c r="AD1642" s="139"/>
      <c r="AE1642" s="139"/>
      <c r="AF1642" s="139"/>
      <c r="AG1642" s="139"/>
      <c r="AH1642" s="139"/>
      <c r="AI1642" s="139"/>
      <c r="AJ1642" s="139"/>
      <c r="AK1642" s="139"/>
      <c r="AL1642" s="139"/>
      <c r="AM1642" s="139"/>
      <c r="AN1642" s="139"/>
      <c r="AO1642" s="139"/>
      <c r="AP1642" s="139"/>
      <c r="AQ1642" s="139"/>
      <c r="AR1642" s="139"/>
      <c r="AS1642" s="139"/>
      <c r="AT1642" s="139"/>
      <c r="AU1642" s="139"/>
      <c r="AV1642" s="139"/>
      <c r="AW1642" s="139"/>
      <c r="AX1642" s="139"/>
      <c r="AY1642" s="139"/>
      <c r="AZ1642" s="139"/>
      <c r="BA1642" s="139"/>
      <c r="BB1642" s="139"/>
      <c r="BC1642" s="139"/>
      <c r="BD1642" s="139"/>
      <c r="BE1642" s="139"/>
      <c r="BF1642" s="139"/>
      <c r="BG1642" s="139"/>
    </row>
    <row r="1643" spans="1:59" ht="14.25" x14ac:dyDescent="0.2">
      <c r="A1643" s="139"/>
      <c r="B1643" s="139"/>
      <c r="C1643" s="139"/>
      <c r="D1643" s="139"/>
      <c r="E1643" s="139"/>
      <c r="F1643" s="139"/>
      <c r="G1643" s="139"/>
      <c r="H1643" s="139"/>
      <c r="I1643" s="139"/>
      <c r="J1643" s="139"/>
      <c r="K1643" s="139"/>
      <c r="L1643" s="139"/>
      <c r="M1643" s="139"/>
      <c r="N1643" s="139"/>
      <c r="O1643" s="139"/>
      <c r="P1643" s="139"/>
      <c r="Q1643" s="139"/>
      <c r="R1643" s="139"/>
      <c r="S1643" s="139"/>
      <c r="T1643" s="139"/>
      <c r="U1643" s="139"/>
      <c r="V1643" s="139"/>
      <c r="W1643" s="139"/>
      <c r="X1643" s="139"/>
      <c r="Y1643" s="139"/>
      <c r="Z1643" s="139"/>
      <c r="AA1643" s="139"/>
      <c r="AB1643" s="139"/>
      <c r="AC1643" s="139"/>
      <c r="AD1643" s="139"/>
      <c r="AE1643" s="139"/>
      <c r="AF1643" s="139"/>
      <c r="AG1643" s="139"/>
      <c r="AH1643" s="139"/>
      <c r="AI1643" s="139"/>
      <c r="AJ1643" s="139"/>
      <c r="AK1643" s="139"/>
      <c r="AL1643" s="139"/>
      <c r="AM1643" s="139"/>
      <c r="AN1643" s="139"/>
      <c r="AO1643" s="139"/>
      <c r="AP1643" s="139"/>
      <c r="AQ1643" s="139"/>
      <c r="AR1643" s="139"/>
      <c r="AS1643" s="139"/>
      <c r="AT1643" s="139"/>
      <c r="AU1643" s="139"/>
      <c r="AV1643" s="139"/>
      <c r="AW1643" s="139"/>
      <c r="AX1643" s="139"/>
      <c r="AY1643" s="139"/>
      <c r="AZ1643" s="139"/>
      <c r="BA1643" s="139"/>
      <c r="BB1643" s="139"/>
      <c r="BC1643" s="139"/>
      <c r="BD1643" s="139"/>
      <c r="BE1643" s="139"/>
      <c r="BF1643" s="139"/>
      <c r="BG1643" s="139"/>
    </row>
    <row r="1644" spans="1:59" ht="14.25" x14ac:dyDescent="0.2">
      <c r="A1644" s="139"/>
      <c r="B1644" s="139"/>
      <c r="C1644" s="139"/>
      <c r="D1644" s="139"/>
      <c r="E1644" s="139"/>
      <c r="F1644" s="139"/>
      <c r="G1644" s="139"/>
      <c r="H1644" s="139"/>
      <c r="I1644" s="139"/>
      <c r="J1644" s="139"/>
      <c r="K1644" s="139"/>
      <c r="L1644" s="139"/>
      <c r="M1644" s="139"/>
      <c r="N1644" s="139"/>
      <c r="O1644" s="139"/>
      <c r="P1644" s="139"/>
      <c r="Q1644" s="139"/>
      <c r="R1644" s="139"/>
      <c r="S1644" s="139"/>
      <c r="T1644" s="139"/>
      <c r="U1644" s="139"/>
      <c r="V1644" s="139"/>
      <c r="W1644" s="139"/>
      <c r="X1644" s="139"/>
      <c r="Y1644" s="139"/>
      <c r="Z1644" s="139"/>
      <c r="AA1644" s="139"/>
      <c r="AB1644" s="139"/>
      <c r="AC1644" s="139"/>
      <c r="AD1644" s="139"/>
      <c r="AE1644" s="139"/>
      <c r="AF1644" s="139"/>
      <c r="AG1644" s="139"/>
      <c r="AH1644" s="139"/>
      <c r="AI1644" s="139"/>
      <c r="AJ1644" s="139"/>
      <c r="AK1644" s="139"/>
      <c r="AL1644" s="139"/>
      <c r="AM1644" s="139"/>
      <c r="AN1644" s="139"/>
      <c r="AO1644" s="139"/>
      <c r="AP1644" s="139"/>
      <c r="AQ1644" s="139"/>
      <c r="AR1644" s="139"/>
      <c r="AS1644" s="139"/>
      <c r="AT1644" s="139"/>
      <c r="AU1644" s="139"/>
      <c r="AV1644" s="139"/>
      <c r="AW1644" s="139"/>
      <c r="AX1644" s="139"/>
      <c r="AY1644" s="139"/>
      <c r="AZ1644" s="139"/>
      <c r="BA1644" s="139"/>
      <c r="BB1644" s="139"/>
      <c r="BC1644" s="139"/>
      <c r="BD1644" s="139"/>
      <c r="BE1644" s="139"/>
      <c r="BF1644" s="139"/>
      <c r="BG1644" s="139"/>
    </row>
    <row r="1645" spans="1:59" ht="14.25" x14ac:dyDescent="0.2">
      <c r="A1645" s="139"/>
      <c r="B1645" s="139"/>
      <c r="C1645" s="139"/>
      <c r="D1645" s="139"/>
      <c r="E1645" s="139"/>
      <c r="F1645" s="139"/>
      <c r="G1645" s="139"/>
      <c r="H1645" s="139"/>
      <c r="I1645" s="139"/>
      <c r="J1645" s="139"/>
      <c r="K1645" s="139"/>
      <c r="L1645" s="139"/>
      <c r="M1645" s="139"/>
      <c r="N1645" s="139"/>
      <c r="O1645" s="139"/>
      <c r="P1645" s="139"/>
      <c r="Q1645" s="139"/>
      <c r="R1645" s="139"/>
      <c r="S1645" s="139"/>
      <c r="T1645" s="139"/>
      <c r="U1645" s="139"/>
      <c r="V1645" s="139"/>
      <c r="W1645" s="139"/>
      <c r="X1645" s="139"/>
      <c r="Y1645" s="139"/>
      <c r="Z1645" s="139"/>
      <c r="AA1645" s="139"/>
      <c r="AB1645" s="139"/>
      <c r="AC1645" s="139"/>
      <c r="AD1645" s="139"/>
      <c r="AE1645" s="139"/>
      <c r="AF1645" s="139"/>
      <c r="AG1645" s="139"/>
      <c r="AH1645" s="139"/>
      <c r="AI1645" s="139"/>
      <c r="AJ1645" s="139"/>
      <c r="AK1645" s="139"/>
      <c r="AL1645" s="139"/>
      <c r="AM1645" s="139"/>
      <c r="AN1645" s="139"/>
      <c r="AO1645" s="139"/>
      <c r="AP1645" s="139"/>
      <c r="AQ1645" s="139"/>
      <c r="AR1645" s="139"/>
      <c r="AS1645" s="139"/>
      <c r="AT1645" s="139"/>
      <c r="AU1645" s="139"/>
      <c r="AV1645" s="139"/>
      <c r="AW1645" s="139"/>
      <c r="AX1645" s="139"/>
      <c r="AY1645" s="139"/>
      <c r="AZ1645" s="139"/>
      <c r="BA1645" s="139"/>
      <c r="BB1645" s="139"/>
      <c r="BC1645" s="139"/>
      <c r="BD1645" s="139"/>
      <c r="BE1645" s="139"/>
      <c r="BF1645" s="139"/>
      <c r="BG1645" s="139"/>
    </row>
    <row r="1646" spans="1:59" ht="14.25" x14ac:dyDescent="0.2">
      <c r="A1646" s="139"/>
      <c r="B1646" s="139"/>
      <c r="C1646" s="139"/>
      <c r="D1646" s="139"/>
      <c r="E1646" s="139"/>
      <c r="F1646" s="139"/>
      <c r="G1646" s="139"/>
      <c r="H1646" s="139"/>
      <c r="I1646" s="139"/>
      <c r="J1646" s="139"/>
      <c r="K1646" s="139"/>
      <c r="L1646" s="139"/>
      <c r="M1646" s="139"/>
      <c r="N1646" s="139"/>
      <c r="O1646" s="139"/>
      <c r="P1646" s="139"/>
      <c r="Q1646" s="139"/>
      <c r="R1646" s="139"/>
      <c r="S1646" s="139"/>
      <c r="T1646" s="139"/>
      <c r="U1646" s="139"/>
      <c r="V1646" s="139"/>
      <c r="W1646" s="139"/>
      <c r="X1646" s="139"/>
      <c r="Y1646" s="139"/>
      <c r="Z1646" s="139"/>
      <c r="AA1646" s="139"/>
      <c r="AB1646" s="139"/>
      <c r="AC1646" s="139"/>
      <c r="AD1646" s="139"/>
      <c r="AE1646" s="139"/>
      <c r="AF1646" s="139"/>
      <c r="AG1646" s="139"/>
      <c r="AH1646" s="139"/>
      <c r="AI1646" s="139"/>
      <c r="AJ1646" s="139"/>
      <c r="AK1646" s="139"/>
      <c r="AL1646" s="139"/>
      <c r="AM1646" s="139"/>
      <c r="AN1646" s="139"/>
      <c r="AO1646" s="139"/>
      <c r="AP1646" s="139"/>
      <c r="AQ1646" s="139"/>
      <c r="AR1646" s="139"/>
      <c r="AS1646" s="139"/>
      <c r="AT1646" s="139"/>
      <c r="AU1646" s="139"/>
      <c r="AV1646" s="139"/>
      <c r="AW1646" s="139"/>
      <c r="AX1646" s="139"/>
      <c r="AY1646" s="139"/>
      <c r="AZ1646" s="139"/>
      <c r="BA1646" s="139"/>
      <c r="BB1646" s="139"/>
      <c r="BC1646" s="139"/>
      <c r="BD1646" s="139"/>
      <c r="BE1646" s="139"/>
      <c r="BF1646" s="139"/>
      <c r="BG1646" s="139"/>
    </row>
    <row r="1647" spans="1:59" ht="14.25" x14ac:dyDescent="0.2">
      <c r="A1647" s="139"/>
      <c r="B1647" s="139"/>
      <c r="C1647" s="139"/>
      <c r="D1647" s="139"/>
      <c r="E1647" s="139"/>
      <c r="F1647" s="139"/>
      <c r="G1647" s="139"/>
      <c r="H1647" s="139"/>
      <c r="I1647" s="139"/>
      <c r="J1647" s="139"/>
      <c r="K1647" s="139"/>
      <c r="L1647" s="139"/>
      <c r="M1647" s="139"/>
      <c r="N1647" s="139"/>
      <c r="O1647" s="139"/>
      <c r="P1647" s="139"/>
      <c r="Q1647" s="139"/>
      <c r="R1647" s="139"/>
      <c r="S1647" s="139"/>
      <c r="T1647" s="139"/>
      <c r="U1647" s="139"/>
      <c r="V1647" s="139"/>
      <c r="W1647" s="139"/>
      <c r="X1647" s="139"/>
      <c r="Y1647" s="139"/>
      <c r="Z1647" s="139"/>
      <c r="AA1647" s="139"/>
      <c r="AB1647" s="139"/>
      <c r="AC1647" s="139"/>
      <c r="AD1647" s="139"/>
      <c r="AE1647" s="139"/>
      <c r="AF1647" s="139"/>
      <c r="AG1647" s="139"/>
      <c r="AH1647" s="139"/>
      <c r="AI1647" s="139"/>
      <c r="AJ1647" s="139"/>
      <c r="AK1647" s="139"/>
      <c r="AL1647" s="139"/>
      <c r="AM1647" s="139"/>
      <c r="AN1647" s="139"/>
      <c r="AO1647" s="139"/>
      <c r="AP1647" s="139"/>
      <c r="AQ1647" s="139"/>
      <c r="AR1647" s="139"/>
      <c r="AS1647" s="139"/>
      <c r="AT1647" s="139"/>
      <c r="AU1647" s="139"/>
      <c r="AV1647" s="139"/>
      <c r="AW1647" s="139"/>
      <c r="AX1647" s="139"/>
      <c r="AY1647" s="139"/>
      <c r="AZ1647" s="139"/>
      <c r="BA1647" s="139"/>
      <c r="BB1647" s="139"/>
      <c r="BC1647" s="139"/>
      <c r="BD1647" s="139"/>
      <c r="BE1647" s="139"/>
      <c r="BF1647" s="139"/>
      <c r="BG1647" s="139"/>
    </row>
    <row r="1648" spans="1:59" ht="14.25" x14ac:dyDescent="0.2">
      <c r="A1648" s="139"/>
      <c r="B1648" s="139"/>
      <c r="C1648" s="139"/>
      <c r="D1648" s="139"/>
      <c r="E1648" s="139"/>
      <c r="F1648" s="139"/>
      <c r="G1648" s="139"/>
      <c r="H1648" s="139"/>
      <c r="I1648" s="139"/>
      <c r="J1648" s="139"/>
      <c r="K1648" s="139"/>
      <c r="L1648" s="139"/>
      <c r="M1648" s="139"/>
      <c r="N1648" s="139"/>
      <c r="O1648" s="139"/>
      <c r="P1648" s="139"/>
      <c r="Q1648" s="139"/>
      <c r="R1648" s="139"/>
      <c r="S1648" s="139"/>
      <c r="T1648" s="139"/>
      <c r="U1648" s="139"/>
      <c r="V1648" s="139"/>
      <c r="W1648" s="139"/>
      <c r="X1648" s="139"/>
      <c r="Y1648" s="139"/>
      <c r="Z1648" s="139"/>
      <c r="AA1648" s="139"/>
      <c r="AB1648" s="139"/>
      <c r="AC1648" s="139"/>
      <c r="AD1648" s="139"/>
      <c r="AE1648" s="139"/>
      <c r="AF1648" s="139"/>
      <c r="AG1648" s="139"/>
      <c r="AH1648" s="139"/>
      <c r="AI1648" s="139"/>
      <c r="AJ1648" s="139"/>
      <c r="AK1648" s="139"/>
      <c r="AL1648" s="139"/>
      <c r="AM1648" s="139"/>
      <c r="AN1648" s="139"/>
      <c r="AO1648" s="139"/>
      <c r="AP1648" s="139"/>
      <c r="AQ1648" s="139"/>
      <c r="AR1648" s="139"/>
      <c r="AS1648" s="139"/>
      <c r="AT1648" s="139"/>
      <c r="AU1648" s="139"/>
      <c r="AV1648" s="139"/>
      <c r="AW1648" s="139"/>
      <c r="AX1648" s="139"/>
      <c r="AY1648" s="139"/>
      <c r="AZ1648" s="139"/>
      <c r="BA1648" s="139"/>
      <c r="BB1648" s="139"/>
      <c r="BC1648" s="139"/>
      <c r="BD1648" s="139"/>
      <c r="BE1648" s="139"/>
      <c r="BF1648" s="139"/>
      <c r="BG1648" s="139"/>
    </row>
    <row r="1649" spans="1:59" ht="14.25" x14ac:dyDescent="0.2">
      <c r="A1649" s="139"/>
      <c r="B1649" s="139"/>
      <c r="C1649" s="139"/>
      <c r="D1649" s="139"/>
      <c r="E1649" s="139"/>
      <c r="F1649" s="139"/>
      <c r="G1649" s="139"/>
      <c r="H1649" s="139"/>
      <c r="I1649" s="139"/>
      <c r="J1649" s="139"/>
      <c r="K1649" s="139"/>
      <c r="L1649" s="139"/>
      <c r="M1649" s="139"/>
      <c r="N1649" s="139"/>
      <c r="O1649" s="139"/>
      <c r="P1649" s="139"/>
      <c r="Q1649" s="139"/>
      <c r="R1649" s="139"/>
      <c r="S1649" s="139"/>
      <c r="T1649" s="139"/>
      <c r="U1649" s="139"/>
      <c r="V1649" s="139"/>
      <c r="W1649" s="139"/>
      <c r="X1649" s="139"/>
      <c r="Y1649" s="139"/>
      <c r="Z1649" s="139"/>
      <c r="AA1649" s="139"/>
      <c r="AB1649" s="139"/>
      <c r="AC1649" s="139"/>
      <c r="AD1649" s="139"/>
      <c r="AE1649" s="139"/>
      <c r="AF1649" s="139"/>
      <c r="AG1649" s="139"/>
      <c r="AH1649" s="139"/>
      <c r="AI1649" s="139"/>
      <c r="AJ1649" s="139"/>
      <c r="AK1649" s="139"/>
      <c r="AL1649" s="139"/>
      <c r="AM1649" s="139"/>
      <c r="AN1649" s="139"/>
      <c r="AO1649" s="139"/>
      <c r="AP1649" s="139"/>
      <c r="AQ1649" s="139"/>
      <c r="AR1649" s="139"/>
      <c r="AS1649" s="139"/>
      <c r="AT1649" s="139"/>
      <c r="AU1649" s="139"/>
      <c r="AV1649" s="139"/>
      <c r="AW1649" s="139"/>
      <c r="AX1649" s="139"/>
      <c r="AY1649" s="139"/>
      <c r="AZ1649" s="139"/>
      <c r="BA1649" s="139"/>
      <c r="BB1649" s="139"/>
      <c r="BC1649" s="139"/>
      <c r="BD1649" s="139"/>
      <c r="BE1649" s="139"/>
      <c r="BF1649" s="139"/>
      <c r="BG1649" s="139"/>
    </row>
    <row r="1650" spans="1:59" ht="14.25" x14ac:dyDescent="0.2">
      <c r="A1650" s="139"/>
      <c r="B1650" s="139"/>
      <c r="C1650" s="139"/>
      <c r="D1650" s="139"/>
      <c r="E1650" s="139"/>
      <c r="F1650" s="139"/>
      <c r="G1650" s="139"/>
      <c r="H1650" s="139"/>
      <c r="I1650" s="139"/>
      <c r="J1650" s="139"/>
      <c r="K1650" s="139"/>
      <c r="L1650" s="139"/>
      <c r="M1650" s="139"/>
      <c r="N1650" s="139"/>
      <c r="O1650" s="139"/>
      <c r="P1650" s="139"/>
      <c r="Q1650" s="139"/>
      <c r="R1650" s="139"/>
      <c r="S1650" s="139"/>
      <c r="T1650" s="139"/>
      <c r="U1650" s="139"/>
      <c r="V1650" s="139"/>
      <c r="W1650" s="139"/>
      <c r="X1650" s="139"/>
      <c r="Y1650" s="139"/>
      <c r="Z1650" s="139"/>
      <c r="AA1650" s="139"/>
      <c r="AB1650" s="139"/>
      <c r="AC1650" s="139"/>
      <c r="AD1650" s="139"/>
      <c r="AE1650" s="139"/>
      <c r="AF1650" s="139"/>
      <c r="AG1650" s="139"/>
      <c r="AH1650" s="139"/>
      <c r="AI1650" s="139"/>
      <c r="AJ1650" s="139"/>
      <c r="AK1650" s="139"/>
      <c r="AL1650" s="139"/>
      <c r="AM1650" s="139"/>
      <c r="AN1650" s="139"/>
      <c r="AO1650" s="139"/>
      <c r="AP1650" s="139"/>
      <c r="AQ1650" s="139"/>
      <c r="AR1650" s="139"/>
      <c r="AS1650" s="139"/>
      <c r="AT1650" s="139"/>
      <c r="AU1650" s="139"/>
      <c r="AV1650" s="139"/>
      <c r="AW1650" s="139"/>
      <c r="AX1650" s="139"/>
      <c r="AY1650" s="139"/>
      <c r="AZ1650" s="139"/>
      <c r="BA1650" s="139"/>
      <c r="BB1650" s="139"/>
      <c r="BC1650" s="139"/>
      <c r="BD1650" s="139"/>
      <c r="BE1650" s="139"/>
      <c r="BF1650" s="139"/>
      <c r="BG1650" s="139"/>
    </row>
    <row r="1651" spans="1:59" ht="14.25" x14ac:dyDescent="0.2">
      <c r="A1651" s="139"/>
      <c r="B1651" s="139"/>
      <c r="C1651" s="139"/>
      <c r="D1651" s="139"/>
      <c r="E1651" s="139"/>
      <c r="F1651" s="139"/>
      <c r="G1651" s="139"/>
      <c r="H1651" s="139"/>
      <c r="I1651" s="139"/>
      <c r="J1651" s="139"/>
      <c r="K1651" s="139"/>
      <c r="L1651" s="139"/>
      <c r="M1651" s="139"/>
      <c r="N1651" s="139"/>
      <c r="O1651" s="139"/>
      <c r="P1651" s="139"/>
      <c r="Q1651" s="139"/>
      <c r="R1651" s="139"/>
      <c r="S1651" s="139"/>
      <c r="T1651" s="139"/>
      <c r="U1651" s="139"/>
      <c r="V1651" s="139"/>
      <c r="W1651" s="139"/>
      <c r="X1651" s="139"/>
      <c r="Y1651" s="139"/>
      <c r="Z1651" s="139"/>
      <c r="AA1651" s="139"/>
      <c r="AB1651" s="139"/>
      <c r="AC1651" s="139"/>
      <c r="AD1651" s="139"/>
      <c r="AE1651" s="139"/>
      <c r="AF1651" s="139"/>
      <c r="AG1651" s="139"/>
      <c r="AH1651" s="139"/>
      <c r="AI1651" s="139"/>
      <c r="AJ1651" s="139"/>
      <c r="AK1651" s="139"/>
      <c r="AL1651" s="139"/>
      <c r="AM1651" s="139"/>
      <c r="AN1651" s="139"/>
      <c r="AO1651" s="139"/>
      <c r="AP1651" s="139"/>
      <c r="AQ1651" s="139"/>
      <c r="AR1651" s="139"/>
      <c r="AS1651" s="139"/>
      <c r="AT1651" s="139"/>
      <c r="AU1651" s="139"/>
      <c r="AV1651" s="139"/>
      <c r="AW1651" s="139"/>
      <c r="AX1651" s="139"/>
      <c r="AY1651" s="139"/>
      <c r="AZ1651" s="139"/>
      <c r="BA1651" s="139"/>
      <c r="BB1651" s="139"/>
      <c r="BC1651" s="139"/>
      <c r="BD1651" s="139"/>
      <c r="BE1651" s="139"/>
      <c r="BF1651" s="139"/>
      <c r="BG1651" s="139"/>
    </row>
    <row r="1652" spans="1:59" ht="14.25" x14ac:dyDescent="0.2">
      <c r="A1652" s="139"/>
      <c r="B1652" s="139"/>
      <c r="C1652" s="139"/>
      <c r="D1652" s="139"/>
      <c r="E1652" s="139"/>
      <c r="F1652" s="139"/>
      <c r="G1652" s="139"/>
      <c r="H1652" s="139"/>
      <c r="I1652" s="139"/>
      <c r="J1652" s="139"/>
      <c r="K1652" s="139"/>
      <c r="L1652" s="139"/>
      <c r="M1652" s="139"/>
      <c r="N1652" s="139"/>
      <c r="O1652" s="139"/>
      <c r="P1652" s="139"/>
      <c r="Q1652" s="139"/>
      <c r="R1652" s="139"/>
      <c r="S1652" s="139"/>
      <c r="T1652" s="139"/>
      <c r="U1652" s="139"/>
      <c r="V1652" s="139"/>
      <c r="W1652" s="139"/>
      <c r="X1652" s="139"/>
      <c r="Y1652" s="139"/>
      <c r="Z1652" s="139"/>
      <c r="AA1652" s="139"/>
      <c r="AB1652" s="139"/>
      <c r="AC1652" s="139"/>
      <c r="AD1652" s="139"/>
      <c r="AE1652" s="139"/>
      <c r="AF1652" s="139"/>
      <c r="AG1652" s="139"/>
      <c r="AH1652" s="139"/>
      <c r="AI1652" s="139"/>
      <c r="AJ1652" s="139"/>
      <c r="AK1652" s="139"/>
      <c r="AL1652" s="139"/>
      <c r="AM1652" s="139"/>
      <c r="AN1652" s="139"/>
      <c r="AO1652" s="139"/>
      <c r="AP1652" s="139"/>
      <c r="AQ1652" s="139"/>
      <c r="AR1652" s="139"/>
      <c r="AS1652" s="139"/>
      <c r="AT1652" s="139"/>
      <c r="AU1652" s="139"/>
      <c r="AV1652" s="139"/>
      <c r="AW1652" s="139"/>
      <c r="AX1652" s="139"/>
      <c r="AY1652" s="139"/>
      <c r="AZ1652" s="139"/>
      <c r="BA1652" s="139"/>
      <c r="BB1652" s="139"/>
      <c r="BC1652" s="139"/>
      <c r="BD1652" s="139"/>
      <c r="BE1652" s="139"/>
      <c r="BF1652" s="139"/>
      <c r="BG1652" s="139"/>
    </row>
    <row r="1653" spans="1:59" ht="14.25" x14ac:dyDescent="0.2">
      <c r="A1653" s="139"/>
      <c r="B1653" s="139"/>
      <c r="C1653" s="139"/>
      <c r="D1653" s="139"/>
      <c r="E1653" s="139"/>
      <c r="F1653" s="139"/>
      <c r="G1653" s="139"/>
      <c r="H1653" s="139"/>
      <c r="I1653" s="139"/>
      <c r="J1653" s="139"/>
      <c r="K1653" s="139"/>
      <c r="L1653" s="139"/>
      <c r="M1653" s="139"/>
      <c r="N1653" s="139"/>
      <c r="O1653" s="139"/>
      <c r="P1653" s="139"/>
      <c r="Q1653" s="139"/>
      <c r="R1653" s="139"/>
      <c r="S1653" s="139"/>
      <c r="T1653" s="139"/>
      <c r="U1653" s="139"/>
      <c r="V1653" s="139"/>
      <c r="W1653" s="139"/>
      <c r="X1653" s="139"/>
      <c r="Y1653" s="139"/>
      <c r="Z1653" s="139"/>
      <c r="AA1653" s="139"/>
      <c r="AB1653" s="139"/>
      <c r="AC1653" s="139"/>
      <c r="AD1653" s="139"/>
      <c r="AE1653" s="139"/>
      <c r="AF1653" s="139"/>
      <c r="AG1653" s="139"/>
      <c r="AH1653" s="139"/>
      <c r="AI1653" s="139"/>
      <c r="AJ1653" s="139"/>
      <c r="AK1653" s="139"/>
      <c r="AL1653" s="139"/>
      <c r="AM1653" s="139"/>
      <c r="AN1653" s="139"/>
      <c r="AO1653" s="139"/>
      <c r="AP1653" s="139"/>
      <c r="AQ1653" s="139"/>
      <c r="AR1653" s="139"/>
      <c r="AS1653" s="139"/>
      <c r="AT1653" s="139"/>
      <c r="AU1653" s="139"/>
      <c r="AV1653" s="139"/>
      <c r="AW1653" s="139"/>
      <c r="AX1653" s="139"/>
      <c r="AY1653" s="139"/>
      <c r="AZ1653" s="139"/>
      <c r="BA1653" s="139"/>
      <c r="BB1653" s="139"/>
      <c r="BC1653" s="139"/>
      <c r="BD1653" s="139"/>
      <c r="BE1653" s="139"/>
      <c r="BF1653" s="139"/>
      <c r="BG1653" s="139"/>
    </row>
    <row r="1654" spans="1:59" ht="14.25" x14ac:dyDescent="0.2">
      <c r="A1654" s="139"/>
      <c r="B1654" s="139"/>
      <c r="C1654" s="139"/>
      <c r="D1654" s="139"/>
      <c r="E1654" s="139"/>
      <c r="F1654" s="139"/>
      <c r="G1654" s="139"/>
      <c r="H1654" s="139"/>
      <c r="I1654" s="139"/>
      <c r="J1654" s="139"/>
      <c r="K1654" s="139"/>
      <c r="L1654" s="139"/>
      <c r="M1654" s="139"/>
      <c r="N1654" s="139"/>
      <c r="O1654" s="139"/>
      <c r="P1654" s="139"/>
      <c r="Q1654" s="139"/>
      <c r="R1654" s="139"/>
      <c r="S1654" s="139"/>
      <c r="T1654" s="139"/>
      <c r="U1654" s="139"/>
      <c r="V1654" s="139"/>
      <c r="W1654" s="139"/>
      <c r="X1654" s="139"/>
      <c r="Y1654" s="139"/>
      <c r="Z1654" s="139"/>
      <c r="AA1654" s="139"/>
      <c r="AB1654" s="139"/>
      <c r="AC1654" s="139"/>
      <c r="AD1654" s="139"/>
      <c r="AE1654" s="139"/>
      <c r="AF1654" s="139"/>
      <c r="AG1654" s="139"/>
      <c r="AH1654" s="139"/>
      <c r="AI1654" s="139"/>
      <c r="AJ1654" s="139"/>
      <c r="AK1654" s="139"/>
      <c r="AL1654" s="139"/>
      <c r="AM1654" s="139"/>
      <c r="AN1654" s="139"/>
      <c r="AO1654" s="139"/>
      <c r="AP1654" s="139"/>
      <c r="AQ1654" s="139"/>
      <c r="AR1654" s="139"/>
      <c r="AS1654" s="139"/>
      <c r="AT1654" s="139"/>
      <c r="AU1654" s="139"/>
      <c r="AV1654" s="139"/>
      <c r="AW1654" s="139"/>
      <c r="AX1654" s="139"/>
      <c r="AY1654" s="139"/>
      <c r="AZ1654" s="139"/>
      <c r="BA1654" s="139"/>
      <c r="BB1654" s="139"/>
      <c r="BC1654" s="139"/>
      <c r="BD1654" s="139"/>
      <c r="BE1654" s="139"/>
      <c r="BF1654" s="139"/>
      <c r="BG1654" s="139"/>
    </row>
    <row r="1655" spans="1:59" ht="14.25" x14ac:dyDescent="0.2">
      <c r="A1655" s="139"/>
      <c r="B1655" s="139"/>
      <c r="C1655" s="139"/>
      <c r="D1655" s="139"/>
      <c r="E1655" s="139"/>
      <c r="F1655" s="139"/>
      <c r="G1655" s="139"/>
      <c r="H1655" s="139"/>
      <c r="I1655" s="139"/>
      <c r="J1655" s="139"/>
      <c r="K1655" s="139"/>
      <c r="L1655" s="139"/>
      <c r="M1655" s="139"/>
      <c r="N1655" s="139"/>
      <c r="O1655" s="139"/>
      <c r="P1655" s="139"/>
      <c r="Q1655" s="139"/>
      <c r="R1655" s="139"/>
      <c r="S1655" s="139"/>
      <c r="T1655" s="139"/>
      <c r="U1655" s="139"/>
      <c r="V1655" s="139"/>
      <c r="W1655" s="139"/>
      <c r="X1655" s="139"/>
      <c r="Y1655" s="139"/>
      <c r="Z1655" s="139"/>
      <c r="AA1655" s="139"/>
      <c r="AB1655" s="139"/>
      <c r="AC1655" s="139"/>
      <c r="AD1655" s="139"/>
      <c r="AE1655" s="139"/>
      <c r="AF1655" s="139"/>
      <c r="AG1655" s="139"/>
      <c r="AH1655" s="139"/>
      <c r="AI1655" s="139"/>
      <c r="AJ1655" s="139"/>
      <c r="AK1655" s="139"/>
      <c r="AL1655" s="139"/>
      <c r="AM1655" s="139"/>
      <c r="AN1655" s="139"/>
      <c r="AO1655" s="139"/>
      <c r="AP1655" s="139"/>
      <c r="AQ1655" s="139"/>
      <c r="AR1655" s="139"/>
      <c r="AS1655" s="139"/>
      <c r="AT1655" s="139"/>
      <c r="AU1655" s="139"/>
      <c r="AV1655" s="139"/>
      <c r="AW1655" s="139"/>
      <c r="AX1655" s="139"/>
      <c r="AY1655" s="139"/>
      <c r="AZ1655" s="139"/>
      <c r="BA1655" s="139"/>
      <c r="BB1655" s="139"/>
      <c r="BC1655" s="139"/>
      <c r="BD1655" s="139"/>
      <c r="BE1655" s="139"/>
      <c r="BF1655" s="139"/>
      <c r="BG1655" s="139"/>
    </row>
    <row r="1656" spans="1:59" ht="14.25" x14ac:dyDescent="0.2">
      <c r="A1656" s="139"/>
      <c r="B1656" s="139"/>
      <c r="C1656" s="139"/>
      <c r="D1656" s="139"/>
      <c r="E1656" s="139"/>
      <c r="F1656" s="139"/>
      <c r="G1656" s="139"/>
      <c r="H1656" s="139"/>
      <c r="I1656" s="139"/>
      <c r="J1656" s="139"/>
      <c r="K1656" s="139"/>
      <c r="L1656" s="139"/>
      <c r="M1656" s="139"/>
      <c r="N1656" s="139"/>
      <c r="O1656" s="139"/>
      <c r="P1656" s="139"/>
      <c r="Q1656" s="139"/>
      <c r="R1656" s="139"/>
      <c r="S1656" s="139"/>
      <c r="T1656" s="139"/>
      <c r="U1656" s="139"/>
      <c r="V1656" s="139"/>
      <c r="W1656" s="139"/>
      <c r="X1656" s="139"/>
      <c r="Y1656" s="139"/>
      <c r="Z1656" s="139"/>
      <c r="AA1656" s="139"/>
      <c r="AB1656" s="139"/>
      <c r="AC1656" s="139"/>
      <c r="AD1656" s="139"/>
      <c r="AE1656" s="139"/>
      <c r="AF1656" s="139"/>
      <c r="AG1656" s="139"/>
      <c r="AH1656" s="139"/>
      <c r="AI1656" s="139"/>
      <c r="AJ1656" s="139"/>
      <c r="AK1656" s="139"/>
      <c r="AL1656" s="139"/>
      <c r="AM1656" s="139"/>
      <c r="AN1656" s="139"/>
      <c r="AO1656" s="139"/>
      <c r="AP1656" s="139"/>
      <c r="AQ1656" s="139"/>
      <c r="AR1656" s="139"/>
      <c r="AS1656" s="139"/>
      <c r="AT1656" s="139"/>
      <c r="AU1656" s="139"/>
      <c r="AV1656" s="139"/>
      <c r="AW1656" s="139"/>
      <c r="AX1656" s="139"/>
      <c r="AY1656" s="139"/>
      <c r="AZ1656" s="139"/>
      <c r="BA1656" s="139"/>
      <c r="BB1656" s="139"/>
      <c r="BC1656" s="139"/>
      <c r="BD1656" s="139"/>
      <c r="BE1656" s="139"/>
      <c r="BF1656" s="139"/>
      <c r="BG1656" s="139"/>
    </row>
    <row r="1657" spans="1:59" ht="14.25" x14ac:dyDescent="0.2">
      <c r="A1657" s="139"/>
      <c r="B1657" s="139"/>
      <c r="C1657" s="139"/>
      <c r="D1657" s="139"/>
      <c r="E1657" s="139"/>
      <c r="F1657" s="139"/>
      <c r="G1657" s="139"/>
      <c r="H1657" s="139"/>
      <c r="I1657" s="139"/>
      <c r="J1657" s="139"/>
      <c r="K1657" s="139"/>
      <c r="L1657" s="139"/>
      <c r="M1657" s="139"/>
      <c r="N1657" s="139"/>
      <c r="O1657" s="139"/>
      <c r="P1657" s="139"/>
      <c r="Q1657" s="139"/>
      <c r="R1657" s="139"/>
      <c r="S1657" s="139"/>
      <c r="T1657" s="139"/>
      <c r="U1657" s="139"/>
      <c r="V1657" s="139"/>
      <c r="W1657" s="139"/>
      <c r="X1657" s="139"/>
      <c r="Y1657" s="139"/>
      <c r="Z1657" s="139"/>
      <c r="AA1657" s="139"/>
      <c r="AB1657" s="139"/>
      <c r="AC1657" s="139"/>
      <c r="AD1657" s="139"/>
      <c r="AE1657" s="139"/>
      <c r="AF1657" s="139"/>
      <c r="AG1657" s="139"/>
      <c r="AH1657" s="139"/>
      <c r="AI1657" s="139"/>
      <c r="AJ1657" s="139"/>
      <c r="AK1657" s="139"/>
      <c r="AL1657" s="139"/>
      <c r="AM1657" s="139"/>
      <c r="AN1657" s="139"/>
      <c r="AO1657" s="139"/>
      <c r="AP1657" s="139"/>
      <c r="AQ1657" s="139"/>
      <c r="AR1657" s="139"/>
      <c r="AS1657" s="139"/>
      <c r="AT1657" s="139"/>
      <c r="AU1657" s="139"/>
      <c r="AV1657" s="139"/>
      <c r="AW1657" s="139"/>
      <c r="AX1657" s="139"/>
      <c r="AY1657" s="139"/>
      <c r="AZ1657" s="139"/>
      <c r="BA1657" s="139"/>
      <c r="BB1657" s="139"/>
      <c r="BC1657" s="139"/>
      <c r="BD1657" s="139"/>
      <c r="BE1657" s="139"/>
      <c r="BF1657" s="139"/>
      <c r="BG1657" s="139"/>
    </row>
    <row r="1658" spans="1:59" ht="14.25" x14ac:dyDescent="0.2">
      <c r="A1658" s="139"/>
      <c r="B1658" s="139"/>
      <c r="C1658" s="139"/>
      <c r="D1658" s="139"/>
      <c r="E1658" s="139"/>
      <c r="F1658" s="139"/>
      <c r="G1658" s="139"/>
      <c r="H1658" s="139"/>
      <c r="I1658" s="139"/>
      <c r="J1658" s="139"/>
      <c r="K1658" s="139"/>
      <c r="L1658" s="139"/>
      <c r="M1658" s="139"/>
      <c r="N1658" s="139"/>
      <c r="O1658" s="139"/>
      <c r="P1658" s="139"/>
      <c r="Q1658" s="139"/>
      <c r="R1658" s="139"/>
      <c r="S1658" s="139"/>
      <c r="T1658" s="139"/>
      <c r="U1658" s="139"/>
      <c r="V1658" s="139"/>
      <c r="W1658" s="139"/>
      <c r="X1658" s="139"/>
      <c r="Y1658" s="139"/>
      <c r="Z1658" s="139"/>
      <c r="AA1658" s="139"/>
      <c r="AB1658" s="139"/>
      <c r="AC1658" s="139"/>
      <c r="AD1658" s="139"/>
      <c r="AE1658" s="139"/>
      <c r="AF1658" s="139"/>
      <c r="AG1658" s="139"/>
      <c r="AH1658" s="139"/>
      <c r="AI1658" s="139"/>
      <c r="AJ1658" s="139"/>
      <c r="AK1658" s="139"/>
      <c r="AL1658" s="139"/>
      <c r="AM1658" s="139"/>
      <c r="AN1658" s="139"/>
      <c r="AO1658" s="139"/>
      <c r="AP1658" s="139"/>
      <c r="AQ1658" s="139"/>
      <c r="AR1658" s="139"/>
      <c r="AS1658" s="139"/>
      <c r="AT1658" s="139"/>
      <c r="AU1658" s="139"/>
      <c r="AV1658" s="139"/>
      <c r="AW1658" s="139"/>
      <c r="AX1658" s="139"/>
      <c r="AY1658" s="139"/>
      <c r="AZ1658" s="139"/>
      <c r="BA1658" s="139"/>
      <c r="BB1658" s="139"/>
      <c r="BC1658" s="139"/>
      <c r="BD1658" s="139"/>
      <c r="BE1658" s="139"/>
      <c r="BF1658" s="139"/>
      <c r="BG1658" s="139"/>
    </row>
    <row r="1659" spans="1:59" ht="14.25" x14ac:dyDescent="0.2">
      <c r="A1659" s="139"/>
      <c r="B1659" s="139"/>
      <c r="C1659" s="139"/>
      <c r="D1659" s="139"/>
      <c r="E1659" s="139"/>
      <c r="F1659" s="139"/>
      <c r="G1659" s="139"/>
      <c r="H1659" s="139"/>
      <c r="I1659" s="139"/>
      <c r="J1659" s="139"/>
      <c r="K1659" s="139"/>
      <c r="L1659" s="139"/>
      <c r="M1659" s="139"/>
      <c r="N1659" s="139"/>
      <c r="O1659" s="139"/>
      <c r="P1659" s="139"/>
      <c r="Q1659" s="139"/>
      <c r="R1659" s="139"/>
      <c r="S1659" s="139"/>
      <c r="T1659" s="139"/>
      <c r="U1659" s="139"/>
      <c r="V1659" s="139"/>
      <c r="W1659" s="139"/>
      <c r="X1659" s="139"/>
      <c r="Y1659" s="139"/>
      <c r="Z1659" s="139"/>
      <c r="AA1659" s="139"/>
      <c r="AB1659" s="139"/>
      <c r="AC1659" s="139"/>
      <c r="AD1659" s="139"/>
      <c r="AE1659" s="139"/>
      <c r="AF1659" s="139"/>
      <c r="AG1659" s="139"/>
      <c r="AH1659" s="139"/>
      <c r="AI1659" s="139"/>
      <c r="AJ1659" s="139"/>
      <c r="AK1659" s="139"/>
      <c r="AL1659" s="139"/>
      <c r="AM1659" s="139"/>
      <c r="AN1659" s="139"/>
      <c r="AO1659" s="139"/>
      <c r="AP1659" s="139"/>
      <c r="AQ1659" s="139"/>
      <c r="AR1659" s="139"/>
      <c r="AS1659" s="139"/>
      <c r="AT1659" s="139"/>
      <c r="AU1659" s="139"/>
      <c r="AV1659" s="139"/>
      <c r="AW1659" s="139"/>
      <c r="AX1659" s="139"/>
      <c r="AY1659" s="139"/>
      <c r="AZ1659" s="139"/>
      <c r="BA1659" s="139"/>
      <c r="BB1659" s="139"/>
      <c r="BC1659" s="139"/>
      <c r="BD1659" s="139"/>
      <c r="BE1659" s="139"/>
      <c r="BF1659" s="139"/>
      <c r="BG1659" s="139"/>
    </row>
    <row r="1660" spans="1:59" ht="14.25" x14ac:dyDescent="0.2">
      <c r="A1660" s="139"/>
      <c r="B1660" s="139"/>
      <c r="C1660" s="139"/>
      <c r="D1660" s="139"/>
      <c r="E1660" s="139"/>
      <c r="F1660" s="139"/>
      <c r="G1660" s="139"/>
      <c r="H1660" s="139"/>
      <c r="I1660" s="139"/>
      <c r="J1660" s="139"/>
      <c r="K1660" s="139"/>
      <c r="L1660" s="139"/>
      <c r="M1660" s="139"/>
      <c r="N1660" s="139"/>
      <c r="O1660" s="139"/>
      <c r="P1660" s="139"/>
      <c r="Q1660" s="139"/>
      <c r="R1660" s="139"/>
      <c r="S1660" s="139"/>
      <c r="T1660" s="139"/>
      <c r="U1660" s="139"/>
      <c r="V1660" s="139"/>
      <c r="W1660" s="139"/>
      <c r="X1660" s="139"/>
      <c r="Y1660" s="139"/>
      <c r="Z1660" s="139"/>
      <c r="AA1660" s="139"/>
      <c r="AB1660" s="139"/>
      <c r="AC1660" s="139"/>
      <c r="AD1660" s="139"/>
      <c r="AE1660" s="139"/>
      <c r="AF1660" s="139"/>
      <c r="AG1660" s="139"/>
      <c r="AH1660" s="139"/>
      <c r="AI1660" s="139"/>
      <c r="AJ1660" s="139"/>
      <c r="AK1660" s="139"/>
      <c r="AL1660" s="139"/>
      <c r="AM1660" s="139"/>
      <c r="AN1660" s="139"/>
      <c r="AO1660" s="139"/>
      <c r="AP1660" s="139"/>
      <c r="AQ1660" s="139"/>
      <c r="AR1660" s="139"/>
      <c r="AS1660" s="139"/>
      <c r="AT1660" s="139"/>
      <c r="AU1660" s="139"/>
      <c r="AV1660" s="139"/>
      <c r="AW1660" s="139"/>
      <c r="AX1660" s="139"/>
      <c r="AY1660" s="139"/>
      <c r="AZ1660" s="139"/>
      <c r="BA1660" s="139"/>
      <c r="BB1660" s="139"/>
      <c r="BC1660" s="139"/>
      <c r="BD1660" s="139"/>
      <c r="BE1660" s="139"/>
      <c r="BF1660" s="139"/>
      <c r="BG1660" s="139"/>
    </row>
    <row r="1661" spans="1:59" ht="14.25" x14ac:dyDescent="0.2">
      <c r="A1661" s="139"/>
      <c r="B1661" s="139"/>
      <c r="C1661" s="139"/>
      <c r="D1661" s="139"/>
      <c r="E1661" s="139"/>
      <c r="F1661" s="139"/>
      <c r="G1661" s="139"/>
      <c r="H1661" s="139"/>
      <c r="I1661" s="139"/>
      <c r="J1661" s="139"/>
      <c r="K1661" s="139"/>
      <c r="L1661" s="139"/>
      <c r="M1661" s="139"/>
      <c r="N1661" s="139"/>
      <c r="O1661" s="139"/>
      <c r="P1661" s="139"/>
      <c r="Q1661" s="139"/>
      <c r="R1661" s="139"/>
      <c r="S1661" s="139"/>
      <c r="T1661" s="139"/>
      <c r="U1661" s="139"/>
      <c r="V1661" s="139"/>
      <c r="W1661" s="139"/>
      <c r="X1661" s="139"/>
      <c r="Y1661" s="139"/>
      <c r="Z1661" s="139"/>
      <c r="AA1661" s="139"/>
      <c r="AB1661" s="139"/>
      <c r="AC1661" s="139"/>
      <c r="AD1661" s="139"/>
      <c r="AE1661" s="139"/>
      <c r="AF1661" s="139"/>
      <c r="AG1661" s="139"/>
      <c r="AH1661" s="139"/>
      <c r="AI1661" s="139"/>
      <c r="AJ1661" s="139"/>
      <c r="AK1661" s="139"/>
      <c r="AL1661" s="139"/>
      <c r="AM1661" s="139"/>
      <c r="AN1661" s="139"/>
      <c r="AO1661" s="139"/>
      <c r="AP1661" s="139"/>
      <c r="AQ1661" s="139"/>
      <c r="AR1661" s="139"/>
      <c r="AS1661" s="139"/>
      <c r="AT1661" s="139"/>
      <c r="AU1661" s="139"/>
      <c r="AV1661" s="139"/>
      <c r="AW1661" s="139"/>
      <c r="AX1661" s="139"/>
      <c r="AY1661" s="139"/>
      <c r="AZ1661" s="139"/>
      <c r="BA1661" s="139"/>
      <c r="BB1661" s="139"/>
      <c r="BC1661" s="139"/>
      <c r="BD1661" s="139"/>
      <c r="BE1661" s="139"/>
      <c r="BF1661" s="139"/>
      <c r="BG1661" s="139"/>
    </row>
    <row r="1662" spans="1:59" ht="14.25" x14ac:dyDescent="0.2">
      <c r="A1662" s="139"/>
      <c r="B1662" s="139"/>
      <c r="C1662" s="139"/>
      <c r="D1662" s="139"/>
      <c r="E1662" s="139"/>
      <c r="F1662" s="139"/>
      <c r="G1662" s="139"/>
      <c r="H1662" s="139"/>
      <c r="I1662" s="139"/>
      <c r="J1662" s="139"/>
      <c r="K1662" s="139"/>
      <c r="L1662" s="139"/>
      <c r="M1662" s="139"/>
      <c r="N1662" s="139"/>
      <c r="O1662" s="139"/>
      <c r="P1662" s="139"/>
      <c r="Q1662" s="139"/>
      <c r="R1662" s="139"/>
      <c r="S1662" s="139"/>
      <c r="T1662" s="139"/>
      <c r="U1662" s="139"/>
      <c r="V1662" s="139"/>
      <c r="W1662" s="139"/>
      <c r="X1662" s="139"/>
      <c r="Y1662" s="139"/>
      <c r="Z1662" s="139"/>
      <c r="AA1662" s="139"/>
      <c r="AB1662" s="139"/>
      <c r="AC1662" s="139"/>
      <c r="AD1662" s="139"/>
      <c r="AE1662" s="139"/>
      <c r="AF1662" s="139"/>
      <c r="AG1662" s="139"/>
      <c r="AH1662" s="139"/>
      <c r="AI1662" s="139"/>
      <c r="AJ1662" s="139"/>
      <c r="AK1662" s="139"/>
      <c r="AL1662" s="139"/>
      <c r="AM1662" s="139"/>
      <c r="AN1662" s="139"/>
      <c r="AO1662" s="139"/>
      <c r="AP1662" s="139"/>
      <c r="AQ1662" s="139"/>
      <c r="AR1662" s="139"/>
      <c r="AS1662" s="139"/>
      <c r="AT1662" s="139"/>
      <c r="AU1662" s="139"/>
      <c r="AV1662" s="139"/>
      <c r="AW1662" s="139"/>
      <c r="AX1662" s="139"/>
      <c r="AY1662" s="139"/>
      <c r="AZ1662" s="139"/>
      <c r="BA1662" s="139"/>
      <c r="BB1662" s="139"/>
      <c r="BC1662" s="139"/>
      <c r="BD1662" s="139"/>
      <c r="BE1662" s="139"/>
      <c r="BF1662" s="139"/>
      <c r="BG1662" s="139"/>
    </row>
    <row r="1663" spans="1:59" ht="14.25" x14ac:dyDescent="0.2">
      <c r="A1663" s="139"/>
      <c r="B1663" s="139"/>
      <c r="C1663" s="139"/>
      <c r="D1663" s="139"/>
      <c r="E1663" s="139"/>
      <c r="F1663" s="139"/>
      <c r="G1663" s="139"/>
      <c r="H1663" s="139"/>
      <c r="I1663" s="139"/>
      <c r="J1663" s="139"/>
      <c r="K1663" s="139"/>
      <c r="L1663" s="139"/>
      <c r="M1663" s="139"/>
      <c r="N1663" s="139"/>
      <c r="O1663" s="139"/>
      <c r="P1663" s="139"/>
      <c r="Q1663" s="139"/>
      <c r="R1663" s="139"/>
      <c r="S1663" s="139"/>
      <c r="T1663" s="139"/>
      <c r="U1663" s="139"/>
      <c r="V1663" s="139"/>
      <c r="W1663" s="139"/>
      <c r="X1663" s="139"/>
      <c r="Y1663" s="139"/>
      <c r="Z1663" s="139"/>
      <c r="AA1663" s="139"/>
      <c r="AB1663" s="139"/>
      <c r="AC1663" s="139"/>
      <c r="AD1663" s="139"/>
      <c r="AE1663" s="139"/>
      <c r="AF1663" s="139"/>
      <c r="AG1663" s="139"/>
      <c r="AH1663" s="139"/>
      <c r="AI1663" s="139"/>
      <c r="AJ1663" s="139"/>
      <c r="AK1663" s="139"/>
      <c r="AL1663" s="139"/>
      <c r="AM1663" s="139"/>
      <c r="AN1663" s="139"/>
      <c r="AO1663" s="139"/>
      <c r="AP1663" s="139"/>
      <c r="AQ1663" s="139"/>
      <c r="AR1663" s="139"/>
      <c r="AS1663" s="139"/>
      <c r="AT1663" s="139"/>
      <c r="AU1663" s="139"/>
      <c r="AV1663" s="139"/>
      <c r="AW1663" s="139"/>
      <c r="AX1663" s="139"/>
      <c r="AY1663" s="139"/>
      <c r="AZ1663" s="139"/>
      <c r="BA1663" s="139"/>
      <c r="BB1663" s="139"/>
      <c r="BC1663" s="139"/>
      <c r="BD1663" s="139"/>
      <c r="BE1663" s="139"/>
      <c r="BF1663" s="139"/>
      <c r="BG1663" s="139"/>
    </row>
    <row r="1664" spans="1:59" ht="14.25" x14ac:dyDescent="0.2">
      <c r="A1664" s="139"/>
      <c r="B1664" s="139"/>
      <c r="C1664" s="139"/>
      <c r="D1664" s="139"/>
      <c r="E1664" s="139"/>
      <c r="F1664" s="139"/>
      <c r="G1664" s="139"/>
      <c r="H1664" s="139"/>
      <c r="I1664" s="139"/>
      <c r="J1664" s="139"/>
      <c r="K1664" s="139"/>
      <c r="L1664" s="139"/>
      <c r="M1664" s="139"/>
      <c r="N1664" s="139"/>
      <c r="O1664" s="139"/>
      <c r="P1664" s="139"/>
      <c r="Q1664" s="139"/>
      <c r="R1664" s="139"/>
      <c r="S1664" s="139"/>
      <c r="T1664" s="139"/>
      <c r="U1664" s="139"/>
      <c r="V1664" s="139"/>
      <c r="W1664" s="139"/>
      <c r="X1664" s="139"/>
      <c r="Y1664" s="139"/>
      <c r="Z1664" s="139"/>
      <c r="AA1664" s="139"/>
      <c r="AB1664" s="139"/>
      <c r="AC1664" s="139"/>
      <c r="AD1664" s="139"/>
      <c r="AE1664" s="139"/>
      <c r="AF1664" s="139"/>
      <c r="AG1664" s="139"/>
      <c r="AH1664" s="139"/>
      <c r="AI1664" s="139"/>
      <c r="AJ1664" s="139"/>
      <c r="AK1664" s="139"/>
      <c r="AL1664" s="139"/>
      <c r="AM1664" s="139"/>
      <c r="AN1664" s="139"/>
      <c r="AO1664" s="139"/>
      <c r="AP1664" s="139"/>
      <c r="AQ1664" s="139"/>
      <c r="AR1664" s="139"/>
      <c r="AS1664" s="139"/>
      <c r="AT1664" s="139"/>
      <c r="AU1664" s="139"/>
      <c r="AV1664" s="139"/>
      <c r="AW1664" s="139"/>
      <c r="AX1664" s="139"/>
      <c r="AY1664" s="139"/>
      <c r="AZ1664" s="139"/>
      <c r="BA1664" s="139"/>
      <c r="BB1664" s="139"/>
      <c r="BC1664" s="139"/>
      <c r="BD1664" s="139"/>
      <c r="BE1664" s="139"/>
      <c r="BF1664" s="139"/>
      <c r="BG1664" s="139"/>
    </row>
    <row r="1665" spans="1:59" ht="14.25" x14ac:dyDescent="0.2">
      <c r="A1665" s="139"/>
      <c r="B1665" s="139"/>
      <c r="C1665" s="139"/>
      <c r="D1665" s="139"/>
      <c r="E1665" s="139"/>
      <c r="F1665" s="139"/>
      <c r="G1665" s="139"/>
      <c r="H1665" s="139"/>
      <c r="I1665" s="139"/>
      <c r="J1665" s="139"/>
      <c r="K1665" s="139"/>
      <c r="L1665" s="139"/>
      <c r="M1665" s="139"/>
      <c r="N1665" s="139"/>
      <c r="O1665" s="139"/>
      <c r="P1665" s="139"/>
      <c r="Q1665" s="139"/>
      <c r="R1665" s="139"/>
      <c r="S1665" s="139"/>
      <c r="T1665" s="139"/>
      <c r="U1665" s="139"/>
      <c r="V1665" s="139"/>
      <c r="W1665" s="139"/>
      <c r="X1665" s="139"/>
      <c r="Y1665" s="139"/>
      <c r="Z1665" s="139"/>
      <c r="AA1665" s="139"/>
      <c r="AB1665" s="139"/>
      <c r="AC1665" s="139"/>
      <c r="AD1665" s="139"/>
      <c r="AE1665" s="139"/>
      <c r="AF1665" s="139"/>
      <c r="AG1665" s="139"/>
      <c r="AH1665" s="139"/>
      <c r="AI1665" s="139"/>
      <c r="AJ1665" s="139"/>
      <c r="AK1665" s="139"/>
      <c r="AL1665" s="139"/>
      <c r="AM1665" s="139"/>
      <c r="AN1665" s="139"/>
      <c r="AO1665" s="139"/>
      <c r="AP1665" s="139"/>
      <c r="AQ1665" s="139"/>
      <c r="AR1665" s="139"/>
      <c r="AS1665" s="139"/>
      <c r="AT1665" s="139"/>
      <c r="AU1665" s="139"/>
      <c r="AV1665" s="139"/>
      <c r="AW1665" s="139"/>
      <c r="AX1665" s="139"/>
      <c r="AY1665" s="139"/>
      <c r="AZ1665" s="139"/>
      <c r="BA1665" s="139"/>
      <c r="BB1665" s="139"/>
      <c r="BC1665" s="139"/>
      <c r="BD1665" s="139"/>
      <c r="BE1665" s="139"/>
      <c r="BF1665" s="139"/>
      <c r="BG1665" s="139"/>
    </row>
    <row r="1666" spans="1:59" ht="14.25" x14ac:dyDescent="0.2">
      <c r="A1666" s="139"/>
      <c r="B1666" s="139"/>
      <c r="C1666" s="139"/>
      <c r="D1666" s="139"/>
      <c r="E1666" s="139"/>
      <c r="F1666" s="139"/>
      <c r="G1666" s="139"/>
      <c r="H1666" s="139"/>
      <c r="I1666" s="139"/>
      <c r="J1666" s="139"/>
      <c r="K1666" s="139"/>
      <c r="L1666" s="139"/>
      <c r="M1666" s="139"/>
      <c r="N1666" s="139"/>
      <c r="O1666" s="139"/>
      <c r="P1666" s="139"/>
      <c r="Q1666" s="139"/>
      <c r="R1666" s="139"/>
      <c r="S1666" s="139"/>
      <c r="T1666" s="139"/>
      <c r="U1666" s="139"/>
      <c r="V1666" s="139"/>
      <c r="W1666" s="139"/>
      <c r="X1666" s="139"/>
      <c r="Y1666" s="139"/>
      <c r="Z1666" s="139"/>
      <c r="AA1666" s="139"/>
      <c r="AB1666" s="139"/>
      <c r="AC1666" s="139"/>
      <c r="AD1666" s="139"/>
      <c r="AE1666" s="139"/>
      <c r="AF1666" s="139"/>
      <c r="AG1666" s="139"/>
      <c r="AH1666" s="139"/>
      <c r="AI1666" s="139"/>
      <c r="AJ1666" s="139"/>
      <c r="AK1666" s="139"/>
      <c r="AL1666" s="139"/>
      <c r="AM1666" s="139"/>
      <c r="AN1666" s="139"/>
      <c r="AO1666" s="139"/>
      <c r="AP1666" s="139"/>
      <c r="AQ1666" s="139"/>
      <c r="AR1666" s="139"/>
      <c r="AS1666" s="139"/>
      <c r="AT1666" s="139"/>
      <c r="AU1666" s="139"/>
      <c r="AV1666" s="139"/>
      <c r="AW1666" s="139"/>
      <c r="AX1666" s="139"/>
      <c r="AY1666" s="139"/>
      <c r="AZ1666" s="139"/>
      <c r="BA1666" s="139"/>
      <c r="BB1666" s="139"/>
      <c r="BC1666" s="139"/>
      <c r="BD1666" s="139"/>
      <c r="BE1666" s="139"/>
      <c r="BF1666" s="139"/>
      <c r="BG1666" s="139"/>
    </row>
    <row r="1667" spans="1:59" ht="14.25" x14ac:dyDescent="0.2">
      <c r="A1667" s="139"/>
      <c r="B1667" s="139"/>
      <c r="C1667" s="139"/>
      <c r="D1667" s="139"/>
      <c r="E1667" s="139"/>
      <c r="F1667" s="139"/>
      <c r="G1667" s="139"/>
      <c r="H1667" s="139"/>
      <c r="I1667" s="139"/>
      <c r="J1667" s="139"/>
      <c r="K1667" s="139"/>
      <c r="L1667" s="139"/>
      <c r="M1667" s="139"/>
      <c r="N1667" s="139"/>
      <c r="O1667" s="139"/>
      <c r="P1667" s="139"/>
      <c r="Q1667" s="139"/>
      <c r="R1667" s="139"/>
      <c r="S1667" s="139"/>
      <c r="T1667" s="139"/>
      <c r="U1667" s="139"/>
      <c r="V1667" s="139"/>
      <c r="W1667" s="139"/>
      <c r="X1667" s="139"/>
      <c r="Y1667" s="139"/>
      <c r="Z1667" s="139"/>
      <c r="AA1667" s="139"/>
      <c r="AB1667" s="139"/>
      <c r="AC1667" s="139"/>
      <c r="AD1667" s="139"/>
      <c r="AE1667" s="139"/>
      <c r="AF1667" s="139"/>
      <c r="AG1667" s="139"/>
      <c r="AH1667" s="139"/>
      <c r="AI1667" s="139"/>
      <c r="AJ1667" s="139"/>
      <c r="AK1667" s="139"/>
      <c r="AL1667" s="139"/>
      <c r="AM1667" s="139"/>
      <c r="AN1667" s="139"/>
      <c r="AO1667" s="139"/>
      <c r="AP1667" s="139"/>
      <c r="AQ1667" s="139"/>
      <c r="AR1667" s="139"/>
      <c r="AS1667" s="139"/>
      <c r="AT1667" s="139"/>
      <c r="AU1667" s="139"/>
      <c r="AV1667" s="139"/>
      <c r="AW1667" s="139"/>
      <c r="AX1667" s="139"/>
      <c r="AY1667" s="139"/>
      <c r="AZ1667" s="139"/>
      <c r="BA1667" s="139"/>
      <c r="BB1667" s="139"/>
      <c r="BC1667" s="139"/>
      <c r="BD1667" s="139"/>
      <c r="BE1667" s="139"/>
      <c r="BF1667" s="139"/>
      <c r="BG1667" s="139"/>
    </row>
    <row r="1668" spans="1:59" ht="14.25" x14ac:dyDescent="0.2">
      <c r="A1668" s="139"/>
      <c r="B1668" s="139"/>
      <c r="C1668" s="139"/>
      <c r="D1668" s="139"/>
      <c r="E1668" s="139"/>
      <c r="F1668" s="139"/>
      <c r="G1668" s="139"/>
      <c r="H1668" s="139"/>
      <c r="I1668" s="139"/>
      <c r="J1668" s="139"/>
      <c r="K1668" s="139"/>
      <c r="L1668" s="139"/>
      <c r="M1668" s="139"/>
      <c r="N1668" s="139"/>
      <c r="O1668" s="139"/>
      <c r="P1668" s="139"/>
      <c r="Q1668" s="139"/>
      <c r="R1668" s="139"/>
      <c r="S1668" s="139"/>
      <c r="T1668" s="139"/>
      <c r="U1668" s="139"/>
      <c r="V1668" s="139"/>
      <c r="W1668" s="139"/>
      <c r="X1668" s="139"/>
      <c r="Y1668" s="139"/>
      <c r="Z1668" s="139"/>
      <c r="AA1668" s="139"/>
      <c r="AB1668" s="139"/>
      <c r="AC1668" s="139"/>
      <c r="AD1668" s="139"/>
      <c r="AE1668" s="139"/>
      <c r="AF1668" s="139"/>
      <c r="AG1668" s="139"/>
      <c r="AH1668" s="139"/>
      <c r="AI1668" s="139"/>
      <c r="AJ1668" s="139"/>
      <c r="AK1668" s="139"/>
      <c r="AL1668" s="139"/>
      <c r="AM1668" s="139"/>
      <c r="AN1668" s="139"/>
      <c r="AO1668" s="139"/>
      <c r="AP1668" s="139"/>
      <c r="AQ1668" s="139"/>
      <c r="AR1668" s="139"/>
      <c r="AS1668" s="139"/>
      <c r="AT1668" s="139"/>
      <c r="AU1668" s="139"/>
      <c r="AV1668" s="139"/>
      <c r="AW1668" s="139"/>
      <c r="AX1668" s="139"/>
      <c r="AY1668" s="139"/>
      <c r="AZ1668" s="139"/>
      <c r="BA1668" s="139"/>
      <c r="BB1668" s="139"/>
      <c r="BC1668" s="139"/>
      <c r="BD1668" s="139"/>
      <c r="BE1668" s="139"/>
      <c r="BF1668" s="139"/>
      <c r="BG1668" s="139"/>
    </row>
    <row r="1669" spans="1:59" ht="14.25" x14ac:dyDescent="0.2">
      <c r="A1669" s="139"/>
      <c r="B1669" s="139"/>
      <c r="C1669" s="139"/>
      <c r="D1669" s="139"/>
      <c r="E1669" s="139"/>
      <c r="F1669" s="139"/>
      <c r="G1669" s="139"/>
      <c r="H1669" s="139"/>
      <c r="I1669" s="139"/>
      <c r="J1669" s="139"/>
      <c r="K1669" s="139"/>
      <c r="L1669" s="139"/>
      <c r="M1669" s="139"/>
      <c r="N1669" s="139"/>
      <c r="O1669" s="139"/>
      <c r="P1669" s="139"/>
      <c r="Q1669" s="139"/>
      <c r="R1669" s="139"/>
      <c r="S1669" s="139"/>
      <c r="T1669" s="139"/>
      <c r="U1669" s="139"/>
      <c r="V1669" s="139"/>
      <c r="W1669" s="139"/>
      <c r="X1669" s="139"/>
      <c r="Y1669" s="139"/>
      <c r="Z1669" s="139"/>
      <c r="AA1669" s="139"/>
      <c r="AB1669" s="139"/>
      <c r="AC1669" s="139"/>
      <c r="AD1669" s="139"/>
      <c r="AE1669" s="139"/>
      <c r="AF1669" s="139"/>
      <c r="AG1669" s="139"/>
      <c r="AH1669" s="139"/>
      <c r="AI1669" s="139"/>
      <c r="AJ1669" s="139"/>
      <c r="AK1669" s="139"/>
      <c r="AL1669" s="139"/>
      <c r="AM1669" s="139"/>
      <c r="AN1669" s="139"/>
      <c r="AO1669" s="139"/>
      <c r="AP1669" s="139"/>
      <c r="AQ1669" s="139"/>
      <c r="AR1669" s="139"/>
      <c r="AS1669" s="139"/>
      <c r="AT1669" s="139"/>
      <c r="AU1669" s="139"/>
      <c r="AV1669" s="139"/>
      <c r="AW1669" s="139"/>
      <c r="AX1669" s="139"/>
      <c r="AY1669" s="139"/>
      <c r="AZ1669" s="139"/>
      <c r="BA1669" s="139"/>
      <c r="BB1669" s="139"/>
      <c r="BC1669" s="139"/>
      <c r="BD1669" s="139"/>
      <c r="BE1669" s="139"/>
      <c r="BF1669" s="139"/>
      <c r="BG1669" s="139"/>
    </row>
    <row r="1670" spans="1:59" ht="14.25" x14ac:dyDescent="0.2">
      <c r="A1670" s="139"/>
      <c r="B1670" s="139"/>
      <c r="C1670" s="139"/>
      <c r="D1670" s="139"/>
      <c r="E1670" s="139"/>
      <c r="F1670" s="139"/>
      <c r="G1670" s="139"/>
      <c r="H1670" s="139"/>
      <c r="I1670" s="139"/>
      <c r="J1670" s="139"/>
      <c r="K1670" s="139"/>
      <c r="L1670" s="139"/>
      <c r="M1670" s="139"/>
      <c r="N1670" s="139"/>
      <c r="O1670" s="139"/>
      <c r="P1670" s="139"/>
      <c r="Q1670" s="139"/>
      <c r="R1670" s="139"/>
      <c r="S1670" s="139"/>
      <c r="T1670" s="139"/>
      <c r="U1670" s="139"/>
      <c r="V1670" s="139"/>
      <c r="W1670" s="139"/>
      <c r="X1670" s="139"/>
      <c r="Y1670" s="139"/>
      <c r="Z1670" s="139"/>
      <c r="AA1670" s="139"/>
      <c r="AB1670" s="139"/>
      <c r="AC1670" s="139"/>
      <c r="AD1670" s="139"/>
      <c r="AE1670" s="139"/>
      <c r="AF1670" s="139"/>
      <c r="AG1670" s="139"/>
      <c r="AH1670" s="139"/>
      <c r="AI1670" s="139"/>
      <c r="AJ1670" s="139"/>
      <c r="AK1670" s="139"/>
      <c r="AL1670" s="139"/>
      <c r="AM1670" s="139"/>
      <c r="AN1670" s="139"/>
      <c r="AO1670" s="139"/>
      <c r="AP1670" s="139"/>
      <c r="AQ1670" s="139"/>
      <c r="AR1670" s="139"/>
      <c r="AS1670" s="139"/>
      <c r="AT1670" s="139"/>
      <c r="AU1670" s="139"/>
      <c r="AV1670" s="139"/>
      <c r="AW1670" s="139"/>
      <c r="AX1670" s="139"/>
      <c r="AY1670" s="139"/>
      <c r="AZ1670" s="139"/>
      <c r="BA1670" s="139"/>
      <c r="BB1670" s="139"/>
      <c r="BC1670" s="139"/>
      <c r="BD1670" s="139"/>
      <c r="BE1670" s="139"/>
      <c r="BF1670" s="139"/>
      <c r="BG1670" s="139"/>
    </row>
    <row r="1671" spans="1:59" ht="14.25" x14ac:dyDescent="0.2">
      <c r="A1671" s="139"/>
      <c r="B1671" s="139"/>
      <c r="C1671" s="139"/>
      <c r="D1671" s="139"/>
      <c r="E1671" s="139"/>
      <c r="F1671" s="139"/>
      <c r="G1671" s="139"/>
      <c r="H1671" s="139"/>
      <c r="I1671" s="139"/>
      <c r="J1671" s="139"/>
      <c r="K1671" s="139"/>
      <c r="L1671" s="139"/>
      <c r="M1671" s="139"/>
      <c r="N1671" s="139"/>
      <c r="O1671" s="139"/>
      <c r="P1671" s="139"/>
      <c r="Q1671" s="139"/>
      <c r="R1671" s="139"/>
      <c r="S1671" s="139"/>
      <c r="T1671" s="139"/>
      <c r="U1671" s="139"/>
      <c r="V1671" s="139"/>
      <c r="W1671" s="139"/>
      <c r="X1671" s="139"/>
      <c r="Y1671" s="139"/>
      <c r="Z1671" s="139"/>
      <c r="AA1671" s="139"/>
      <c r="AB1671" s="139"/>
      <c r="AC1671" s="139"/>
      <c r="AD1671" s="139"/>
      <c r="AE1671" s="139"/>
      <c r="AF1671" s="139"/>
      <c r="AG1671" s="139"/>
      <c r="AH1671" s="139"/>
      <c r="AI1671" s="139"/>
      <c r="AJ1671" s="139"/>
      <c r="AK1671" s="139"/>
      <c r="AL1671" s="139"/>
      <c r="AM1671" s="139"/>
      <c r="AN1671" s="139"/>
      <c r="AO1671" s="139"/>
      <c r="AP1671" s="139"/>
      <c r="AQ1671" s="139"/>
      <c r="AR1671" s="139"/>
      <c r="AS1671" s="139"/>
      <c r="AT1671" s="139"/>
      <c r="AU1671" s="139"/>
      <c r="AV1671" s="139"/>
      <c r="AW1671" s="139"/>
      <c r="AX1671" s="139"/>
      <c r="AY1671" s="139"/>
      <c r="AZ1671" s="139"/>
      <c r="BA1671" s="139"/>
      <c r="BB1671" s="139"/>
      <c r="BC1671" s="139"/>
      <c r="BD1671" s="139"/>
      <c r="BE1671" s="139"/>
      <c r="BF1671" s="139"/>
      <c r="BG1671" s="139"/>
    </row>
    <row r="1672" spans="1:59" ht="14.25" x14ac:dyDescent="0.2">
      <c r="A1672" s="139"/>
      <c r="B1672" s="139"/>
      <c r="C1672" s="139"/>
      <c r="D1672" s="139"/>
      <c r="E1672" s="139"/>
      <c r="F1672" s="139"/>
      <c r="G1672" s="139"/>
      <c r="H1672" s="139"/>
      <c r="I1672" s="139"/>
      <c r="J1672" s="139"/>
      <c r="K1672" s="139"/>
      <c r="L1672" s="139"/>
      <c r="M1672" s="139"/>
      <c r="N1672" s="139"/>
      <c r="O1672" s="139"/>
      <c r="P1672" s="139"/>
      <c r="Q1672" s="139"/>
      <c r="R1672" s="139"/>
      <c r="S1672" s="139"/>
      <c r="T1672" s="139"/>
      <c r="U1672" s="139"/>
      <c r="V1672" s="139"/>
      <c r="W1672" s="139"/>
      <c r="X1672" s="139"/>
      <c r="Y1672" s="139"/>
      <c r="Z1672" s="139"/>
      <c r="AA1672" s="139"/>
      <c r="AB1672" s="139"/>
      <c r="AC1672" s="139"/>
      <c r="AD1672" s="139"/>
      <c r="AE1672" s="139"/>
      <c r="AF1672" s="139"/>
      <c r="AG1672" s="139"/>
      <c r="AH1672" s="139"/>
      <c r="AI1672" s="139"/>
      <c r="AJ1672" s="139"/>
      <c r="AK1672" s="139"/>
      <c r="AL1672" s="139"/>
      <c r="AM1672" s="139"/>
      <c r="AN1672" s="139"/>
      <c r="AO1672" s="139"/>
      <c r="AP1672" s="139"/>
      <c r="AQ1672" s="139"/>
      <c r="AR1672" s="139"/>
      <c r="AS1672" s="139"/>
      <c r="AT1672" s="139"/>
      <c r="AU1672" s="139"/>
      <c r="AV1672" s="139"/>
      <c r="AW1672" s="139"/>
      <c r="AX1672" s="139"/>
      <c r="AY1672" s="139"/>
      <c r="AZ1672" s="139"/>
      <c r="BA1672" s="139"/>
      <c r="BB1672" s="139"/>
      <c r="BC1672" s="139"/>
      <c r="BD1672" s="139"/>
      <c r="BE1672" s="139"/>
      <c r="BF1672" s="139"/>
      <c r="BG1672" s="139"/>
    </row>
    <row r="1673" spans="1:59" ht="14.25" x14ac:dyDescent="0.2">
      <c r="A1673" s="139"/>
      <c r="B1673" s="139"/>
      <c r="C1673" s="139"/>
      <c r="D1673" s="139"/>
      <c r="E1673" s="139"/>
      <c r="F1673" s="139"/>
      <c r="G1673" s="139"/>
      <c r="H1673" s="139"/>
      <c r="I1673" s="139"/>
      <c r="J1673" s="139"/>
      <c r="K1673" s="139"/>
      <c r="L1673" s="139"/>
      <c r="M1673" s="139"/>
      <c r="N1673" s="139"/>
      <c r="O1673" s="139"/>
      <c r="P1673" s="139"/>
      <c r="Q1673" s="139"/>
      <c r="R1673" s="139"/>
      <c r="S1673" s="139"/>
      <c r="T1673" s="139"/>
      <c r="U1673" s="139"/>
      <c r="V1673" s="139"/>
      <c r="W1673" s="139"/>
      <c r="X1673" s="139"/>
      <c r="Y1673" s="139"/>
      <c r="Z1673" s="139"/>
      <c r="AA1673" s="139"/>
      <c r="AB1673" s="139"/>
      <c r="AC1673" s="139"/>
      <c r="AD1673" s="139"/>
      <c r="AE1673" s="139"/>
      <c r="AF1673" s="139"/>
      <c r="AG1673" s="139"/>
      <c r="AH1673" s="139"/>
      <c r="AI1673" s="139"/>
      <c r="AJ1673" s="139"/>
      <c r="AK1673" s="139"/>
      <c r="AL1673" s="139"/>
      <c r="AM1673" s="139"/>
      <c r="AN1673" s="139"/>
      <c r="AO1673" s="139"/>
      <c r="AP1673" s="139"/>
      <c r="AQ1673" s="139"/>
      <c r="AR1673" s="139"/>
      <c r="AS1673" s="139"/>
      <c r="AT1673" s="139"/>
      <c r="AU1673" s="139"/>
      <c r="AV1673" s="139"/>
      <c r="AW1673" s="139"/>
      <c r="AX1673" s="139"/>
      <c r="AY1673" s="139"/>
      <c r="AZ1673" s="139"/>
      <c r="BA1673" s="139"/>
      <c r="BB1673" s="139"/>
      <c r="BC1673" s="139"/>
      <c r="BD1673" s="139"/>
      <c r="BE1673" s="139"/>
      <c r="BF1673" s="139"/>
      <c r="BG1673" s="139"/>
    </row>
    <row r="1674" spans="1:59" ht="14.25" x14ac:dyDescent="0.2">
      <c r="A1674" s="139"/>
      <c r="B1674" s="139"/>
      <c r="C1674" s="139"/>
      <c r="D1674" s="139"/>
      <c r="E1674" s="139"/>
      <c r="F1674" s="139"/>
      <c r="G1674" s="139"/>
      <c r="H1674" s="139"/>
      <c r="I1674" s="139"/>
      <c r="J1674" s="139"/>
      <c r="K1674" s="139"/>
      <c r="L1674" s="139"/>
      <c r="M1674" s="139"/>
      <c r="N1674" s="139"/>
      <c r="O1674" s="139"/>
      <c r="P1674" s="139"/>
      <c r="Q1674" s="139"/>
      <c r="R1674" s="139"/>
      <c r="S1674" s="139"/>
      <c r="T1674" s="139"/>
      <c r="U1674" s="139"/>
      <c r="V1674" s="139"/>
      <c r="W1674" s="139"/>
      <c r="X1674" s="139"/>
      <c r="Y1674" s="139"/>
      <c r="Z1674" s="139"/>
      <c r="AA1674" s="139"/>
      <c r="AB1674" s="139"/>
      <c r="AC1674" s="139"/>
      <c r="AD1674" s="139"/>
      <c r="AE1674" s="139"/>
      <c r="AF1674" s="139"/>
      <c r="AG1674" s="139"/>
      <c r="AH1674" s="139"/>
      <c r="AI1674" s="139"/>
      <c r="AJ1674" s="139"/>
      <c r="AK1674" s="139"/>
      <c r="AL1674" s="139"/>
      <c r="AM1674" s="139"/>
      <c r="AN1674" s="139"/>
      <c r="AO1674" s="139"/>
      <c r="AP1674" s="139"/>
      <c r="AQ1674" s="139"/>
      <c r="AR1674" s="139"/>
      <c r="AS1674" s="139"/>
      <c r="AT1674" s="139"/>
      <c r="AU1674" s="139"/>
      <c r="AV1674" s="139"/>
      <c r="AW1674" s="139"/>
      <c r="AX1674" s="139"/>
      <c r="AY1674" s="139"/>
      <c r="AZ1674" s="139"/>
      <c r="BA1674" s="139"/>
      <c r="BB1674" s="139"/>
      <c r="BC1674" s="139"/>
      <c r="BD1674" s="139"/>
      <c r="BE1674" s="139"/>
      <c r="BF1674" s="139"/>
      <c r="BG1674" s="139"/>
    </row>
    <row r="1675" spans="1:59" ht="14.25" x14ac:dyDescent="0.2">
      <c r="A1675" s="139"/>
      <c r="B1675" s="139"/>
      <c r="C1675" s="139"/>
      <c r="D1675" s="139"/>
      <c r="E1675" s="139"/>
      <c r="F1675" s="139"/>
      <c r="G1675" s="139"/>
      <c r="H1675" s="139"/>
      <c r="I1675" s="139"/>
      <c r="J1675" s="139"/>
      <c r="K1675" s="139"/>
      <c r="L1675" s="139"/>
      <c r="M1675" s="139"/>
      <c r="N1675" s="139"/>
      <c r="O1675" s="139"/>
      <c r="P1675" s="139"/>
      <c r="Q1675" s="139"/>
      <c r="R1675" s="139"/>
      <c r="S1675" s="139"/>
      <c r="T1675" s="139"/>
      <c r="U1675" s="139"/>
      <c r="V1675" s="139"/>
      <c r="W1675" s="139"/>
      <c r="X1675" s="139"/>
      <c r="Y1675" s="139"/>
      <c r="Z1675" s="139"/>
      <c r="AA1675" s="139"/>
      <c r="AB1675" s="139"/>
      <c r="AC1675" s="139"/>
      <c r="AD1675" s="139"/>
      <c r="AE1675" s="139"/>
      <c r="AF1675" s="139"/>
      <c r="AG1675" s="139"/>
      <c r="AH1675" s="139"/>
      <c r="AI1675" s="139"/>
      <c r="AJ1675" s="139"/>
      <c r="AK1675" s="139"/>
      <c r="AL1675" s="139"/>
      <c r="AM1675" s="139"/>
      <c r="AN1675" s="139"/>
      <c r="AO1675" s="139"/>
      <c r="AP1675" s="139"/>
      <c r="AQ1675" s="139"/>
      <c r="AR1675" s="139"/>
      <c r="AS1675" s="139"/>
      <c r="AT1675" s="139"/>
      <c r="AU1675" s="139"/>
      <c r="AV1675" s="139"/>
      <c r="AW1675" s="139"/>
      <c r="AX1675" s="139"/>
      <c r="AY1675" s="139"/>
      <c r="AZ1675" s="139"/>
      <c r="BA1675" s="139"/>
      <c r="BB1675" s="139"/>
      <c r="BC1675" s="139"/>
      <c r="BD1675" s="139"/>
      <c r="BE1675" s="139"/>
      <c r="BF1675" s="139"/>
      <c r="BG1675" s="139"/>
    </row>
    <row r="1676" spans="1:59" ht="14.25" x14ac:dyDescent="0.2">
      <c r="A1676" s="139"/>
      <c r="B1676" s="139"/>
      <c r="C1676" s="139"/>
      <c r="D1676" s="139"/>
      <c r="E1676" s="139"/>
      <c r="F1676" s="139"/>
      <c r="G1676" s="139"/>
      <c r="H1676" s="139"/>
      <c r="I1676" s="139"/>
      <c r="J1676" s="139"/>
      <c r="K1676" s="139"/>
      <c r="L1676" s="139"/>
      <c r="M1676" s="139"/>
      <c r="N1676" s="139"/>
      <c r="O1676" s="139"/>
      <c r="P1676" s="139"/>
      <c r="Q1676" s="139"/>
      <c r="R1676" s="139"/>
      <c r="S1676" s="139"/>
      <c r="T1676" s="139"/>
      <c r="U1676" s="139"/>
      <c r="V1676" s="139"/>
      <c r="W1676" s="139"/>
      <c r="X1676" s="139"/>
      <c r="Y1676" s="139"/>
      <c r="Z1676" s="139"/>
      <c r="AA1676" s="139"/>
      <c r="AB1676" s="139"/>
      <c r="AC1676" s="139"/>
      <c r="AD1676" s="139"/>
      <c r="AE1676" s="139"/>
      <c r="AF1676" s="139"/>
      <c r="AG1676" s="139"/>
      <c r="AH1676" s="139"/>
      <c r="AI1676" s="139"/>
      <c r="AJ1676" s="139"/>
      <c r="AK1676" s="139"/>
      <c r="AL1676" s="139"/>
      <c r="AM1676" s="139"/>
      <c r="AN1676" s="139"/>
      <c r="AO1676" s="139"/>
      <c r="AP1676" s="139"/>
      <c r="AQ1676" s="139"/>
      <c r="AR1676" s="139"/>
      <c r="AS1676" s="139"/>
      <c r="AT1676" s="139"/>
      <c r="AU1676" s="139"/>
      <c r="AV1676" s="139"/>
      <c r="AW1676" s="139"/>
      <c r="AX1676" s="139"/>
      <c r="AY1676" s="139"/>
      <c r="AZ1676" s="139"/>
      <c r="BA1676" s="139"/>
      <c r="BB1676" s="139"/>
      <c r="BC1676" s="139"/>
      <c r="BD1676" s="139"/>
      <c r="BE1676" s="139"/>
      <c r="BF1676" s="139"/>
      <c r="BG1676" s="139"/>
    </row>
    <row r="1677" spans="1:59" ht="14.25" x14ac:dyDescent="0.2">
      <c r="A1677" s="139"/>
      <c r="B1677" s="139"/>
      <c r="C1677" s="139"/>
      <c r="D1677" s="139"/>
      <c r="E1677" s="139"/>
      <c r="F1677" s="139"/>
      <c r="G1677" s="139"/>
      <c r="H1677" s="139"/>
      <c r="I1677" s="139"/>
      <c r="J1677" s="139"/>
      <c r="K1677" s="139"/>
      <c r="L1677" s="139"/>
      <c r="M1677" s="139"/>
      <c r="N1677" s="139"/>
      <c r="O1677" s="139"/>
      <c r="P1677" s="139"/>
      <c r="Q1677" s="139"/>
      <c r="R1677" s="139"/>
      <c r="S1677" s="139"/>
      <c r="T1677" s="139"/>
      <c r="U1677" s="139"/>
      <c r="V1677" s="139"/>
      <c r="W1677" s="139"/>
      <c r="X1677" s="139"/>
      <c r="Y1677" s="139"/>
      <c r="Z1677" s="139"/>
      <c r="AA1677" s="139"/>
      <c r="AB1677" s="139"/>
      <c r="AC1677" s="139"/>
      <c r="AD1677" s="139"/>
      <c r="AE1677" s="139"/>
      <c r="AF1677" s="139"/>
      <c r="AG1677" s="139"/>
      <c r="AH1677" s="139"/>
      <c r="AI1677" s="139"/>
      <c r="AJ1677" s="139"/>
      <c r="AK1677" s="139"/>
      <c r="AL1677" s="139"/>
      <c r="AM1677" s="139"/>
      <c r="AN1677" s="139"/>
      <c r="AO1677" s="139"/>
      <c r="AP1677" s="139"/>
      <c r="AQ1677" s="139"/>
      <c r="AR1677" s="139"/>
      <c r="AS1677" s="139"/>
      <c r="AT1677" s="139"/>
      <c r="AU1677" s="139"/>
      <c r="AV1677" s="139"/>
      <c r="AW1677" s="139"/>
      <c r="AX1677" s="139"/>
      <c r="AY1677" s="139"/>
      <c r="AZ1677" s="139"/>
      <c r="BA1677" s="139"/>
      <c r="BB1677" s="139"/>
      <c r="BC1677" s="139"/>
      <c r="BD1677" s="139"/>
      <c r="BE1677" s="139"/>
      <c r="BF1677" s="139"/>
      <c r="BG1677" s="139"/>
    </row>
    <row r="1678" spans="1:59" ht="14.25" x14ac:dyDescent="0.2">
      <c r="A1678" s="139"/>
      <c r="B1678" s="139"/>
      <c r="C1678" s="139"/>
      <c r="D1678" s="139"/>
      <c r="E1678" s="139"/>
      <c r="F1678" s="139"/>
      <c r="G1678" s="139"/>
      <c r="H1678" s="139"/>
      <c r="I1678" s="139"/>
      <c r="J1678" s="139"/>
      <c r="K1678" s="139"/>
      <c r="L1678" s="139"/>
      <c r="M1678" s="139"/>
      <c r="N1678" s="139"/>
      <c r="O1678" s="139"/>
      <c r="P1678" s="139"/>
      <c r="Q1678" s="139"/>
      <c r="R1678" s="139"/>
      <c r="S1678" s="139"/>
      <c r="T1678" s="139"/>
      <c r="U1678" s="139"/>
      <c r="V1678" s="139"/>
      <c r="W1678" s="139"/>
      <c r="X1678" s="139"/>
      <c r="Y1678" s="139"/>
      <c r="Z1678" s="139"/>
      <c r="AA1678" s="139"/>
      <c r="AB1678" s="139"/>
      <c r="AC1678" s="139"/>
      <c r="AD1678" s="139"/>
      <c r="AE1678" s="139"/>
      <c r="AF1678" s="139"/>
      <c r="AG1678" s="139"/>
      <c r="AH1678" s="139"/>
      <c r="AI1678" s="139"/>
      <c r="AJ1678" s="139"/>
      <c r="AK1678" s="139"/>
      <c r="AL1678" s="139"/>
      <c r="AM1678" s="139"/>
      <c r="AN1678" s="139"/>
      <c r="AO1678" s="139"/>
      <c r="AP1678" s="139"/>
      <c r="AQ1678" s="139"/>
      <c r="AR1678" s="139"/>
      <c r="AS1678" s="139"/>
      <c r="AT1678" s="139"/>
      <c r="AU1678" s="139"/>
      <c r="AV1678" s="139"/>
      <c r="AW1678" s="139"/>
      <c r="AX1678" s="139"/>
      <c r="AY1678" s="139"/>
      <c r="AZ1678" s="139"/>
      <c r="BA1678" s="139"/>
      <c r="BB1678" s="139"/>
      <c r="BC1678" s="139"/>
      <c r="BD1678" s="139"/>
      <c r="BE1678" s="139"/>
      <c r="BF1678" s="139"/>
      <c r="BG1678" s="139"/>
    </row>
    <row r="1679" spans="1:59" ht="14.25" x14ac:dyDescent="0.2">
      <c r="A1679" s="139"/>
      <c r="B1679" s="139"/>
      <c r="C1679" s="139"/>
      <c r="D1679" s="139"/>
      <c r="E1679" s="139"/>
      <c r="F1679" s="139"/>
      <c r="G1679" s="139"/>
      <c r="H1679" s="139"/>
      <c r="I1679" s="139"/>
      <c r="J1679" s="139"/>
      <c r="K1679" s="139"/>
      <c r="L1679" s="139"/>
      <c r="M1679" s="139"/>
      <c r="N1679" s="139"/>
      <c r="O1679" s="139"/>
      <c r="P1679" s="139"/>
      <c r="Q1679" s="139"/>
      <c r="R1679" s="139"/>
      <c r="S1679" s="139"/>
      <c r="T1679" s="139"/>
      <c r="U1679" s="139"/>
      <c r="V1679" s="139"/>
      <c r="W1679" s="139"/>
      <c r="X1679" s="139"/>
      <c r="Y1679" s="139"/>
      <c r="Z1679" s="139"/>
      <c r="AA1679" s="139"/>
      <c r="AB1679" s="139"/>
      <c r="AC1679" s="139"/>
      <c r="AD1679" s="139"/>
      <c r="AE1679" s="139"/>
      <c r="AF1679" s="139"/>
      <c r="AG1679" s="139"/>
      <c r="AH1679" s="139"/>
      <c r="AI1679" s="139"/>
      <c r="AJ1679" s="139"/>
      <c r="AK1679" s="139"/>
      <c r="AL1679" s="139"/>
      <c r="AM1679" s="139"/>
      <c r="AN1679" s="139"/>
      <c r="AO1679" s="139"/>
      <c r="AP1679" s="139"/>
      <c r="AQ1679" s="139"/>
      <c r="AR1679" s="139"/>
      <c r="AS1679" s="139"/>
      <c r="AT1679" s="139"/>
      <c r="AU1679" s="139"/>
      <c r="AV1679" s="139"/>
      <c r="AW1679" s="139"/>
      <c r="AX1679" s="139"/>
      <c r="AY1679" s="139"/>
      <c r="AZ1679" s="139"/>
      <c r="BA1679" s="139"/>
      <c r="BB1679" s="139"/>
      <c r="BC1679" s="139"/>
      <c r="BD1679" s="139"/>
      <c r="BE1679" s="139"/>
      <c r="BF1679" s="139"/>
      <c r="BG1679" s="139"/>
    </row>
    <row r="1680" spans="1:59" ht="14.25" x14ac:dyDescent="0.2">
      <c r="A1680" s="139"/>
      <c r="B1680" s="139"/>
      <c r="C1680" s="139"/>
      <c r="D1680" s="139"/>
      <c r="E1680" s="139"/>
      <c r="F1680" s="139"/>
      <c r="G1680" s="139"/>
      <c r="H1680" s="139"/>
      <c r="I1680" s="139"/>
      <c r="J1680" s="139"/>
      <c r="K1680" s="139"/>
      <c r="L1680" s="139"/>
      <c r="M1680" s="139"/>
      <c r="N1680" s="139"/>
      <c r="O1680" s="139"/>
      <c r="P1680" s="139"/>
      <c r="Q1680" s="139"/>
      <c r="R1680" s="139"/>
      <c r="S1680" s="139"/>
      <c r="T1680" s="139"/>
      <c r="U1680" s="139"/>
      <c r="V1680" s="139"/>
      <c r="W1680" s="139"/>
      <c r="X1680" s="139"/>
      <c r="Y1680" s="139"/>
      <c r="Z1680" s="139"/>
      <c r="AA1680" s="139"/>
      <c r="AB1680" s="139"/>
      <c r="AC1680" s="139"/>
      <c r="AD1680" s="139"/>
      <c r="AE1680" s="139"/>
      <c r="AF1680" s="139"/>
      <c r="AG1680" s="139"/>
      <c r="AH1680" s="139"/>
      <c r="AI1680" s="139"/>
      <c r="AJ1680" s="139"/>
      <c r="AK1680" s="139"/>
      <c r="AL1680" s="139"/>
      <c r="AM1680" s="139"/>
      <c r="AN1680" s="139"/>
      <c r="AO1680" s="139"/>
      <c r="AP1680" s="139"/>
      <c r="AQ1680" s="139"/>
      <c r="AR1680" s="139"/>
      <c r="AS1680" s="139"/>
      <c r="AT1680" s="139"/>
      <c r="AU1680" s="139"/>
      <c r="AV1680" s="139"/>
      <c r="AW1680" s="139"/>
      <c r="AX1680" s="139"/>
      <c r="AY1680" s="139"/>
      <c r="AZ1680" s="139"/>
      <c r="BA1680" s="139"/>
      <c r="BB1680" s="139"/>
      <c r="BC1680" s="139"/>
      <c r="BD1680" s="139"/>
      <c r="BE1680" s="139"/>
      <c r="BF1680" s="139"/>
      <c r="BG1680" s="139"/>
    </row>
    <row r="1681" spans="1:59" ht="14.25" x14ac:dyDescent="0.2">
      <c r="A1681" s="139"/>
      <c r="B1681" s="139"/>
      <c r="C1681" s="139"/>
      <c r="D1681" s="139"/>
      <c r="E1681" s="139"/>
      <c r="F1681" s="139"/>
      <c r="G1681" s="139"/>
      <c r="H1681" s="139"/>
      <c r="I1681" s="139"/>
      <c r="J1681" s="139"/>
      <c r="K1681" s="139"/>
      <c r="L1681" s="139"/>
      <c r="M1681" s="139"/>
      <c r="N1681" s="139"/>
      <c r="O1681" s="139"/>
      <c r="P1681" s="139"/>
      <c r="Q1681" s="139"/>
      <c r="R1681" s="139"/>
      <c r="S1681" s="139"/>
      <c r="T1681" s="139"/>
      <c r="U1681" s="139"/>
      <c r="V1681" s="139"/>
      <c r="W1681" s="139"/>
      <c r="X1681" s="139"/>
      <c r="Y1681" s="139"/>
      <c r="Z1681" s="139"/>
      <c r="AA1681" s="139"/>
      <c r="AB1681" s="139"/>
      <c r="AC1681" s="139"/>
      <c r="AD1681" s="139"/>
      <c r="AE1681" s="139"/>
      <c r="AF1681" s="139"/>
      <c r="AG1681" s="139"/>
      <c r="AH1681" s="139"/>
      <c r="AI1681" s="139"/>
      <c r="AJ1681" s="139"/>
      <c r="AK1681" s="139"/>
      <c r="AL1681" s="139"/>
      <c r="AM1681" s="139"/>
      <c r="AN1681" s="139"/>
      <c r="AO1681" s="139"/>
      <c r="AP1681" s="139"/>
      <c r="AQ1681" s="139"/>
      <c r="AR1681" s="139"/>
      <c r="AS1681" s="139"/>
      <c r="AT1681" s="139"/>
      <c r="AU1681" s="139"/>
      <c r="AV1681" s="139"/>
      <c r="AW1681" s="139"/>
      <c r="AX1681" s="139"/>
      <c r="AY1681" s="139"/>
      <c r="AZ1681" s="139"/>
      <c r="BA1681" s="139"/>
      <c r="BB1681" s="139"/>
      <c r="BC1681" s="139"/>
      <c r="BD1681" s="139"/>
      <c r="BE1681" s="139"/>
      <c r="BF1681" s="139"/>
      <c r="BG1681" s="139"/>
    </row>
    <row r="1682" spans="1:59" ht="14.25" x14ac:dyDescent="0.2">
      <c r="A1682" s="139"/>
      <c r="B1682" s="139"/>
      <c r="C1682" s="139"/>
      <c r="D1682" s="139"/>
      <c r="E1682" s="139"/>
      <c r="F1682" s="139"/>
      <c r="G1682" s="139"/>
      <c r="H1682" s="139"/>
      <c r="I1682" s="139"/>
      <c r="J1682" s="139"/>
      <c r="K1682" s="139"/>
      <c r="L1682" s="139"/>
      <c r="M1682" s="139"/>
      <c r="N1682" s="139"/>
      <c r="O1682" s="139"/>
      <c r="P1682" s="139"/>
      <c r="Q1682" s="139"/>
      <c r="R1682" s="139"/>
      <c r="S1682" s="139"/>
      <c r="T1682" s="139"/>
      <c r="U1682" s="139"/>
      <c r="V1682" s="139"/>
      <c r="W1682" s="139"/>
      <c r="X1682" s="139"/>
      <c r="Y1682" s="139"/>
      <c r="Z1682" s="139"/>
      <c r="AA1682" s="139"/>
      <c r="AB1682" s="139"/>
      <c r="AC1682" s="139"/>
      <c r="AD1682" s="139"/>
      <c r="AE1682" s="139"/>
      <c r="AF1682" s="139"/>
      <c r="AG1682" s="139"/>
      <c r="AH1682" s="139"/>
      <c r="AI1682" s="139"/>
      <c r="AJ1682" s="139"/>
      <c r="AK1682" s="139"/>
      <c r="AL1682" s="139"/>
      <c r="AM1682" s="139"/>
      <c r="AN1682" s="139"/>
      <c r="AO1682" s="139"/>
      <c r="AP1682" s="139"/>
      <c r="AQ1682" s="139"/>
      <c r="AR1682" s="139"/>
      <c r="AS1682" s="139"/>
      <c r="AT1682" s="139"/>
      <c r="AU1682" s="139"/>
      <c r="AV1682" s="139"/>
      <c r="AW1682" s="139"/>
      <c r="AX1682" s="139"/>
      <c r="AY1682" s="139"/>
      <c r="AZ1682" s="139"/>
      <c r="BA1682" s="139"/>
      <c r="BB1682" s="139"/>
      <c r="BC1682" s="139"/>
      <c r="BD1682" s="139"/>
      <c r="BE1682" s="139"/>
      <c r="BF1682" s="139"/>
      <c r="BG1682" s="139"/>
    </row>
    <row r="1683" spans="1:59" ht="14.25" x14ac:dyDescent="0.2">
      <c r="A1683" s="139"/>
      <c r="B1683" s="139"/>
      <c r="C1683" s="139"/>
      <c r="D1683" s="139"/>
      <c r="E1683" s="139"/>
      <c r="F1683" s="139"/>
      <c r="G1683" s="139"/>
      <c r="H1683" s="139"/>
      <c r="I1683" s="139"/>
      <c r="J1683" s="139"/>
      <c r="K1683" s="139"/>
      <c r="L1683" s="139"/>
      <c r="M1683" s="139"/>
      <c r="N1683" s="139"/>
      <c r="O1683" s="139"/>
      <c r="P1683" s="139"/>
      <c r="Q1683" s="139"/>
      <c r="R1683" s="139"/>
      <c r="S1683" s="139"/>
      <c r="T1683" s="139"/>
      <c r="U1683" s="139"/>
      <c r="V1683" s="139"/>
      <c r="W1683" s="139"/>
      <c r="X1683" s="139"/>
      <c r="Y1683" s="139"/>
      <c r="Z1683" s="139"/>
      <c r="AA1683" s="139"/>
      <c r="AB1683" s="139"/>
      <c r="AC1683" s="139"/>
      <c r="AD1683" s="139"/>
      <c r="AE1683" s="139"/>
      <c r="AF1683" s="139"/>
      <c r="AG1683" s="139"/>
      <c r="AH1683" s="139"/>
      <c r="AI1683" s="139"/>
      <c r="AJ1683" s="139"/>
      <c r="AK1683" s="139"/>
      <c r="AL1683" s="139"/>
      <c r="AM1683" s="139"/>
      <c r="AN1683" s="139"/>
      <c r="AO1683" s="139"/>
      <c r="AP1683" s="139"/>
      <c r="AQ1683" s="139"/>
      <c r="AR1683" s="139"/>
      <c r="AS1683" s="139"/>
      <c r="AT1683" s="139"/>
      <c r="AU1683" s="139"/>
      <c r="AV1683" s="139"/>
      <c r="AW1683" s="139"/>
      <c r="AX1683" s="139"/>
      <c r="AY1683" s="139"/>
      <c r="AZ1683" s="139"/>
      <c r="BA1683" s="139"/>
      <c r="BB1683" s="139"/>
      <c r="BC1683" s="139"/>
      <c r="BD1683" s="139"/>
      <c r="BE1683" s="139"/>
      <c r="BF1683" s="139"/>
      <c r="BG1683" s="139"/>
    </row>
    <row r="1684" spans="1:59" ht="14.25" x14ac:dyDescent="0.2">
      <c r="A1684" s="139"/>
      <c r="B1684" s="139"/>
      <c r="C1684" s="139"/>
      <c r="D1684" s="139"/>
      <c r="E1684" s="139"/>
      <c r="F1684" s="139"/>
      <c r="G1684" s="139"/>
      <c r="H1684" s="139"/>
      <c r="I1684" s="139"/>
      <c r="J1684" s="139"/>
      <c r="K1684" s="139"/>
      <c r="L1684" s="139"/>
      <c r="M1684" s="139"/>
      <c r="N1684" s="139"/>
      <c r="O1684" s="139"/>
      <c r="P1684" s="139"/>
      <c r="Q1684" s="139"/>
      <c r="R1684" s="139"/>
      <c r="S1684" s="139"/>
      <c r="T1684" s="139"/>
      <c r="U1684" s="139"/>
      <c r="V1684" s="139"/>
      <c r="W1684" s="139"/>
      <c r="X1684" s="139"/>
      <c r="Y1684" s="139"/>
      <c r="Z1684" s="139"/>
      <c r="AA1684" s="139"/>
      <c r="AB1684" s="139"/>
      <c r="AC1684" s="139"/>
      <c r="AD1684" s="139"/>
      <c r="AE1684" s="139"/>
      <c r="AF1684" s="139"/>
      <c r="AG1684" s="139"/>
      <c r="AH1684" s="139"/>
      <c r="AI1684" s="139"/>
      <c r="AJ1684" s="139"/>
      <c r="AK1684" s="139"/>
      <c r="AL1684" s="139"/>
      <c r="AM1684" s="139"/>
      <c r="AN1684" s="139"/>
      <c r="AO1684" s="139"/>
      <c r="AP1684" s="139"/>
      <c r="AQ1684" s="139"/>
      <c r="AR1684" s="139"/>
      <c r="AS1684" s="139"/>
      <c r="AT1684" s="139"/>
      <c r="AU1684" s="139"/>
      <c r="AV1684" s="139"/>
      <c r="AW1684" s="139"/>
      <c r="AX1684" s="139"/>
      <c r="AY1684" s="139"/>
      <c r="AZ1684" s="139"/>
      <c r="BA1684" s="139"/>
      <c r="BB1684" s="139"/>
      <c r="BC1684" s="139"/>
      <c r="BD1684" s="139"/>
      <c r="BE1684" s="139"/>
      <c r="BF1684" s="139"/>
      <c r="BG1684" s="139"/>
    </row>
    <row r="1685" spans="1:59" ht="14.25" x14ac:dyDescent="0.2">
      <c r="A1685" s="139"/>
      <c r="B1685" s="139"/>
      <c r="C1685" s="139"/>
      <c r="D1685" s="139"/>
      <c r="E1685" s="139"/>
      <c r="F1685" s="139"/>
      <c r="G1685" s="139"/>
      <c r="H1685" s="139"/>
      <c r="I1685" s="139"/>
      <c r="J1685" s="139"/>
      <c r="K1685" s="139"/>
      <c r="L1685" s="139"/>
      <c r="M1685" s="139"/>
      <c r="N1685" s="139"/>
      <c r="O1685" s="139"/>
      <c r="P1685" s="139"/>
      <c r="Q1685" s="139"/>
      <c r="R1685" s="139"/>
      <c r="S1685" s="139"/>
      <c r="T1685" s="139"/>
      <c r="U1685" s="139"/>
      <c r="V1685" s="139"/>
      <c r="W1685" s="139"/>
      <c r="X1685" s="139"/>
      <c r="Y1685" s="139"/>
      <c r="Z1685" s="139"/>
      <c r="AA1685" s="139"/>
      <c r="AB1685" s="139"/>
      <c r="AC1685" s="139"/>
      <c r="AD1685" s="139"/>
      <c r="AE1685" s="139"/>
      <c r="AF1685" s="139"/>
      <c r="AG1685" s="139"/>
      <c r="AH1685" s="139"/>
      <c r="AI1685" s="139"/>
      <c r="AJ1685" s="139"/>
      <c r="AK1685" s="139"/>
      <c r="AL1685" s="139"/>
      <c r="AM1685" s="139"/>
      <c r="AN1685" s="139"/>
      <c r="AO1685" s="139"/>
      <c r="AP1685" s="139"/>
      <c r="AQ1685" s="139"/>
      <c r="AR1685" s="139"/>
      <c r="AS1685" s="139"/>
      <c r="AT1685" s="139"/>
      <c r="AU1685" s="139"/>
      <c r="AV1685" s="139"/>
      <c r="AW1685" s="139"/>
      <c r="AX1685" s="139"/>
      <c r="AY1685" s="139"/>
      <c r="AZ1685" s="139"/>
      <c r="BA1685" s="139"/>
      <c r="BB1685" s="139"/>
      <c r="BC1685" s="139"/>
      <c r="BD1685" s="139"/>
      <c r="BE1685" s="139"/>
      <c r="BF1685" s="139"/>
      <c r="BG1685" s="139"/>
    </row>
    <row r="1686" spans="1:59" ht="14.25" x14ac:dyDescent="0.2">
      <c r="A1686" s="139"/>
      <c r="B1686" s="139"/>
      <c r="C1686" s="139"/>
      <c r="D1686" s="139"/>
      <c r="E1686" s="139"/>
      <c r="F1686" s="139"/>
      <c r="G1686" s="139"/>
      <c r="H1686" s="139"/>
      <c r="I1686" s="139"/>
      <c r="J1686" s="139"/>
      <c r="K1686" s="139"/>
      <c r="L1686" s="139"/>
      <c r="M1686" s="139"/>
      <c r="N1686" s="139"/>
      <c r="O1686" s="139"/>
      <c r="P1686" s="139"/>
      <c r="Q1686" s="139"/>
      <c r="R1686" s="139"/>
      <c r="S1686" s="139"/>
      <c r="T1686" s="139"/>
      <c r="U1686" s="139"/>
      <c r="V1686" s="139"/>
      <c r="W1686" s="139"/>
      <c r="X1686" s="139"/>
      <c r="Y1686" s="139"/>
      <c r="Z1686" s="139"/>
      <c r="AA1686" s="139"/>
      <c r="AB1686" s="139"/>
      <c r="AC1686" s="139"/>
      <c r="AD1686" s="139"/>
      <c r="AE1686" s="139"/>
      <c r="AF1686" s="139"/>
      <c r="AG1686" s="139"/>
      <c r="AH1686" s="139"/>
      <c r="AI1686" s="139"/>
      <c r="AJ1686" s="139"/>
      <c r="AK1686" s="139"/>
      <c r="AL1686" s="139"/>
      <c r="AM1686" s="139"/>
      <c r="AN1686" s="139"/>
      <c r="AO1686" s="139"/>
      <c r="AP1686" s="139"/>
      <c r="AQ1686" s="139"/>
      <c r="AR1686" s="139"/>
      <c r="AS1686" s="139"/>
      <c r="AT1686" s="139"/>
      <c r="AU1686" s="139"/>
      <c r="AV1686" s="139"/>
      <c r="AW1686" s="139"/>
      <c r="AX1686" s="139"/>
      <c r="AY1686" s="139"/>
      <c r="AZ1686" s="139"/>
      <c r="BA1686" s="139"/>
      <c r="BB1686" s="139"/>
      <c r="BC1686" s="139"/>
      <c r="BD1686" s="139"/>
      <c r="BE1686" s="139"/>
      <c r="BF1686" s="139"/>
      <c r="BG1686" s="139"/>
    </row>
    <row r="1687" spans="1:59" ht="14.25" x14ac:dyDescent="0.2">
      <c r="A1687" s="139"/>
      <c r="B1687" s="139"/>
      <c r="C1687" s="139"/>
      <c r="D1687" s="139"/>
      <c r="E1687" s="139"/>
      <c r="F1687" s="139"/>
      <c r="G1687" s="139"/>
      <c r="H1687" s="139"/>
      <c r="I1687" s="139"/>
      <c r="J1687" s="139"/>
      <c r="K1687" s="139"/>
      <c r="L1687" s="139"/>
      <c r="M1687" s="139"/>
      <c r="N1687" s="139"/>
      <c r="O1687" s="139"/>
      <c r="P1687" s="139"/>
      <c r="Q1687" s="139"/>
      <c r="R1687" s="139"/>
      <c r="S1687" s="139"/>
      <c r="T1687" s="139"/>
      <c r="U1687" s="139"/>
      <c r="V1687" s="139"/>
      <c r="W1687" s="139"/>
      <c r="X1687" s="139"/>
      <c r="Y1687" s="139"/>
      <c r="Z1687" s="139"/>
      <c r="AA1687" s="139"/>
      <c r="AB1687" s="139"/>
      <c r="AC1687" s="139"/>
      <c r="AD1687" s="139"/>
      <c r="AE1687" s="139"/>
      <c r="AF1687" s="139"/>
      <c r="AG1687" s="139"/>
      <c r="AH1687" s="139"/>
      <c r="AI1687" s="139"/>
      <c r="AJ1687" s="139"/>
      <c r="AK1687" s="139"/>
      <c r="AL1687" s="139"/>
      <c r="AM1687" s="139"/>
      <c r="AN1687" s="139"/>
      <c r="AO1687" s="139"/>
      <c r="AP1687" s="139"/>
      <c r="AQ1687" s="139"/>
      <c r="AR1687" s="139"/>
      <c r="AS1687" s="139"/>
      <c r="AT1687" s="139"/>
      <c r="AU1687" s="139"/>
      <c r="AV1687" s="139"/>
      <c r="AW1687" s="139"/>
      <c r="AX1687" s="139"/>
      <c r="AY1687" s="139"/>
      <c r="AZ1687" s="139"/>
      <c r="BA1687" s="139"/>
      <c r="BB1687" s="139"/>
      <c r="BC1687" s="139"/>
      <c r="BD1687" s="139"/>
      <c r="BE1687" s="139"/>
      <c r="BF1687" s="139"/>
      <c r="BG1687" s="139"/>
    </row>
    <row r="1688" spans="1:59" ht="14.25" x14ac:dyDescent="0.2">
      <c r="A1688" s="139"/>
      <c r="B1688" s="139"/>
      <c r="C1688" s="139"/>
      <c r="D1688" s="139"/>
      <c r="E1688" s="139"/>
      <c r="F1688" s="139"/>
      <c r="G1688" s="139"/>
      <c r="H1688" s="139"/>
      <c r="I1688" s="139"/>
      <c r="J1688" s="139"/>
      <c r="K1688" s="139"/>
      <c r="L1688" s="139"/>
      <c r="M1688" s="139"/>
      <c r="N1688" s="139"/>
      <c r="O1688" s="139"/>
      <c r="P1688" s="139"/>
      <c r="Q1688" s="139"/>
      <c r="R1688" s="139"/>
      <c r="S1688" s="139"/>
      <c r="T1688" s="139"/>
      <c r="U1688" s="139"/>
      <c r="V1688" s="139"/>
      <c r="W1688" s="139"/>
      <c r="X1688" s="139"/>
      <c r="Y1688" s="139"/>
      <c r="Z1688" s="139"/>
      <c r="AA1688" s="139"/>
      <c r="AB1688" s="139"/>
      <c r="AC1688" s="139"/>
      <c r="AD1688" s="139"/>
      <c r="AE1688" s="139"/>
      <c r="AF1688" s="139"/>
      <c r="AG1688" s="139"/>
      <c r="AH1688" s="139"/>
      <c r="AI1688" s="139"/>
      <c r="AJ1688" s="139"/>
      <c r="AK1688" s="139"/>
      <c r="AL1688" s="139"/>
      <c r="AM1688" s="139"/>
      <c r="AN1688" s="139"/>
      <c r="AO1688" s="139"/>
      <c r="AP1688" s="139"/>
      <c r="AQ1688" s="139"/>
      <c r="AR1688" s="139"/>
      <c r="AS1688" s="139"/>
      <c r="AT1688" s="139"/>
      <c r="AU1688" s="139"/>
      <c r="AV1688" s="139"/>
      <c r="AW1688" s="139"/>
      <c r="AX1688" s="139"/>
      <c r="AY1688" s="139"/>
      <c r="AZ1688" s="139"/>
      <c r="BA1688" s="139"/>
      <c r="BB1688" s="139"/>
      <c r="BC1688" s="139"/>
      <c r="BD1688" s="139"/>
      <c r="BE1688" s="139"/>
      <c r="BF1688" s="139"/>
      <c r="BG1688" s="139"/>
    </row>
    <row r="1689" spans="1:59" ht="14.25" x14ac:dyDescent="0.2">
      <c r="A1689" s="139"/>
      <c r="B1689" s="139"/>
      <c r="C1689" s="139"/>
      <c r="D1689" s="139"/>
      <c r="E1689" s="139"/>
      <c r="F1689" s="139"/>
      <c r="G1689" s="139"/>
      <c r="H1689" s="139"/>
      <c r="I1689" s="139"/>
      <c r="J1689" s="139"/>
      <c r="K1689" s="139"/>
      <c r="L1689" s="139"/>
      <c r="M1689" s="139"/>
      <c r="N1689" s="139"/>
      <c r="O1689" s="139"/>
      <c r="P1689" s="139"/>
      <c r="Q1689" s="139"/>
      <c r="R1689" s="139"/>
      <c r="S1689" s="139"/>
      <c r="T1689" s="139"/>
      <c r="U1689" s="139"/>
      <c r="V1689" s="139"/>
      <c r="W1689" s="139"/>
      <c r="X1689" s="139"/>
      <c r="Y1689" s="139"/>
      <c r="Z1689" s="139"/>
      <c r="AA1689" s="139"/>
      <c r="AB1689" s="139"/>
      <c r="AC1689" s="139"/>
      <c r="AD1689" s="139"/>
      <c r="AE1689" s="139"/>
      <c r="AF1689" s="139"/>
      <c r="AG1689" s="139"/>
      <c r="AH1689" s="139"/>
      <c r="AI1689" s="139"/>
      <c r="AJ1689" s="139"/>
      <c r="AK1689" s="139"/>
      <c r="AL1689" s="139"/>
      <c r="AM1689" s="139"/>
      <c r="AN1689" s="139"/>
      <c r="AO1689" s="139"/>
      <c r="AP1689" s="139"/>
      <c r="AQ1689" s="139"/>
      <c r="AR1689" s="139"/>
      <c r="AS1689" s="139"/>
      <c r="AT1689" s="139"/>
      <c r="AU1689" s="139"/>
      <c r="AV1689" s="139"/>
      <c r="AW1689" s="139"/>
      <c r="AX1689" s="139"/>
      <c r="AY1689" s="139"/>
      <c r="AZ1689" s="139"/>
      <c r="BA1689" s="139"/>
      <c r="BB1689" s="139"/>
      <c r="BC1689" s="139"/>
      <c r="BD1689" s="139"/>
      <c r="BE1689" s="139"/>
      <c r="BF1689" s="139"/>
      <c r="BG1689" s="139"/>
    </row>
    <row r="1690" spans="1:59" ht="14.25" x14ac:dyDescent="0.2">
      <c r="A1690" s="139"/>
      <c r="B1690" s="139"/>
      <c r="C1690" s="139"/>
      <c r="D1690" s="139"/>
      <c r="E1690" s="139"/>
      <c r="F1690" s="139"/>
      <c r="G1690" s="139"/>
      <c r="H1690" s="139"/>
      <c r="I1690" s="139"/>
      <c r="J1690" s="139"/>
      <c r="K1690" s="139"/>
      <c r="L1690" s="139"/>
      <c r="M1690" s="139"/>
      <c r="N1690" s="139"/>
      <c r="O1690" s="139"/>
      <c r="P1690" s="139"/>
      <c r="Q1690" s="139"/>
      <c r="R1690" s="139"/>
      <c r="S1690" s="139"/>
      <c r="T1690" s="139"/>
      <c r="U1690" s="139"/>
      <c r="V1690" s="139"/>
      <c r="W1690" s="139"/>
      <c r="X1690" s="139"/>
      <c r="Y1690" s="139"/>
      <c r="Z1690" s="139"/>
      <c r="AA1690" s="139"/>
      <c r="AB1690" s="139"/>
      <c r="AC1690" s="139"/>
      <c r="AD1690" s="139"/>
      <c r="AE1690" s="139"/>
      <c r="AF1690" s="139"/>
      <c r="AG1690" s="139"/>
      <c r="AH1690" s="139"/>
      <c r="AI1690" s="139"/>
      <c r="AJ1690" s="139"/>
      <c r="AK1690" s="139"/>
      <c r="AL1690" s="139"/>
      <c r="AM1690" s="139"/>
      <c r="AN1690" s="139"/>
      <c r="AO1690" s="139"/>
      <c r="AP1690" s="139"/>
      <c r="AQ1690" s="139"/>
      <c r="AR1690" s="139"/>
      <c r="AS1690" s="139"/>
      <c r="AT1690" s="139"/>
      <c r="AU1690" s="139"/>
      <c r="AV1690" s="139"/>
      <c r="AW1690" s="139"/>
      <c r="AX1690" s="139"/>
      <c r="AY1690" s="139"/>
      <c r="AZ1690" s="139"/>
      <c r="BA1690" s="139"/>
      <c r="BB1690" s="139"/>
      <c r="BC1690" s="139"/>
      <c r="BD1690" s="139"/>
      <c r="BE1690" s="139"/>
      <c r="BF1690" s="139"/>
      <c r="BG1690" s="139"/>
    </row>
    <row r="1691" spans="1:59" ht="14.25" x14ac:dyDescent="0.2">
      <c r="A1691" s="139"/>
      <c r="B1691" s="139"/>
      <c r="C1691" s="139"/>
      <c r="D1691" s="139"/>
      <c r="E1691" s="139"/>
      <c r="F1691" s="139"/>
      <c r="G1691" s="139"/>
      <c r="H1691" s="139"/>
      <c r="I1691" s="139"/>
      <c r="J1691" s="139"/>
      <c r="K1691" s="139"/>
      <c r="L1691" s="139"/>
      <c r="M1691" s="139"/>
      <c r="N1691" s="139"/>
      <c r="O1691" s="139"/>
      <c r="P1691" s="139"/>
      <c r="Q1691" s="139"/>
      <c r="R1691" s="139"/>
      <c r="S1691" s="139"/>
      <c r="T1691" s="139"/>
      <c r="U1691" s="139"/>
      <c r="V1691" s="139"/>
      <c r="W1691" s="139"/>
      <c r="X1691" s="139"/>
      <c r="Y1691" s="139"/>
      <c r="Z1691" s="139"/>
      <c r="AA1691" s="139"/>
      <c r="AB1691" s="139"/>
      <c r="AC1691" s="139"/>
      <c r="AD1691" s="139"/>
      <c r="AE1691" s="139"/>
      <c r="AF1691" s="139"/>
      <c r="AG1691" s="139"/>
      <c r="AH1691" s="139"/>
      <c r="AI1691" s="139"/>
      <c r="AJ1691" s="139"/>
      <c r="AK1691" s="139"/>
      <c r="AL1691" s="139"/>
      <c r="AM1691" s="139"/>
      <c r="AN1691" s="139"/>
      <c r="AO1691" s="139"/>
      <c r="AP1691" s="139"/>
      <c r="AQ1691" s="139"/>
      <c r="AR1691" s="139"/>
      <c r="AS1691" s="139"/>
      <c r="AT1691" s="139"/>
      <c r="AU1691" s="139"/>
      <c r="AV1691" s="139"/>
      <c r="AW1691" s="139"/>
      <c r="AX1691" s="139"/>
      <c r="AY1691" s="139"/>
      <c r="AZ1691" s="139"/>
      <c r="BA1691" s="139"/>
      <c r="BB1691" s="139"/>
      <c r="BC1691" s="139"/>
      <c r="BD1691" s="139"/>
      <c r="BE1691" s="139"/>
      <c r="BF1691" s="139"/>
      <c r="BG1691" s="139"/>
    </row>
    <row r="1692" spans="1:59" ht="14.25" x14ac:dyDescent="0.2">
      <c r="A1692" s="139"/>
      <c r="B1692" s="139"/>
      <c r="C1692" s="139"/>
      <c r="D1692" s="139"/>
      <c r="E1692" s="139"/>
      <c r="F1692" s="139"/>
      <c r="G1692" s="139"/>
      <c r="H1692" s="139"/>
      <c r="I1692" s="139"/>
      <c r="J1692" s="139"/>
      <c r="K1692" s="139"/>
      <c r="L1692" s="139"/>
      <c r="M1692" s="139"/>
      <c r="N1692" s="139"/>
      <c r="O1692" s="139"/>
      <c r="P1692" s="139"/>
      <c r="Q1692" s="139"/>
      <c r="R1692" s="139"/>
      <c r="S1692" s="139"/>
      <c r="T1692" s="139"/>
      <c r="U1692" s="139"/>
      <c r="V1692" s="139"/>
      <c r="W1692" s="139"/>
      <c r="X1692" s="139"/>
      <c r="Y1692" s="139"/>
      <c r="Z1692" s="139"/>
      <c r="AA1692" s="139"/>
      <c r="AB1692" s="139"/>
      <c r="AC1692" s="139"/>
      <c r="AD1692" s="139"/>
      <c r="AE1692" s="139"/>
      <c r="AF1692" s="139"/>
      <c r="AG1692" s="139"/>
      <c r="AH1692" s="139"/>
      <c r="AI1692" s="139"/>
      <c r="AJ1692" s="139"/>
      <c r="AK1692" s="139"/>
      <c r="AL1692" s="139"/>
      <c r="AM1692" s="139"/>
      <c r="AN1692" s="139"/>
      <c r="AO1692" s="139"/>
      <c r="AP1692" s="139"/>
      <c r="AQ1692" s="139"/>
      <c r="AR1692" s="139"/>
      <c r="AS1692" s="139"/>
      <c r="AT1692" s="139"/>
      <c r="AU1692" s="139"/>
      <c r="AV1692" s="139"/>
      <c r="AW1692" s="139"/>
      <c r="AX1692" s="139"/>
      <c r="AY1692" s="139"/>
      <c r="AZ1692" s="139"/>
      <c r="BA1692" s="139"/>
      <c r="BB1692" s="139"/>
      <c r="BC1692" s="139"/>
      <c r="BD1692" s="139"/>
      <c r="BE1692" s="139"/>
      <c r="BF1692" s="139"/>
      <c r="BG1692" s="139"/>
    </row>
    <row r="1693" spans="1:59" ht="14.25" x14ac:dyDescent="0.2">
      <c r="A1693" s="139"/>
      <c r="B1693" s="139"/>
      <c r="C1693" s="139"/>
      <c r="D1693" s="139"/>
      <c r="E1693" s="139"/>
      <c r="F1693" s="139"/>
      <c r="G1693" s="139"/>
      <c r="H1693" s="139"/>
      <c r="I1693" s="139"/>
      <c r="J1693" s="139"/>
      <c r="K1693" s="139"/>
      <c r="L1693" s="139"/>
      <c r="M1693" s="139"/>
      <c r="N1693" s="139"/>
      <c r="O1693" s="139"/>
      <c r="P1693" s="139"/>
      <c r="Q1693" s="139"/>
      <c r="R1693" s="139"/>
      <c r="S1693" s="139"/>
      <c r="T1693" s="139"/>
      <c r="U1693" s="139"/>
      <c r="V1693" s="139"/>
      <c r="W1693" s="139"/>
      <c r="X1693" s="139"/>
      <c r="Y1693" s="139"/>
      <c r="Z1693" s="139"/>
      <c r="AA1693" s="139"/>
      <c r="AB1693" s="139"/>
      <c r="AC1693" s="139"/>
      <c r="AD1693" s="139"/>
      <c r="AE1693" s="139"/>
      <c r="AF1693" s="139"/>
      <c r="AG1693" s="139"/>
      <c r="AH1693" s="139"/>
      <c r="AI1693" s="139"/>
      <c r="AJ1693" s="139"/>
      <c r="AK1693" s="139"/>
      <c r="AL1693" s="139"/>
      <c r="AM1693" s="139"/>
      <c r="AN1693" s="139"/>
      <c r="AO1693" s="139"/>
      <c r="AP1693" s="139"/>
      <c r="AQ1693" s="139"/>
      <c r="AR1693" s="139"/>
      <c r="AS1693" s="139"/>
      <c r="AT1693" s="139"/>
      <c r="AU1693" s="139"/>
      <c r="AV1693" s="139"/>
      <c r="AW1693" s="139"/>
      <c r="AX1693" s="139"/>
      <c r="AY1693" s="139"/>
      <c r="AZ1693" s="139"/>
      <c r="BA1693" s="139"/>
      <c r="BB1693" s="139"/>
      <c r="BC1693" s="139"/>
      <c r="BD1693" s="139"/>
      <c r="BE1693" s="139"/>
      <c r="BF1693" s="139"/>
      <c r="BG1693" s="139"/>
    </row>
    <row r="1694" spans="1:59" ht="14.25" x14ac:dyDescent="0.2">
      <c r="A1694" s="139"/>
      <c r="B1694" s="139"/>
      <c r="C1694" s="139"/>
      <c r="D1694" s="139"/>
      <c r="E1694" s="139"/>
      <c r="F1694" s="139"/>
      <c r="G1694" s="139"/>
      <c r="H1694" s="139"/>
      <c r="I1694" s="139"/>
      <c r="J1694" s="139"/>
      <c r="K1694" s="139"/>
      <c r="L1694" s="139"/>
      <c r="M1694" s="139"/>
      <c r="N1694" s="139"/>
      <c r="O1694" s="139"/>
      <c r="P1694" s="139"/>
      <c r="Q1694" s="139"/>
      <c r="R1694" s="139"/>
      <c r="S1694" s="139"/>
      <c r="T1694" s="139"/>
      <c r="U1694" s="139"/>
      <c r="V1694" s="139"/>
      <c r="W1694" s="139"/>
      <c r="X1694" s="139"/>
      <c r="Y1694" s="139"/>
      <c r="Z1694" s="139"/>
      <c r="AA1694" s="139"/>
      <c r="AB1694" s="139"/>
      <c r="AC1694" s="139"/>
      <c r="AD1694" s="139"/>
      <c r="AE1694" s="139"/>
      <c r="AF1694" s="139"/>
      <c r="AG1694" s="139"/>
      <c r="AH1694" s="139"/>
      <c r="AI1694" s="139"/>
      <c r="AJ1694" s="139"/>
      <c r="AK1694" s="139"/>
      <c r="AL1694" s="139"/>
      <c r="AM1694" s="139"/>
      <c r="AN1694" s="139"/>
      <c r="AO1694" s="139"/>
      <c r="AP1694" s="139"/>
      <c r="AQ1694" s="139"/>
      <c r="AR1694" s="139"/>
      <c r="AS1694" s="139"/>
      <c r="AT1694" s="139"/>
      <c r="AU1694" s="139"/>
      <c r="AV1694" s="139"/>
      <c r="AW1694" s="139"/>
      <c r="AX1694" s="139"/>
      <c r="AY1694" s="139"/>
      <c r="AZ1694" s="139"/>
      <c r="BA1694" s="139"/>
      <c r="BB1694" s="139"/>
      <c r="BC1694" s="139"/>
      <c r="BD1694" s="139"/>
      <c r="BE1694" s="139"/>
      <c r="BF1694" s="139"/>
      <c r="BG1694" s="139"/>
    </row>
    <row r="1695" spans="1:59" ht="14.25" x14ac:dyDescent="0.2">
      <c r="A1695" s="139"/>
      <c r="B1695" s="139"/>
      <c r="C1695" s="139"/>
      <c r="D1695" s="139"/>
      <c r="E1695" s="139"/>
      <c r="F1695" s="139"/>
      <c r="G1695" s="139"/>
      <c r="H1695" s="139"/>
      <c r="I1695" s="139"/>
      <c r="J1695" s="139"/>
      <c r="K1695" s="139"/>
      <c r="L1695" s="139"/>
      <c r="M1695" s="139"/>
      <c r="N1695" s="139"/>
      <c r="O1695" s="139"/>
      <c r="P1695" s="139"/>
      <c r="Q1695" s="139"/>
      <c r="R1695" s="139"/>
      <c r="S1695" s="139"/>
      <c r="T1695" s="139"/>
      <c r="U1695" s="139"/>
      <c r="V1695" s="139"/>
      <c r="W1695" s="139"/>
      <c r="X1695" s="139"/>
      <c r="Y1695" s="139"/>
      <c r="Z1695" s="139"/>
      <c r="AA1695" s="139"/>
      <c r="AB1695" s="139"/>
      <c r="AC1695" s="139"/>
      <c r="AD1695" s="139"/>
      <c r="AE1695" s="139"/>
      <c r="AF1695" s="139"/>
      <c r="AG1695" s="139"/>
      <c r="AH1695" s="139"/>
      <c r="AI1695" s="139"/>
      <c r="AJ1695" s="139"/>
      <c r="AK1695" s="139"/>
      <c r="AL1695" s="139"/>
      <c r="AM1695" s="139"/>
      <c r="AN1695" s="139"/>
      <c r="AO1695" s="139"/>
      <c r="AP1695" s="139"/>
      <c r="AQ1695" s="139"/>
      <c r="AR1695" s="139"/>
      <c r="AS1695" s="139"/>
      <c r="AT1695" s="139"/>
      <c r="AU1695" s="139"/>
      <c r="AV1695" s="139"/>
      <c r="AW1695" s="139"/>
      <c r="AX1695" s="139"/>
      <c r="AY1695" s="139"/>
      <c r="AZ1695" s="139"/>
      <c r="BA1695" s="139"/>
      <c r="BB1695" s="139"/>
      <c r="BC1695" s="139"/>
      <c r="BD1695" s="139"/>
      <c r="BE1695" s="139"/>
      <c r="BF1695" s="139"/>
      <c r="BG1695" s="139"/>
    </row>
    <row r="1696" spans="1:59" ht="14.25" x14ac:dyDescent="0.2">
      <c r="A1696" s="139"/>
      <c r="B1696" s="139"/>
      <c r="C1696" s="139"/>
      <c r="D1696" s="139"/>
      <c r="E1696" s="139"/>
      <c r="F1696" s="139"/>
      <c r="G1696" s="139"/>
      <c r="H1696" s="139"/>
      <c r="I1696" s="139"/>
      <c r="J1696" s="139"/>
      <c r="K1696" s="139"/>
      <c r="L1696" s="139"/>
      <c r="M1696" s="139"/>
      <c r="N1696" s="139"/>
      <c r="O1696" s="139"/>
      <c r="P1696" s="139"/>
      <c r="Q1696" s="139"/>
      <c r="R1696" s="139"/>
      <c r="S1696" s="139"/>
      <c r="T1696" s="139"/>
      <c r="U1696" s="139"/>
      <c r="V1696" s="139"/>
      <c r="W1696" s="139"/>
      <c r="X1696" s="139"/>
      <c r="Y1696" s="139"/>
      <c r="Z1696" s="139"/>
      <c r="AA1696" s="139"/>
      <c r="AB1696" s="139"/>
      <c r="AC1696" s="139"/>
      <c r="AD1696" s="139"/>
      <c r="AE1696" s="139"/>
      <c r="AF1696" s="139"/>
      <c r="AG1696" s="139"/>
      <c r="AH1696" s="139"/>
      <c r="AI1696" s="139"/>
      <c r="AJ1696" s="139"/>
      <c r="AK1696" s="139"/>
      <c r="AL1696" s="139"/>
      <c r="AM1696" s="139"/>
      <c r="AN1696" s="139"/>
      <c r="AO1696" s="139"/>
      <c r="AP1696" s="139"/>
      <c r="AQ1696" s="139"/>
      <c r="AR1696" s="139"/>
      <c r="AS1696" s="139"/>
      <c r="AT1696" s="139"/>
      <c r="AU1696" s="139"/>
      <c r="AV1696" s="139"/>
      <c r="AW1696" s="139"/>
      <c r="AX1696" s="139"/>
      <c r="AY1696" s="139"/>
      <c r="AZ1696" s="139"/>
      <c r="BA1696" s="139"/>
      <c r="BB1696" s="139"/>
      <c r="BC1696" s="139"/>
      <c r="BD1696" s="139"/>
      <c r="BE1696" s="139"/>
      <c r="BF1696" s="139"/>
      <c r="BG1696" s="139"/>
    </row>
    <row r="1697" spans="1:59" ht="14.25" x14ac:dyDescent="0.2">
      <c r="A1697" s="139"/>
      <c r="B1697" s="139"/>
      <c r="C1697" s="139"/>
      <c r="D1697" s="139"/>
      <c r="E1697" s="139"/>
      <c r="F1697" s="139"/>
      <c r="G1697" s="139"/>
      <c r="H1697" s="139"/>
      <c r="I1697" s="139"/>
      <c r="J1697" s="139"/>
      <c r="K1697" s="139"/>
      <c r="L1697" s="139"/>
      <c r="M1697" s="139"/>
      <c r="N1697" s="139"/>
      <c r="O1697" s="139"/>
      <c r="P1697" s="139"/>
      <c r="Q1697" s="139"/>
      <c r="R1697" s="139"/>
      <c r="S1697" s="139"/>
      <c r="T1697" s="139"/>
      <c r="U1697" s="139"/>
      <c r="V1697" s="139"/>
      <c r="W1697" s="139"/>
      <c r="X1697" s="139"/>
      <c r="Y1697" s="139"/>
      <c r="Z1697" s="139"/>
      <c r="AA1697" s="139"/>
      <c r="AB1697" s="139"/>
      <c r="AC1697" s="139"/>
      <c r="AD1697" s="139"/>
      <c r="AE1697" s="139"/>
      <c r="AF1697" s="139"/>
      <c r="AG1697" s="139"/>
      <c r="AH1697" s="139"/>
      <c r="AI1697" s="139"/>
      <c r="AJ1697" s="139"/>
      <c r="AK1697" s="139"/>
      <c r="AL1697" s="139"/>
      <c r="AM1697" s="139"/>
      <c r="AN1697" s="139"/>
      <c r="AO1697" s="139"/>
      <c r="AP1697" s="139"/>
      <c r="AQ1697" s="139"/>
      <c r="AR1697" s="139"/>
      <c r="AS1697" s="139"/>
      <c r="AT1697" s="139"/>
      <c r="AU1697" s="139"/>
      <c r="AV1697" s="139"/>
      <c r="AW1697" s="139"/>
      <c r="AX1697" s="139"/>
      <c r="AY1697" s="139"/>
      <c r="AZ1697" s="139"/>
      <c r="BA1697" s="139"/>
      <c r="BB1697" s="139"/>
      <c r="BC1697" s="139"/>
      <c r="BD1697" s="139"/>
      <c r="BE1697" s="139"/>
      <c r="BF1697" s="139"/>
      <c r="BG1697" s="139"/>
    </row>
    <row r="1698" spans="1:59" ht="14.25" x14ac:dyDescent="0.2">
      <c r="A1698" s="139"/>
      <c r="B1698" s="139"/>
      <c r="C1698" s="139"/>
      <c r="D1698" s="139"/>
      <c r="E1698" s="139"/>
      <c r="F1698" s="139"/>
      <c r="G1698" s="139"/>
      <c r="H1698" s="139"/>
      <c r="I1698" s="139"/>
      <c r="J1698" s="139"/>
      <c r="K1698" s="139"/>
      <c r="L1698" s="139"/>
      <c r="M1698" s="139"/>
      <c r="N1698" s="139"/>
      <c r="O1698" s="139"/>
      <c r="P1698" s="139"/>
      <c r="Q1698" s="139"/>
      <c r="R1698" s="139"/>
      <c r="S1698" s="139"/>
      <c r="T1698" s="139"/>
      <c r="U1698" s="139"/>
      <c r="V1698" s="139"/>
      <c r="W1698" s="139"/>
      <c r="X1698" s="139"/>
      <c r="Y1698" s="139"/>
      <c r="Z1698" s="139"/>
      <c r="AA1698" s="139"/>
      <c r="AB1698" s="139"/>
      <c r="AC1698" s="139"/>
      <c r="AD1698" s="139"/>
      <c r="AE1698" s="139"/>
      <c r="AF1698" s="139"/>
      <c r="AG1698" s="139"/>
      <c r="AH1698" s="139"/>
      <c r="AI1698" s="139"/>
      <c r="AJ1698" s="139"/>
      <c r="AK1698" s="139"/>
      <c r="AL1698" s="139"/>
      <c r="AM1698" s="139"/>
      <c r="AN1698" s="139"/>
      <c r="AO1698" s="139"/>
      <c r="AP1698" s="139"/>
      <c r="AQ1698" s="139"/>
      <c r="AR1698" s="139"/>
      <c r="AS1698" s="139"/>
      <c r="AT1698" s="139"/>
      <c r="AU1698" s="139"/>
      <c r="AV1698" s="139"/>
      <c r="AW1698" s="139"/>
      <c r="AX1698" s="139"/>
      <c r="AY1698" s="139"/>
      <c r="AZ1698" s="139"/>
      <c r="BA1698" s="139"/>
      <c r="BB1698" s="139"/>
      <c r="BC1698" s="139"/>
      <c r="BD1698" s="139"/>
      <c r="BE1698" s="139"/>
      <c r="BF1698" s="139"/>
      <c r="BG1698" s="139"/>
    </row>
    <row r="1699" spans="1:59" ht="14.25" x14ac:dyDescent="0.2">
      <c r="A1699" s="139"/>
      <c r="B1699" s="139"/>
      <c r="C1699" s="139"/>
      <c r="D1699" s="139"/>
      <c r="E1699" s="139"/>
      <c r="F1699" s="139"/>
      <c r="G1699" s="139"/>
      <c r="H1699" s="139"/>
      <c r="I1699" s="139"/>
      <c r="J1699" s="139"/>
      <c r="K1699" s="139"/>
      <c r="L1699" s="139"/>
      <c r="M1699" s="139"/>
      <c r="N1699" s="139"/>
      <c r="O1699" s="139"/>
      <c r="P1699" s="139"/>
      <c r="Q1699" s="139"/>
      <c r="R1699" s="139"/>
      <c r="S1699" s="139"/>
      <c r="T1699" s="139"/>
      <c r="U1699" s="139"/>
      <c r="V1699" s="139"/>
      <c r="W1699" s="139"/>
      <c r="X1699" s="139"/>
      <c r="Y1699" s="139"/>
      <c r="Z1699" s="139"/>
      <c r="AA1699" s="139"/>
      <c r="AB1699" s="139"/>
      <c r="AC1699" s="139"/>
      <c r="AD1699" s="139"/>
      <c r="AE1699" s="139"/>
      <c r="AF1699" s="139"/>
      <c r="AG1699" s="139"/>
      <c r="AH1699" s="139"/>
      <c r="AI1699" s="139"/>
      <c r="AJ1699" s="139"/>
      <c r="AK1699" s="139"/>
      <c r="AL1699" s="139"/>
      <c r="AM1699" s="139"/>
      <c r="AN1699" s="139"/>
      <c r="AO1699" s="139"/>
      <c r="AP1699" s="139"/>
      <c r="AQ1699" s="139"/>
      <c r="AR1699" s="139"/>
      <c r="AS1699" s="139"/>
      <c r="AT1699" s="139"/>
      <c r="AU1699" s="139"/>
      <c r="AV1699" s="139"/>
      <c r="AW1699" s="139"/>
      <c r="AX1699" s="139"/>
      <c r="AY1699" s="139"/>
      <c r="AZ1699" s="139"/>
      <c r="BA1699" s="139"/>
      <c r="BB1699" s="139"/>
      <c r="BC1699" s="139"/>
      <c r="BD1699" s="139"/>
      <c r="BE1699" s="139"/>
      <c r="BF1699" s="139"/>
      <c r="BG1699" s="139"/>
    </row>
    <row r="1700" spans="1:59" ht="14.25" x14ac:dyDescent="0.2">
      <c r="A1700" s="139"/>
      <c r="B1700" s="139"/>
      <c r="C1700" s="139"/>
      <c r="D1700" s="139"/>
      <c r="E1700" s="139"/>
      <c r="F1700" s="139"/>
      <c r="G1700" s="139"/>
      <c r="H1700" s="139"/>
      <c r="I1700" s="139"/>
      <c r="J1700" s="139"/>
      <c r="K1700" s="139"/>
      <c r="L1700" s="139"/>
      <c r="M1700" s="139"/>
      <c r="N1700" s="139"/>
      <c r="O1700" s="139"/>
      <c r="P1700" s="139"/>
      <c r="Q1700" s="139"/>
      <c r="R1700" s="139"/>
      <c r="S1700" s="139"/>
      <c r="T1700" s="139"/>
      <c r="U1700" s="139"/>
      <c r="V1700" s="139"/>
      <c r="W1700" s="139"/>
      <c r="X1700" s="139"/>
      <c r="Y1700" s="139"/>
      <c r="Z1700" s="139"/>
      <c r="AA1700" s="139"/>
      <c r="AB1700" s="139"/>
      <c r="AC1700" s="139"/>
      <c r="AD1700" s="139"/>
      <c r="AE1700" s="139"/>
      <c r="AF1700" s="139"/>
      <c r="AG1700" s="139"/>
      <c r="AH1700" s="139"/>
      <c r="AI1700" s="139"/>
      <c r="AJ1700" s="139"/>
      <c r="AK1700" s="139"/>
      <c r="AL1700" s="139"/>
      <c r="AM1700" s="139"/>
      <c r="AN1700" s="139"/>
      <c r="AO1700" s="139"/>
      <c r="AP1700" s="139"/>
      <c r="AQ1700" s="139"/>
      <c r="AR1700" s="139"/>
      <c r="AS1700" s="139"/>
      <c r="AT1700" s="139"/>
      <c r="AU1700" s="139"/>
      <c r="AV1700" s="139"/>
      <c r="AW1700" s="139"/>
      <c r="AX1700" s="139"/>
      <c r="AY1700" s="139"/>
      <c r="AZ1700" s="139"/>
      <c r="BA1700" s="139"/>
      <c r="BB1700" s="139"/>
      <c r="BC1700" s="139"/>
      <c r="BD1700" s="139"/>
      <c r="BE1700" s="139"/>
      <c r="BF1700" s="139"/>
      <c r="BG1700" s="139"/>
    </row>
    <row r="1701" spans="1:59" ht="14.25" x14ac:dyDescent="0.2">
      <c r="A1701" s="139"/>
      <c r="B1701" s="139"/>
      <c r="C1701" s="139"/>
      <c r="D1701" s="139"/>
      <c r="E1701" s="139"/>
      <c r="F1701" s="139"/>
      <c r="G1701" s="139"/>
      <c r="H1701" s="139"/>
      <c r="I1701" s="139"/>
      <c r="J1701" s="139"/>
      <c r="K1701" s="139"/>
      <c r="L1701" s="139"/>
      <c r="M1701" s="139"/>
      <c r="N1701" s="139"/>
      <c r="O1701" s="139"/>
      <c r="P1701" s="139"/>
      <c r="Q1701" s="139"/>
      <c r="R1701" s="139"/>
      <c r="S1701" s="139"/>
      <c r="T1701" s="139"/>
      <c r="U1701" s="139"/>
      <c r="V1701" s="139"/>
      <c r="W1701" s="139"/>
      <c r="X1701" s="139"/>
      <c r="Y1701" s="139"/>
      <c r="Z1701" s="139"/>
      <c r="AA1701" s="139"/>
      <c r="AB1701" s="139"/>
      <c r="AC1701" s="139"/>
      <c r="AD1701" s="139"/>
      <c r="AE1701" s="139"/>
      <c r="AF1701" s="139"/>
      <c r="AG1701" s="139"/>
      <c r="AH1701" s="139"/>
      <c r="AI1701" s="139"/>
      <c r="AJ1701" s="139"/>
      <c r="AK1701" s="139"/>
      <c r="AL1701" s="139"/>
      <c r="AM1701" s="139"/>
      <c r="AN1701" s="139"/>
      <c r="AO1701" s="139"/>
      <c r="AP1701" s="139"/>
      <c r="AQ1701" s="139"/>
      <c r="AR1701" s="139"/>
      <c r="AS1701" s="139"/>
      <c r="AT1701" s="139"/>
      <c r="AU1701" s="139"/>
      <c r="AV1701" s="139"/>
      <c r="AW1701" s="139"/>
      <c r="AX1701" s="139"/>
      <c r="AY1701" s="139"/>
      <c r="AZ1701" s="139"/>
      <c r="BA1701" s="139"/>
      <c r="BB1701" s="139"/>
      <c r="BC1701" s="139"/>
      <c r="BD1701" s="139"/>
      <c r="BE1701" s="139"/>
      <c r="BF1701" s="139"/>
      <c r="BG1701" s="139"/>
    </row>
    <row r="1702" spans="1:59" ht="14.25" x14ac:dyDescent="0.2">
      <c r="A1702" s="139"/>
      <c r="B1702" s="139"/>
      <c r="C1702" s="139"/>
      <c r="D1702" s="139"/>
      <c r="E1702" s="139"/>
      <c r="F1702" s="139"/>
      <c r="G1702" s="139"/>
      <c r="H1702" s="139"/>
      <c r="I1702" s="139"/>
      <c r="J1702" s="139"/>
      <c r="K1702" s="139"/>
      <c r="L1702" s="139"/>
      <c r="M1702" s="139"/>
      <c r="N1702" s="139"/>
      <c r="O1702" s="139"/>
      <c r="P1702" s="139"/>
      <c r="Q1702" s="139"/>
      <c r="R1702" s="139"/>
      <c r="S1702" s="139"/>
      <c r="T1702" s="139"/>
      <c r="U1702" s="139"/>
      <c r="V1702" s="139"/>
      <c r="W1702" s="139"/>
      <c r="X1702" s="139"/>
      <c r="Y1702" s="139"/>
      <c r="Z1702" s="139"/>
      <c r="AA1702" s="139"/>
      <c r="AB1702" s="139"/>
      <c r="AC1702" s="139"/>
      <c r="AD1702" s="139"/>
      <c r="AE1702" s="139"/>
      <c r="AF1702" s="139"/>
      <c r="AG1702" s="139"/>
      <c r="AH1702" s="139"/>
      <c r="AI1702" s="139"/>
      <c r="AJ1702" s="139"/>
      <c r="AK1702" s="139"/>
      <c r="AL1702" s="139"/>
      <c r="AM1702" s="139"/>
      <c r="AN1702" s="139"/>
      <c r="AO1702" s="139"/>
      <c r="AP1702" s="139"/>
      <c r="AQ1702" s="139"/>
      <c r="AR1702" s="139"/>
      <c r="AS1702" s="139"/>
      <c r="AT1702" s="139"/>
      <c r="AU1702" s="139"/>
      <c r="AV1702" s="139"/>
      <c r="AW1702" s="139"/>
      <c r="AX1702" s="139"/>
      <c r="AY1702" s="139"/>
      <c r="AZ1702" s="139"/>
      <c r="BA1702" s="139"/>
      <c r="BB1702" s="139"/>
      <c r="BC1702" s="139"/>
      <c r="BD1702" s="139"/>
      <c r="BE1702" s="139"/>
      <c r="BF1702" s="139"/>
      <c r="BG1702" s="139"/>
    </row>
    <row r="1703" spans="1:59" ht="14.25" x14ac:dyDescent="0.2">
      <c r="A1703" s="139"/>
      <c r="B1703" s="139"/>
      <c r="C1703" s="139"/>
      <c r="D1703" s="139"/>
      <c r="E1703" s="139"/>
      <c r="F1703" s="139"/>
      <c r="G1703" s="139"/>
      <c r="H1703" s="139"/>
      <c r="I1703" s="139"/>
      <c r="J1703" s="139"/>
      <c r="K1703" s="139"/>
      <c r="L1703" s="139"/>
      <c r="M1703" s="139"/>
      <c r="N1703" s="139"/>
      <c r="O1703" s="139"/>
      <c r="P1703" s="139"/>
      <c r="Q1703" s="139"/>
      <c r="R1703" s="139"/>
      <c r="S1703" s="139"/>
      <c r="T1703" s="139"/>
      <c r="U1703" s="139"/>
      <c r="V1703" s="139"/>
      <c r="W1703" s="139"/>
      <c r="X1703" s="139"/>
      <c r="Y1703" s="139"/>
      <c r="Z1703" s="139"/>
      <c r="AA1703" s="139"/>
      <c r="AB1703" s="139"/>
      <c r="AC1703" s="139"/>
      <c r="AD1703" s="139"/>
      <c r="AE1703" s="139"/>
      <c r="AF1703" s="139"/>
      <c r="AG1703" s="139"/>
      <c r="AH1703" s="139"/>
      <c r="AI1703" s="139"/>
      <c r="AJ1703" s="139"/>
      <c r="AK1703" s="139"/>
      <c r="AL1703" s="139"/>
      <c r="AM1703" s="139"/>
      <c r="AN1703" s="139"/>
      <c r="AO1703" s="139"/>
      <c r="AP1703" s="139"/>
      <c r="AQ1703" s="139"/>
      <c r="AR1703" s="139"/>
      <c r="AS1703" s="139"/>
      <c r="AT1703" s="139"/>
      <c r="AU1703" s="139"/>
      <c r="AV1703" s="139"/>
      <c r="AW1703" s="139"/>
      <c r="AX1703" s="139"/>
      <c r="AY1703" s="139"/>
      <c r="AZ1703" s="139"/>
      <c r="BA1703" s="139"/>
      <c r="BB1703" s="139"/>
      <c r="BC1703" s="139"/>
      <c r="BD1703" s="139"/>
      <c r="BE1703" s="139"/>
      <c r="BF1703" s="139"/>
      <c r="BG1703" s="139"/>
    </row>
    <row r="1704" spans="1:59" ht="14.25" x14ac:dyDescent="0.2">
      <c r="A1704" s="139"/>
      <c r="B1704" s="139"/>
      <c r="C1704" s="139"/>
      <c r="D1704" s="139"/>
      <c r="E1704" s="139"/>
      <c r="F1704" s="139"/>
      <c r="G1704" s="139"/>
      <c r="H1704" s="139"/>
      <c r="I1704" s="139"/>
      <c r="J1704" s="139"/>
      <c r="K1704" s="139"/>
      <c r="L1704" s="139"/>
      <c r="M1704" s="139"/>
      <c r="N1704" s="139"/>
      <c r="O1704" s="139"/>
      <c r="P1704" s="139"/>
      <c r="Q1704" s="139"/>
      <c r="R1704" s="139"/>
      <c r="S1704" s="139"/>
      <c r="T1704" s="139"/>
      <c r="U1704" s="139"/>
      <c r="V1704" s="139"/>
      <c r="W1704" s="139"/>
      <c r="X1704" s="139"/>
      <c r="Y1704" s="139"/>
      <c r="Z1704" s="139"/>
      <c r="AA1704" s="139"/>
      <c r="AB1704" s="139"/>
      <c r="AC1704" s="139"/>
      <c r="AD1704" s="139"/>
      <c r="AE1704" s="139"/>
      <c r="AF1704" s="139"/>
      <c r="AG1704" s="139"/>
      <c r="AH1704" s="139"/>
      <c r="AI1704" s="139"/>
      <c r="AJ1704" s="139"/>
      <c r="AK1704" s="139"/>
      <c r="AL1704" s="139"/>
      <c r="AM1704" s="139"/>
      <c r="AN1704" s="139"/>
      <c r="AO1704" s="139"/>
      <c r="AP1704" s="139"/>
      <c r="AQ1704" s="139"/>
      <c r="AR1704" s="139"/>
      <c r="AS1704" s="139"/>
      <c r="AT1704" s="139"/>
      <c r="AU1704" s="139"/>
      <c r="AV1704" s="139"/>
      <c r="AW1704" s="139"/>
      <c r="AX1704" s="139"/>
      <c r="AY1704" s="139"/>
      <c r="AZ1704" s="139"/>
      <c r="BA1704" s="139"/>
      <c r="BB1704" s="139"/>
      <c r="BC1704" s="139"/>
      <c r="BD1704" s="139"/>
      <c r="BE1704" s="139"/>
      <c r="BF1704" s="139"/>
      <c r="BG1704" s="139"/>
    </row>
    <row r="1705" spans="1:59" ht="14.25" x14ac:dyDescent="0.2">
      <c r="A1705" s="139"/>
      <c r="B1705" s="139"/>
      <c r="C1705" s="139"/>
      <c r="D1705" s="139"/>
      <c r="E1705" s="139"/>
      <c r="F1705" s="139"/>
      <c r="G1705" s="139"/>
      <c r="H1705" s="139"/>
      <c r="I1705" s="139"/>
      <c r="J1705" s="139"/>
      <c r="K1705" s="139"/>
      <c r="L1705" s="139"/>
      <c r="M1705" s="139"/>
      <c r="N1705" s="139"/>
      <c r="O1705" s="139"/>
      <c r="P1705" s="139"/>
      <c r="Q1705" s="139"/>
      <c r="R1705" s="139"/>
      <c r="S1705" s="139"/>
      <c r="T1705" s="139"/>
      <c r="U1705" s="139"/>
      <c r="V1705" s="139"/>
      <c r="W1705" s="139"/>
      <c r="X1705" s="139"/>
      <c r="Y1705" s="139"/>
      <c r="Z1705" s="139"/>
      <c r="AA1705" s="139"/>
      <c r="AB1705" s="139"/>
      <c r="AC1705" s="139"/>
      <c r="AD1705" s="139"/>
      <c r="AE1705" s="139"/>
      <c r="AF1705" s="139"/>
      <c r="AG1705" s="139"/>
      <c r="AH1705" s="139"/>
      <c r="AI1705" s="139"/>
      <c r="AJ1705" s="139"/>
      <c r="AK1705" s="139"/>
      <c r="AL1705" s="139"/>
      <c r="AM1705" s="139"/>
      <c r="AN1705" s="139"/>
      <c r="AO1705" s="139"/>
      <c r="AP1705" s="139"/>
      <c r="AQ1705" s="139"/>
      <c r="AR1705" s="139"/>
      <c r="AS1705" s="139"/>
      <c r="AT1705" s="139"/>
      <c r="AU1705" s="139"/>
      <c r="AV1705" s="139"/>
      <c r="AW1705" s="139"/>
      <c r="AX1705" s="139"/>
      <c r="AY1705" s="139"/>
      <c r="AZ1705" s="139"/>
      <c r="BA1705" s="139"/>
      <c r="BB1705" s="139"/>
      <c r="BC1705" s="139"/>
      <c r="BD1705" s="139"/>
      <c r="BE1705" s="139"/>
      <c r="BF1705" s="139"/>
      <c r="BG1705" s="139"/>
    </row>
    <row r="1706" spans="1:59" ht="14.25" x14ac:dyDescent="0.2">
      <c r="A1706" s="139"/>
      <c r="B1706" s="139"/>
      <c r="C1706" s="139"/>
      <c r="D1706" s="139"/>
      <c r="E1706" s="139"/>
      <c r="F1706" s="139"/>
      <c r="G1706" s="139"/>
      <c r="H1706" s="139"/>
      <c r="I1706" s="139"/>
      <c r="J1706" s="139"/>
      <c r="K1706" s="139"/>
      <c r="L1706" s="139"/>
      <c r="M1706" s="139"/>
      <c r="N1706" s="139"/>
      <c r="O1706" s="139"/>
      <c r="P1706" s="139"/>
      <c r="Q1706" s="139"/>
      <c r="R1706" s="139"/>
      <c r="S1706" s="139"/>
      <c r="T1706" s="139"/>
      <c r="U1706" s="139"/>
      <c r="V1706" s="139"/>
      <c r="W1706" s="139"/>
      <c r="X1706" s="139"/>
      <c r="Y1706" s="139"/>
      <c r="Z1706" s="139"/>
      <c r="AA1706" s="139"/>
      <c r="AB1706" s="139"/>
      <c r="AC1706" s="139"/>
      <c r="AD1706" s="139"/>
      <c r="AE1706" s="139"/>
      <c r="AF1706" s="139"/>
      <c r="AG1706" s="139"/>
      <c r="AH1706" s="139"/>
      <c r="AI1706" s="139"/>
      <c r="AJ1706" s="139"/>
      <c r="AK1706" s="139"/>
      <c r="AL1706" s="139"/>
      <c r="AM1706" s="139"/>
      <c r="AN1706" s="139"/>
      <c r="AO1706" s="139"/>
      <c r="AP1706" s="139"/>
      <c r="AQ1706" s="139"/>
      <c r="AR1706" s="139"/>
      <c r="AS1706" s="139"/>
      <c r="AT1706" s="139"/>
      <c r="AU1706" s="139"/>
      <c r="AV1706" s="139"/>
      <c r="AW1706" s="139"/>
      <c r="AX1706" s="139"/>
      <c r="AY1706" s="139"/>
      <c r="AZ1706" s="139"/>
      <c r="BA1706" s="139"/>
      <c r="BB1706" s="139"/>
      <c r="BC1706" s="139"/>
      <c r="BD1706" s="139"/>
      <c r="BE1706" s="139"/>
      <c r="BF1706" s="139"/>
      <c r="BG1706" s="139"/>
    </row>
    <row r="1707" spans="1:59" ht="14.25" x14ac:dyDescent="0.2">
      <c r="A1707" s="139"/>
      <c r="B1707" s="139"/>
      <c r="C1707" s="139"/>
      <c r="D1707" s="139"/>
      <c r="E1707" s="139"/>
      <c r="F1707" s="139"/>
      <c r="G1707" s="139"/>
      <c r="H1707" s="139"/>
      <c r="I1707" s="139"/>
      <c r="J1707" s="139"/>
      <c r="K1707" s="139"/>
      <c r="L1707" s="139"/>
      <c r="M1707" s="139"/>
      <c r="N1707" s="139"/>
      <c r="O1707" s="139"/>
      <c r="P1707" s="139"/>
      <c r="Q1707" s="139"/>
      <c r="R1707" s="139"/>
      <c r="S1707" s="139"/>
      <c r="T1707" s="139"/>
      <c r="U1707" s="139"/>
      <c r="V1707" s="139"/>
      <c r="W1707" s="139"/>
      <c r="X1707" s="139"/>
      <c r="Y1707" s="139"/>
      <c r="Z1707" s="139"/>
      <c r="AA1707" s="139"/>
      <c r="AB1707" s="139"/>
      <c r="AC1707" s="139"/>
      <c r="AD1707" s="139"/>
      <c r="AE1707" s="139"/>
      <c r="AF1707" s="139"/>
      <c r="AG1707" s="139"/>
      <c r="AH1707" s="139"/>
      <c r="AI1707" s="139"/>
      <c r="AJ1707" s="139"/>
      <c r="AK1707" s="139"/>
      <c r="AL1707" s="139"/>
      <c r="AM1707" s="139"/>
      <c r="AN1707" s="139"/>
      <c r="AO1707" s="139"/>
      <c r="AP1707" s="139"/>
      <c r="AQ1707" s="139"/>
      <c r="AR1707" s="139"/>
      <c r="AS1707" s="139"/>
      <c r="AT1707" s="139"/>
      <c r="AU1707" s="139"/>
      <c r="AV1707" s="139"/>
      <c r="AW1707" s="139"/>
      <c r="AX1707" s="139"/>
      <c r="AY1707" s="139"/>
      <c r="AZ1707" s="139"/>
      <c r="BA1707" s="139"/>
      <c r="BB1707" s="139"/>
      <c r="BC1707" s="139"/>
      <c r="BD1707" s="139"/>
      <c r="BE1707" s="139"/>
      <c r="BF1707" s="139"/>
      <c r="BG1707" s="139"/>
    </row>
    <row r="1708" spans="1:59" ht="14.25" x14ac:dyDescent="0.2">
      <c r="A1708" s="139"/>
      <c r="B1708" s="139"/>
      <c r="C1708" s="139"/>
      <c r="D1708" s="139"/>
      <c r="E1708" s="139"/>
      <c r="F1708" s="139"/>
      <c r="G1708" s="139"/>
      <c r="H1708" s="139"/>
      <c r="I1708" s="139"/>
      <c r="J1708" s="139"/>
      <c r="K1708" s="139"/>
      <c r="L1708" s="139"/>
      <c r="M1708" s="139"/>
      <c r="N1708" s="139"/>
      <c r="O1708" s="139"/>
      <c r="P1708" s="139"/>
      <c r="Q1708" s="139"/>
      <c r="R1708" s="139"/>
      <c r="S1708" s="139"/>
      <c r="T1708" s="139"/>
      <c r="U1708" s="139"/>
      <c r="V1708" s="139"/>
      <c r="W1708" s="139"/>
      <c r="X1708" s="139"/>
      <c r="Y1708" s="139"/>
      <c r="Z1708" s="139"/>
      <c r="AA1708" s="139"/>
      <c r="AB1708" s="139"/>
      <c r="AC1708" s="139"/>
      <c r="AD1708" s="139"/>
      <c r="AE1708" s="139"/>
      <c r="AF1708" s="139"/>
      <c r="AG1708" s="139"/>
      <c r="AH1708" s="139"/>
      <c r="AI1708" s="139"/>
      <c r="AJ1708" s="139"/>
      <c r="AK1708" s="139"/>
      <c r="AL1708" s="139"/>
      <c r="AM1708" s="139"/>
      <c r="AN1708" s="139"/>
      <c r="AO1708" s="139"/>
      <c r="AP1708" s="139"/>
      <c r="AQ1708" s="139"/>
      <c r="AR1708" s="139"/>
      <c r="AS1708" s="139"/>
      <c r="AT1708" s="139"/>
      <c r="AU1708" s="139"/>
      <c r="AV1708" s="139"/>
      <c r="AW1708" s="139"/>
      <c r="AX1708" s="139"/>
      <c r="AY1708" s="139"/>
      <c r="AZ1708" s="139"/>
      <c r="BA1708" s="139"/>
      <c r="BB1708" s="139"/>
      <c r="BC1708" s="139"/>
      <c r="BD1708" s="139"/>
      <c r="BE1708" s="139"/>
      <c r="BF1708" s="139"/>
      <c r="BG1708" s="139"/>
    </row>
    <row r="1709" spans="1:59" ht="14.25" x14ac:dyDescent="0.2">
      <c r="A1709" s="139"/>
      <c r="B1709" s="139"/>
      <c r="C1709" s="139"/>
      <c r="D1709" s="139"/>
      <c r="E1709" s="139"/>
      <c r="F1709" s="139"/>
      <c r="G1709" s="139"/>
      <c r="H1709" s="139"/>
      <c r="I1709" s="139"/>
      <c r="J1709" s="139"/>
      <c r="K1709" s="139"/>
      <c r="L1709" s="139"/>
      <c r="M1709" s="139"/>
      <c r="N1709" s="139"/>
      <c r="O1709" s="139"/>
      <c r="P1709" s="139"/>
      <c r="Q1709" s="139"/>
      <c r="R1709" s="139"/>
      <c r="S1709" s="139"/>
      <c r="T1709" s="139"/>
      <c r="U1709" s="139"/>
      <c r="V1709" s="139"/>
      <c r="W1709" s="139"/>
      <c r="X1709" s="139"/>
      <c r="Y1709" s="139"/>
      <c r="Z1709" s="139"/>
      <c r="AA1709" s="139"/>
      <c r="AB1709" s="139"/>
      <c r="AC1709" s="139"/>
      <c r="AD1709" s="139"/>
      <c r="AE1709" s="139"/>
      <c r="AF1709" s="139"/>
      <c r="AG1709" s="139"/>
      <c r="AH1709" s="139"/>
      <c r="AI1709" s="139"/>
      <c r="AJ1709" s="139"/>
      <c r="AK1709" s="139"/>
      <c r="AL1709" s="139"/>
      <c r="AM1709" s="139"/>
      <c r="AN1709" s="139"/>
      <c r="AO1709" s="139"/>
      <c r="AP1709" s="139"/>
      <c r="AQ1709" s="139"/>
      <c r="AR1709" s="139"/>
      <c r="AS1709" s="139"/>
      <c r="AT1709" s="139"/>
      <c r="AU1709" s="139"/>
      <c r="AV1709" s="139"/>
      <c r="AW1709" s="139"/>
      <c r="AX1709" s="139"/>
      <c r="AY1709" s="139"/>
      <c r="AZ1709" s="139"/>
      <c r="BA1709" s="139"/>
      <c r="BB1709" s="139"/>
      <c r="BC1709" s="139"/>
      <c r="BD1709" s="139"/>
      <c r="BE1709" s="139"/>
      <c r="BF1709" s="139"/>
      <c r="BG1709" s="139"/>
    </row>
    <row r="1710" spans="1:59" ht="14.25" x14ac:dyDescent="0.2">
      <c r="A1710" s="139"/>
      <c r="B1710" s="139"/>
      <c r="C1710" s="139"/>
      <c r="D1710" s="139"/>
      <c r="E1710" s="139"/>
      <c r="F1710" s="139"/>
      <c r="G1710" s="139"/>
      <c r="H1710" s="139"/>
      <c r="I1710" s="139"/>
      <c r="J1710" s="139"/>
      <c r="K1710" s="139"/>
      <c r="L1710" s="139"/>
      <c r="M1710" s="139"/>
      <c r="N1710" s="139"/>
      <c r="O1710" s="139"/>
      <c r="P1710" s="139"/>
      <c r="Q1710" s="139"/>
      <c r="R1710" s="139"/>
      <c r="S1710" s="139"/>
      <c r="T1710" s="139"/>
      <c r="U1710" s="139"/>
      <c r="V1710" s="139"/>
      <c r="W1710" s="139"/>
      <c r="X1710" s="139"/>
      <c r="Y1710" s="139"/>
      <c r="Z1710" s="139"/>
      <c r="AA1710" s="139"/>
      <c r="AB1710" s="139"/>
      <c r="AC1710" s="139"/>
      <c r="AD1710" s="139"/>
      <c r="AE1710" s="139"/>
      <c r="AF1710" s="139"/>
      <c r="AG1710" s="139"/>
      <c r="AH1710" s="139"/>
      <c r="AI1710" s="139"/>
      <c r="AJ1710" s="139"/>
      <c r="AK1710" s="139"/>
      <c r="AL1710" s="139"/>
      <c r="AM1710" s="139"/>
      <c r="AN1710" s="139"/>
      <c r="AO1710" s="139"/>
      <c r="AP1710" s="139"/>
      <c r="AQ1710" s="139"/>
      <c r="AR1710" s="139"/>
      <c r="AS1710" s="139"/>
      <c r="AT1710" s="139"/>
      <c r="AU1710" s="139"/>
      <c r="AV1710" s="139"/>
      <c r="AW1710" s="139"/>
      <c r="AX1710" s="139"/>
      <c r="AY1710" s="139"/>
      <c r="AZ1710" s="139"/>
      <c r="BA1710" s="139"/>
      <c r="BB1710" s="139"/>
      <c r="BC1710" s="139"/>
      <c r="BD1710" s="139"/>
      <c r="BE1710" s="139"/>
      <c r="BF1710" s="139"/>
      <c r="BG1710" s="139"/>
    </row>
    <row r="1711" spans="1:59" ht="14.25" x14ac:dyDescent="0.2">
      <c r="A1711" s="139"/>
      <c r="B1711" s="139"/>
      <c r="C1711" s="139"/>
      <c r="D1711" s="139"/>
      <c r="E1711" s="139"/>
      <c r="F1711" s="139"/>
      <c r="G1711" s="139"/>
      <c r="H1711" s="139"/>
      <c r="I1711" s="139"/>
      <c r="J1711" s="139"/>
      <c r="K1711" s="139"/>
      <c r="L1711" s="139"/>
      <c r="M1711" s="139"/>
      <c r="N1711" s="139"/>
      <c r="O1711" s="139"/>
      <c r="P1711" s="139"/>
      <c r="Q1711" s="139"/>
      <c r="R1711" s="139"/>
      <c r="S1711" s="139"/>
      <c r="T1711" s="139"/>
      <c r="U1711" s="139"/>
      <c r="V1711" s="139"/>
      <c r="W1711" s="139"/>
      <c r="X1711" s="139"/>
      <c r="Y1711" s="139"/>
      <c r="Z1711" s="139"/>
      <c r="AA1711" s="139"/>
      <c r="AB1711" s="139"/>
      <c r="AC1711" s="139"/>
      <c r="AD1711" s="139"/>
      <c r="AE1711" s="139"/>
      <c r="AF1711" s="139"/>
      <c r="AG1711" s="139"/>
      <c r="AH1711" s="139"/>
      <c r="AI1711" s="139"/>
      <c r="AJ1711" s="139"/>
      <c r="AK1711" s="139"/>
      <c r="AL1711" s="139"/>
      <c r="AM1711" s="139"/>
      <c r="AN1711" s="139"/>
      <c r="AO1711" s="139"/>
      <c r="AP1711" s="139"/>
      <c r="AQ1711" s="139"/>
      <c r="AR1711" s="139"/>
      <c r="AS1711" s="139"/>
      <c r="AT1711" s="139"/>
      <c r="AU1711" s="139"/>
      <c r="AV1711" s="139"/>
      <c r="AW1711" s="139"/>
      <c r="AX1711" s="139"/>
      <c r="AY1711" s="139"/>
      <c r="AZ1711" s="139"/>
      <c r="BA1711" s="139"/>
      <c r="BB1711" s="139"/>
      <c r="BC1711" s="139"/>
      <c r="BD1711" s="139"/>
      <c r="BE1711" s="139"/>
      <c r="BF1711" s="139"/>
      <c r="BG1711" s="139"/>
    </row>
    <row r="1712" spans="1:59" ht="14.25" x14ac:dyDescent="0.2">
      <c r="A1712" s="139"/>
      <c r="B1712" s="139"/>
      <c r="C1712" s="139"/>
      <c r="D1712" s="139"/>
      <c r="E1712" s="139"/>
      <c r="F1712" s="139"/>
      <c r="G1712" s="139"/>
      <c r="H1712" s="139"/>
      <c r="I1712" s="139"/>
      <c r="J1712" s="139"/>
      <c r="K1712" s="139"/>
      <c r="L1712" s="139"/>
      <c r="M1712" s="139"/>
      <c r="N1712" s="139"/>
      <c r="O1712" s="139"/>
      <c r="P1712" s="139"/>
      <c r="Q1712" s="139"/>
      <c r="R1712" s="139"/>
      <c r="S1712" s="139"/>
      <c r="T1712" s="139"/>
      <c r="U1712" s="139"/>
      <c r="V1712" s="139"/>
      <c r="W1712" s="139"/>
      <c r="X1712" s="139"/>
      <c r="Y1712" s="139"/>
      <c r="Z1712" s="139"/>
      <c r="AA1712" s="139"/>
      <c r="AB1712" s="139"/>
      <c r="AC1712" s="139"/>
      <c r="AD1712" s="139"/>
      <c r="AE1712" s="139"/>
      <c r="AF1712" s="139"/>
      <c r="AG1712" s="139"/>
      <c r="AH1712" s="139"/>
      <c r="AI1712" s="139"/>
      <c r="AJ1712" s="139"/>
      <c r="AK1712" s="139"/>
      <c r="AL1712" s="139"/>
      <c r="AM1712" s="139"/>
      <c r="AN1712" s="139"/>
      <c r="AO1712" s="139"/>
      <c r="AP1712" s="139"/>
      <c r="AQ1712" s="139"/>
      <c r="AR1712" s="139"/>
      <c r="AS1712" s="139"/>
      <c r="AT1712" s="139"/>
      <c r="AU1712" s="139"/>
      <c r="AV1712" s="139"/>
      <c r="AW1712" s="139"/>
      <c r="AX1712" s="139"/>
      <c r="AY1712" s="139"/>
      <c r="AZ1712" s="139"/>
      <c r="BA1712" s="139"/>
      <c r="BB1712" s="139"/>
      <c r="BC1712" s="139"/>
      <c r="BD1712" s="139"/>
      <c r="BE1712" s="139"/>
      <c r="BF1712" s="139"/>
      <c r="BG1712" s="139"/>
    </row>
    <row r="1713" spans="1:59" ht="14.25" x14ac:dyDescent="0.2">
      <c r="A1713" s="139"/>
      <c r="B1713" s="139"/>
      <c r="C1713" s="139"/>
      <c r="D1713" s="139"/>
      <c r="E1713" s="139"/>
      <c r="F1713" s="139"/>
      <c r="G1713" s="139"/>
      <c r="H1713" s="139"/>
      <c r="I1713" s="139"/>
      <c r="J1713" s="139"/>
      <c r="K1713" s="139"/>
      <c r="L1713" s="139"/>
      <c r="M1713" s="139"/>
      <c r="N1713" s="139"/>
      <c r="O1713" s="139"/>
      <c r="P1713" s="139"/>
      <c r="Q1713" s="139"/>
      <c r="R1713" s="139"/>
      <c r="S1713" s="139"/>
      <c r="T1713" s="139"/>
      <c r="U1713" s="139"/>
      <c r="V1713" s="139"/>
      <c r="W1713" s="139"/>
      <c r="X1713" s="139"/>
      <c r="Y1713" s="139"/>
      <c r="Z1713" s="139"/>
      <c r="AA1713" s="139"/>
      <c r="AB1713" s="139"/>
      <c r="AC1713" s="139"/>
      <c r="AD1713" s="139"/>
      <c r="AE1713" s="139"/>
      <c r="AF1713" s="139"/>
      <c r="AG1713" s="139"/>
      <c r="AH1713" s="139"/>
      <c r="AI1713" s="139"/>
      <c r="AJ1713" s="139"/>
      <c r="AK1713" s="139"/>
      <c r="AL1713" s="139"/>
      <c r="AM1713" s="139"/>
      <c r="AN1713" s="139"/>
      <c r="AO1713" s="139"/>
      <c r="AP1713" s="139"/>
      <c r="AQ1713" s="139"/>
      <c r="AR1713" s="139"/>
      <c r="AS1713" s="139"/>
      <c r="AT1713" s="139"/>
      <c r="AU1713" s="139"/>
      <c r="AV1713" s="139"/>
      <c r="AW1713" s="139"/>
      <c r="AX1713" s="139"/>
      <c r="AY1713" s="139"/>
      <c r="AZ1713" s="139"/>
      <c r="BA1713" s="139"/>
      <c r="BB1713" s="139"/>
      <c r="BC1713" s="139"/>
      <c r="BD1713" s="139"/>
      <c r="BE1713" s="139"/>
      <c r="BF1713" s="139"/>
      <c r="BG1713" s="139"/>
    </row>
    <row r="1714" spans="1:59" ht="14.25" x14ac:dyDescent="0.2">
      <c r="A1714" s="139"/>
      <c r="B1714" s="139"/>
      <c r="C1714" s="139"/>
      <c r="D1714" s="139"/>
      <c r="E1714" s="139"/>
      <c r="F1714" s="139"/>
      <c r="G1714" s="139"/>
      <c r="H1714" s="139"/>
      <c r="I1714" s="139"/>
      <c r="J1714" s="139"/>
      <c r="K1714" s="139"/>
      <c r="L1714" s="139"/>
      <c r="M1714" s="139"/>
      <c r="N1714" s="139"/>
      <c r="O1714" s="139"/>
      <c r="P1714" s="139"/>
      <c r="Q1714" s="139"/>
      <c r="R1714" s="139"/>
      <c r="S1714" s="139"/>
      <c r="T1714" s="139"/>
      <c r="U1714" s="139"/>
      <c r="V1714" s="139"/>
      <c r="W1714" s="139"/>
      <c r="X1714" s="139"/>
      <c r="Y1714" s="139"/>
      <c r="Z1714" s="139"/>
      <c r="AA1714" s="139"/>
      <c r="AB1714" s="139"/>
      <c r="AC1714" s="139"/>
      <c r="AD1714" s="139"/>
      <c r="AE1714" s="139"/>
      <c r="AF1714" s="139"/>
      <c r="AG1714" s="139"/>
      <c r="AH1714" s="139"/>
      <c r="AI1714" s="139"/>
      <c r="AJ1714" s="139"/>
      <c r="AK1714" s="139"/>
      <c r="AL1714" s="139"/>
      <c r="AM1714" s="139"/>
      <c r="AN1714" s="139"/>
      <c r="AO1714" s="139"/>
      <c r="AP1714" s="139"/>
      <c r="AQ1714" s="139"/>
      <c r="AR1714" s="139"/>
      <c r="AS1714" s="139"/>
      <c r="AT1714" s="139"/>
      <c r="AU1714" s="139"/>
      <c r="AV1714" s="139"/>
      <c r="AW1714" s="139"/>
      <c r="AX1714" s="139"/>
      <c r="AY1714" s="139"/>
      <c r="AZ1714" s="139"/>
      <c r="BA1714" s="139"/>
      <c r="BB1714" s="139"/>
      <c r="BC1714" s="139"/>
      <c r="BD1714" s="139"/>
      <c r="BE1714" s="139"/>
      <c r="BF1714" s="139"/>
      <c r="BG1714" s="139"/>
    </row>
    <row r="1715" spans="1:59" ht="14.25" x14ac:dyDescent="0.2">
      <c r="A1715" s="139"/>
      <c r="B1715" s="139"/>
      <c r="C1715" s="139"/>
      <c r="D1715" s="139"/>
      <c r="E1715" s="139"/>
      <c r="F1715" s="139"/>
      <c r="G1715" s="139"/>
      <c r="H1715" s="139"/>
      <c r="I1715" s="139"/>
      <c r="J1715" s="139"/>
      <c r="K1715" s="139"/>
      <c r="L1715" s="139"/>
      <c r="M1715" s="139"/>
      <c r="N1715" s="139"/>
      <c r="O1715" s="139"/>
      <c r="P1715" s="139"/>
      <c r="Q1715" s="139"/>
      <c r="R1715" s="139"/>
      <c r="S1715" s="139"/>
      <c r="T1715" s="139"/>
      <c r="U1715" s="139"/>
      <c r="V1715" s="139"/>
      <c r="W1715" s="139"/>
      <c r="X1715" s="139"/>
      <c r="Y1715" s="139"/>
      <c r="Z1715" s="139"/>
      <c r="AA1715" s="139"/>
      <c r="AB1715" s="139"/>
      <c r="AC1715" s="139"/>
      <c r="AD1715" s="139"/>
      <c r="AE1715" s="139"/>
      <c r="AF1715" s="139"/>
      <c r="AG1715" s="139"/>
      <c r="AH1715" s="139"/>
      <c r="AI1715" s="139"/>
      <c r="AJ1715" s="139"/>
      <c r="AK1715" s="139"/>
      <c r="AL1715" s="139"/>
      <c r="AM1715" s="139"/>
      <c r="AN1715" s="139"/>
      <c r="AO1715" s="139"/>
      <c r="AP1715" s="139"/>
      <c r="AQ1715" s="139"/>
      <c r="AR1715" s="139"/>
      <c r="AS1715" s="139"/>
      <c r="AT1715" s="139"/>
      <c r="AU1715" s="139"/>
      <c r="AV1715" s="139"/>
      <c r="AW1715" s="139"/>
      <c r="AX1715" s="139"/>
      <c r="AY1715" s="139"/>
      <c r="AZ1715" s="139"/>
      <c r="BA1715" s="139"/>
      <c r="BB1715" s="139"/>
      <c r="BC1715" s="139"/>
      <c r="BD1715" s="139"/>
      <c r="BE1715" s="139"/>
      <c r="BF1715" s="139"/>
      <c r="BG1715" s="139"/>
    </row>
    <row r="1716" spans="1:59" ht="14.25" x14ac:dyDescent="0.2">
      <c r="A1716" s="139"/>
      <c r="B1716" s="139"/>
      <c r="C1716" s="139"/>
      <c r="D1716" s="139"/>
      <c r="E1716" s="139"/>
      <c r="F1716" s="139"/>
      <c r="G1716" s="139"/>
      <c r="H1716" s="139"/>
      <c r="I1716" s="139"/>
      <c r="J1716" s="139"/>
      <c r="K1716" s="139"/>
      <c r="L1716" s="139"/>
      <c r="M1716" s="139"/>
      <c r="N1716" s="139"/>
      <c r="O1716" s="139"/>
      <c r="P1716" s="139"/>
      <c r="Q1716" s="139"/>
      <c r="R1716" s="139"/>
      <c r="S1716" s="139"/>
      <c r="T1716" s="139"/>
      <c r="U1716" s="139"/>
      <c r="V1716" s="139"/>
      <c r="W1716" s="139"/>
      <c r="X1716" s="139"/>
      <c r="Y1716" s="139"/>
      <c r="Z1716" s="139"/>
      <c r="AA1716" s="139"/>
      <c r="AB1716" s="139"/>
      <c r="AC1716" s="139"/>
      <c r="AD1716" s="139"/>
      <c r="AE1716" s="139"/>
      <c r="AF1716" s="139"/>
      <c r="AG1716" s="139"/>
      <c r="AH1716" s="139"/>
      <c r="AI1716" s="139"/>
      <c r="AJ1716" s="139"/>
      <c r="AK1716" s="139"/>
      <c r="AL1716" s="139"/>
      <c r="AM1716" s="139"/>
      <c r="AN1716" s="139"/>
      <c r="AO1716" s="139"/>
      <c r="AP1716" s="139"/>
      <c r="AQ1716" s="139"/>
      <c r="AR1716" s="139"/>
      <c r="AS1716" s="139"/>
      <c r="AT1716" s="139"/>
      <c r="AU1716" s="139"/>
      <c r="AV1716" s="139"/>
      <c r="AW1716" s="139"/>
      <c r="AX1716" s="139"/>
      <c r="AY1716" s="139"/>
      <c r="AZ1716" s="139"/>
      <c r="BA1716" s="139"/>
      <c r="BB1716" s="139"/>
      <c r="BC1716" s="139"/>
      <c r="BD1716" s="139"/>
      <c r="BE1716" s="139"/>
      <c r="BF1716" s="139"/>
      <c r="BG1716" s="139"/>
    </row>
    <row r="1717" spans="1:59" ht="14.25" x14ac:dyDescent="0.2">
      <c r="A1717" s="139"/>
      <c r="B1717" s="139"/>
      <c r="C1717" s="139"/>
      <c r="D1717" s="139"/>
      <c r="E1717" s="139"/>
      <c r="F1717" s="139"/>
      <c r="G1717" s="139"/>
      <c r="H1717" s="139"/>
      <c r="I1717" s="139"/>
      <c r="J1717" s="139"/>
      <c r="K1717" s="139"/>
      <c r="L1717" s="139"/>
      <c r="M1717" s="139"/>
      <c r="N1717" s="139"/>
      <c r="O1717" s="139"/>
      <c r="P1717" s="139"/>
      <c r="Q1717" s="139"/>
      <c r="R1717" s="139"/>
      <c r="S1717" s="139"/>
      <c r="T1717" s="139"/>
      <c r="U1717" s="139"/>
      <c r="V1717" s="139"/>
      <c r="W1717" s="139"/>
      <c r="X1717" s="139"/>
      <c r="Y1717" s="139"/>
      <c r="Z1717" s="139"/>
      <c r="AA1717" s="139"/>
      <c r="AB1717" s="139"/>
      <c r="AC1717" s="139"/>
      <c r="AD1717" s="139"/>
      <c r="AE1717" s="139"/>
      <c r="AF1717" s="139"/>
      <c r="AG1717" s="139"/>
      <c r="AH1717" s="139"/>
      <c r="AI1717" s="139"/>
      <c r="AJ1717" s="139"/>
      <c r="AK1717" s="139"/>
      <c r="AL1717" s="139"/>
      <c r="AM1717" s="139"/>
      <c r="AN1717" s="139"/>
      <c r="AO1717" s="139"/>
      <c r="AP1717" s="139"/>
      <c r="AQ1717" s="139"/>
      <c r="AR1717" s="139"/>
      <c r="AS1717" s="139"/>
      <c r="AT1717" s="139"/>
      <c r="AU1717" s="139"/>
      <c r="AV1717" s="139"/>
      <c r="AW1717" s="139"/>
      <c r="AX1717" s="139"/>
      <c r="AY1717" s="139"/>
      <c r="AZ1717" s="139"/>
      <c r="BA1717" s="139"/>
      <c r="BB1717" s="139"/>
      <c r="BC1717" s="139"/>
      <c r="BD1717" s="139"/>
      <c r="BE1717" s="139"/>
      <c r="BF1717" s="139"/>
      <c r="BG1717" s="139"/>
    </row>
    <row r="1718" spans="1:59" ht="14.25" x14ac:dyDescent="0.2">
      <c r="A1718" s="139"/>
      <c r="B1718" s="139"/>
      <c r="C1718" s="139"/>
      <c r="D1718" s="139"/>
      <c r="E1718" s="139"/>
      <c r="F1718" s="139"/>
      <c r="G1718" s="139"/>
      <c r="H1718" s="139"/>
      <c r="I1718" s="139"/>
      <c r="J1718" s="139"/>
      <c r="K1718" s="139"/>
      <c r="L1718" s="139"/>
      <c r="M1718" s="139"/>
      <c r="N1718" s="139"/>
      <c r="O1718" s="139"/>
      <c r="P1718" s="139"/>
      <c r="Q1718" s="139"/>
      <c r="R1718" s="139"/>
      <c r="S1718" s="139"/>
      <c r="T1718" s="139"/>
      <c r="U1718" s="139"/>
      <c r="V1718" s="139"/>
      <c r="W1718" s="139"/>
      <c r="X1718" s="139"/>
      <c r="Y1718" s="139"/>
      <c r="Z1718" s="139"/>
      <c r="AA1718" s="139"/>
      <c r="AB1718" s="139"/>
      <c r="AC1718" s="139"/>
      <c r="AD1718" s="139"/>
      <c r="AE1718" s="139"/>
      <c r="AF1718" s="139"/>
      <c r="AG1718" s="139"/>
      <c r="AH1718" s="139"/>
      <c r="AI1718" s="139"/>
      <c r="AJ1718" s="139"/>
      <c r="AK1718" s="139"/>
      <c r="AL1718" s="139"/>
      <c r="AM1718" s="139"/>
      <c r="AN1718" s="139"/>
      <c r="AO1718" s="139"/>
      <c r="AP1718" s="139"/>
      <c r="AQ1718" s="139"/>
      <c r="AR1718" s="139"/>
      <c r="AS1718" s="139"/>
      <c r="AT1718" s="139"/>
      <c r="AU1718" s="139"/>
      <c r="AV1718" s="139"/>
      <c r="AW1718" s="139"/>
      <c r="AX1718" s="139"/>
      <c r="AY1718" s="139"/>
      <c r="AZ1718" s="139"/>
      <c r="BA1718" s="139"/>
      <c r="BB1718" s="139"/>
      <c r="BC1718" s="139"/>
      <c r="BD1718" s="139"/>
      <c r="BE1718" s="139"/>
      <c r="BF1718" s="139"/>
      <c r="BG1718" s="139"/>
    </row>
    <row r="1719" spans="1:59" ht="14.25" x14ac:dyDescent="0.2">
      <c r="A1719" s="139"/>
      <c r="B1719" s="139"/>
      <c r="C1719" s="139"/>
      <c r="D1719" s="139"/>
      <c r="E1719" s="139"/>
      <c r="F1719" s="139"/>
      <c r="G1719" s="139"/>
      <c r="H1719" s="139"/>
      <c r="I1719" s="139"/>
      <c r="J1719" s="139"/>
      <c r="K1719" s="139"/>
      <c r="L1719" s="139"/>
      <c r="M1719" s="139"/>
      <c r="N1719" s="139"/>
      <c r="O1719" s="139"/>
      <c r="P1719" s="139"/>
      <c r="Q1719" s="139"/>
      <c r="R1719" s="139"/>
      <c r="S1719" s="139"/>
      <c r="T1719" s="139"/>
      <c r="U1719" s="139"/>
      <c r="V1719" s="139"/>
      <c r="W1719" s="139"/>
      <c r="X1719" s="139"/>
      <c r="Y1719" s="139"/>
      <c r="Z1719" s="139"/>
      <c r="AA1719" s="139"/>
      <c r="AB1719" s="139"/>
      <c r="AC1719" s="139"/>
      <c r="AD1719" s="139"/>
      <c r="AE1719" s="139"/>
      <c r="AF1719" s="139"/>
      <c r="AG1719" s="139"/>
      <c r="AH1719" s="139"/>
      <c r="AI1719" s="139"/>
      <c r="AJ1719" s="139"/>
      <c r="AK1719" s="139"/>
      <c r="AL1719" s="139"/>
      <c r="AM1719" s="139"/>
      <c r="AN1719" s="139"/>
      <c r="AO1719" s="139"/>
      <c r="AP1719" s="139"/>
      <c r="AQ1719" s="139"/>
      <c r="AR1719" s="139"/>
      <c r="AS1719" s="139"/>
      <c r="AT1719" s="139"/>
      <c r="AU1719" s="139"/>
      <c r="AV1719" s="139"/>
      <c r="AW1719" s="139"/>
      <c r="AX1719" s="139"/>
      <c r="AY1719" s="139"/>
      <c r="AZ1719" s="139"/>
      <c r="BA1719" s="139"/>
      <c r="BB1719" s="139"/>
      <c r="BC1719" s="139"/>
      <c r="BD1719" s="139"/>
      <c r="BE1719" s="139"/>
      <c r="BF1719" s="139"/>
      <c r="BG1719" s="139"/>
    </row>
    <row r="1720" spans="1:59" ht="14.25" x14ac:dyDescent="0.2">
      <c r="A1720" s="139"/>
      <c r="B1720" s="139"/>
      <c r="C1720" s="139"/>
      <c r="D1720" s="139"/>
      <c r="E1720" s="139"/>
      <c r="F1720" s="139"/>
      <c r="G1720" s="139"/>
      <c r="H1720" s="139"/>
      <c r="I1720" s="139"/>
      <c r="J1720" s="139"/>
      <c r="K1720" s="139"/>
      <c r="L1720" s="139"/>
      <c r="M1720" s="139"/>
      <c r="N1720" s="139"/>
      <c r="O1720" s="139"/>
      <c r="P1720" s="139"/>
      <c r="Q1720" s="139"/>
      <c r="R1720" s="139"/>
      <c r="S1720" s="139"/>
      <c r="T1720" s="139"/>
      <c r="U1720" s="139"/>
      <c r="V1720" s="139"/>
      <c r="W1720" s="139"/>
      <c r="X1720" s="139"/>
      <c r="Y1720" s="139"/>
      <c r="Z1720" s="139"/>
      <c r="AA1720" s="139"/>
      <c r="AB1720" s="139"/>
      <c r="AC1720" s="139"/>
      <c r="AD1720" s="139"/>
      <c r="AE1720" s="139"/>
      <c r="AF1720" s="139"/>
      <c r="AG1720" s="139"/>
      <c r="AH1720" s="139"/>
      <c r="AI1720" s="139"/>
      <c r="AJ1720" s="139"/>
      <c r="AK1720" s="139"/>
      <c r="AL1720" s="139"/>
      <c r="AM1720" s="139"/>
      <c r="AN1720" s="139"/>
      <c r="AO1720" s="139"/>
      <c r="AP1720" s="139"/>
      <c r="AQ1720" s="139"/>
      <c r="AR1720" s="139"/>
      <c r="AS1720" s="139"/>
      <c r="AT1720" s="139"/>
      <c r="AU1720" s="139"/>
      <c r="AV1720" s="139"/>
      <c r="AW1720" s="139"/>
      <c r="AX1720" s="139"/>
      <c r="AY1720" s="139"/>
      <c r="AZ1720" s="139"/>
      <c r="BA1720" s="139"/>
      <c r="BB1720" s="139"/>
      <c r="BC1720" s="139"/>
      <c r="BD1720" s="139"/>
      <c r="BE1720" s="139"/>
      <c r="BF1720" s="139"/>
      <c r="BG1720" s="139"/>
    </row>
    <row r="1721" spans="1:59" ht="14.25" x14ac:dyDescent="0.2">
      <c r="A1721" s="139"/>
      <c r="B1721" s="139"/>
      <c r="C1721" s="139"/>
      <c r="D1721" s="139"/>
      <c r="E1721" s="139"/>
      <c r="F1721" s="139"/>
      <c r="G1721" s="139"/>
      <c r="H1721" s="139"/>
      <c r="I1721" s="139"/>
      <c r="J1721" s="139"/>
      <c r="K1721" s="139"/>
      <c r="L1721" s="139"/>
      <c r="M1721" s="139"/>
      <c r="N1721" s="139"/>
      <c r="O1721" s="139"/>
      <c r="P1721" s="139"/>
      <c r="Q1721" s="139"/>
      <c r="R1721" s="139"/>
      <c r="S1721" s="139"/>
      <c r="T1721" s="139"/>
      <c r="U1721" s="139"/>
      <c r="V1721" s="139"/>
      <c r="W1721" s="139"/>
      <c r="X1721" s="139"/>
      <c r="Y1721" s="139"/>
      <c r="Z1721" s="139"/>
      <c r="AA1721" s="139"/>
      <c r="AB1721" s="139"/>
      <c r="AC1721" s="139"/>
      <c r="AD1721" s="139"/>
      <c r="AE1721" s="139"/>
      <c r="AF1721" s="139"/>
      <c r="AG1721" s="139"/>
      <c r="AH1721" s="139"/>
      <c r="AI1721" s="139"/>
      <c r="AJ1721" s="139"/>
      <c r="AK1721" s="139"/>
      <c r="AL1721" s="139"/>
      <c r="AM1721" s="139"/>
      <c r="AN1721" s="139"/>
      <c r="AO1721" s="139"/>
      <c r="AP1721" s="139"/>
      <c r="AQ1721" s="139"/>
      <c r="AR1721" s="139"/>
      <c r="AS1721" s="139"/>
      <c r="AT1721" s="139"/>
      <c r="AU1721" s="139"/>
      <c r="AV1721" s="139"/>
      <c r="AW1721" s="139"/>
      <c r="AX1721" s="139"/>
      <c r="AY1721" s="139"/>
      <c r="AZ1721" s="139"/>
      <c r="BA1721" s="139"/>
      <c r="BB1721" s="139"/>
      <c r="BC1721" s="139"/>
      <c r="BD1721" s="139"/>
      <c r="BE1721" s="139"/>
      <c r="BF1721" s="139"/>
      <c r="BG1721" s="139"/>
    </row>
    <row r="1722" spans="1:59" ht="14.25" x14ac:dyDescent="0.2">
      <c r="A1722" s="139"/>
      <c r="B1722" s="139"/>
      <c r="C1722" s="139"/>
      <c r="D1722" s="139"/>
      <c r="E1722" s="139"/>
      <c r="F1722" s="139"/>
      <c r="G1722" s="139"/>
      <c r="H1722" s="139"/>
      <c r="I1722" s="139"/>
      <c r="J1722" s="139"/>
      <c r="K1722" s="139"/>
      <c r="L1722" s="139"/>
      <c r="M1722" s="139"/>
      <c r="N1722" s="139"/>
      <c r="O1722" s="139"/>
      <c r="P1722" s="139"/>
      <c r="Q1722" s="139"/>
      <c r="R1722" s="139"/>
      <c r="S1722" s="139"/>
      <c r="T1722" s="139"/>
      <c r="U1722" s="139"/>
      <c r="V1722" s="139"/>
      <c r="W1722" s="139"/>
      <c r="X1722" s="139"/>
      <c r="Y1722" s="139"/>
      <c r="Z1722" s="139"/>
      <c r="AA1722" s="139"/>
      <c r="AB1722" s="139"/>
      <c r="AC1722" s="139"/>
      <c r="AD1722" s="139"/>
      <c r="AE1722" s="139"/>
      <c r="AF1722" s="139"/>
      <c r="AG1722" s="139"/>
      <c r="AH1722" s="139"/>
      <c r="AI1722" s="139"/>
      <c r="AJ1722" s="139"/>
      <c r="AK1722" s="139"/>
      <c r="AL1722" s="139"/>
      <c r="AM1722" s="139"/>
      <c r="AN1722" s="139"/>
      <c r="AO1722" s="139"/>
      <c r="AP1722" s="139"/>
      <c r="AQ1722" s="139"/>
      <c r="AR1722" s="139"/>
      <c r="AS1722" s="139"/>
      <c r="AT1722" s="139"/>
      <c r="AU1722" s="139"/>
      <c r="AV1722" s="139"/>
      <c r="AW1722" s="139"/>
      <c r="AX1722" s="139"/>
      <c r="AY1722" s="139"/>
      <c r="AZ1722" s="139"/>
      <c r="BA1722" s="139"/>
      <c r="BB1722" s="139"/>
      <c r="BC1722" s="139"/>
      <c r="BD1722" s="139"/>
      <c r="BE1722" s="139"/>
      <c r="BF1722" s="139"/>
      <c r="BG1722" s="139"/>
    </row>
    <row r="1723" spans="1:59" ht="14.25" x14ac:dyDescent="0.2">
      <c r="A1723" s="139"/>
      <c r="B1723" s="139"/>
      <c r="C1723" s="139"/>
      <c r="D1723" s="139"/>
      <c r="E1723" s="139"/>
      <c r="F1723" s="139"/>
      <c r="G1723" s="139"/>
      <c r="H1723" s="139"/>
      <c r="I1723" s="139"/>
      <c r="J1723" s="139"/>
      <c r="K1723" s="139"/>
      <c r="L1723" s="139"/>
      <c r="M1723" s="139"/>
      <c r="N1723" s="139"/>
      <c r="O1723" s="139"/>
      <c r="P1723" s="139"/>
      <c r="Q1723" s="139"/>
      <c r="R1723" s="139"/>
      <c r="S1723" s="139"/>
      <c r="T1723" s="139"/>
      <c r="U1723" s="139"/>
      <c r="V1723" s="139"/>
      <c r="W1723" s="139"/>
      <c r="X1723" s="139"/>
      <c r="Y1723" s="139"/>
      <c r="Z1723" s="139"/>
      <c r="AA1723" s="139"/>
      <c r="AB1723" s="139"/>
      <c r="AC1723" s="139"/>
      <c r="AD1723" s="139"/>
      <c r="AE1723" s="139"/>
      <c r="AF1723" s="139"/>
      <c r="AG1723" s="139"/>
      <c r="AH1723" s="139"/>
      <c r="AI1723" s="139"/>
      <c r="AJ1723" s="139"/>
      <c r="AK1723" s="139"/>
      <c r="AL1723" s="139"/>
      <c r="AM1723" s="139"/>
      <c r="AN1723" s="139"/>
      <c r="AO1723" s="139"/>
      <c r="AP1723" s="139"/>
      <c r="AQ1723" s="139"/>
      <c r="AR1723" s="139"/>
      <c r="AS1723" s="139"/>
      <c r="AT1723" s="139"/>
      <c r="AU1723" s="139"/>
      <c r="AV1723" s="139"/>
      <c r="AW1723" s="139"/>
      <c r="AX1723" s="139"/>
      <c r="AY1723" s="139"/>
      <c r="AZ1723" s="139"/>
      <c r="BA1723" s="139"/>
      <c r="BB1723" s="139"/>
      <c r="BC1723" s="139"/>
      <c r="BD1723" s="139"/>
      <c r="BE1723" s="139"/>
      <c r="BF1723" s="139"/>
      <c r="BG1723" s="139"/>
    </row>
    <row r="1724" spans="1:59" ht="14.25" x14ac:dyDescent="0.2">
      <c r="A1724" s="139"/>
      <c r="B1724" s="139"/>
      <c r="C1724" s="139"/>
      <c r="D1724" s="139"/>
      <c r="E1724" s="139"/>
      <c r="F1724" s="139"/>
      <c r="G1724" s="139"/>
      <c r="H1724" s="139"/>
      <c r="I1724" s="139"/>
      <c r="J1724" s="139"/>
      <c r="K1724" s="139"/>
      <c r="L1724" s="139"/>
      <c r="M1724" s="139"/>
      <c r="N1724" s="139"/>
      <c r="O1724" s="139"/>
      <c r="P1724" s="139"/>
      <c r="Q1724" s="139"/>
      <c r="R1724" s="139"/>
      <c r="S1724" s="139"/>
      <c r="T1724" s="139"/>
      <c r="U1724" s="139"/>
      <c r="V1724" s="139"/>
      <c r="W1724" s="139"/>
      <c r="X1724" s="139"/>
      <c r="Y1724" s="139"/>
      <c r="Z1724" s="139"/>
      <c r="AA1724" s="139"/>
      <c r="AB1724" s="139"/>
      <c r="AC1724" s="139"/>
      <c r="AD1724" s="139"/>
      <c r="AE1724" s="139"/>
      <c r="AF1724" s="139"/>
      <c r="AG1724" s="139"/>
      <c r="AH1724" s="139"/>
      <c r="AI1724" s="139"/>
      <c r="AJ1724" s="139"/>
      <c r="AK1724" s="139"/>
      <c r="AL1724" s="139"/>
      <c r="AM1724" s="139"/>
      <c r="AN1724" s="139"/>
      <c r="AO1724" s="139"/>
      <c r="AP1724" s="139"/>
      <c r="AQ1724" s="139"/>
      <c r="AR1724" s="139"/>
      <c r="AS1724" s="139"/>
      <c r="AT1724" s="139"/>
      <c r="AU1724" s="139"/>
      <c r="AV1724" s="139"/>
      <c r="AW1724" s="139"/>
      <c r="AX1724" s="139"/>
      <c r="AY1724" s="139"/>
      <c r="AZ1724" s="139"/>
      <c r="BA1724" s="139"/>
      <c r="BB1724" s="139"/>
      <c r="BC1724" s="139"/>
      <c r="BD1724" s="139"/>
      <c r="BE1724" s="139"/>
      <c r="BF1724" s="139"/>
      <c r="BG1724" s="139"/>
    </row>
    <row r="1725" spans="1:59" ht="14.25" x14ac:dyDescent="0.2">
      <c r="A1725" s="139"/>
      <c r="B1725" s="139"/>
      <c r="C1725" s="139"/>
      <c r="D1725" s="139"/>
      <c r="E1725" s="139"/>
      <c r="F1725" s="139"/>
      <c r="G1725" s="139"/>
      <c r="H1725" s="139"/>
      <c r="I1725" s="139"/>
      <c r="J1725" s="139"/>
      <c r="K1725" s="139"/>
      <c r="L1725" s="139"/>
      <c r="M1725" s="139"/>
      <c r="N1725" s="139"/>
      <c r="O1725" s="139"/>
      <c r="P1725" s="139"/>
      <c r="Q1725" s="139"/>
      <c r="R1725" s="139"/>
      <c r="S1725" s="139"/>
      <c r="T1725" s="139"/>
      <c r="U1725" s="139"/>
      <c r="V1725" s="139"/>
      <c r="W1725" s="139"/>
      <c r="X1725" s="139"/>
      <c r="Y1725" s="139"/>
      <c r="Z1725" s="139"/>
      <c r="AA1725" s="139"/>
      <c r="AB1725" s="139"/>
      <c r="AC1725" s="139"/>
      <c r="AD1725" s="139"/>
      <c r="AE1725" s="139"/>
      <c r="AF1725" s="139"/>
      <c r="AG1725" s="139"/>
      <c r="AH1725" s="139"/>
      <c r="AI1725" s="139"/>
      <c r="AJ1725" s="139"/>
      <c r="AK1725" s="139"/>
      <c r="AL1725" s="139"/>
      <c r="AM1725" s="139"/>
      <c r="AN1725" s="139"/>
      <c r="AO1725" s="139"/>
      <c r="AP1725" s="139"/>
      <c r="AQ1725" s="139"/>
      <c r="AR1725" s="139"/>
      <c r="AS1725" s="139"/>
      <c r="AT1725" s="139"/>
      <c r="AU1725" s="139"/>
      <c r="AV1725" s="139"/>
      <c r="AW1725" s="139"/>
      <c r="AX1725" s="139"/>
      <c r="AY1725" s="139"/>
      <c r="AZ1725" s="139"/>
      <c r="BA1725" s="139"/>
      <c r="BB1725" s="139"/>
      <c r="BC1725" s="139"/>
      <c r="BD1725" s="139"/>
      <c r="BE1725" s="139"/>
      <c r="BF1725" s="139"/>
      <c r="BG1725" s="139"/>
    </row>
    <row r="1726" spans="1:59" ht="14.25" x14ac:dyDescent="0.2">
      <c r="A1726" s="139"/>
      <c r="B1726" s="139"/>
      <c r="C1726" s="139"/>
      <c r="D1726" s="139"/>
      <c r="E1726" s="139"/>
      <c r="F1726" s="139"/>
      <c r="G1726" s="139"/>
      <c r="H1726" s="139"/>
      <c r="I1726" s="139"/>
      <c r="J1726" s="139"/>
      <c r="K1726" s="139"/>
      <c r="L1726" s="139"/>
      <c r="M1726" s="139"/>
      <c r="N1726" s="139"/>
      <c r="O1726" s="139"/>
      <c r="P1726" s="139"/>
      <c r="Q1726" s="139"/>
      <c r="R1726" s="139"/>
      <c r="S1726" s="139"/>
      <c r="T1726" s="139"/>
      <c r="U1726" s="139"/>
      <c r="V1726" s="139"/>
      <c r="W1726" s="139"/>
      <c r="X1726" s="139"/>
      <c r="Y1726" s="139"/>
      <c r="Z1726" s="139"/>
      <c r="AA1726" s="139"/>
      <c r="AB1726" s="139"/>
      <c r="AC1726" s="139"/>
      <c r="AD1726" s="139"/>
      <c r="AE1726" s="139"/>
      <c r="AF1726" s="139"/>
      <c r="AG1726" s="139"/>
      <c r="AH1726" s="139"/>
      <c r="AI1726" s="139"/>
      <c r="AJ1726" s="139"/>
      <c r="AK1726" s="139"/>
      <c r="AL1726" s="139"/>
      <c r="AM1726" s="139"/>
      <c r="AN1726" s="139"/>
      <c r="AO1726" s="139"/>
      <c r="AP1726" s="139"/>
      <c r="AQ1726" s="139"/>
      <c r="AR1726" s="139"/>
      <c r="AS1726" s="139"/>
      <c r="AT1726" s="139"/>
      <c r="AU1726" s="139"/>
      <c r="AV1726" s="139"/>
      <c r="AW1726" s="139"/>
      <c r="AX1726" s="139"/>
      <c r="AY1726" s="139"/>
      <c r="AZ1726" s="139"/>
      <c r="BA1726" s="139"/>
      <c r="BB1726" s="139"/>
      <c r="BC1726" s="139"/>
      <c r="BD1726" s="139"/>
      <c r="BE1726" s="139"/>
      <c r="BF1726" s="139"/>
      <c r="BG1726" s="139"/>
    </row>
    <row r="1727" spans="1:59" ht="14.25" x14ac:dyDescent="0.2">
      <c r="A1727" s="139"/>
      <c r="B1727" s="139"/>
      <c r="C1727" s="139"/>
      <c r="D1727" s="139"/>
      <c r="E1727" s="139"/>
      <c r="F1727" s="139"/>
      <c r="G1727" s="139"/>
      <c r="H1727" s="139"/>
      <c r="I1727" s="139"/>
      <c r="J1727" s="139"/>
      <c r="K1727" s="139"/>
      <c r="L1727" s="139"/>
      <c r="M1727" s="139"/>
      <c r="N1727" s="139"/>
      <c r="O1727" s="139"/>
      <c r="P1727" s="139"/>
      <c r="Q1727" s="139"/>
      <c r="R1727" s="139"/>
      <c r="S1727" s="139"/>
      <c r="T1727" s="139"/>
      <c r="U1727" s="139"/>
      <c r="V1727" s="139"/>
      <c r="W1727" s="139"/>
      <c r="X1727" s="139"/>
      <c r="Y1727" s="139"/>
      <c r="Z1727" s="139"/>
      <c r="AA1727" s="139"/>
      <c r="AB1727" s="139"/>
      <c r="AC1727" s="139"/>
      <c r="AD1727" s="139"/>
      <c r="AE1727" s="139"/>
      <c r="AF1727" s="139"/>
      <c r="AG1727" s="139"/>
      <c r="AH1727" s="139"/>
      <c r="AI1727" s="139"/>
      <c r="AJ1727" s="139"/>
      <c r="AK1727" s="139"/>
      <c r="AL1727" s="139"/>
      <c r="AM1727" s="139"/>
      <c r="AN1727" s="139"/>
      <c r="AO1727" s="139"/>
      <c r="AP1727" s="139"/>
      <c r="AQ1727" s="139"/>
      <c r="AR1727" s="139"/>
      <c r="AS1727" s="139"/>
      <c r="AT1727" s="139"/>
      <c r="AU1727" s="139"/>
      <c r="AV1727" s="139"/>
      <c r="AW1727" s="139"/>
      <c r="AX1727" s="139"/>
      <c r="AY1727" s="139"/>
      <c r="AZ1727" s="139"/>
      <c r="BA1727" s="139"/>
      <c r="BB1727" s="139"/>
      <c r="BC1727" s="139"/>
      <c r="BD1727" s="139"/>
      <c r="BE1727" s="139"/>
      <c r="BF1727" s="139"/>
      <c r="BG1727" s="139"/>
    </row>
    <row r="1728" spans="1:59" ht="14.25" x14ac:dyDescent="0.2">
      <c r="A1728" s="139"/>
      <c r="B1728" s="139"/>
      <c r="C1728" s="139"/>
      <c r="D1728" s="139"/>
      <c r="E1728" s="139"/>
      <c r="F1728" s="139"/>
      <c r="G1728" s="139"/>
      <c r="H1728" s="139"/>
      <c r="I1728" s="139"/>
      <c r="J1728" s="139"/>
      <c r="K1728" s="139"/>
      <c r="L1728" s="139"/>
      <c r="M1728" s="139"/>
      <c r="N1728" s="139"/>
      <c r="O1728" s="139"/>
      <c r="P1728" s="139"/>
      <c r="Q1728" s="139"/>
      <c r="R1728" s="139"/>
      <c r="S1728" s="139"/>
      <c r="T1728" s="139"/>
      <c r="U1728" s="139"/>
      <c r="V1728" s="139"/>
      <c r="W1728" s="139"/>
      <c r="X1728" s="139"/>
      <c r="Y1728" s="139"/>
      <c r="Z1728" s="139"/>
      <c r="AA1728" s="139"/>
      <c r="AB1728" s="139"/>
      <c r="AC1728" s="139"/>
      <c r="AD1728" s="139"/>
      <c r="AE1728" s="139"/>
      <c r="AF1728" s="139"/>
      <c r="AG1728" s="139"/>
      <c r="AH1728" s="139"/>
      <c r="AI1728" s="139"/>
      <c r="AJ1728" s="139"/>
      <c r="AK1728" s="139"/>
      <c r="AL1728" s="139"/>
      <c r="AM1728" s="139"/>
      <c r="AN1728" s="139"/>
      <c r="AO1728" s="139"/>
      <c r="AP1728" s="139"/>
      <c r="AQ1728" s="139"/>
      <c r="AR1728" s="139"/>
      <c r="AS1728" s="139"/>
      <c r="AT1728" s="139"/>
      <c r="AU1728" s="139"/>
      <c r="AV1728" s="139"/>
      <c r="AW1728" s="139"/>
      <c r="AX1728" s="139"/>
      <c r="AY1728" s="139"/>
      <c r="AZ1728" s="139"/>
      <c r="BA1728" s="139"/>
      <c r="BB1728" s="139"/>
      <c r="BC1728" s="139"/>
      <c r="BD1728" s="139"/>
      <c r="BE1728" s="139"/>
      <c r="BF1728" s="139"/>
      <c r="BG1728" s="139"/>
    </row>
    <row r="1729" spans="1:59" ht="14.25" x14ac:dyDescent="0.2">
      <c r="A1729" s="139"/>
      <c r="B1729" s="139"/>
      <c r="C1729" s="139"/>
      <c r="D1729" s="139"/>
      <c r="E1729" s="139"/>
      <c r="F1729" s="139"/>
      <c r="G1729" s="139"/>
      <c r="H1729" s="139"/>
      <c r="I1729" s="139"/>
      <c r="J1729" s="139"/>
      <c r="K1729" s="139"/>
      <c r="L1729" s="139"/>
      <c r="M1729" s="139"/>
      <c r="N1729" s="139"/>
      <c r="O1729" s="139"/>
      <c r="P1729" s="139"/>
      <c r="Q1729" s="139"/>
      <c r="R1729" s="139"/>
      <c r="S1729" s="139"/>
      <c r="T1729" s="139"/>
      <c r="U1729" s="139"/>
      <c r="V1729" s="139"/>
      <c r="W1729" s="139"/>
      <c r="X1729" s="139"/>
      <c r="Y1729" s="139"/>
      <c r="Z1729" s="139"/>
      <c r="AA1729" s="139"/>
      <c r="AB1729" s="139"/>
      <c r="AC1729" s="139"/>
      <c r="AD1729" s="139"/>
      <c r="AE1729" s="139"/>
      <c r="AF1729" s="139"/>
      <c r="AG1729" s="139"/>
      <c r="AH1729" s="139"/>
      <c r="AI1729" s="139"/>
      <c r="AJ1729" s="139"/>
      <c r="AK1729" s="139"/>
      <c r="AL1729" s="139"/>
      <c r="AM1729" s="139"/>
      <c r="AN1729" s="139"/>
      <c r="AO1729" s="139"/>
      <c r="AP1729" s="139"/>
      <c r="AQ1729" s="139"/>
      <c r="AR1729" s="139"/>
      <c r="AS1729" s="139"/>
      <c r="AT1729" s="139"/>
      <c r="AU1729" s="139"/>
      <c r="AV1729" s="139"/>
      <c r="AW1729" s="139"/>
      <c r="AX1729" s="139"/>
      <c r="AY1729" s="139"/>
      <c r="AZ1729" s="139"/>
      <c r="BA1729" s="139"/>
      <c r="BB1729" s="139"/>
      <c r="BC1729" s="139"/>
      <c r="BD1729" s="139"/>
      <c r="BE1729" s="139"/>
      <c r="BF1729" s="139"/>
      <c r="BG1729" s="139"/>
    </row>
    <row r="1730" spans="1:59" ht="14.25" x14ac:dyDescent="0.2">
      <c r="A1730" s="139"/>
      <c r="B1730" s="139"/>
      <c r="C1730" s="139"/>
      <c r="D1730" s="139"/>
      <c r="E1730" s="139"/>
      <c r="F1730" s="139"/>
      <c r="G1730" s="139"/>
      <c r="H1730" s="139"/>
      <c r="I1730" s="139"/>
      <c r="J1730" s="139"/>
      <c r="K1730" s="139"/>
      <c r="L1730" s="139"/>
      <c r="M1730" s="139"/>
      <c r="N1730" s="139"/>
      <c r="O1730" s="139"/>
      <c r="P1730" s="139"/>
      <c r="Q1730" s="139"/>
      <c r="R1730" s="139"/>
      <c r="S1730" s="139"/>
      <c r="T1730" s="139"/>
      <c r="U1730" s="139"/>
      <c r="V1730" s="139"/>
      <c r="W1730" s="139"/>
      <c r="X1730" s="139"/>
      <c r="Y1730" s="139"/>
      <c r="Z1730" s="139"/>
      <c r="AA1730" s="139"/>
      <c r="AB1730" s="139"/>
      <c r="AC1730" s="139"/>
      <c r="AD1730" s="139"/>
      <c r="AE1730" s="139"/>
      <c r="AF1730" s="139"/>
      <c r="AG1730" s="139"/>
      <c r="AH1730" s="139"/>
      <c r="AI1730" s="139"/>
      <c r="AJ1730" s="139"/>
      <c r="AK1730" s="139"/>
      <c r="AL1730" s="139"/>
      <c r="AM1730" s="139"/>
      <c r="AN1730" s="139"/>
      <c r="AO1730" s="139"/>
      <c r="AP1730" s="139"/>
      <c r="AQ1730" s="139"/>
      <c r="AR1730" s="139"/>
      <c r="AS1730" s="139"/>
      <c r="AT1730" s="139"/>
      <c r="AU1730" s="139"/>
      <c r="AV1730" s="139"/>
      <c r="AW1730" s="139"/>
      <c r="AX1730" s="139"/>
      <c r="AY1730" s="139"/>
      <c r="AZ1730" s="139"/>
      <c r="BA1730" s="139"/>
      <c r="BB1730" s="139"/>
      <c r="BC1730" s="139"/>
      <c r="BD1730" s="139"/>
      <c r="BE1730" s="139"/>
      <c r="BF1730" s="139"/>
      <c r="BG1730" s="139"/>
    </row>
    <row r="1731" spans="1:59" ht="14.25" x14ac:dyDescent="0.2">
      <c r="A1731" s="139"/>
      <c r="B1731" s="139"/>
      <c r="C1731" s="139"/>
      <c r="D1731" s="139"/>
      <c r="E1731" s="139"/>
      <c r="F1731" s="139"/>
      <c r="G1731" s="139"/>
      <c r="H1731" s="139"/>
      <c r="I1731" s="139"/>
      <c r="J1731" s="139"/>
      <c r="K1731" s="139"/>
      <c r="L1731" s="139"/>
      <c r="M1731" s="139"/>
      <c r="N1731" s="139"/>
      <c r="O1731" s="139"/>
      <c r="P1731" s="139"/>
      <c r="Q1731" s="139"/>
      <c r="R1731" s="139"/>
      <c r="S1731" s="139"/>
      <c r="T1731" s="139"/>
      <c r="U1731" s="139"/>
      <c r="V1731" s="139"/>
      <c r="W1731" s="139"/>
      <c r="X1731" s="139"/>
      <c r="Y1731" s="139"/>
      <c r="Z1731" s="139"/>
      <c r="AA1731" s="139"/>
      <c r="AB1731" s="139"/>
      <c r="AC1731" s="139"/>
      <c r="AD1731" s="139"/>
      <c r="AE1731" s="139"/>
      <c r="AF1731" s="139"/>
      <c r="AG1731" s="139"/>
      <c r="AH1731" s="139"/>
      <c r="AI1731" s="139"/>
      <c r="AJ1731" s="139"/>
      <c r="AK1731" s="139"/>
      <c r="AL1731" s="139"/>
      <c r="AM1731" s="139"/>
      <c r="AN1731" s="139"/>
      <c r="AO1731" s="139"/>
      <c r="AP1731" s="139"/>
      <c r="AQ1731" s="139"/>
      <c r="AR1731" s="139"/>
      <c r="AS1731" s="139"/>
      <c r="AT1731" s="139"/>
      <c r="AU1731" s="139"/>
      <c r="AV1731" s="139"/>
      <c r="AW1731" s="139"/>
      <c r="AX1731" s="139"/>
      <c r="AY1731" s="139"/>
      <c r="AZ1731" s="139"/>
      <c r="BA1731" s="139"/>
      <c r="BB1731" s="139"/>
      <c r="BC1731" s="139"/>
      <c r="BD1731" s="139"/>
      <c r="BE1731" s="139"/>
      <c r="BF1731" s="139"/>
      <c r="BG1731" s="139"/>
    </row>
    <row r="1732" spans="1:59" ht="14.25" x14ac:dyDescent="0.2">
      <c r="A1732" s="139"/>
      <c r="B1732" s="139"/>
      <c r="C1732" s="139"/>
      <c r="D1732" s="139"/>
      <c r="E1732" s="139"/>
      <c r="F1732" s="139"/>
      <c r="G1732" s="139"/>
      <c r="H1732" s="139"/>
      <c r="I1732" s="139"/>
      <c r="J1732" s="139"/>
      <c r="K1732" s="139"/>
      <c r="L1732" s="139"/>
      <c r="M1732" s="139"/>
      <c r="N1732" s="139"/>
      <c r="O1732" s="139"/>
      <c r="P1732" s="139"/>
      <c r="Q1732" s="139"/>
      <c r="R1732" s="139"/>
      <c r="S1732" s="139"/>
      <c r="T1732" s="139"/>
      <c r="U1732" s="139"/>
      <c r="V1732" s="139"/>
      <c r="W1732" s="139"/>
      <c r="X1732" s="139"/>
      <c r="Y1732" s="139"/>
      <c r="Z1732" s="139"/>
      <c r="AA1732" s="139"/>
      <c r="AB1732" s="139"/>
      <c r="AC1732" s="139"/>
      <c r="AD1732" s="139"/>
      <c r="AE1732" s="139"/>
      <c r="AF1732" s="139"/>
      <c r="AG1732" s="139"/>
      <c r="AH1732" s="139"/>
      <c r="AI1732" s="139"/>
      <c r="AJ1732" s="139"/>
      <c r="AK1732" s="139"/>
      <c r="AL1732" s="139"/>
      <c r="AM1732" s="139"/>
      <c r="AN1732" s="139"/>
      <c r="AO1732" s="139"/>
      <c r="AP1732" s="139"/>
      <c r="AQ1732" s="139"/>
      <c r="AR1732" s="139"/>
      <c r="AS1732" s="139"/>
      <c r="AT1732" s="139"/>
      <c r="AU1732" s="139"/>
      <c r="AV1732" s="139"/>
      <c r="AW1732" s="139"/>
      <c r="AX1732" s="139"/>
      <c r="AY1732" s="139"/>
      <c r="AZ1732" s="139"/>
      <c r="BA1732" s="139"/>
      <c r="BB1732" s="139"/>
      <c r="BC1732" s="139"/>
      <c r="BD1732" s="139"/>
      <c r="BE1732" s="139"/>
      <c r="BF1732" s="139"/>
      <c r="BG1732" s="139"/>
    </row>
    <row r="1733" spans="1:59" ht="14.25" x14ac:dyDescent="0.2">
      <c r="A1733" s="139"/>
      <c r="B1733" s="139"/>
      <c r="C1733" s="139"/>
      <c r="D1733" s="139"/>
      <c r="E1733" s="139"/>
      <c r="F1733" s="139"/>
      <c r="G1733" s="139"/>
      <c r="H1733" s="139"/>
      <c r="I1733" s="139"/>
      <c r="J1733" s="139"/>
      <c r="K1733" s="139"/>
      <c r="L1733" s="139"/>
      <c r="M1733" s="139"/>
      <c r="N1733" s="139"/>
      <c r="O1733" s="139"/>
      <c r="P1733" s="139"/>
      <c r="Q1733" s="139"/>
      <c r="R1733" s="139"/>
      <c r="S1733" s="139"/>
      <c r="T1733" s="139"/>
      <c r="U1733" s="139"/>
      <c r="V1733" s="139"/>
      <c r="W1733" s="139"/>
      <c r="X1733" s="139"/>
      <c r="Y1733" s="139"/>
      <c r="Z1733" s="139"/>
      <c r="AA1733" s="139"/>
      <c r="AB1733" s="139"/>
      <c r="AC1733" s="139"/>
      <c r="AD1733" s="139"/>
      <c r="AE1733" s="139"/>
      <c r="AF1733" s="139"/>
      <c r="AG1733" s="139"/>
      <c r="AH1733" s="139"/>
      <c r="AI1733" s="139"/>
      <c r="AJ1733" s="139"/>
      <c r="AK1733" s="139"/>
      <c r="AL1733" s="139"/>
      <c r="AM1733" s="139"/>
      <c r="AN1733" s="139"/>
      <c r="AO1733" s="139"/>
      <c r="AP1733" s="139"/>
      <c r="AQ1733" s="139"/>
      <c r="AR1733" s="139"/>
      <c r="AS1733" s="139"/>
      <c r="AT1733" s="139"/>
      <c r="AU1733" s="139"/>
      <c r="AV1733" s="139"/>
      <c r="AW1733" s="139"/>
      <c r="AX1733" s="139"/>
      <c r="AY1733" s="139"/>
      <c r="AZ1733" s="139"/>
      <c r="BA1733" s="139"/>
      <c r="BB1733" s="139"/>
      <c r="BC1733" s="139"/>
      <c r="BD1733" s="139"/>
      <c r="BE1733" s="139"/>
      <c r="BF1733" s="139"/>
      <c r="BG1733" s="139"/>
    </row>
    <row r="1734" spans="1:59" ht="14.25" x14ac:dyDescent="0.2">
      <c r="A1734" s="139"/>
      <c r="B1734" s="139"/>
      <c r="C1734" s="139"/>
      <c r="D1734" s="139"/>
      <c r="E1734" s="139"/>
      <c r="F1734" s="139"/>
      <c r="G1734" s="139"/>
      <c r="H1734" s="139"/>
      <c r="I1734" s="139"/>
      <c r="J1734" s="139"/>
      <c r="K1734" s="139"/>
      <c r="L1734" s="139"/>
      <c r="M1734" s="139"/>
      <c r="N1734" s="139"/>
      <c r="O1734" s="139"/>
      <c r="P1734" s="139"/>
      <c r="Q1734" s="139"/>
      <c r="R1734" s="139"/>
      <c r="S1734" s="139"/>
      <c r="T1734" s="139"/>
      <c r="U1734" s="139"/>
      <c r="V1734" s="139"/>
      <c r="W1734" s="139"/>
      <c r="X1734" s="139"/>
      <c r="Y1734" s="139"/>
      <c r="Z1734" s="139"/>
      <c r="AA1734" s="139"/>
      <c r="AB1734" s="139"/>
      <c r="AC1734" s="139"/>
      <c r="AD1734" s="139"/>
      <c r="AE1734" s="139"/>
      <c r="AF1734" s="139"/>
      <c r="AG1734" s="139"/>
      <c r="AH1734" s="139"/>
      <c r="AI1734" s="139"/>
      <c r="AJ1734" s="139"/>
      <c r="AK1734" s="139"/>
      <c r="AL1734" s="139"/>
      <c r="AM1734" s="139"/>
      <c r="AN1734" s="139"/>
      <c r="AO1734" s="139"/>
      <c r="AP1734" s="139"/>
      <c r="AQ1734" s="139"/>
      <c r="AR1734" s="139"/>
      <c r="AS1734" s="139"/>
      <c r="AT1734" s="139"/>
      <c r="AU1734" s="139"/>
      <c r="AV1734" s="139"/>
      <c r="AW1734" s="139"/>
      <c r="AX1734" s="139"/>
      <c r="AY1734" s="139"/>
      <c r="AZ1734" s="139"/>
      <c r="BA1734" s="139"/>
      <c r="BB1734" s="139"/>
      <c r="BC1734" s="139"/>
      <c r="BD1734" s="139"/>
      <c r="BE1734" s="139"/>
      <c r="BF1734" s="139"/>
      <c r="BG1734" s="139"/>
    </row>
    <row r="1735" spans="1:59" ht="14.25" x14ac:dyDescent="0.2">
      <c r="A1735" s="139"/>
      <c r="B1735" s="139"/>
      <c r="C1735" s="139"/>
      <c r="D1735" s="139"/>
      <c r="E1735" s="139"/>
      <c r="F1735" s="139"/>
      <c r="G1735" s="139"/>
      <c r="H1735" s="139"/>
      <c r="I1735" s="139"/>
      <c r="J1735" s="139"/>
      <c r="K1735" s="139"/>
      <c r="L1735" s="139"/>
      <c r="M1735" s="139"/>
      <c r="N1735" s="139"/>
      <c r="O1735" s="139"/>
      <c r="P1735" s="139"/>
      <c r="Q1735" s="139"/>
      <c r="R1735" s="139"/>
      <c r="S1735" s="139"/>
      <c r="T1735" s="139"/>
      <c r="U1735" s="139"/>
      <c r="V1735" s="139"/>
      <c r="W1735" s="139"/>
      <c r="X1735" s="139"/>
      <c r="Y1735" s="139"/>
      <c r="Z1735" s="139"/>
      <c r="AA1735" s="139"/>
      <c r="AB1735" s="139"/>
      <c r="AC1735" s="139"/>
      <c r="AD1735" s="139"/>
      <c r="AE1735" s="139"/>
      <c r="AF1735" s="139"/>
      <c r="AG1735" s="139"/>
      <c r="AH1735" s="139"/>
      <c r="AI1735" s="139"/>
      <c r="AJ1735" s="139"/>
      <c r="AK1735" s="139"/>
      <c r="AL1735" s="139"/>
      <c r="AM1735" s="139"/>
      <c r="AN1735" s="139"/>
      <c r="AO1735" s="139"/>
      <c r="AP1735" s="139"/>
      <c r="AQ1735" s="139"/>
      <c r="AR1735" s="139"/>
      <c r="AS1735" s="139"/>
      <c r="AT1735" s="139"/>
      <c r="AU1735" s="139"/>
      <c r="AV1735" s="139"/>
      <c r="AW1735" s="139"/>
      <c r="AX1735" s="139"/>
      <c r="AY1735" s="139"/>
      <c r="AZ1735" s="139"/>
      <c r="BA1735" s="139"/>
      <c r="BB1735" s="139"/>
      <c r="BC1735" s="139"/>
      <c r="BD1735" s="139"/>
      <c r="BE1735" s="139"/>
      <c r="BF1735" s="139"/>
      <c r="BG1735" s="139"/>
    </row>
    <row r="1736" spans="1:59" ht="14.25" x14ac:dyDescent="0.2">
      <c r="A1736" s="139"/>
      <c r="B1736" s="139"/>
      <c r="C1736" s="139"/>
      <c r="D1736" s="139"/>
      <c r="E1736" s="139"/>
      <c r="F1736" s="139"/>
      <c r="G1736" s="139"/>
      <c r="H1736" s="139"/>
      <c r="I1736" s="139"/>
      <c r="J1736" s="139"/>
      <c r="K1736" s="139"/>
      <c r="L1736" s="139"/>
      <c r="M1736" s="139"/>
      <c r="N1736" s="139"/>
      <c r="O1736" s="139"/>
      <c r="P1736" s="139"/>
      <c r="Q1736" s="139"/>
      <c r="R1736" s="139"/>
      <c r="S1736" s="139"/>
      <c r="T1736" s="139"/>
      <c r="U1736" s="139"/>
      <c r="V1736" s="139"/>
      <c r="W1736" s="139"/>
      <c r="X1736" s="139"/>
      <c r="Y1736" s="139"/>
      <c r="Z1736" s="139"/>
      <c r="AA1736" s="139"/>
      <c r="AB1736" s="139"/>
      <c r="AC1736" s="139"/>
      <c r="AD1736" s="139"/>
      <c r="AE1736" s="139"/>
      <c r="AF1736" s="139"/>
      <c r="AG1736" s="139"/>
      <c r="AH1736" s="139"/>
      <c r="AI1736" s="139"/>
      <c r="AJ1736" s="139"/>
      <c r="AK1736" s="139"/>
      <c r="AL1736" s="139"/>
      <c r="AM1736" s="139"/>
      <c r="AN1736" s="139"/>
      <c r="AO1736" s="139"/>
      <c r="AP1736" s="139"/>
      <c r="AQ1736" s="139"/>
      <c r="AR1736" s="139"/>
      <c r="AS1736" s="139"/>
      <c r="AT1736" s="139"/>
      <c r="AU1736" s="139"/>
      <c r="AV1736" s="139"/>
      <c r="AW1736" s="139"/>
      <c r="AX1736" s="139"/>
      <c r="AY1736" s="139"/>
      <c r="AZ1736" s="139"/>
      <c r="BA1736" s="139"/>
      <c r="BB1736" s="139"/>
      <c r="BC1736" s="139"/>
      <c r="BD1736" s="139"/>
      <c r="BE1736" s="139"/>
      <c r="BF1736" s="139"/>
      <c r="BG1736" s="139"/>
    </row>
    <row r="1737" spans="1:59" ht="14.25" x14ac:dyDescent="0.2">
      <c r="A1737" s="139"/>
      <c r="B1737" s="139"/>
      <c r="C1737" s="139"/>
      <c r="D1737" s="139"/>
      <c r="E1737" s="139"/>
      <c r="F1737" s="139"/>
      <c r="G1737" s="139"/>
      <c r="H1737" s="139"/>
      <c r="I1737" s="139"/>
      <c r="J1737" s="139"/>
      <c r="K1737" s="139"/>
      <c r="L1737" s="139"/>
      <c r="M1737" s="139"/>
      <c r="N1737" s="139"/>
      <c r="O1737" s="139"/>
      <c r="P1737" s="139"/>
      <c r="Q1737" s="139"/>
      <c r="R1737" s="139"/>
      <c r="S1737" s="139"/>
      <c r="T1737" s="139"/>
      <c r="U1737" s="139"/>
      <c r="V1737" s="139"/>
      <c r="W1737" s="139"/>
      <c r="X1737" s="139"/>
      <c r="Y1737" s="139"/>
      <c r="Z1737" s="139"/>
      <c r="AA1737" s="139"/>
      <c r="AB1737" s="139"/>
      <c r="AC1737" s="139"/>
      <c r="AD1737" s="139"/>
      <c r="AE1737" s="139"/>
      <c r="AF1737" s="139"/>
      <c r="AG1737" s="139"/>
      <c r="AH1737" s="139"/>
      <c r="AI1737" s="139"/>
      <c r="AJ1737" s="139"/>
      <c r="AK1737" s="139"/>
      <c r="AL1737" s="139"/>
      <c r="AM1737" s="139"/>
      <c r="AN1737" s="139"/>
      <c r="AO1737" s="139"/>
      <c r="AP1737" s="139"/>
      <c r="AQ1737" s="139"/>
      <c r="AR1737" s="139"/>
      <c r="AS1737" s="139"/>
      <c r="AT1737" s="139"/>
      <c r="AU1737" s="139"/>
      <c r="AV1737" s="139"/>
      <c r="AW1737" s="139"/>
      <c r="AX1737" s="139"/>
      <c r="AY1737" s="139"/>
      <c r="AZ1737" s="139"/>
      <c r="BA1737" s="139"/>
      <c r="BB1737" s="139"/>
      <c r="BC1737" s="139"/>
      <c r="BD1737" s="139"/>
      <c r="BE1737" s="139"/>
      <c r="BF1737" s="139"/>
      <c r="BG1737" s="139"/>
    </row>
    <row r="1738" spans="1:59" ht="14.25" x14ac:dyDescent="0.2">
      <c r="A1738" s="139"/>
      <c r="B1738" s="139"/>
      <c r="C1738" s="139"/>
      <c r="D1738" s="139"/>
      <c r="E1738" s="139"/>
      <c r="F1738" s="139"/>
      <c r="G1738" s="139"/>
      <c r="H1738" s="139"/>
      <c r="I1738" s="139"/>
      <c r="J1738" s="139"/>
      <c r="K1738" s="139"/>
      <c r="L1738" s="139"/>
      <c r="M1738" s="139"/>
      <c r="N1738" s="139"/>
      <c r="O1738" s="139"/>
      <c r="P1738" s="139"/>
      <c r="Q1738" s="139"/>
      <c r="R1738" s="139"/>
      <c r="S1738" s="139"/>
      <c r="T1738" s="139"/>
      <c r="U1738" s="139"/>
      <c r="V1738" s="139"/>
      <c r="W1738" s="139"/>
      <c r="X1738" s="139"/>
      <c r="Y1738" s="139"/>
      <c r="Z1738" s="139"/>
      <c r="AA1738" s="139"/>
      <c r="AB1738" s="139"/>
      <c r="AC1738" s="139"/>
      <c r="AD1738" s="139"/>
      <c r="AE1738" s="139"/>
      <c r="AF1738" s="139"/>
      <c r="AG1738" s="139"/>
      <c r="AH1738" s="139"/>
      <c r="AI1738" s="139"/>
      <c r="AJ1738" s="139"/>
      <c r="AK1738" s="139"/>
      <c r="AL1738" s="139"/>
      <c r="AM1738" s="139"/>
      <c r="AN1738" s="139"/>
      <c r="AO1738" s="139"/>
      <c r="AP1738" s="139"/>
      <c r="AQ1738" s="139"/>
      <c r="AR1738" s="139"/>
      <c r="AS1738" s="139"/>
      <c r="AT1738" s="139"/>
      <c r="AU1738" s="139"/>
      <c r="AV1738" s="139"/>
      <c r="AW1738" s="139"/>
      <c r="AX1738" s="139"/>
      <c r="AY1738" s="139"/>
      <c r="AZ1738" s="139"/>
      <c r="BA1738" s="139"/>
      <c r="BB1738" s="139"/>
      <c r="BC1738" s="139"/>
      <c r="BD1738" s="139"/>
      <c r="BE1738" s="139"/>
      <c r="BF1738" s="139"/>
      <c r="BG1738" s="139"/>
    </row>
    <row r="1739" spans="1:59" ht="14.25" x14ac:dyDescent="0.2">
      <c r="A1739" s="139"/>
      <c r="B1739" s="139"/>
      <c r="C1739" s="139"/>
      <c r="D1739" s="139"/>
      <c r="E1739" s="139"/>
      <c r="F1739" s="139"/>
      <c r="G1739" s="139"/>
      <c r="H1739" s="139"/>
      <c r="I1739" s="139"/>
      <c r="J1739" s="139"/>
      <c r="K1739" s="139"/>
      <c r="L1739" s="139"/>
      <c r="M1739" s="139"/>
      <c r="N1739" s="139"/>
      <c r="O1739" s="139"/>
      <c r="P1739" s="139"/>
      <c r="Q1739" s="139"/>
      <c r="R1739" s="139"/>
      <c r="S1739" s="139"/>
      <c r="T1739" s="139"/>
      <c r="U1739" s="139"/>
      <c r="V1739" s="139"/>
      <c r="W1739" s="139"/>
      <c r="X1739" s="139"/>
      <c r="Y1739" s="139"/>
      <c r="Z1739" s="139"/>
      <c r="AA1739" s="139"/>
      <c r="AB1739" s="139"/>
      <c r="AC1739" s="139"/>
      <c r="AD1739" s="139"/>
      <c r="AE1739" s="139"/>
      <c r="AF1739" s="139"/>
      <c r="AG1739" s="139"/>
      <c r="AH1739" s="139"/>
      <c r="AI1739" s="139"/>
      <c r="AJ1739" s="139"/>
      <c r="AK1739" s="139"/>
      <c r="AL1739" s="139"/>
      <c r="AM1739" s="139"/>
      <c r="AN1739" s="139"/>
      <c r="AO1739" s="139"/>
      <c r="AP1739" s="139"/>
      <c r="AQ1739" s="139"/>
      <c r="AR1739" s="139"/>
      <c r="AS1739" s="139"/>
      <c r="AT1739" s="139"/>
      <c r="AU1739" s="139"/>
      <c r="AV1739" s="139"/>
      <c r="AW1739" s="139"/>
      <c r="AX1739" s="139"/>
      <c r="AY1739" s="139"/>
      <c r="AZ1739" s="139"/>
      <c r="BA1739" s="139"/>
      <c r="BB1739" s="139"/>
      <c r="BC1739" s="139"/>
      <c r="BD1739" s="139"/>
      <c r="BE1739" s="139"/>
      <c r="BF1739" s="139"/>
      <c r="BG1739" s="139"/>
    </row>
    <row r="1740" spans="1:59" ht="14.25" x14ac:dyDescent="0.2">
      <c r="A1740" s="139"/>
      <c r="B1740" s="139"/>
      <c r="C1740" s="139"/>
      <c r="D1740" s="139"/>
      <c r="E1740" s="139"/>
      <c r="F1740" s="139"/>
      <c r="G1740" s="139"/>
      <c r="H1740" s="139"/>
      <c r="I1740" s="139"/>
      <c r="J1740" s="139"/>
      <c r="K1740" s="139"/>
      <c r="L1740" s="139"/>
      <c r="M1740" s="139"/>
      <c r="N1740" s="139"/>
      <c r="O1740" s="139"/>
      <c r="P1740" s="139"/>
      <c r="Q1740" s="139"/>
      <c r="R1740" s="139"/>
      <c r="S1740" s="139"/>
      <c r="T1740" s="139"/>
      <c r="U1740" s="139"/>
      <c r="V1740" s="139"/>
      <c r="W1740" s="139"/>
      <c r="X1740" s="139"/>
      <c r="Y1740" s="139"/>
      <c r="Z1740" s="139"/>
      <c r="AA1740" s="139"/>
      <c r="AB1740" s="139"/>
      <c r="AC1740" s="139"/>
      <c r="AD1740" s="139"/>
      <c r="AE1740" s="139"/>
      <c r="AF1740" s="139"/>
      <c r="AG1740" s="139"/>
      <c r="AH1740" s="139"/>
      <c r="AI1740" s="139"/>
      <c r="AJ1740" s="139"/>
      <c r="AK1740" s="139"/>
      <c r="AL1740" s="139"/>
      <c r="AM1740" s="139"/>
      <c r="AN1740" s="139"/>
      <c r="AO1740" s="139"/>
      <c r="AP1740" s="139"/>
      <c r="AQ1740" s="139"/>
      <c r="AR1740" s="139"/>
      <c r="AS1740" s="139"/>
      <c r="AT1740" s="139"/>
      <c r="AU1740" s="139"/>
      <c r="AV1740" s="139"/>
      <c r="AW1740" s="139"/>
      <c r="AX1740" s="139"/>
      <c r="AY1740" s="139"/>
      <c r="AZ1740" s="139"/>
      <c r="BA1740" s="139"/>
      <c r="BB1740" s="139"/>
      <c r="BC1740" s="139"/>
      <c r="BD1740" s="139"/>
      <c r="BE1740" s="139"/>
      <c r="BF1740" s="139"/>
      <c r="BG1740" s="139"/>
    </row>
    <row r="1741" spans="1:59" ht="14.25" x14ac:dyDescent="0.2">
      <c r="A1741" s="139"/>
      <c r="B1741" s="139"/>
      <c r="C1741" s="139"/>
      <c r="D1741" s="139"/>
      <c r="E1741" s="139"/>
      <c r="F1741" s="139"/>
      <c r="G1741" s="139"/>
      <c r="H1741" s="139"/>
      <c r="I1741" s="139"/>
      <c r="J1741" s="139"/>
      <c r="K1741" s="139"/>
      <c r="L1741" s="139"/>
      <c r="M1741" s="139"/>
      <c r="N1741" s="139"/>
      <c r="O1741" s="139"/>
      <c r="P1741" s="139"/>
      <c r="Q1741" s="139"/>
      <c r="R1741" s="139"/>
      <c r="S1741" s="139"/>
      <c r="T1741" s="139"/>
      <c r="U1741" s="139"/>
      <c r="V1741" s="139"/>
      <c r="W1741" s="139"/>
      <c r="X1741" s="139"/>
      <c r="Y1741" s="139"/>
      <c r="Z1741" s="139"/>
      <c r="AA1741" s="139"/>
      <c r="AB1741" s="139"/>
      <c r="AC1741" s="139"/>
      <c r="AD1741" s="139"/>
      <c r="AE1741" s="139"/>
      <c r="AF1741" s="139"/>
      <c r="AG1741" s="139"/>
      <c r="AH1741" s="139"/>
      <c r="AI1741" s="139"/>
      <c r="AJ1741" s="139"/>
      <c r="AK1741" s="139"/>
      <c r="AL1741" s="139"/>
      <c r="AM1741" s="139"/>
      <c r="AN1741" s="139"/>
      <c r="AO1741" s="139"/>
      <c r="AP1741" s="139"/>
      <c r="AQ1741" s="139"/>
      <c r="AR1741" s="139"/>
      <c r="AS1741" s="139"/>
      <c r="AT1741" s="139"/>
      <c r="AU1741" s="139"/>
      <c r="AV1741" s="139"/>
      <c r="AW1741" s="139"/>
      <c r="AX1741" s="139"/>
      <c r="AY1741" s="139"/>
      <c r="AZ1741" s="139"/>
      <c r="BA1741" s="139"/>
      <c r="BB1741" s="139"/>
      <c r="BC1741" s="139"/>
      <c r="BD1741" s="139"/>
      <c r="BE1741" s="139"/>
      <c r="BF1741" s="139"/>
      <c r="BG1741" s="139"/>
    </row>
    <row r="1742" spans="1:59" ht="14.25" x14ac:dyDescent="0.2">
      <c r="A1742" s="139"/>
      <c r="B1742" s="139"/>
      <c r="C1742" s="139"/>
      <c r="D1742" s="139"/>
      <c r="E1742" s="139"/>
      <c r="F1742" s="139"/>
      <c r="G1742" s="139"/>
      <c r="H1742" s="139"/>
      <c r="I1742" s="139"/>
      <c r="J1742" s="139"/>
      <c r="K1742" s="139"/>
      <c r="L1742" s="139"/>
      <c r="M1742" s="139"/>
      <c r="N1742" s="139"/>
      <c r="O1742" s="139"/>
      <c r="P1742" s="139"/>
      <c r="Q1742" s="139"/>
      <c r="R1742" s="139"/>
      <c r="S1742" s="139"/>
      <c r="T1742" s="139"/>
      <c r="U1742" s="139"/>
      <c r="V1742" s="139"/>
      <c r="W1742" s="139"/>
      <c r="X1742" s="139"/>
      <c r="Y1742" s="139"/>
      <c r="Z1742" s="139"/>
      <c r="AA1742" s="139"/>
      <c r="AB1742" s="139"/>
      <c r="AC1742" s="139"/>
      <c r="AD1742" s="139"/>
      <c r="AE1742" s="139"/>
      <c r="AF1742" s="139"/>
      <c r="AG1742" s="139"/>
      <c r="AH1742" s="139"/>
      <c r="AI1742" s="139"/>
      <c r="AJ1742" s="139"/>
      <c r="AK1742" s="139"/>
      <c r="AL1742" s="139"/>
      <c r="AM1742" s="139"/>
      <c r="AN1742" s="139"/>
      <c r="AO1742" s="139"/>
      <c r="AP1742" s="139"/>
      <c r="AQ1742" s="139"/>
      <c r="AR1742" s="139"/>
      <c r="AS1742" s="139"/>
      <c r="AT1742" s="139"/>
      <c r="AU1742" s="139"/>
      <c r="AV1742" s="139"/>
      <c r="AW1742" s="139"/>
      <c r="AX1742" s="139"/>
      <c r="AY1742" s="139"/>
      <c r="AZ1742" s="139"/>
      <c r="BA1742" s="139"/>
      <c r="BB1742" s="139"/>
      <c r="BC1742" s="139"/>
      <c r="BD1742" s="139"/>
      <c r="BE1742" s="139"/>
      <c r="BF1742" s="139"/>
      <c r="BG1742" s="139"/>
    </row>
    <row r="1743" spans="1:59" ht="14.25" x14ac:dyDescent="0.2">
      <c r="A1743" s="139"/>
      <c r="B1743" s="139"/>
      <c r="C1743" s="139"/>
      <c r="D1743" s="139"/>
      <c r="E1743" s="139"/>
      <c r="F1743" s="139"/>
      <c r="G1743" s="139"/>
      <c r="H1743" s="139"/>
      <c r="I1743" s="139"/>
      <c r="J1743" s="139"/>
      <c r="K1743" s="139"/>
      <c r="L1743" s="139"/>
      <c r="M1743" s="139"/>
      <c r="N1743" s="139"/>
      <c r="O1743" s="139"/>
      <c r="P1743" s="139"/>
      <c r="Q1743" s="139"/>
      <c r="R1743" s="139"/>
      <c r="S1743" s="139"/>
      <c r="T1743" s="139"/>
      <c r="U1743" s="139"/>
      <c r="V1743" s="139"/>
      <c r="W1743" s="139"/>
      <c r="X1743" s="139"/>
      <c r="Y1743" s="139"/>
      <c r="Z1743" s="139"/>
      <c r="AA1743" s="139"/>
      <c r="AB1743" s="139"/>
      <c r="AC1743" s="139"/>
      <c r="AD1743" s="139"/>
      <c r="AE1743" s="139"/>
      <c r="AF1743" s="139"/>
      <c r="AG1743" s="139"/>
      <c r="AH1743" s="139"/>
      <c r="AI1743" s="139"/>
      <c r="AJ1743" s="139"/>
      <c r="AK1743" s="139"/>
      <c r="AL1743" s="139"/>
      <c r="AM1743" s="139"/>
      <c r="AN1743" s="139"/>
      <c r="AO1743" s="139"/>
      <c r="AP1743" s="139"/>
      <c r="AQ1743" s="139"/>
      <c r="AR1743" s="139"/>
      <c r="AS1743" s="139"/>
      <c r="AT1743" s="139"/>
      <c r="AU1743" s="139"/>
      <c r="AV1743" s="139"/>
      <c r="AW1743" s="139"/>
      <c r="AX1743" s="139"/>
      <c r="AY1743" s="139"/>
      <c r="AZ1743" s="139"/>
      <c r="BA1743" s="139"/>
      <c r="BB1743" s="139"/>
      <c r="BC1743" s="139"/>
      <c r="BD1743" s="139"/>
      <c r="BE1743" s="139"/>
      <c r="BF1743" s="139"/>
      <c r="BG1743" s="139"/>
    </row>
    <row r="1744" spans="1:59" ht="14.25" x14ac:dyDescent="0.2">
      <c r="A1744" s="139"/>
      <c r="B1744" s="139"/>
      <c r="C1744" s="139"/>
      <c r="D1744" s="139"/>
      <c r="E1744" s="139"/>
      <c r="F1744" s="139"/>
      <c r="G1744" s="139"/>
      <c r="H1744" s="139"/>
      <c r="I1744" s="139"/>
      <c r="J1744" s="139"/>
      <c r="K1744" s="139"/>
      <c r="L1744" s="139"/>
      <c r="M1744" s="139"/>
      <c r="N1744" s="139"/>
      <c r="O1744" s="139"/>
      <c r="P1744" s="139"/>
      <c r="Q1744" s="139"/>
      <c r="R1744" s="139"/>
      <c r="S1744" s="139"/>
      <c r="T1744" s="139"/>
      <c r="U1744" s="139"/>
      <c r="V1744" s="139"/>
      <c r="W1744" s="139"/>
      <c r="X1744" s="139"/>
      <c r="Y1744" s="139"/>
      <c r="Z1744" s="139"/>
      <c r="AA1744" s="139"/>
      <c r="AB1744" s="139"/>
      <c r="AC1744" s="139"/>
      <c r="AD1744" s="139"/>
      <c r="AE1744" s="139"/>
      <c r="AF1744" s="139"/>
      <c r="AG1744" s="139"/>
      <c r="AH1744" s="139"/>
      <c r="AI1744" s="139"/>
      <c r="AJ1744" s="139"/>
      <c r="AK1744" s="139"/>
      <c r="AL1744" s="139"/>
      <c r="AM1744" s="139"/>
      <c r="AN1744" s="139"/>
      <c r="AO1744" s="139"/>
      <c r="AP1744" s="139"/>
      <c r="AQ1744" s="139"/>
      <c r="AR1744" s="139"/>
      <c r="AS1744" s="139"/>
      <c r="AT1744" s="139"/>
      <c r="AU1744" s="139"/>
      <c r="AV1744" s="139"/>
      <c r="AW1744" s="139"/>
      <c r="AX1744" s="139"/>
      <c r="AY1744" s="139"/>
      <c r="AZ1744" s="139"/>
      <c r="BA1744" s="139"/>
      <c r="BB1744" s="139"/>
      <c r="BC1744" s="139"/>
      <c r="BD1744" s="139"/>
      <c r="BE1744" s="139"/>
      <c r="BF1744" s="139"/>
      <c r="BG1744" s="139"/>
    </row>
    <row r="1745" spans="1:59" ht="14.25" x14ac:dyDescent="0.2">
      <c r="A1745" s="139"/>
      <c r="B1745" s="139"/>
      <c r="C1745" s="139"/>
      <c r="D1745" s="139"/>
      <c r="E1745" s="139"/>
      <c r="F1745" s="139"/>
      <c r="G1745" s="139"/>
      <c r="H1745" s="139"/>
      <c r="I1745" s="139"/>
      <c r="J1745" s="139"/>
      <c r="K1745" s="139"/>
      <c r="L1745" s="139"/>
      <c r="M1745" s="139"/>
      <c r="N1745" s="139"/>
      <c r="O1745" s="139"/>
      <c r="P1745" s="139"/>
      <c r="Q1745" s="139"/>
      <c r="R1745" s="139"/>
      <c r="S1745" s="139"/>
      <c r="T1745" s="139"/>
      <c r="U1745" s="139"/>
      <c r="V1745" s="139"/>
      <c r="W1745" s="139"/>
      <c r="X1745" s="139"/>
      <c r="Y1745" s="139"/>
      <c r="Z1745" s="139"/>
      <c r="AA1745" s="139"/>
      <c r="AB1745" s="139"/>
      <c r="AC1745" s="139"/>
      <c r="AD1745" s="139"/>
      <c r="AE1745" s="139"/>
      <c r="AF1745" s="139"/>
      <c r="AG1745" s="139"/>
      <c r="AH1745" s="139"/>
      <c r="AI1745" s="139"/>
      <c r="AJ1745" s="139"/>
      <c r="AK1745" s="139"/>
      <c r="AL1745" s="139"/>
      <c r="AM1745" s="139"/>
      <c r="AN1745" s="139"/>
      <c r="AO1745" s="139"/>
      <c r="AP1745" s="139"/>
      <c r="AQ1745" s="139"/>
      <c r="AR1745" s="139"/>
      <c r="AS1745" s="139"/>
      <c r="AT1745" s="139"/>
      <c r="AU1745" s="139"/>
      <c r="AV1745" s="139"/>
      <c r="AW1745" s="139"/>
      <c r="AX1745" s="139"/>
      <c r="AY1745" s="139"/>
      <c r="AZ1745" s="139"/>
      <c r="BA1745" s="139"/>
      <c r="BB1745" s="139"/>
      <c r="BC1745" s="139"/>
      <c r="BD1745" s="139"/>
      <c r="BE1745" s="139"/>
      <c r="BF1745" s="139"/>
      <c r="BG1745" s="139"/>
    </row>
    <row r="1746" spans="1:59" ht="14.25" x14ac:dyDescent="0.2">
      <c r="A1746" s="139"/>
      <c r="B1746" s="139"/>
      <c r="C1746" s="139"/>
      <c r="D1746" s="139"/>
      <c r="E1746" s="139"/>
      <c r="F1746" s="139"/>
      <c r="G1746" s="139"/>
      <c r="H1746" s="139"/>
      <c r="I1746" s="139"/>
      <c r="J1746" s="139"/>
      <c r="K1746" s="139"/>
      <c r="L1746" s="139"/>
      <c r="M1746" s="139"/>
      <c r="N1746" s="139"/>
      <c r="O1746" s="139"/>
      <c r="P1746" s="139"/>
      <c r="Q1746" s="139"/>
      <c r="R1746" s="139"/>
      <c r="S1746" s="139"/>
      <c r="T1746" s="139"/>
      <c r="U1746" s="139"/>
      <c r="V1746" s="139"/>
      <c r="W1746" s="139"/>
      <c r="X1746" s="139"/>
      <c r="Y1746" s="139"/>
      <c r="Z1746" s="139"/>
      <c r="AA1746" s="139"/>
      <c r="AB1746" s="139"/>
      <c r="AC1746" s="139"/>
      <c r="AD1746" s="139"/>
      <c r="AE1746" s="139"/>
      <c r="AF1746" s="139"/>
      <c r="AG1746" s="139"/>
      <c r="AH1746" s="139"/>
      <c r="AI1746" s="139"/>
      <c r="AJ1746" s="139"/>
      <c r="AK1746" s="139"/>
      <c r="AL1746" s="139"/>
      <c r="AM1746" s="139"/>
      <c r="AN1746" s="139"/>
      <c r="AO1746" s="139"/>
      <c r="AP1746" s="139"/>
      <c r="AQ1746" s="139"/>
      <c r="AR1746" s="139"/>
      <c r="AS1746" s="139"/>
      <c r="AT1746" s="139"/>
      <c r="AU1746" s="139"/>
      <c r="AV1746" s="139"/>
      <c r="AW1746" s="139"/>
      <c r="AX1746" s="139"/>
      <c r="AY1746" s="139"/>
      <c r="AZ1746" s="139"/>
      <c r="BA1746" s="139"/>
      <c r="BB1746" s="139"/>
      <c r="BC1746" s="139"/>
      <c r="BD1746" s="139"/>
      <c r="BE1746" s="139"/>
      <c r="BF1746" s="139"/>
      <c r="BG1746" s="139"/>
    </row>
    <row r="1747" spans="1:59" ht="14.25" x14ac:dyDescent="0.2">
      <c r="A1747" s="139"/>
      <c r="B1747" s="139"/>
      <c r="C1747" s="139"/>
      <c r="D1747" s="139"/>
      <c r="E1747" s="139"/>
      <c r="F1747" s="139"/>
      <c r="G1747" s="139"/>
      <c r="H1747" s="139"/>
      <c r="I1747" s="139"/>
      <c r="J1747" s="139"/>
      <c r="K1747" s="139"/>
      <c r="L1747" s="139"/>
      <c r="M1747" s="139"/>
      <c r="N1747" s="139"/>
      <c r="O1747" s="139"/>
      <c r="P1747" s="139"/>
      <c r="Q1747" s="139"/>
      <c r="R1747" s="139"/>
      <c r="S1747" s="139"/>
      <c r="T1747" s="139"/>
      <c r="U1747" s="139"/>
      <c r="V1747" s="139"/>
      <c r="W1747" s="139"/>
      <c r="X1747" s="139"/>
      <c r="Y1747" s="139"/>
      <c r="Z1747" s="139"/>
      <c r="AA1747" s="139"/>
      <c r="AB1747" s="139"/>
      <c r="AC1747" s="139"/>
      <c r="AD1747" s="139"/>
      <c r="AE1747" s="139"/>
      <c r="AF1747" s="139"/>
      <c r="AG1747" s="139"/>
      <c r="AH1747" s="139"/>
      <c r="AI1747" s="139"/>
      <c r="AJ1747" s="139"/>
      <c r="AK1747" s="139"/>
      <c r="AL1747" s="139"/>
      <c r="AM1747" s="139"/>
      <c r="AN1747" s="139"/>
      <c r="AO1747" s="139"/>
      <c r="AP1747" s="139"/>
      <c r="AQ1747" s="139"/>
      <c r="AR1747" s="139"/>
      <c r="AS1747" s="139"/>
      <c r="AT1747" s="139"/>
      <c r="AU1747" s="139"/>
      <c r="AV1747" s="139"/>
      <c r="AW1747" s="139"/>
      <c r="AX1747" s="139"/>
      <c r="AY1747" s="139"/>
      <c r="AZ1747" s="139"/>
      <c r="BA1747" s="139"/>
      <c r="BB1747" s="139"/>
      <c r="BC1747" s="139"/>
      <c r="BD1747" s="139"/>
      <c r="BE1747" s="139"/>
      <c r="BF1747" s="139"/>
      <c r="BG1747" s="139"/>
    </row>
    <row r="1748" spans="1:59" ht="14.25" x14ac:dyDescent="0.2">
      <c r="A1748" s="139"/>
      <c r="B1748" s="139"/>
      <c r="C1748" s="139"/>
      <c r="D1748" s="139"/>
      <c r="E1748" s="139"/>
      <c r="F1748" s="139"/>
      <c r="G1748" s="139"/>
      <c r="H1748" s="139"/>
      <c r="I1748" s="139"/>
      <c r="J1748" s="139"/>
      <c r="K1748" s="139"/>
      <c r="L1748" s="139"/>
      <c r="M1748" s="139"/>
      <c r="N1748" s="139"/>
      <c r="O1748" s="139"/>
      <c r="P1748" s="139"/>
      <c r="Q1748" s="139"/>
      <c r="R1748" s="139"/>
      <c r="S1748" s="139"/>
      <c r="T1748" s="139"/>
      <c r="U1748" s="139"/>
      <c r="V1748" s="139"/>
      <c r="W1748" s="139"/>
      <c r="X1748" s="139"/>
      <c r="Y1748" s="139"/>
      <c r="Z1748" s="139"/>
      <c r="AA1748" s="139"/>
      <c r="AB1748" s="139"/>
      <c r="AC1748" s="139"/>
      <c r="AD1748" s="139"/>
      <c r="AE1748" s="139"/>
      <c r="AF1748" s="139"/>
      <c r="AG1748" s="139"/>
      <c r="AH1748" s="139"/>
      <c r="AI1748" s="139"/>
      <c r="AJ1748" s="139"/>
      <c r="AK1748" s="139"/>
      <c r="AL1748" s="139"/>
      <c r="AM1748" s="139"/>
      <c r="AN1748" s="139"/>
      <c r="AO1748" s="139"/>
      <c r="AP1748" s="139"/>
      <c r="AQ1748" s="139"/>
      <c r="AR1748" s="139"/>
      <c r="AS1748" s="139"/>
      <c r="AT1748" s="139"/>
      <c r="AU1748" s="139"/>
      <c r="AV1748" s="139"/>
      <c r="AW1748" s="139"/>
      <c r="AX1748" s="139"/>
      <c r="AY1748" s="139"/>
      <c r="AZ1748" s="139"/>
      <c r="BA1748" s="139"/>
      <c r="BB1748" s="139"/>
      <c r="BC1748" s="139"/>
      <c r="BD1748" s="139"/>
      <c r="BE1748" s="139"/>
      <c r="BF1748" s="139"/>
      <c r="BG1748" s="139"/>
    </row>
    <row r="1749" spans="1:59" ht="14.25" x14ac:dyDescent="0.2">
      <c r="A1749" s="139"/>
      <c r="B1749" s="139"/>
      <c r="C1749" s="139"/>
      <c r="D1749" s="139"/>
      <c r="E1749" s="139"/>
      <c r="F1749" s="139"/>
      <c r="G1749" s="139"/>
      <c r="H1749" s="139"/>
      <c r="I1749" s="139"/>
      <c r="J1749" s="139"/>
      <c r="K1749" s="139"/>
      <c r="L1749" s="139"/>
      <c r="M1749" s="139"/>
      <c r="N1749" s="139"/>
      <c r="O1749" s="139"/>
      <c r="P1749" s="139"/>
      <c r="Q1749" s="139"/>
      <c r="R1749" s="139"/>
      <c r="S1749" s="139"/>
      <c r="T1749" s="139"/>
      <c r="U1749" s="139"/>
      <c r="V1749" s="139"/>
      <c r="W1749" s="139"/>
      <c r="X1749" s="139"/>
      <c r="Y1749" s="139"/>
      <c r="Z1749" s="139"/>
      <c r="AA1749" s="139"/>
      <c r="AB1749" s="139"/>
      <c r="AC1749" s="139"/>
      <c r="AD1749" s="139"/>
      <c r="AE1749" s="139"/>
      <c r="AF1749" s="139"/>
      <c r="AG1749" s="139"/>
      <c r="AH1749" s="139"/>
      <c r="AI1749" s="139"/>
      <c r="AJ1749" s="139"/>
      <c r="AK1749" s="139"/>
      <c r="AL1749" s="139"/>
      <c r="AM1749" s="139"/>
      <c r="AN1749" s="139"/>
      <c r="AO1749" s="139"/>
      <c r="AP1749" s="139"/>
      <c r="AQ1749" s="139"/>
      <c r="AR1749" s="139"/>
      <c r="AS1749" s="139"/>
      <c r="AT1749" s="139"/>
      <c r="AU1749" s="139"/>
      <c r="AV1749" s="139"/>
      <c r="AW1749" s="139"/>
      <c r="AX1749" s="139"/>
      <c r="AY1749" s="139"/>
      <c r="AZ1749" s="139"/>
      <c r="BA1749" s="139"/>
      <c r="BB1749" s="139"/>
      <c r="BC1749" s="139"/>
      <c r="BD1749" s="139"/>
      <c r="BE1749" s="139"/>
      <c r="BF1749" s="139"/>
      <c r="BG1749" s="139"/>
    </row>
    <row r="1750" spans="1:59" ht="14.25" x14ac:dyDescent="0.2">
      <c r="A1750" s="139"/>
      <c r="B1750" s="139"/>
      <c r="C1750" s="139"/>
      <c r="D1750" s="139"/>
      <c r="E1750" s="139"/>
      <c r="F1750" s="139"/>
      <c r="G1750" s="139"/>
      <c r="H1750" s="139"/>
      <c r="I1750" s="139"/>
      <c r="J1750" s="139"/>
      <c r="K1750" s="139"/>
      <c r="L1750" s="139"/>
      <c r="M1750" s="139"/>
      <c r="N1750" s="139"/>
      <c r="O1750" s="139"/>
      <c r="P1750" s="139"/>
      <c r="Q1750" s="139"/>
      <c r="R1750" s="139"/>
      <c r="S1750" s="139"/>
      <c r="T1750" s="139"/>
      <c r="U1750" s="139"/>
      <c r="V1750" s="139"/>
      <c r="W1750" s="139"/>
      <c r="X1750" s="139"/>
      <c r="Y1750" s="139"/>
      <c r="Z1750" s="139"/>
      <c r="AA1750" s="139"/>
      <c r="AB1750" s="139"/>
      <c r="AC1750" s="139"/>
      <c r="AD1750" s="139"/>
      <c r="AE1750" s="139"/>
      <c r="AF1750" s="139"/>
      <c r="AG1750" s="139"/>
      <c r="AH1750" s="139"/>
      <c r="AI1750" s="139"/>
      <c r="AJ1750" s="139"/>
      <c r="AK1750" s="139"/>
      <c r="AL1750" s="139"/>
      <c r="AM1750" s="139"/>
      <c r="AN1750" s="139"/>
      <c r="AO1750" s="139"/>
      <c r="AP1750" s="139"/>
      <c r="AQ1750" s="139"/>
      <c r="AR1750" s="139"/>
      <c r="AS1750" s="139"/>
      <c r="AT1750" s="139"/>
      <c r="AU1750" s="139"/>
      <c r="AV1750" s="139"/>
      <c r="AW1750" s="139"/>
      <c r="AX1750" s="139"/>
      <c r="AY1750" s="139"/>
      <c r="AZ1750" s="139"/>
      <c r="BA1750" s="139"/>
      <c r="BB1750" s="139"/>
      <c r="BC1750" s="139"/>
      <c r="BD1750" s="139"/>
      <c r="BE1750" s="139"/>
      <c r="BF1750" s="139"/>
      <c r="BG1750" s="139"/>
    </row>
    <row r="1751" spans="1:59" ht="14.25" x14ac:dyDescent="0.2">
      <c r="A1751" s="139"/>
      <c r="B1751" s="139"/>
      <c r="C1751" s="139"/>
      <c r="D1751" s="139"/>
      <c r="E1751" s="139"/>
      <c r="F1751" s="139"/>
      <c r="G1751" s="139"/>
      <c r="H1751" s="139"/>
      <c r="I1751" s="139"/>
      <c r="J1751" s="139"/>
      <c r="K1751" s="139"/>
      <c r="L1751" s="139"/>
      <c r="M1751" s="139"/>
      <c r="N1751" s="139"/>
      <c r="O1751" s="139"/>
      <c r="P1751" s="139"/>
      <c r="Q1751" s="139"/>
      <c r="R1751" s="139"/>
      <c r="S1751" s="139"/>
      <c r="T1751" s="139"/>
      <c r="U1751" s="139"/>
      <c r="V1751" s="139"/>
      <c r="W1751" s="139"/>
      <c r="X1751" s="139"/>
      <c r="Y1751" s="139"/>
      <c r="Z1751" s="139"/>
      <c r="AA1751" s="139"/>
      <c r="AB1751" s="139"/>
      <c r="AC1751" s="139"/>
      <c r="AD1751" s="139"/>
      <c r="AE1751" s="139"/>
      <c r="AF1751" s="139"/>
      <c r="AG1751" s="139"/>
      <c r="AH1751" s="139"/>
      <c r="AI1751" s="139"/>
      <c r="AJ1751" s="139"/>
      <c r="AK1751" s="139"/>
      <c r="AL1751" s="139"/>
      <c r="AM1751" s="139"/>
      <c r="AN1751" s="139"/>
      <c r="AO1751" s="139"/>
      <c r="AP1751" s="139"/>
      <c r="AQ1751" s="139"/>
      <c r="AR1751" s="139"/>
      <c r="AS1751" s="139"/>
      <c r="AT1751" s="139"/>
      <c r="AU1751" s="139"/>
      <c r="AV1751" s="139"/>
      <c r="AW1751" s="139"/>
      <c r="AX1751" s="139"/>
      <c r="AY1751" s="139"/>
      <c r="AZ1751" s="139"/>
      <c r="BA1751" s="139"/>
      <c r="BB1751" s="139"/>
      <c r="BC1751" s="139"/>
      <c r="BD1751" s="139"/>
      <c r="BE1751" s="139"/>
      <c r="BF1751" s="139"/>
      <c r="BG1751" s="139"/>
    </row>
    <row r="1752" spans="1:59" ht="14.25" x14ac:dyDescent="0.2">
      <c r="A1752" s="139"/>
      <c r="B1752" s="139"/>
      <c r="C1752" s="139"/>
      <c r="D1752" s="139"/>
      <c r="E1752" s="139"/>
      <c r="F1752" s="139"/>
      <c r="G1752" s="139"/>
      <c r="H1752" s="139"/>
      <c r="I1752" s="139"/>
      <c r="J1752" s="139"/>
      <c r="K1752" s="139"/>
      <c r="L1752" s="139"/>
      <c r="M1752" s="139"/>
      <c r="N1752" s="139"/>
      <c r="O1752" s="139"/>
      <c r="P1752" s="139"/>
      <c r="Q1752" s="139"/>
      <c r="R1752" s="139"/>
      <c r="S1752" s="139"/>
      <c r="T1752" s="139"/>
      <c r="U1752" s="139"/>
      <c r="V1752" s="139"/>
      <c r="W1752" s="139"/>
      <c r="X1752" s="139"/>
      <c r="Y1752" s="139"/>
      <c r="Z1752" s="139"/>
      <c r="AA1752" s="139"/>
      <c r="AB1752" s="139"/>
      <c r="AC1752" s="139"/>
      <c r="AD1752" s="139"/>
      <c r="AE1752" s="139"/>
      <c r="AF1752" s="139"/>
      <c r="AG1752" s="139"/>
      <c r="AH1752" s="139"/>
      <c r="AI1752" s="139"/>
      <c r="AJ1752" s="139"/>
      <c r="AK1752" s="139"/>
      <c r="AL1752" s="139"/>
      <c r="AM1752" s="139"/>
      <c r="AN1752" s="139"/>
      <c r="AO1752" s="139"/>
      <c r="AP1752" s="139"/>
      <c r="AQ1752" s="139"/>
      <c r="AR1752" s="139"/>
      <c r="AS1752" s="139"/>
      <c r="AT1752" s="139"/>
      <c r="AU1752" s="139"/>
      <c r="AV1752" s="139"/>
      <c r="AW1752" s="139"/>
      <c r="AX1752" s="139"/>
      <c r="AY1752" s="139"/>
      <c r="AZ1752" s="139"/>
      <c r="BA1752" s="139"/>
      <c r="BB1752" s="139"/>
      <c r="BC1752" s="139"/>
      <c r="BD1752" s="139"/>
      <c r="BE1752" s="139"/>
      <c r="BF1752" s="139"/>
      <c r="BG1752" s="139"/>
    </row>
    <row r="1753" spans="1:59" ht="14.25" x14ac:dyDescent="0.2">
      <c r="A1753" s="139"/>
      <c r="B1753" s="139"/>
      <c r="C1753" s="139"/>
      <c r="D1753" s="139"/>
      <c r="E1753" s="139"/>
      <c r="F1753" s="139"/>
      <c r="G1753" s="139"/>
      <c r="H1753" s="139"/>
      <c r="I1753" s="139"/>
      <c r="J1753" s="139"/>
      <c r="K1753" s="139"/>
      <c r="L1753" s="139"/>
      <c r="M1753" s="139"/>
      <c r="N1753" s="139"/>
      <c r="O1753" s="139"/>
      <c r="P1753" s="139"/>
      <c r="Q1753" s="139"/>
      <c r="R1753" s="139"/>
      <c r="S1753" s="139"/>
      <c r="T1753" s="139"/>
      <c r="U1753" s="139"/>
      <c r="V1753" s="139"/>
      <c r="W1753" s="139"/>
      <c r="X1753" s="139"/>
      <c r="Y1753" s="139"/>
      <c r="Z1753" s="139"/>
      <c r="AA1753" s="139"/>
      <c r="AB1753" s="139"/>
      <c r="AC1753" s="139"/>
      <c r="AD1753" s="139"/>
      <c r="AE1753" s="139"/>
      <c r="AF1753" s="139"/>
      <c r="AG1753" s="139"/>
      <c r="AH1753" s="139"/>
      <c r="AI1753" s="139"/>
      <c r="AJ1753" s="139"/>
      <c r="AK1753" s="139"/>
      <c r="AL1753" s="139"/>
      <c r="AM1753" s="139"/>
      <c r="AN1753" s="139"/>
      <c r="AO1753" s="139"/>
      <c r="AP1753" s="139"/>
      <c r="AQ1753" s="139"/>
      <c r="AR1753" s="139"/>
      <c r="AS1753" s="139"/>
      <c r="AT1753" s="139"/>
      <c r="AU1753" s="139"/>
      <c r="AV1753" s="139"/>
      <c r="AW1753" s="139"/>
      <c r="AX1753" s="139"/>
      <c r="AY1753" s="139"/>
      <c r="AZ1753" s="139"/>
      <c r="BA1753" s="139"/>
      <c r="BB1753" s="139"/>
      <c r="BC1753" s="139"/>
      <c r="BD1753" s="139"/>
      <c r="BE1753" s="139"/>
      <c r="BF1753" s="139"/>
      <c r="BG1753" s="139"/>
    </row>
    <row r="1754" spans="1:59" ht="14.25" x14ac:dyDescent="0.2">
      <c r="A1754" s="139"/>
      <c r="B1754" s="139"/>
      <c r="C1754" s="139"/>
      <c r="D1754" s="139"/>
      <c r="E1754" s="139"/>
      <c r="F1754" s="139"/>
      <c r="G1754" s="139"/>
      <c r="H1754" s="139"/>
      <c r="I1754" s="139"/>
      <c r="J1754" s="139"/>
      <c r="K1754" s="139"/>
      <c r="L1754" s="139"/>
      <c r="M1754" s="139"/>
      <c r="N1754" s="139"/>
      <c r="O1754" s="139"/>
      <c r="P1754" s="139"/>
      <c r="Q1754" s="139"/>
      <c r="R1754" s="139"/>
      <c r="S1754" s="139"/>
      <c r="T1754" s="139"/>
      <c r="U1754" s="139"/>
      <c r="V1754" s="139"/>
      <c r="W1754" s="139"/>
      <c r="X1754" s="139"/>
      <c r="Y1754" s="139"/>
      <c r="Z1754" s="139"/>
      <c r="AA1754" s="139"/>
      <c r="AB1754" s="139"/>
      <c r="AC1754" s="139"/>
      <c r="AD1754" s="139"/>
      <c r="AE1754" s="139"/>
      <c r="AF1754" s="139"/>
      <c r="AG1754" s="139"/>
      <c r="AH1754" s="139"/>
      <c r="AI1754" s="139"/>
      <c r="AJ1754" s="139"/>
      <c r="AK1754" s="139"/>
      <c r="AL1754" s="139"/>
      <c r="AM1754" s="139"/>
      <c r="AN1754" s="139"/>
      <c r="AO1754" s="139"/>
      <c r="AP1754" s="139"/>
      <c r="AQ1754" s="139"/>
      <c r="AR1754" s="139"/>
      <c r="AS1754" s="139"/>
      <c r="AT1754" s="139"/>
      <c r="AU1754" s="139"/>
      <c r="AV1754" s="139"/>
      <c r="AW1754" s="139"/>
      <c r="AX1754" s="139"/>
      <c r="AY1754" s="139"/>
      <c r="AZ1754" s="139"/>
      <c r="BA1754" s="139"/>
      <c r="BB1754" s="139"/>
      <c r="BC1754" s="139"/>
      <c r="BD1754" s="139"/>
      <c r="BE1754" s="139"/>
      <c r="BF1754" s="139"/>
      <c r="BG1754" s="139"/>
    </row>
    <row r="1755" spans="1:59" ht="14.25" x14ac:dyDescent="0.2">
      <c r="A1755" s="139"/>
      <c r="B1755" s="139"/>
      <c r="C1755" s="139"/>
      <c r="D1755" s="139"/>
      <c r="E1755" s="139"/>
      <c r="F1755" s="139"/>
      <c r="G1755" s="139"/>
      <c r="H1755" s="139"/>
      <c r="I1755" s="139"/>
      <c r="J1755" s="139"/>
      <c r="K1755" s="139"/>
      <c r="L1755" s="139"/>
      <c r="M1755" s="139"/>
      <c r="N1755" s="139"/>
      <c r="O1755" s="139"/>
      <c r="P1755" s="139"/>
      <c r="Q1755" s="139"/>
      <c r="R1755" s="139"/>
      <c r="S1755" s="139"/>
      <c r="T1755" s="139"/>
      <c r="U1755" s="139"/>
      <c r="V1755" s="139"/>
      <c r="W1755" s="139"/>
      <c r="X1755" s="139"/>
      <c r="Y1755" s="139"/>
      <c r="Z1755" s="139"/>
      <c r="AA1755" s="139"/>
      <c r="AB1755" s="139"/>
      <c r="AC1755" s="139"/>
      <c r="AD1755" s="139"/>
      <c r="AE1755" s="139"/>
      <c r="AF1755" s="139"/>
      <c r="AG1755" s="139"/>
      <c r="AH1755" s="139"/>
      <c r="AI1755" s="139"/>
      <c r="AJ1755" s="139"/>
      <c r="AK1755" s="139"/>
      <c r="AL1755" s="139"/>
      <c r="AM1755" s="139"/>
      <c r="AN1755" s="139"/>
      <c r="AO1755" s="139"/>
      <c r="AP1755" s="139"/>
      <c r="AQ1755" s="139"/>
      <c r="AR1755" s="139"/>
      <c r="AS1755" s="139"/>
      <c r="AT1755" s="139"/>
      <c r="AU1755" s="139"/>
      <c r="AV1755" s="139"/>
      <c r="AW1755" s="139"/>
      <c r="AX1755" s="139"/>
      <c r="AY1755" s="139"/>
      <c r="AZ1755" s="139"/>
      <c r="BA1755" s="139"/>
      <c r="BB1755" s="139"/>
      <c r="BC1755" s="139"/>
      <c r="BD1755" s="139"/>
      <c r="BE1755" s="139"/>
      <c r="BF1755" s="139"/>
      <c r="BG1755" s="139"/>
    </row>
    <row r="1756" spans="1:59" ht="14.25" x14ac:dyDescent="0.2">
      <c r="A1756" s="139"/>
      <c r="B1756" s="139"/>
      <c r="C1756" s="139"/>
      <c r="D1756" s="139"/>
      <c r="E1756" s="139"/>
      <c r="F1756" s="139"/>
      <c r="G1756" s="139"/>
      <c r="H1756" s="139"/>
      <c r="I1756" s="139"/>
      <c r="J1756" s="139"/>
      <c r="K1756" s="139"/>
      <c r="L1756" s="139"/>
      <c r="M1756" s="139"/>
      <c r="N1756" s="139"/>
      <c r="O1756" s="139"/>
      <c r="P1756" s="139"/>
      <c r="Q1756" s="139"/>
      <c r="R1756" s="139"/>
      <c r="S1756" s="139"/>
      <c r="T1756" s="139"/>
      <c r="U1756" s="139"/>
      <c r="V1756" s="139"/>
      <c r="W1756" s="139"/>
      <c r="X1756" s="139"/>
      <c r="Y1756" s="139"/>
      <c r="Z1756" s="139"/>
      <c r="AA1756" s="139"/>
      <c r="AB1756" s="139"/>
      <c r="AC1756" s="139"/>
      <c r="AD1756" s="139"/>
      <c r="AE1756" s="139"/>
      <c r="AF1756" s="139"/>
      <c r="AG1756" s="139"/>
      <c r="AH1756" s="139"/>
      <c r="AI1756" s="139"/>
      <c r="AJ1756" s="139"/>
      <c r="AK1756" s="139"/>
      <c r="AL1756" s="139"/>
      <c r="AM1756" s="139"/>
      <c r="AN1756" s="139"/>
      <c r="AO1756" s="139"/>
      <c r="AP1756" s="139"/>
      <c r="AQ1756" s="139"/>
      <c r="AR1756" s="139"/>
      <c r="AS1756" s="139"/>
      <c r="AT1756" s="139"/>
      <c r="AU1756" s="139"/>
      <c r="AV1756" s="139"/>
      <c r="AW1756" s="139"/>
      <c r="AX1756" s="139"/>
      <c r="AY1756" s="139"/>
      <c r="AZ1756" s="139"/>
      <c r="BA1756" s="139"/>
      <c r="BB1756" s="139"/>
      <c r="BC1756" s="139"/>
      <c r="BD1756" s="139"/>
      <c r="BE1756" s="139"/>
      <c r="BF1756" s="139"/>
      <c r="BG1756" s="139"/>
    </row>
    <row r="1757" spans="1:59" ht="14.25" x14ac:dyDescent="0.2">
      <c r="A1757" s="139"/>
      <c r="B1757" s="139"/>
      <c r="C1757" s="139"/>
      <c r="D1757" s="139"/>
      <c r="E1757" s="139"/>
      <c r="F1757" s="139"/>
      <c r="G1757" s="139"/>
      <c r="H1757" s="139"/>
      <c r="I1757" s="139"/>
      <c r="J1757" s="139"/>
      <c r="K1757" s="139"/>
      <c r="L1757" s="139"/>
      <c r="M1757" s="139"/>
      <c r="N1757" s="139"/>
      <c r="O1757" s="139"/>
      <c r="P1757" s="139"/>
      <c r="Q1757" s="139"/>
      <c r="R1757" s="139"/>
      <c r="S1757" s="139"/>
      <c r="T1757" s="139"/>
      <c r="U1757" s="139"/>
      <c r="V1757" s="139"/>
      <c r="W1757" s="139"/>
      <c r="X1757" s="139"/>
      <c r="Y1757" s="139"/>
      <c r="Z1757" s="139"/>
      <c r="AA1757" s="139"/>
      <c r="AB1757" s="139"/>
      <c r="AC1757" s="139"/>
      <c r="AD1757" s="139"/>
      <c r="AE1757" s="139"/>
      <c r="AF1757" s="139"/>
      <c r="AG1757" s="139"/>
      <c r="AH1757" s="139"/>
      <c r="AI1757" s="139"/>
      <c r="AJ1757" s="139"/>
      <c r="AK1757" s="139"/>
      <c r="AL1757" s="139"/>
      <c r="AM1757" s="139"/>
      <c r="AN1757" s="139"/>
      <c r="AO1757" s="139"/>
      <c r="AP1757" s="139"/>
      <c r="AQ1757" s="139"/>
      <c r="AR1757" s="139"/>
      <c r="AS1757" s="139"/>
      <c r="AT1757" s="139"/>
      <c r="AU1757" s="139"/>
      <c r="AV1757" s="139"/>
      <c r="AW1757" s="139"/>
      <c r="AX1757" s="139"/>
      <c r="AY1757" s="139"/>
      <c r="AZ1757" s="139"/>
      <c r="BA1757" s="139"/>
      <c r="BB1757" s="139"/>
      <c r="BC1757" s="139"/>
      <c r="BD1757" s="139"/>
      <c r="BE1757" s="139"/>
      <c r="BF1757" s="139"/>
      <c r="BG1757" s="139"/>
    </row>
    <row r="1758" spans="1:59" ht="14.25" x14ac:dyDescent="0.2">
      <c r="A1758" s="139"/>
      <c r="B1758" s="139"/>
      <c r="C1758" s="139"/>
      <c r="D1758" s="139"/>
      <c r="E1758" s="139"/>
      <c r="F1758" s="139"/>
      <c r="G1758" s="139"/>
      <c r="H1758" s="139"/>
      <c r="I1758" s="139"/>
      <c r="J1758" s="139"/>
      <c r="K1758" s="139"/>
      <c r="L1758" s="139"/>
      <c r="M1758" s="139"/>
      <c r="N1758" s="139"/>
      <c r="O1758" s="139"/>
      <c r="P1758" s="139"/>
      <c r="Q1758" s="139"/>
      <c r="R1758" s="139"/>
      <c r="S1758" s="139"/>
      <c r="T1758" s="139"/>
      <c r="U1758" s="139"/>
      <c r="V1758" s="139"/>
      <c r="W1758" s="139"/>
      <c r="X1758" s="139"/>
      <c r="Y1758" s="139"/>
      <c r="Z1758" s="139"/>
      <c r="AA1758" s="139"/>
      <c r="AB1758" s="139"/>
      <c r="AC1758" s="139"/>
      <c r="AD1758" s="139"/>
      <c r="AE1758" s="139"/>
      <c r="AF1758" s="139"/>
      <c r="AG1758" s="139"/>
      <c r="AH1758" s="139"/>
      <c r="AI1758" s="139"/>
      <c r="AJ1758" s="139"/>
      <c r="AK1758" s="139"/>
      <c r="AL1758" s="139"/>
      <c r="AM1758" s="139"/>
      <c r="AN1758" s="139"/>
      <c r="AO1758" s="139"/>
      <c r="AP1758" s="139"/>
      <c r="AQ1758" s="139"/>
      <c r="AR1758" s="139"/>
      <c r="AS1758" s="139"/>
      <c r="AT1758" s="139"/>
      <c r="AU1758" s="139"/>
      <c r="AV1758" s="139"/>
      <c r="AW1758" s="139"/>
      <c r="AX1758" s="139"/>
      <c r="AY1758" s="139"/>
      <c r="AZ1758" s="139"/>
      <c r="BA1758" s="139"/>
      <c r="BB1758" s="139"/>
      <c r="BC1758" s="139"/>
      <c r="BD1758" s="139"/>
      <c r="BE1758" s="139"/>
      <c r="BF1758" s="139"/>
      <c r="BG1758" s="139"/>
    </row>
    <row r="1759" spans="1:59" ht="14.25" x14ac:dyDescent="0.2">
      <c r="A1759" s="139"/>
      <c r="B1759" s="139"/>
      <c r="C1759" s="139"/>
      <c r="D1759" s="139"/>
      <c r="E1759" s="139"/>
      <c r="F1759" s="139"/>
      <c r="G1759" s="139"/>
      <c r="H1759" s="139"/>
      <c r="I1759" s="139"/>
      <c r="J1759" s="139"/>
      <c r="K1759" s="139"/>
      <c r="L1759" s="139"/>
      <c r="M1759" s="139"/>
      <c r="N1759" s="139"/>
      <c r="O1759" s="139"/>
      <c r="P1759" s="139"/>
      <c r="Q1759" s="139"/>
      <c r="R1759" s="139"/>
      <c r="S1759" s="139"/>
      <c r="T1759" s="139"/>
      <c r="U1759" s="139"/>
      <c r="V1759" s="139"/>
      <c r="W1759" s="139"/>
      <c r="X1759" s="139"/>
      <c r="Y1759" s="139"/>
      <c r="Z1759" s="139"/>
      <c r="AA1759" s="139"/>
      <c r="AB1759" s="139"/>
      <c r="AC1759" s="139"/>
      <c r="AD1759" s="139"/>
      <c r="AE1759" s="139"/>
      <c r="AF1759" s="139"/>
      <c r="AG1759" s="139"/>
      <c r="AH1759" s="139"/>
      <c r="AI1759" s="139"/>
      <c r="AJ1759" s="139"/>
      <c r="AK1759" s="139"/>
      <c r="AL1759" s="139"/>
      <c r="AM1759" s="139"/>
      <c r="AN1759" s="139"/>
      <c r="AO1759" s="139"/>
      <c r="AP1759" s="139"/>
      <c r="AQ1759" s="139"/>
      <c r="AR1759" s="139"/>
      <c r="AS1759" s="139"/>
      <c r="AT1759" s="139"/>
      <c r="AU1759" s="139"/>
      <c r="AV1759" s="139"/>
      <c r="AW1759" s="139"/>
      <c r="AX1759" s="139"/>
      <c r="AY1759" s="139"/>
      <c r="AZ1759" s="139"/>
      <c r="BA1759" s="139"/>
      <c r="BB1759" s="139"/>
      <c r="BC1759" s="139"/>
      <c r="BD1759" s="139"/>
      <c r="BE1759" s="139"/>
      <c r="BF1759" s="139"/>
      <c r="BG1759" s="139"/>
    </row>
    <row r="1760" spans="1:59" ht="14.25" x14ac:dyDescent="0.2">
      <c r="A1760" s="139"/>
      <c r="B1760" s="139"/>
      <c r="C1760" s="139"/>
      <c r="D1760" s="139"/>
      <c r="E1760" s="139"/>
      <c r="F1760" s="139"/>
      <c r="G1760" s="139"/>
      <c r="H1760" s="139"/>
      <c r="I1760" s="139"/>
      <c r="J1760" s="139"/>
      <c r="K1760" s="139"/>
      <c r="L1760" s="139"/>
      <c r="M1760" s="139"/>
      <c r="N1760" s="139"/>
      <c r="O1760" s="139"/>
      <c r="P1760" s="139"/>
      <c r="Q1760" s="139"/>
      <c r="R1760" s="139"/>
      <c r="S1760" s="139"/>
      <c r="T1760" s="139"/>
      <c r="U1760" s="139"/>
      <c r="V1760" s="139"/>
      <c r="W1760" s="139"/>
      <c r="X1760" s="139"/>
      <c r="Y1760" s="139"/>
      <c r="Z1760" s="139"/>
      <c r="AA1760" s="139"/>
      <c r="AB1760" s="139"/>
      <c r="AC1760" s="139"/>
      <c r="AD1760" s="139"/>
      <c r="AE1760" s="139"/>
      <c r="AF1760" s="139"/>
      <c r="AG1760" s="139"/>
      <c r="AH1760" s="139"/>
      <c r="AI1760" s="139"/>
      <c r="AJ1760" s="139"/>
      <c r="AK1760" s="139"/>
      <c r="AL1760" s="139"/>
      <c r="AM1760" s="139"/>
      <c r="AN1760" s="139"/>
      <c r="AO1760" s="139"/>
      <c r="AP1760" s="139"/>
      <c r="AQ1760" s="139"/>
      <c r="AR1760" s="139"/>
      <c r="AS1760" s="139"/>
      <c r="AT1760" s="139"/>
      <c r="AU1760" s="139"/>
      <c r="AV1760" s="139"/>
      <c r="AW1760" s="139"/>
      <c r="AX1760" s="139"/>
      <c r="AY1760" s="139"/>
      <c r="AZ1760" s="139"/>
      <c r="BA1760" s="139"/>
      <c r="BB1760" s="139"/>
      <c r="BC1760" s="139"/>
      <c r="BD1760" s="139"/>
      <c r="BE1760" s="139"/>
      <c r="BF1760" s="139"/>
      <c r="BG1760" s="139"/>
    </row>
    <row r="1761" spans="1:59" ht="14.25" x14ac:dyDescent="0.2">
      <c r="A1761" s="139"/>
      <c r="B1761" s="139"/>
      <c r="C1761" s="139"/>
      <c r="D1761" s="139"/>
      <c r="E1761" s="139"/>
      <c r="F1761" s="139"/>
      <c r="G1761" s="139"/>
      <c r="H1761" s="139"/>
      <c r="I1761" s="139"/>
      <c r="J1761" s="139"/>
      <c r="K1761" s="139"/>
      <c r="L1761" s="139"/>
      <c r="M1761" s="139"/>
      <c r="N1761" s="139"/>
      <c r="O1761" s="139"/>
      <c r="P1761" s="139"/>
      <c r="Q1761" s="139"/>
      <c r="R1761" s="139"/>
      <c r="S1761" s="139"/>
      <c r="T1761" s="139"/>
      <c r="U1761" s="139"/>
      <c r="V1761" s="139"/>
      <c r="W1761" s="139"/>
      <c r="X1761" s="139"/>
      <c r="Y1761" s="139"/>
      <c r="Z1761" s="139"/>
      <c r="AA1761" s="139"/>
      <c r="AB1761" s="139"/>
      <c r="AC1761" s="139"/>
      <c r="AD1761" s="139"/>
      <c r="AE1761" s="139"/>
      <c r="AF1761" s="139"/>
      <c r="AG1761" s="139"/>
      <c r="AH1761" s="139"/>
      <c r="AI1761" s="139"/>
      <c r="AJ1761" s="139"/>
      <c r="AK1761" s="139"/>
      <c r="AL1761" s="139"/>
      <c r="AM1761" s="139"/>
      <c r="AN1761" s="139"/>
      <c r="AO1761" s="139"/>
      <c r="AP1761" s="139"/>
      <c r="AQ1761" s="139"/>
      <c r="AR1761" s="139"/>
      <c r="AS1761" s="139"/>
      <c r="AT1761" s="139"/>
      <c r="AU1761" s="139"/>
      <c r="AV1761" s="139"/>
      <c r="AW1761" s="139"/>
      <c r="AX1761" s="139"/>
      <c r="AY1761" s="139"/>
      <c r="AZ1761" s="139"/>
      <c r="BA1761" s="139"/>
      <c r="BB1761" s="139"/>
      <c r="BC1761" s="139"/>
      <c r="BD1761" s="139"/>
      <c r="BE1761" s="139"/>
      <c r="BF1761" s="139"/>
      <c r="BG1761" s="139"/>
    </row>
    <row r="1762" spans="1:59" ht="14.25" x14ac:dyDescent="0.2">
      <c r="A1762" s="139"/>
      <c r="B1762" s="139"/>
      <c r="C1762" s="139"/>
      <c r="D1762" s="139"/>
      <c r="E1762" s="139"/>
      <c r="F1762" s="139"/>
      <c r="G1762" s="139"/>
      <c r="H1762" s="139"/>
      <c r="I1762" s="139"/>
      <c r="J1762" s="139"/>
      <c r="K1762" s="139"/>
      <c r="L1762" s="139"/>
      <c r="M1762" s="139"/>
      <c r="N1762" s="139"/>
      <c r="O1762" s="139"/>
      <c r="P1762" s="139"/>
      <c r="Q1762" s="139"/>
      <c r="R1762" s="139"/>
      <c r="S1762" s="139"/>
      <c r="T1762" s="139"/>
      <c r="U1762" s="139"/>
      <c r="V1762" s="139"/>
      <c r="W1762" s="139"/>
      <c r="X1762" s="139"/>
      <c r="Y1762" s="139"/>
      <c r="Z1762" s="139"/>
      <c r="AA1762" s="139"/>
      <c r="AB1762" s="139"/>
      <c r="AC1762" s="139"/>
      <c r="AD1762" s="139"/>
      <c r="AE1762" s="139"/>
      <c r="AF1762" s="139"/>
      <c r="AG1762" s="139"/>
      <c r="AH1762" s="139"/>
      <c r="AI1762" s="139"/>
      <c r="AJ1762" s="139"/>
      <c r="AK1762" s="139"/>
      <c r="AL1762" s="139"/>
      <c r="AM1762" s="139"/>
      <c r="AN1762" s="139"/>
      <c r="AO1762" s="139"/>
      <c r="AP1762" s="139"/>
      <c r="AQ1762" s="139"/>
      <c r="AR1762" s="139"/>
      <c r="AS1762" s="139"/>
      <c r="AT1762" s="139"/>
      <c r="AU1762" s="139"/>
      <c r="AV1762" s="139"/>
      <c r="AW1762" s="139"/>
      <c r="AX1762" s="139"/>
      <c r="AY1762" s="139"/>
      <c r="AZ1762" s="139"/>
      <c r="BA1762" s="139"/>
      <c r="BB1762" s="139"/>
      <c r="BC1762" s="139"/>
      <c r="BD1762" s="139"/>
      <c r="BE1762" s="139"/>
      <c r="BF1762" s="139"/>
      <c r="BG1762" s="139"/>
    </row>
    <row r="1763" spans="1:59" ht="14.25" x14ac:dyDescent="0.2">
      <c r="A1763" s="139"/>
      <c r="B1763" s="139"/>
      <c r="C1763" s="139"/>
      <c r="D1763" s="139"/>
      <c r="E1763" s="139"/>
      <c r="F1763" s="139"/>
      <c r="G1763" s="139"/>
      <c r="H1763" s="139"/>
      <c r="I1763" s="139"/>
      <c r="J1763" s="139"/>
      <c r="K1763" s="139"/>
      <c r="L1763" s="139"/>
      <c r="M1763" s="139"/>
      <c r="N1763" s="139"/>
      <c r="O1763" s="139"/>
      <c r="P1763" s="139"/>
      <c r="Q1763" s="139"/>
      <c r="R1763" s="139"/>
      <c r="S1763" s="139"/>
      <c r="T1763" s="139"/>
      <c r="U1763" s="139"/>
      <c r="V1763" s="139"/>
      <c r="W1763" s="139"/>
      <c r="X1763" s="139"/>
      <c r="Y1763" s="139"/>
      <c r="Z1763" s="139"/>
      <c r="AA1763" s="139"/>
      <c r="AB1763" s="139"/>
      <c r="AC1763" s="139"/>
      <c r="AD1763" s="139"/>
      <c r="AE1763" s="139"/>
      <c r="AF1763" s="139"/>
      <c r="AG1763" s="139"/>
      <c r="AH1763" s="139"/>
      <c r="AI1763" s="139"/>
      <c r="AJ1763" s="139"/>
      <c r="AK1763" s="139"/>
      <c r="AL1763" s="139"/>
      <c r="AM1763" s="139"/>
      <c r="AN1763" s="139"/>
      <c r="AO1763" s="139"/>
      <c r="AP1763" s="139"/>
      <c r="AQ1763" s="139"/>
      <c r="AR1763" s="139"/>
      <c r="AS1763" s="139"/>
      <c r="AT1763" s="139"/>
      <c r="AU1763" s="139"/>
      <c r="AV1763" s="139"/>
      <c r="AW1763" s="139"/>
      <c r="AX1763" s="139"/>
      <c r="AY1763" s="139"/>
      <c r="AZ1763" s="139"/>
      <c r="BA1763" s="139"/>
      <c r="BB1763" s="139"/>
      <c r="BC1763" s="139"/>
      <c r="BD1763" s="139"/>
      <c r="BE1763" s="139"/>
      <c r="BF1763" s="139"/>
      <c r="BG1763" s="139"/>
    </row>
    <row r="1764" spans="1:59" ht="14.25" x14ac:dyDescent="0.2">
      <c r="A1764" s="139"/>
      <c r="B1764" s="139"/>
      <c r="C1764" s="139"/>
      <c r="D1764" s="139"/>
      <c r="E1764" s="139"/>
      <c r="F1764" s="139"/>
      <c r="G1764" s="139"/>
      <c r="H1764" s="139"/>
      <c r="I1764" s="139"/>
      <c r="J1764" s="139"/>
      <c r="K1764" s="139"/>
      <c r="L1764" s="139"/>
      <c r="M1764" s="139"/>
      <c r="N1764" s="139"/>
      <c r="O1764" s="139"/>
      <c r="P1764" s="139"/>
      <c r="Q1764" s="139"/>
      <c r="R1764" s="139"/>
      <c r="S1764" s="139"/>
      <c r="T1764" s="139"/>
      <c r="U1764" s="139"/>
      <c r="V1764" s="139"/>
      <c r="W1764" s="139"/>
      <c r="X1764" s="139"/>
      <c r="Y1764" s="139"/>
      <c r="Z1764" s="139"/>
      <c r="AA1764" s="139"/>
      <c r="AB1764" s="139"/>
      <c r="AC1764" s="139"/>
      <c r="AD1764" s="139"/>
      <c r="AE1764" s="139"/>
      <c r="AF1764" s="139"/>
      <c r="AG1764" s="139"/>
      <c r="AH1764" s="139"/>
      <c r="AI1764" s="139"/>
      <c r="AJ1764" s="139"/>
      <c r="AK1764" s="139"/>
      <c r="AL1764" s="139"/>
      <c r="AM1764" s="139"/>
      <c r="AN1764" s="139"/>
      <c r="AO1764" s="139"/>
      <c r="AP1764" s="139"/>
      <c r="AQ1764" s="139"/>
      <c r="AR1764" s="139"/>
      <c r="AS1764" s="139"/>
      <c r="AT1764" s="139"/>
      <c r="AU1764" s="139"/>
      <c r="AV1764" s="139"/>
      <c r="AW1764" s="139"/>
      <c r="AX1764" s="139"/>
      <c r="AY1764" s="139"/>
      <c r="AZ1764" s="139"/>
      <c r="BA1764" s="139"/>
      <c r="BB1764" s="139"/>
      <c r="BC1764" s="139"/>
      <c r="BD1764" s="139"/>
      <c r="BE1764" s="139"/>
      <c r="BF1764" s="139"/>
      <c r="BG1764" s="139"/>
    </row>
    <row r="1765" spans="1:59" ht="14.25" x14ac:dyDescent="0.2">
      <c r="A1765" s="139"/>
      <c r="B1765" s="139"/>
      <c r="C1765" s="139"/>
      <c r="D1765" s="139"/>
      <c r="E1765" s="139"/>
      <c r="F1765" s="139"/>
      <c r="G1765" s="139"/>
      <c r="H1765" s="139"/>
      <c r="I1765" s="139"/>
      <c r="J1765" s="139"/>
      <c r="K1765" s="139"/>
      <c r="L1765" s="139"/>
      <c r="M1765" s="139"/>
      <c r="N1765" s="139"/>
      <c r="O1765" s="139"/>
      <c r="P1765" s="139"/>
      <c r="Q1765" s="139"/>
      <c r="R1765" s="139"/>
      <c r="S1765" s="139"/>
      <c r="T1765" s="139"/>
      <c r="U1765" s="139"/>
      <c r="V1765" s="139"/>
      <c r="W1765" s="139"/>
      <c r="X1765" s="139"/>
      <c r="Y1765" s="139"/>
      <c r="Z1765" s="139"/>
      <c r="AA1765" s="139"/>
      <c r="AB1765" s="139"/>
      <c r="AC1765" s="139"/>
      <c r="AD1765" s="139"/>
      <c r="AE1765" s="139"/>
      <c r="AF1765" s="139"/>
      <c r="AG1765" s="139"/>
      <c r="AH1765" s="139"/>
      <c r="AI1765" s="139"/>
      <c r="AJ1765" s="139"/>
      <c r="AK1765" s="139"/>
      <c r="AL1765" s="139"/>
      <c r="AM1765" s="139"/>
      <c r="AN1765" s="139"/>
      <c r="AO1765" s="139"/>
      <c r="AP1765" s="139"/>
      <c r="AQ1765" s="139"/>
      <c r="AR1765" s="139"/>
      <c r="AS1765" s="139"/>
      <c r="AT1765" s="139"/>
      <c r="AU1765" s="139"/>
      <c r="AV1765" s="139"/>
      <c r="AW1765" s="139"/>
      <c r="AX1765" s="139"/>
      <c r="AY1765" s="139"/>
      <c r="AZ1765" s="139"/>
      <c r="BA1765" s="139"/>
      <c r="BB1765" s="139"/>
      <c r="BC1765" s="139"/>
      <c r="BD1765" s="139"/>
      <c r="BE1765" s="139"/>
      <c r="BF1765" s="139"/>
      <c r="BG1765" s="139"/>
    </row>
    <row r="1766" spans="1:59" ht="14.25" x14ac:dyDescent="0.2">
      <c r="A1766" s="139"/>
      <c r="B1766" s="139"/>
      <c r="C1766" s="139"/>
      <c r="D1766" s="139"/>
      <c r="E1766" s="139"/>
      <c r="F1766" s="139"/>
      <c r="G1766" s="139"/>
      <c r="H1766" s="139"/>
      <c r="I1766" s="139"/>
      <c r="J1766" s="139"/>
      <c r="K1766" s="139"/>
      <c r="L1766" s="139"/>
      <c r="M1766" s="139"/>
      <c r="N1766" s="139"/>
      <c r="O1766" s="139"/>
      <c r="P1766" s="139"/>
      <c r="Q1766" s="139"/>
      <c r="R1766" s="139"/>
      <c r="S1766" s="139"/>
      <c r="T1766" s="139"/>
      <c r="U1766" s="139"/>
      <c r="V1766" s="139"/>
      <c r="W1766" s="139"/>
      <c r="X1766" s="139"/>
      <c r="Y1766" s="139"/>
      <c r="Z1766" s="139"/>
      <c r="AA1766" s="139"/>
      <c r="AB1766" s="139"/>
      <c r="AC1766" s="139"/>
      <c r="AD1766" s="139"/>
      <c r="AE1766" s="139"/>
      <c r="AF1766" s="139"/>
      <c r="AG1766" s="139"/>
      <c r="AH1766" s="139"/>
      <c r="AI1766" s="139"/>
      <c r="AJ1766" s="139"/>
      <c r="AK1766" s="139"/>
      <c r="AL1766" s="139"/>
      <c r="AM1766" s="139"/>
      <c r="AN1766" s="139"/>
      <c r="AO1766" s="139"/>
      <c r="AP1766" s="139"/>
      <c r="AQ1766" s="139"/>
      <c r="AR1766" s="139"/>
      <c r="AS1766" s="139"/>
      <c r="AT1766" s="139"/>
      <c r="AU1766" s="139"/>
      <c r="AV1766" s="139"/>
      <c r="AW1766" s="139"/>
      <c r="AX1766" s="139"/>
      <c r="AY1766" s="139"/>
      <c r="AZ1766" s="139"/>
      <c r="BA1766" s="139"/>
      <c r="BB1766" s="139"/>
      <c r="BC1766" s="139"/>
      <c r="BD1766" s="139"/>
      <c r="BE1766" s="139"/>
      <c r="BF1766" s="139"/>
      <c r="BG1766" s="139"/>
    </row>
    <row r="1767" spans="1:59" ht="14.25" x14ac:dyDescent="0.2">
      <c r="A1767" s="139"/>
      <c r="B1767" s="139"/>
      <c r="C1767" s="139"/>
      <c r="D1767" s="139"/>
      <c r="E1767" s="139"/>
      <c r="F1767" s="139"/>
      <c r="G1767" s="139"/>
      <c r="H1767" s="139"/>
      <c r="I1767" s="139"/>
      <c r="J1767" s="139"/>
      <c r="K1767" s="139"/>
      <c r="L1767" s="139"/>
      <c r="M1767" s="139"/>
      <c r="N1767" s="139"/>
      <c r="O1767" s="139"/>
      <c r="P1767" s="139"/>
      <c r="Q1767" s="139"/>
      <c r="R1767" s="139"/>
      <c r="S1767" s="139"/>
      <c r="T1767" s="139"/>
      <c r="U1767" s="139"/>
      <c r="V1767" s="139"/>
      <c r="W1767" s="139"/>
      <c r="X1767" s="139"/>
      <c r="Y1767" s="139"/>
      <c r="Z1767" s="139"/>
      <c r="AA1767" s="139"/>
      <c r="AB1767" s="139"/>
      <c r="AC1767" s="139"/>
      <c r="AD1767" s="139"/>
      <c r="AE1767" s="139"/>
      <c r="AF1767" s="139"/>
      <c r="AG1767" s="139"/>
      <c r="AH1767" s="139"/>
      <c r="AI1767" s="139"/>
      <c r="AJ1767" s="139"/>
      <c r="AK1767" s="139"/>
      <c r="AL1767" s="139"/>
      <c r="AM1767" s="139"/>
      <c r="AN1767" s="139"/>
      <c r="AO1767" s="139"/>
      <c r="AP1767" s="139"/>
      <c r="AQ1767" s="139"/>
      <c r="AR1767" s="139"/>
      <c r="AS1767" s="139"/>
      <c r="AT1767" s="139"/>
      <c r="AU1767" s="139"/>
      <c r="AV1767" s="139"/>
      <c r="AW1767" s="139"/>
      <c r="AX1767" s="139"/>
      <c r="AY1767" s="139"/>
      <c r="AZ1767" s="139"/>
      <c r="BA1767" s="139"/>
      <c r="BB1767" s="139"/>
      <c r="BC1767" s="139"/>
      <c r="BD1767" s="139"/>
      <c r="BE1767" s="139"/>
      <c r="BF1767" s="139"/>
      <c r="BG1767" s="139"/>
    </row>
    <row r="1768" spans="1:59" ht="14.25" x14ac:dyDescent="0.2">
      <c r="A1768" s="139"/>
      <c r="B1768" s="139"/>
      <c r="C1768" s="139"/>
      <c r="D1768" s="139"/>
      <c r="E1768" s="139"/>
      <c r="F1768" s="139"/>
      <c r="G1768" s="139"/>
      <c r="H1768" s="139"/>
      <c r="I1768" s="139"/>
      <c r="J1768" s="139"/>
      <c r="K1768" s="139"/>
      <c r="L1768" s="139"/>
      <c r="M1768" s="139"/>
      <c r="N1768" s="139"/>
      <c r="O1768" s="139"/>
      <c r="P1768" s="139"/>
      <c r="Q1768" s="139"/>
      <c r="R1768" s="139"/>
      <c r="S1768" s="139"/>
      <c r="T1768" s="139"/>
      <c r="U1768" s="139"/>
      <c r="V1768" s="139"/>
      <c r="W1768" s="139"/>
      <c r="X1768" s="139"/>
      <c r="Y1768" s="139"/>
      <c r="Z1768" s="139"/>
      <c r="AA1768" s="139"/>
      <c r="AB1768" s="139"/>
      <c r="AC1768" s="139"/>
      <c r="AD1768" s="139"/>
      <c r="AE1768" s="139"/>
      <c r="AF1768" s="139"/>
      <c r="AG1768" s="139"/>
      <c r="AH1768" s="139"/>
      <c r="AI1768" s="139"/>
      <c r="AJ1768" s="139"/>
      <c r="AK1768" s="139"/>
      <c r="AL1768" s="139"/>
      <c r="AM1768" s="139"/>
      <c r="AN1768" s="139"/>
      <c r="AO1768" s="139"/>
      <c r="AP1768" s="139"/>
      <c r="AQ1768" s="139"/>
      <c r="AR1768" s="139"/>
      <c r="AS1768" s="139"/>
      <c r="AT1768" s="139"/>
      <c r="AU1768" s="139"/>
      <c r="AV1768" s="139"/>
      <c r="AW1768" s="139"/>
      <c r="AX1768" s="139"/>
      <c r="AY1768" s="139"/>
      <c r="AZ1768" s="139"/>
      <c r="BA1768" s="139"/>
      <c r="BB1768" s="139"/>
      <c r="BC1768" s="139"/>
      <c r="BD1768" s="139"/>
      <c r="BE1768" s="139"/>
      <c r="BF1768" s="139"/>
      <c r="BG1768" s="139"/>
    </row>
    <row r="1769" spans="1:59" ht="14.25" x14ac:dyDescent="0.2">
      <c r="A1769" s="139"/>
      <c r="B1769" s="139"/>
      <c r="C1769" s="139"/>
      <c r="D1769" s="139"/>
      <c r="E1769" s="139"/>
      <c r="F1769" s="139"/>
      <c r="G1769" s="139"/>
      <c r="H1769" s="139"/>
      <c r="I1769" s="139"/>
      <c r="J1769" s="139"/>
      <c r="K1769" s="139"/>
      <c r="L1769" s="139"/>
      <c r="M1769" s="139"/>
      <c r="N1769" s="139"/>
      <c r="O1769" s="139"/>
      <c r="P1769" s="139"/>
      <c r="Q1769" s="139"/>
      <c r="R1769" s="139"/>
      <c r="S1769" s="139"/>
      <c r="T1769" s="139"/>
      <c r="U1769" s="139"/>
      <c r="V1769" s="139"/>
      <c r="W1769" s="139"/>
      <c r="X1769" s="139"/>
      <c r="Y1769" s="139"/>
      <c r="Z1769" s="139"/>
      <c r="AA1769" s="139"/>
      <c r="AB1769" s="139"/>
      <c r="AC1769" s="139"/>
      <c r="AD1769" s="139"/>
      <c r="AE1769" s="139"/>
      <c r="AF1769" s="139"/>
      <c r="AG1769" s="139"/>
      <c r="AH1769" s="139"/>
      <c r="AI1769" s="139"/>
      <c r="AJ1769" s="139"/>
      <c r="AK1769" s="139"/>
      <c r="AL1769" s="139"/>
      <c r="AM1769" s="139"/>
      <c r="AN1769" s="139"/>
      <c r="AO1769" s="139"/>
      <c r="AP1769" s="139"/>
      <c r="AQ1769" s="139"/>
      <c r="AR1769" s="139"/>
      <c r="AS1769" s="139"/>
      <c r="AT1769" s="139"/>
      <c r="AU1769" s="139"/>
      <c r="AV1769" s="139"/>
      <c r="AW1769" s="139"/>
      <c r="AX1769" s="139"/>
      <c r="AY1769" s="139"/>
      <c r="AZ1769" s="139"/>
      <c r="BA1769" s="139"/>
      <c r="BB1769" s="139"/>
      <c r="BC1769" s="139"/>
      <c r="BD1769" s="139"/>
      <c r="BE1769" s="139"/>
      <c r="BF1769" s="139"/>
      <c r="BG1769" s="139"/>
    </row>
    <row r="1770" spans="1:59" ht="14.25" x14ac:dyDescent="0.2">
      <c r="A1770" s="139"/>
      <c r="B1770" s="139"/>
      <c r="C1770" s="139"/>
      <c r="D1770" s="139"/>
      <c r="E1770" s="139"/>
      <c r="F1770" s="139"/>
      <c r="G1770" s="139"/>
      <c r="H1770" s="139"/>
      <c r="I1770" s="139"/>
      <c r="J1770" s="139"/>
      <c r="K1770" s="139"/>
      <c r="L1770" s="139"/>
      <c r="M1770" s="139"/>
      <c r="N1770" s="139"/>
      <c r="O1770" s="139"/>
      <c r="P1770" s="139"/>
      <c r="Q1770" s="139"/>
      <c r="R1770" s="139"/>
      <c r="S1770" s="139"/>
      <c r="T1770" s="139"/>
      <c r="U1770" s="139"/>
      <c r="V1770" s="139"/>
      <c r="W1770" s="139"/>
      <c r="X1770" s="139"/>
      <c r="Y1770" s="139"/>
      <c r="Z1770" s="139"/>
      <c r="AA1770" s="139"/>
      <c r="AB1770" s="139"/>
      <c r="AC1770" s="139"/>
      <c r="AD1770" s="139"/>
      <c r="AE1770" s="139"/>
      <c r="AF1770" s="139"/>
      <c r="AG1770" s="139"/>
      <c r="AH1770" s="139"/>
      <c r="AI1770" s="139"/>
      <c r="AJ1770" s="139"/>
      <c r="AK1770" s="139"/>
      <c r="AL1770" s="139"/>
      <c r="AM1770" s="139"/>
      <c r="AN1770" s="139"/>
      <c r="AO1770" s="139"/>
      <c r="AP1770" s="139"/>
      <c r="AQ1770" s="139"/>
      <c r="AR1770" s="139"/>
      <c r="AS1770" s="139"/>
      <c r="AT1770" s="139"/>
      <c r="AU1770" s="139"/>
      <c r="AV1770" s="139"/>
      <c r="AW1770" s="139"/>
      <c r="AX1770" s="139"/>
      <c r="AY1770" s="139"/>
      <c r="AZ1770" s="139"/>
      <c r="BA1770" s="139"/>
      <c r="BB1770" s="139"/>
      <c r="BC1770" s="139"/>
      <c r="BD1770" s="139"/>
      <c r="BE1770" s="139"/>
      <c r="BF1770" s="139"/>
      <c r="BG1770" s="139"/>
    </row>
    <row r="1771" spans="1:59" ht="14.25" x14ac:dyDescent="0.2">
      <c r="A1771" s="139"/>
      <c r="B1771" s="139"/>
      <c r="C1771" s="139"/>
      <c r="D1771" s="139"/>
      <c r="E1771" s="139"/>
      <c r="F1771" s="139"/>
      <c r="G1771" s="139"/>
      <c r="H1771" s="139"/>
      <c r="I1771" s="139"/>
      <c r="J1771" s="139"/>
      <c r="K1771" s="139"/>
      <c r="L1771" s="139"/>
      <c r="M1771" s="139"/>
      <c r="N1771" s="139"/>
      <c r="O1771" s="139"/>
      <c r="P1771" s="139"/>
      <c r="Q1771" s="139"/>
      <c r="R1771" s="139"/>
      <c r="S1771" s="139"/>
      <c r="T1771" s="139"/>
      <c r="U1771" s="139"/>
      <c r="V1771" s="139"/>
      <c r="W1771" s="139"/>
      <c r="X1771" s="139"/>
      <c r="Y1771" s="139"/>
      <c r="Z1771" s="139"/>
      <c r="AA1771" s="139"/>
      <c r="AB1771" s="139"/>
      <c r="AC1771" s="139"/>
      <c r="AD1771" s="139"/>
      <c r="AE1771" s="139"/>
      <c r="AF1771" s="139"/>
      <c r="AG1771" s="139"/>
      <c r="AH1771" s="139"/>
      <c r="AI1771" s="139"/>
      <c r="AJ1771" s="139"/>
      <c r="AK1771" s="139"/>
      <c r="AL1771" s="139"/>
      <c r="AM1771" s="139"/>
      <c r="AN1771" s="139"/>
      <c r="AO1771" s="139"/>
      <c r="AP1771" s="139"/>
      <c r="AQ1771" s="139"/>
      <c r="AR1771" s="139"/>
      <c r="AS1771" s="139"/>
      <c r="AT1771" s="139"/>
      <c r="AU1771" s="139"/>
      <c r="AV1771" s="139"/>
      <c r="AW1771" s="139"/>
      <c r="AX1771" s="139"/>
      <c r="AY1771" s="139"/>
      <c r="AZ1771" s="139"/>
      <c r="BA1771" s="139"/>
      <c r="BB1771" s="139"/>
      <c r="BC1771" s="139"/>
      <c r="BD1771" s="139"/>
      <c r="BE1771" s="139"/>
      <c r="BF1771" s="139"/>
      <c r="BG1771" s="139"/>
    </row>
    <row r="1772" spans="1:59" ht="14.25" x14ac:dyDescent="0.2">
      <c r="A1772" s="139"/>
      <c r="B1772" s="139"/>
      <c r="C1772" s="139"/>
      <c r="D1772" s="139"/>
      <c r="E1772" s="139"/>
      <c r="F1772" s="139"/>
      <c r="G1772" s="139"/>
      <c r="H1772" s="139"/>
      <c r="I1772" s="139"/>
      <c r="J1772" s="139"/>
      <c r="K1772" s="139"/>
      <c r="L1772" s="139"/>
      <c r="M1772" s="139"/>
      <c r="N1772" s="139"/>
      <c r="O1772" s="139"/>
      <c r="P1772" s="139"/>
      <c r="Q1772" s="139"/>
      <c r="R1772" s="139"/>
      <c r="S1772" s="139"/>
      <c r="T1772" s="139"/>
      <c r="U1772" s="139"/>
      <c r="V1772" s="139"/>
      <c r="W1772" s="139"/>
      <c r="X1772" s="139"/>
      <c r="Y1772" s="139"/>
      <c r="Z1772" s="139"/>
      <c r="AA1772" s="139"/>
      <c r="AB1772" s="139"/>
      <c r="AC1772" s="139"/>
      <c r="AD1772" s="139"/>
      <c r="AE1772" s="139"/>
      <c r="AF1772" s="139"/>
      <c r="AG1772" s="139"/>
      <c r="AH1772" s="139"/>
      <c r="AI1772" s="139"/>
      <c r="AJ1772" s="139"/>
      <c r="AK1772" s="139"/>
      <c r="AL1772" s="139"/>
      <c r="AM1772" s="139"/>
      <c r="AN1772" s="139"/>
      <c r="AO1772" s="139"/>
      <c r="AP1772" s="139"/>
      <c r="AQ1772" s="139"/>
      <c r="AR1772" s="139"/>
      <c r="AS1772" s="139"/>
      <c r="AT1772" s="139"/>
      <c r="AU1772" s="139"/>
      <c r="AV1772" s="139"/>
      <c r="AW1772" s="139"/>
      <c r="AX1772" s="139"/>
      <c r="AY1772" s="139"/>
      <c r="AZ1772" s="139"/>
      <c r="BA1772" s="139"/>
      <c r="BB1772" s="139"/>
      <c r="BC1772" s="139"/>
      <c r="BD1772" s="139"/>
      <c r="BE1772" s="139"/>
      <c r="BF1772" s="139"/>
      <c r="BG1772" s="139"/>
    </row>
    <row r="1773" spans="1:59" ht="14.25" x14ac:dyDescent="0.2">
      <c r="A1773" s="139"/>
      <c r="B1773" s="139"/>
      <c r="C1773" s="139"/>
      <c r="D1773" s="139"/>
      <c r="E1773" s="139"/>
      <c r="F1773" s="139"/>
      <c r="G1773" s="139"/>
      <c r="H1773" s="139"/>
      <c r="I1773" s="139"/>
      <c r="J1773" s="139"/>
      <c r="K1773" s="139"/>
      <c r="L1773" s="139"/>
      <c r="M1773" s="139"/>
      <c r="N1773" s="139"/>
      <c r="O1773" s="139"/>
      <c r="P1773" s="139"/>
      <c r="Q1773" s="139"/>
      <c r="R1773" s="139"/>
      <c r="S1773" s="139"/>
      <c r="T1773" s="139"/>
      <c r="U1773" s="139"/>
      <c r="V1773" s="139"/>
      <c r="W1773" s="139"/>
      <c r="X1773" s="139"/>
      <c r="Y1773" s="139"/>
      <c r="Z1773" s="139"/>
      <c r="AA1773" s="139"/>
      <c r="AB1773" s="139"/>
      <c r="AC1773" s="139"/>
      <c r="AD1773" s="139"/>
      <c r="AE1773" s="139"/>
      <c r="AF1773" s="139"/>
      <c r="AG1773" s="139"/>
      <c r="AH1773" s="139"/>
      <c r="AI1773" s="139"/>
      <c r="AJ1773" s="139"/>
      <c r="AK1773" s="139"/>
      <c r="AL1773" s="139"/>
      <c r="AM1773" s="139"/>
      <c r="AN1773" s="139"/>
      <c r="AO1773" s="139"/>
      <c r="AP1773" s="139"/>
      <c r="AQ1773" s="139"/>
      <c r="AR1773" s="139"/>
      <c r="AS1773" s="139"/>
      <c r="AT1773" s="139"/>
      <c r="AU1773" s="139"/>
      <c r="AV1773" s="139"/>
      <c r="AW1773" s="139"/>
      <c r="AX1773" s="139"/>
      <c r="AY1773" s="139"/>
      <c r="AZ1773" s="139"/>
      <c r="BA1773" s="139"/>
      <c r="BB1773" s="139"/>
      <c r="BC1773" s="139"/>
      <c r="BD1773" s="139"/>
      <c r="BE1773" s="139"/>
      <c r="BF1773" s="139"/>
      <c r="BG1773" s="139"/>
    </row>
    <row r="1774" spans="1:59" ht="14.25" x14ac:dyDescent="0.2">
      <c r="A1774" s="139"/>
      <c r="B1774" s="139"/>
      <c r="C1774" s="139"/>
      <c r="D1774" s="139"/>
      <c r="E1774" s="139"/>
      <c r="F1774" s="139"/>
      <c r="G1774" s="139"/>
      <c r="H1774" s="139"/>
      <c r="I1774" s="139"/>
      <c r="J1774" s="139"/>
      <c r="K1774" s="139"/>
      <c r="L1774" s="139"/>
      <c r="M1774" s="139"/>
      <c r="N1774" s="139"/>
      <c r="O1774" s="139"/>
      <c r="P1774" s="139"/>
      <c r="Q1774" s="139"/>
      <c r="R1774" s="139"/>
      <c r="S1774" s="139"/>
      <c r="T1774" s="139"/>
      <c r="U1774" s="139"/>
      <c r="V1774" s="139"/>
      <c r="W1774" s="139"/>
      <c r="X1774" s="139"/>
      <c r="Y1774" s="139"/>
      <c r="Z1774" s="139"/>
      <c r="AA1774" s="139"/>
      <c r="AB1774" s="139"/>
      <c r="AC1774" s="139"/>
      <c r="AD1774" s="139"/>
      <c r="AE1774" s="139"/>
      <c r="AF1774" s="139"/>
      <c r="AG1774" s="139"/>
      <c r="AH1774" s="139"/>
      <c r="AI1774" s="139"/>
      <c r="AJ1774" s="139"/>
      <c r="AK1774" s="139"/>
      <c r="AL1774" s="139"/>
      <c r="AM1774" s="139"/>
      <c r="AN1774" s="139"/>
      <c r="AO1774" s="139"/>
      <c r="AP1774" s="139"/>
      <c r="AQ1774" s="139"/>
      <c r="AR1774" s="139"/>
      <c r="AS1774" s="139"/>
      <c r="AT1774" s="139"/>
      <c r="AU1774" s="139"/>
      <c r="AV1774" s="139"/>
      <c r="AW1774" s="139"/>
      <c r="AX1774" s="139"/>
      <c r="AY1774" s="139"/>
      <c r="AZ1774" s="139"/>
      <c r="BA1774" s="139"/>
      <c r="BB1774" s="139"/>
      <c r="BC1774" s="139"/>
      <c r="BD1774" s="139"/>
      <c r="BE1774" s="139"/>
      <c r="BF1774" s="139"/>
      <c r="BG1774" s="139"/>
    </row>
    <row r="1775" spans="1:59" ht="14.25" x14ac:dyDescent="0.2">
      <c r="A1775" s="139"/>
      <c r="B1775" s="139"/>
      <c r="C1775" s="139"/>
      <c r="D1775" s="139"/>
      <c r="E1775" s="139"/>
      <c r="F1775" s="139"/>
      <c r="G1775" s="139"/>
      <c r="H1775" s="139"/>
      <c r="I1775" s="139"/>
      <c r="J1775" s="139"/>
      <c r="K1775" s="139"/>
      <c r="L1775" s="139"/>
      <c r="M1775" s="139"/>
      <c r="N1775" s="139"/>
      <c r="O1775" s="139"/>
      <c r="P1775" s="139"/>
      <c r="Q1775" s="139"/>
      <c r="R1775" s="139"/>
      <c r="S1775" s="139"/>
      <c r="T1775" s="139"/>
      <c r="U1775" s="139"/>
      <c r="V1775" s="139"/>
      <c r="W1775" s="139"/>
      <c r="X1775" s="139"/>
      <c r="Y1775" s="139"/>
      <c r="Z1775" s="139"/>
      <c r="AA1775" s="139"/>
      <c r="AB1775" s="139"/>
      <c r="AC1775" s="139"/>
      <c r="AD1775" s="139"/>
      <c r="AE1775" s="139"/>
      <c r="AF1775" s="139"/>
      <c r="AG1775" s="139"/>
      <c r="AH1775" s="139"/>
      <c r="AI1775" s="139"/>
      <c r="AJ1775" s="139"/>
      <c r="AK1775" s="139"/>
      <c r="AL1775" s="139"/>
      <c r="AM1775" s="139"/>
      <c r="AN1775" s="139"/>
      <c r="AO1775" s="139"/>
      <c r="AP1775" s="139"/>
      <c r="AQ1775" s="139"/>
      <c r="AR1775" s="139"/>
      <c r="AS1775" s="139"/>
      <c r="AT1775" s="139"/>
      <c r="AU1775" s="139"/>
      <c r="AV1775" s="139"/>
      <c r="AW1775" s="139"/>
      <c r="AX1775" s="139"/>
      <c r="AY1775" s="139"/>
      <c r="AZ1775" s="139"/>
      <c r="BA1775" s="139"/>
      <c r="BB1775" s="139"/>
      <c r="BC1775" s="139"/>
      <c r="BD1775" s="139"/>
      <c r="BE1775" s="139"/>
      <c r="BF1775" s="139"/>
      <c r="BG1775" s="139"/>
    </row>
    <row r="1776" spans="1:59" ht="14.25" x14ac:dyDescent="0.2">
      <c r="A1776" s="139"/>
      <c r="B1776" s="139"/>
      <c r="C1776" s="139"/>
      <c r="D1776" s="139"/>
      <c r="E1776" s="139"/>
      <c r="F1776" s="139"/>
      <c r="G1776" s="139"/>
      <c r="H1776" s="139"/>
      <c r="I1776" s="139"/>
      <c r="J1776" s="139"/>
      <c r="K1776" s="139"/>
      <c r="L1776" s="139"/>
      <c r="M1776" s="139"/>
      <c r="N1776" s="139"/>
      <c r="O1776" s="139"/>
      <c r="P1776" s="139"/>
      <c r="Q1776" s="139"/>
      <c r="R1776" s="139"/>
      <c r="S1776" s="139"/>
      <c r="T1776" s="139"/>
      <c r="U1776" s="139"/>
      <c r="V1776" s="139"/>
      <c r="W1776" s="139"/>
      <c r="X1776" s="139"/>
      <c r="Y1776" s="139"/>
      <c r="Z1776" s="139"/>
      <c r="AA1776" s="139"/>
      <c r="AB1776" s="139"/>
      <c r="AC1776" s="139"/>
      <c r="AD1776" s="139"/>
      <c r="AE1776" s="139"/>
      <c r="AF1776" s="139"/>
      <c r="AG1776" s="139"/>
      <c r="AH1776" s="139"/>
      <c r="AI1776" s="139"/>
      <c r="AJ1776" s="139"/>
      <c r="AK1776" s="139"/>
      <c r="AL1776" s="139"/>
      <c r="AM1776" s="139"/>
      <c r="AN1776" s="139"/>
      <c r="AO1776" s="139"/>
      <c r="AP1776" s="139"/>
      <c r="AQ1776" s="139"/>
      <c r="AR1776" s="139"/>
      <c r="AS1776" s="139"/>
      <c r="AT1776" s="139"/>
      <c r="AU1776" s="139"/>
      <c r="AV1776" s="139"/>
      <c r="AW1776" s="139"/>
      <c r="AX1776" s="139"/>
      <c r="AY1776" s="139"/>
      <c r="AZ1776" s="139"/>
      <c r="BA1776" s="139"/>
      <c r="BB1776" s="139"/>
      <c r="BC1776" s="139"/>
      <c r="BD1776" s="139"/>
      <c r="BE1776" s="139"/>
      <c r="BF1776" s="139"/>
      <c r="BG1776" s="139"/>
    </row>
    <row r="1777" spans="1:59" ht="14.25" x14ac:dyDescent="0.2">
      <c r="A1777" s="139"/>
      <c r="B1777" s="139"/>
      <c r="C1777" s="139"/>
      <c r="D1777" s="139"/>
      <c r="E1777" s="139"/>
      <c r="F1777" s="139"/>
      <c r="G1777" s="139"/>
      <c r="H1777" s="139"/>
      <c r="I1777" s="139"/>
      <c r="J1777" s="139"/>
      <c r="K1777" s="139"/>
      <c r="L1777" s="139"/>
      <c r="M1777" s="139"/>
      <c r="N1777" s="139"/>
      <c r="O1777" s="139"/>
      <c r="P1777" s="139"/>
      <c r="Q1777" s="139"/>
      <c r="R1777" s="139"/>
      <c r="S1777" s="139"/>
      <c r="T1777" s="139"/>
      <c r="U1777" s="139"/>
      <c r="V1777" s="139"/>
      <c r="W1777" s="139"/>
      <c r="X1777" s="139"/>
      <c r="Y1777" s="139"/>
      <c r="Z1777" s="139"/>
      <c r="AA1777" s="139"/>
      <c r="AB1777" s="139"/>
      <c r="AC1777" s="139"/>
      <c r="AD1777" s="139"/>
      <c r="AE1777" s="139"/>
      <c r="AF1777" s="139"/>
      <c r="AG1777" s="139"/>
      <c r="AH1777" s="139"/>
      <c r="AI1777" s="139"/>
      <c r="AJ1777" s="139"/>
      <c r="AK1777" s="139"/>
      <c r="AL1777" s="139"/>
      <c r="AM1777" s="139"/>
      <c r="AN1777" s="139"/>
      <c r="AO1777" s="139"/>
      <c r="AP1777" s="139"/>
      <c r="AQ1777" s="139"/>
      <c r="AR1777" s="139"/>
      <c r="AS1777" s="139"/>
      <c r="AT1777" s="139"/>
      <c r="AU1777" s="139"/>
      <c r="AV1777" s="139"/>
      <c r="AW1777" s="139"/>
      <c r="AX1777" s="139"/>
      <c r="AY1777" s="139"/>
      <c r="AZ1777" s="139"/>
      <c r="BA1777" s="139"/>
      <c r="BB1777" s="139"/>
      <c r="BC1777" s="139"/>
      <c r="BD1777" s="139"/>
      <c r="BE1777" s="139"/>
      <c r="BF1777" s="139"/>
      <c r="BG1777" s="139"/>
    </row>
    <row r="1778" spans="1:59" ht="14.25" x14ac:dyDescent="0.2">
      <c r="A1778" s="139"/>
      <c r="B1778" s="139"/>
      <c r="C1778" s="139"/>
      <c r="D1778" s="139"/>
      <c r="E1778" s="139"/>
      <c r="F1778" s="139"/>
      <c r="G1778" s="139"/>
      <c r="H1778" s="139"/>
      <c r="I1778" s="139"/>
      <c r="J1778" s="139"/>
      <c r="K1778" s="139"/>
      <c r="L1778" s="139"/>
      <c r="M1778" s="139"/>
      <c r="N1778" s="139"/>
      <c r="O1778" s="139"/>
      <c r="P1778" s="139"/>
      <c r="Q1778" s="139"/>
      <c r="R1778" s="139"/>
      <c r="S1778" s="139"/>
      <c r="T1778" s="139"/>
      <c r="U1778" s="139"/>
      <c r="V1778" s="139"/>
      <c r="W1778" s="139"/>
      <c r="X1778" s="139"/>
      <c r="Y1778" s="139"/>
      <c r="Z1778" s="139"/>
      <c r="AA1778" s="139"/>
      <c r="AB1778" s="139"/>
      <c r="AC1778" s="139"/>
      <c r="AD1778" s="139"/>
      <c r="AE1778" s="139"/>
      <c r="AF1778" s="139"/>
      <c r="AG1778" s="139"/>
      <c r="AH1778" s="139"/>
      <c r="AI1778" s="139"/>
      <c r="AJ1778" s="139"/>
      <c r="AK1778" s="139"/>
      <c r="AL1778" s="139"/>
      <c r="AM1778" s="139"/>
      <c r="AN1778" s="139"/>
      <c r="AO1778" s="139"/>
      <c r="AP1778" s="139"/>
      <c r="AQ1778" s="139"/>
      <c r="AR1778" s="139"/>
      <c r="AS1778" s="139"/>
      <c r="AT1778" s="139"/>
      <c r="AU1778" s="139"/>
      <c r="AV1778" s="139"/>
      <c r="AW1778" s="139"/>
      <c r="AX1778" s="139"/>
      <c r="AY1778" s="139"/>
      <c r="AZ1778" s="139"/>
      <c r="BA1778" s="139"/>
      <c r="BB1778" s="139"/>
      <c r="BC1778" s="139"/>
      <c r="BD1778" s="139"/>
      <c r="BE1778" s="139"/>
      <c r="BF1778" s="139"/>
      <c r="BG1778" s="139"/>
    </row>
    <row r="1779" spans="1:59" ht="14.25" x14ac:dyDescent="0.2">
      <c r="A1779" s="139"/>
      <c r="B1779" s="139"/>
      <c r="C1779" s="139"/>
      <c r="D1779" s="139"/>
      <c r="E1779" s="139"/>
      <c r="F1779" s="139"/>
      <c r="G1779" s="139"/>
      <c r="H1779" s="139"/>
      <c r="I1779" s="139"/>
      <c r="J1779" s="139"/>
      <c r="K1779" s="139"/>
      <c r="L1779" s="139"/>
      <c r="M1779" s="139"/>
      <c r="N1779" s="139"/>
      <c r="O1779" s="139"/>
      <c r="P1779" s="139"/>
      <c r="Q1779" s="139"/>
      <c r="R1779" s="139"/>
      <c r="S1779" s="139"/>
      <c r="T1779" s="139"/>
      <c r="U1779" s="139"/>
      <c r="V1779" s="139"/>
      <c r="W1779" s="139"/>
      <c r="X1779" s="139"/>
      <c r="Y1779" s="139"/>
      <c r="Z1779" s="139"/>
      <c r="AA1779" s="139"/>
      <c r="AB1779" s="139"/>
      <c r="AC1779" s="139"/>
      <c r="AD1779" s="139"/>
      <c r="AE1779" s="139"/>
      <c r="AF1779" s="139"/>
      <c r="AG1779" s="139"/>
      <c r="AH1779" s="139"/>
      <c r="AI1779" s="139"/>
      <c r="AJ1779" s="139"/>
      <c r="AK1779" s="139"/>
      <c r="AL1779" s="139"/>
      <c r="AM1779" s="139"/>
      <c r="AN1779" s="139"/>
      <c r="AO1779" s="139"/>
      <c r="AP1779" s="139"/>
      <c r="AQ1779" s="139"/>
      <c r="AR1779" s="139"/>
      <c r="AS1779" s="139"/>
      <c r="AT1779" s="139"/>
      <c r="AU1779" s="139"/>
      <c r="AV1779" s="139"/>
      <c r="AW1779" s="139"/>
      <c r="AX1779" s="139"/>
      <c r="AY1779" s="139"/>
      <c r="AZ1779" s="139"/>
      <c r="BA1779" s="139"/>
      <c r="BB1779" s="139"/>
      <c r="BC1779" s="139"/>
      <c r="BD1779" s="139"/>
      <c r="BE1779" s="139"/>
      <c r="BF1779" s="139"/>
      <c r="BG1779" s="139"/>
    </row>
    <row r="1780" spans="1:59" ht="14.25" x14ac:dyDescent="0.2">
      <c r="A1780" s="139"/>
      <c r="B1780" s="139"/>
      <c r="C1780" s="139"/>
      <c r="D1780" s="139"/>
      <c r="E1780" s="139"/>
      <c r="F1780" s="139"/>
      <c r="G1780" s="139"/>
      <c r="H1780" s="139"/>
      <c r="I1780" s="139"/>
      <c r="J1780" s="139"/>
      <c r="K1780" s="139"/>
      <c r="L1780" s="139"/>
      <c r="M1780" s="139"/>
      <c r="N1780" s="139"/>
      <c r="O1780" s="139"/>
      <c r="P1780" s="139"/>
      <c r="Q1780" s="139"/>
      <c r="R1780" s="139"/>
      <c r="S1780" s="139"/>
      <c r="T1780" s="139"/>
      <c r="U1780" s="139"/>
      <c r="V1780" s="139"/>
      <c r="W1780" s="139"/>
      <c r="X1780" s="139"/>
      <c r="Y1780" s="139"/>
      <c r="Z1780" s="139"/>
      <c r="AA1780" s="139"/>
      <c r="AB1780" s="139"/>
      <c r="AC1780" s="139"/>
      <c r="AD1780" s="139"/>
      <c r="AE1780" s="139"/>
      <c r="AF1780" s="139"/>
      <c r="AG1780" s="139"/>
      <c r="AH1780" s="139"/>
      <c r="AI1780" s="139"/>
      <c r="AJ1780" s="139"/>
      <c r="AK1780" s="139"/>
      <c r="AL1780" s="139"/>
      <c r="AM1780" s="139"/>
      <c r="AN1780" s="139"/>
      <c r="AO1780" s="139"/>
      <c r="AP1780" s="139"/>
      <c r="AQ1780" s="139"/>
      <c r="AR1780" s="139"/>
      <c r="AS1780" s="139"/>
      <c r="AT1780" s="139"/>
      <c r="AU1780" s="139"/>
      <c r="AV1780" s="139"/>
      <c r="AW1780" s="139"/>
      <c r="AX1780" s="139"/>
      <c r="AY1780" s="139"/>
      <c r="AZ1780" s="139"/>
      <c r="BA1780" s="139"/>
      <c r="BB1780" s="139"/>
      <c r="BC1780" s="139"/>
      <c r="BD1780" s="139"/>
      <c r="BE1780" s="139"/>
      <c r="BF1780" s="139"/>
      <c r="BG1780" s="139"/>
    </row>
    <row r="1781" spans="1:59" ht="14.25" x14ac:dyDescent="0.2">
      <c r="A1781" s="139"/>
      <c r="B1781" s="139"/>
      <c r="C1781" s="139"/>
      <c r="D1781" s="139"/>
      <c r="E1781" s="139"/>
      <c r="F1781" s="139"/>
      <c r="G1781" s="139"/>
      <c r="H1781" s="139"/>
      <c r="I1781" s="139"/>
      <c r="J1781" s="139"/>
      <c r="K1781" s="139"/>
      <c r="L1781" s="139"/>
      <c r="M1781" s="139"/>
      <c r="N1781" s="139"/>
      <c r="O1781" s="139"/>
      <c r="P1781" s="139"/>
      <c r="Q1781" s="139"/>
      <c r="R1781" s="139"/>
      <c r="S1781" s="139"/>
      <c r="T1781" s="139"/>
      <c r="U1781" s="139"/>
      <c r="V1781" s="139"/>
      <c r="W1781" s="139"/>
      <c r="X1781" s="139"/>
      <c r="Y1781" s="139"/>
      <c r="Z1781" s="139"/>
      <c r="AA1781" s="139"/>
      <c r="AB1781" s="139"/>
      <c r="AC1781" s="139"/>
      <c r="AD1781" s="139"/>
      <c r="AE1781" s="139"/>
      <c r="AF1781" s="139"/>
      <c r="AG1781" s="139"/>
      <c r="AH1781" s="139"/>
      <c r="AI1781" s="139"/>
      <c r="AJ1781" s="139"/>
      <c r="AK1781" s="139"/>
      <c r="AL1781" s="139"/>
      <c r="AM1781" s="139"/>
      <c r="AN1781" s="139"/>
      <c r="AO1781" s="139"/>
      <c r="AP1781" s="139"/>
      <c r="AQ1781" s="139"/>
      <c r="AR1781" s="139"/>
      <c r="AS1781" s="139"/>
      <c r="AT1781" s="139"/>
      <c r="AU1781" s="139"/>
      <c r="AV1781" s="139"/>
      <c r="AW1781" s="139"/>
      <c r="AX1781" s="139"/>
      <c r="AY1781" s="139"/>
      <c r="AZ1781" s="139"/>
      <c r="BA1781" s="139"/>
      <c r="BB1781" s="139"/>
      <c r="BC1781" s="139"/>
      <c r="BD1781" s="139"/>
      <c r="BE1781" s="139"/>
      <c r="BF1781" s="139"/>
      <c r="BG1781" s="139"/>
    </row>
    <row r="1782" spans="1:59" ht="14.25" x14ac:dyDescent="0.2">
      <c r="A1782" s="139"/>
      <c r="B1782" s="139"/>
      <c r="C1782" s="139"/>
      <c r="D1782" s="139"/>
      <c r="E1782" s="139"/>
      <c r="F1782" s="139"/>
      <c r="G1782" s="139"/>
      <c r="H1782" s="139"/>
      <c r="I1782" s="139"/>
      <c r="J1782" s="139"/>
      <c r="K1782" s="139"/>
      <c r="L1782" s="139"/>
      <c r="M1782" s="139"/>
      <c r="N1782" s="139"/>
      <c r="O1782" s="139"/>
      <c r="P1782" s="139"/>
      <c r="Q1782" s="139"/>
      <c r="R1782" s="139"/>
      <c r="S1782" s="139"/>
      <c r="T1782" s="139"/>
      <c r="U1782" s="139"/>
      <c r="V1782" s="139"/>
      <c r="W1782" s="139"/>
      <c r="X1782" s="139"/>
      <c r="Y1782" s="139"/>
      <c r="Z1782" s="139"/>
      <c r="AA1782" s="139"/>
      <c r="AB1782" s="139"/>
      <c r="AC1782" s="139"/>
      <c r="AD1782" s="139"/>
      <c r="AE1782" s="139"/>
      <c r="AF1782" s="139"/>
      <c r="AG1782" s="139"/>
      <c r="AH1782" s="139"/>
      <c r="AI1782" s="139"/>
      <c r="AJ1782" s="139"/>
      <c r="AK1782" s="139"/>
      <c r="AL1782" s="139"/>
      <c r="AM1782" s="139"/>
      <c r="AN1782" s="139"/>
      <c r="AO1782" s="139"/>
      <c r="AP1782" s="139"/>
      <c r="AQ1782" s="139"/>
      <c r="AR1782" s="139"/>
      <c r="AS1782" s="139"/>
      <c r="AT1782" s="139"/>
      <c r="AU1782" s="139"/>
      <c r="AV1782" s="139"/>
      <c r="AW1782" s="139"/>
      <c r="AX1782" s="139"/>
      <c r="AY1782" s="139"/>
      <c r="AZ1782" s="139"/>
      <c r="BA1782" s="139"/>
      <c r="BB1782" s="139"/>
      <c r="BC1782" s="139"/>
      <c r="BD1782" s="139"/>
      <c r="BE1782" s="139"/>
      <c r="BF1782" s="139"/>
      <c r="BG1782" s="139"/>
    </row>
    <row r="1783" spans="1:59" ht="14.25" x14ac:dyDescent="0.2">
      <c r="A1783" s="139"/>
      <c r="B1783" s="139"/>
      <c r="C1783" s="139"/>
      <c r="D1783" s="139"/>
      <c r="E1783" s="139"/>
      <c r="F1783" s="139"/>
      <c r="G1783" s="139"/>
      <c r="H1783" s="139"/>
      <c r="I1783" s="139"/>
      <c r="J1783" s="139"/>
      <c r="K1783" s="139"/>
      <c r="L1783" s="139"/>
      <c r="M1783" s="139"/>
      <c r="N1783" s="139"/>
      <c r="O1783" s="139"/>
      <c r="P1783" s="139"/>
      <c r="Q1783" s="139"/>
      <c r="R1783" s="139"/>
      <c r="S1783" s="139"/>
      <c r="T1783" s="139"/>
      <c r="U1783" s="139"/>
      <c r="V1783" s="139"/>
      <c r="W1783" s="139"/>
      <c r="X1783" s="139"/>
      <c r="Y1783" s="139"/>
      <c r="Z1783" s="139"/>
      <c r="AA1783" s="139"/>
      <c r="AB1783" s="139"/>
      <c r="AC1783" s="139"/>
      <c r="AD1783" s="139"/>
      <c r="AE1783" s="139"/>
      <c r="AF1783" s="139"/>
      <c r="AG1783" s="139"/>
      <c r="AH1783" s="139"/>
      <c r="AI1783" s="139"/>
      <c r="AJ1783" s="139"/>
      <c r="AK1783" s="139"/>
      <c r="AL1783" s="139"/>
      <c r="AM1783" s="139"/>
      <c r="AN1783" s="139"/>
      <c r="AO1783" s="139"/>
      <c r="AP1783" s="139"/>
      <c r="AQ1783" s="139"/>
      <c r="AR1783" s="139"/>
      <c r="AS1783" s="139"/>
      <c r="AT1783" s="139"/>
      <c r="AU1783" s="139"/>
      <c r="AV1783" s="139"/>
      <c r="AW1783" s="139"/>
      <c r="AX1783" s="139"/>
      <c r="AY1783" s="139"/>
      <c r="AZ1783" s="139"/>
      <c r="BA1783" s="139"/>
      <c r="BB1783" s="139"/>
      <c r="BC1783" s="139"/>
      <c r="BD1783" s="139"/>
      <c r="BE1783" s="139"/>
      <c r="BF1783" s="139"/>
      <c r="BG1783" s="139"/>
    </row>
    <row r="1784" spans="1:59" ht="14.25" x14ac:dyDescent="0.2">
      <c r="A1784" s="139"/>
      <c r="B1784" s="139"/>
      <c r="C1784" s="139"/>
      <c r="D1784" s="139"/>
      <c r="E1784" s="139"/>
      <c r="F1784" s="139"/>
      <c r="G1784" s="139"/>
      <c r="H1784" s="139"/>
      <c r="I1784" s="139"/>
      <c r="J1784" s="139"/>
      <c r="K1784" s="139"/>
      <c r="L1784" s="139"/>
      <c r="M1784" s="139"/>
      <c r="N1784" s="139"/>
      <c r="O1784" s="139"/>
      <c r="P1784" s="139"/>
      <c r="Q1784" s="139"/>
      <c r="R1784" s="139"/>
      <c r="S1784" s="139"/>
      <c r="T1784" s="139"/>
      <c r="U1784" s="139"/>
      <c r="V1784" s="139"/>
      <c r="W1784" s="139"/>
      <c r="X1784" s="139"/>
      <c r="Y1784" s="139"/>
      <c r="Z1784" s="139"/>
      <c r="AA1784" s="139"/>
      <c r="AB1784" s="139"/>
      <c r="AC1784" s="139"/>
      <c r="AD1784" s="139"/>
      <c r="AE1784" s="139"/>
      <c r="AF1784" s="139"/>
      <c r="AG1784" s="139"/>
      <c r="AH1784" s="139"/>
      <c r="AI1784" s="139"/>
      <c r="AJ1784" s="139"/>
      <c r="AK1784" s="139"/>
      <c r="AL1784" s="139"/>
      <c r="AM1784" s="139"/>
      <c r="AN1784" s="139"/>
      <c r="AO1784" s="139"/>
      <c r="AP1784" s="139"/>
      <c r="AQ1784" s="139"/>
      <c r="AR1784" s="139"/>
      <c r="AS1784" s="139"/>
      <c r="AT1784" s="139"/>
      <c r="AU1784" s="139"/>
      <c r="AV1784" s="139"/>
      <c r="AW1784" s="139"/>
      <c r="AX1784" s="139"/>
      <c r="AY1784" s="139"/>
      <c r="AZ1784" s="139"/>
      <c r="BA1784" s="139"/>
      <c r="BB1784" s="139"/>
      <c r="BC1784" s="139"/>
      <c r="BD1784" s="139"/>
      <c r="BE1784" s="139"/>
      <c r="BF1784" s="139"/>
      <c r="BG1784" s="139"/>
    </row>
    <row r="1785" spans="1:59" ht="14.25" x14ac:dyDescent="0.2">
      <c r="A1785" s="139"/>
      <c r="B1785" s="139"/>
      <c r="C1785" s="139"/>
      <c r="D1785" s="139"/>
      <c r="E1785" s="139"/>
      <c r="F1785" s="139"/>
      <c r="G1785" s="139"/>
      <c r="H1785" s="139"/>
      <c r="I1785" s="139"/>
      <c r="J1785" s="139"/>
      <c r="K1785" s="139"/>
      <c r="L1785" s="139"/>
      <c r="M1785" s="139"/>
      <c r="N1785" s="139"/>
      <c r="O1785" s="139"/>
      <c r="P1785" s="139"/>
      <c r="Q1785" s="139"/>
      <c r="R1785" s="139"/>
      <c r="S1785" s="139"/>
      <c r="T1785" s="139"/>
      <c r="U1785" s="139"/>
      <c r="V1785" s="139"/>
      <c r="W1785" s="139"/>
      <c r="X1785" s="139"/>
      <c r="Y1785" s="139"/>
      <c r="Z1785" s="139"/>
      <c r="AA1785" s="139"/>
      <c r="AB1785" s="139"/>
      <c r="AC1785" s="139"/>
      <c r="AD1785" s="139"/>
      <c r="AE1785" s="139"/>
      <c r="AF1785" s="139"/>
      <c r="AG1785" s="139"/>
      <c r="AH1785" s="139"/>
      <c r="AI1785" s="139"/>
      <c r="AJ1785" s="139"/>
      <c r="AK1785" s="139"/>
      <c r="AL1785" s="139"/>
      <c r="AM1785" s="139"/>
      <c r="AN1785" s="139"/>
      <c r="AO1785" s="139"/>
      <c r="AP1785" s="139"/>
      <c r="AQ1785" s="139"/>
      <c r="AR1785" s="139"/>
      <c r="AS1785" s="139"/>
      <c r="AT1785" s="139"/>
      <c r="AU1785" s="139"/>
      <c r="AV1785" s="139"/>
      <c r="AW1785" s="139"/>
      <c r="AX1785" s="139"/>
      <c r="AY1785" s="139"/>
      <c r="AZ1785" s="139"/>
      <c r="BA1785" s="139"/>
      <c r="BB1785" s="139"/>
      <c r="BC1785" s="139"/>
      <c r="BD1785" s="139"/>
      <c r="BE1785" s="139"/>
      <c r="BF1785" s="139"/>
      <c r="BG1785" s="139"/>
    </row>
    <row r="1786" spans="1:59" ht="14.25" x14ac:dyDescent="0.2">
      <c r="A1786" s="139"/>
      <c r="B1786" s="139"/>
      <c r="C1786" s="139"/>
      <c r="D1786" s="139"/>
      <c r="E1786" s="139"/>
      <c r="F1786" s="139"/>
      <c r="G1786" s="139"/>
      <c r="H1786" s="139"/>
      <c r="I1786" s="139"/>
      <c r="J1786" s="139"/>
      <c r="K1786" s="139"/>
      <c r="L1786" s="139"/>
      <c r="M1786" s="139"/>
      <c r="N1786" s="139"/>
      <c r="O1786" s="139"/>
      <c r="P1786" s="139"/>
      <c r="Q1786" s="139"/>
      <c r="R1786" s="139"/>
      <c r="S1786" s="139"/>
      <c r="T1786" s="139"/>
      <c r="U1786" s="139"/>
      <c r="V1786" s="139"/>
      <c r="W1786" s="139"/>
      <c r="X1786" s="139"/>
      <c r="Y1786" s="139"/>
      <c r="Z1786" s="139"/>
      <c r="AA1786" s="139"/>
      <c r="AB1786" s="139"/>
      <c r="AC1786" s="139"/>
      <c r="AD1786" s="139"/>
      <c r="AE1786" s="139"/>
      <c r="AF1786" s="139"/>
      <c r="AG1786" s="139"/>
      <c r="AH1786" s="139"/>
      <c r="AI1786" s="139"/>
      <c r="AJ1786" s="139"/>
      <c r="AK1786" s="139"/>
      <c r="AL1786" s="139"/>
      <c r="AM1786" s="139"/>
      <c r="AN1786" s="139"/>
      <c r="AO1786" s="139"/>
      <c r="AP1786" s="139"/>
      <c r="AQ1786" s="139"/>
      <c r="AR1786" s="139"/>
      <c r="AS1786" s="139"/>
      <c r="AT1786" s="139"/>
      <c r="AU1786" s="139"/>
      <c r="AV1786" s="139"/>
      <c r="AW1786" s="139"/>
      <c r="AX1786" s="139"/>
      <c r="AY1786" s="139"/>
      <c r="AZ1786" s="139"/>
      <c r="BA1786" s="139"/>
      <c r="BB1786" s="139"/>
      <c r="BC1786" s="139"/>
      <c r="BD1786" s="139"/>
      <c r="BE1786" s="139"/>
      <c r="BF1786" s="139"/>
      <c r="BG1786" s="139"/>
    </row>
    <row r="1787" spans="1:59" ht="14.25" x14ac:dyDescent="0.2">
      <c r="A1787" s="139"/>
      <c r="B1787" s="139"/>
      <c r="C1787" s="139"/>
      <c r="D1787" s="139"/>
      <c r="E1787" s="139"/>
      <c r="F1787" s="139"/>
      <c r="G1787" s="139"/>
      <c r="H1787" s="139"/>
      <c r="I1787" s="139"/>
      <c r="J1787" s="139"/>
      <c r="K1787" s="139"/>
      <c r="L1787" s="139"/>
      <c r="M1787" s="139"/>
      <c r="N1787" s="139"/>
      <c r="O1787" s="139"/>
      <c r="P1787" s="139"/>
      <c r="Q1787" s="139"/>
      <c r="R1787" s="139"/>
      <c r="S1787" s="139"/>
      <c r="T1787" s="139"/>
      <c r="U1787" s="139"/>
      <c r="V1787" s="139"/>
      <c r="W1787" s="139"/>
      <c r="X1787" s="139"/>
      <c r="Y1787" s="139"/>
      <c r="Z1787" s="139"/>
      <c r="AA1787" s="139"/>
      <c r="AB1787" s="139"/>
      <c r="AC1787" s="139"/>
      <c r="AD1787" s="139"/>
      <c r="AE1787" s="139"/>
      <c r="AF1787" s="139"/>
      <c r="AG1787" s="139"/>
      <c r="AH1787" s="139"/>
      <c r="AI1787" s="139"/>
      <c r="AJ1787" s="139"/>
      <c r="AK1787" s="139"/>
      <c r="AL1787" s="139"/>
      <c r="AM1787" s="139"/>
      <c r="AN1787" s="139"/>
      <c r="AO1787" s="139"/>
      <c r="AP1787" s="139"/>
      <c r="AQ1787" s="139"/>
      <c r="AR1787" s="139"/>
      <c r="AS1787" s="139"/>
      <c r="AT1787" s="139"/>
      <c r="AU1787" s="139"/>
      <c r="AV1787" s="139"/>
      <c r="AW1787" s="139"/>
      <c r="AX1787" s="139"/>
      <c r="AY1787" s="139"/>
      <c r="AZ1787" s="139"/>
      <c r="BA1787" s="139"/>
      <c r="BB1787" s="139"/>
      <c r="BC1787" s="139"/>
      <c r="BD1787" s="139"/>
      <c r="BE1787" s="139"/>
      <c r="BF1787" s="139"/>
      <c r="BG1787" s="139"/>
    </row>
    <row r="1788" spans="1:59" ht="14.25" x14ac:dyDescent="0.2">
      <c r="A1788" s="139"/>
      <c r="B1788" s="139"/>
      <c r="C1788" s="139"/>
      <c r="D1788" s="139"/>
      <c r="E1788" s="139"/>
      <c r="F1788" s="139"/>
      <c r="G1788" s="139"/>
      <c r="H1788" s="139"/>
      <c r="I1788" s="139"/>
      <c r="J1788" s="139"/>
      <c r="K1788" s="139"/>
      <c r="L1788" s="139"/>
      <c r="M1788" s="139"/>
      <c r="N1788" s="139"/>
      <c r="O1788" s="139"/>
      <c r="P1788" s="139"/>
      <c r="Q1788" s="139"/>
      <c r="R1788" s="139"/>
      <c r="S1788" s="139"/>
      <c r="T1788" s="139"/>
      <c r="U1788" s="139"/>
      <c r="V1788" s="139"/>
      <c r="W1788" s="139"/>
      <c r="X1788" s="139"/>
      <c r="Y1788" s="139"/>
      <c r="Z1788" s="139"/>
      <c r="AA1788" s="139"/>
      <c r="AB1788" s="139"/>
      <c r="AC1788" s="139"/>
      <c r="AD1788" s="139"/>
      <c r="AE1788" s="139"/>
      <c r="AF1788" s="139"/>
      <c r="AG1788" s="139"/>
      <c r="AH1788" s="139"/>
      <c r="AI1788" s="139"/>
      <c r="AJ1788" s="139"/>
      <c r="AK1788" s="139"/>
      <c r="AL1788" s="139"/>
      <c r="AM1788" s="139"/>
      <c r="AN1788" s="139"/>
      <c r="AO1788" s="139"/>
      <c r="AP1788" s="139"/>
      <c r="AQ1788" s="139"/>
      <c r="AR1788" s="139"/>
      <c r="AS1788" s="139"/>
      <c r="AT1788" s="139"/>
      <c r="AU1788" s="139"/>
      <c r="AV1788" s="139"/>
      <c r="AW1788" s="139"/>
      <c r="AX1788" s="139"/>
      <c r="AY1788" s="139"/>
      <c r="AZ1788" s="139"/>
      <c r="BA1788" s="139"/>
      <c r="BB1788" s="139"/>
      <c r="BC1788" s="139"/>
      <c r="BD1788" s="139"/>
      <c r="BE1788" s="139"/>
      <c r="BF1788" s="139"/>
      <c r="BG1788" s="139"/>
    </row>
    <row r="1789" spans="1:59" ht="14.25" x14ac:dyDescent="0.2">
      <c r="A1789" s="139"/>
      <c r="B1789" s="139"/>
      <c r="C1789" s="139"/>
      <c r="D1789" s="139"/>
      <c r="E1789" s="139"/>
      <c r="F1789" s="139"/>
      <c r="G1789" s="139"/>
      <c r="H1789" s="139"/>
      <c r="I1789" s="139"/>
      <c r="J1789" s="139"/>
      <c r="K1789" s="139"/>
      <c r="L1789" s="139"/>
      <c r="M1789" s="139"/>
      <c r="N1789" s="139"/>
      <c r="O1789" s="139"/>
      <c r="P1789" s="139"/>
      <c r="Q1789" s="139"/>
      <c r="R1789" s="139"/>
      <c r="S1789" s="139"/>
      <c r="T1789" s="139"/>
      <c r="U1789" s="139"/>
      <c r="V1789" s="139"/>
      <c r="W1789" s="139"/>
      <c r="X1789" s="139"/>
      <c r="Y1789" s="139"/>
      <c r="Z1789" s="139"/>
      <c r="AA1789" s="139"/>
      <c r="AB1789" s="139"/>
      <c r="AC1789" s="139"/>
      <c r="AD1789" s="139"/>
      <c r="AE1789" s="139"/>
      <c r="AF1789" s="139"/>
      <c r="AG1789" s="139"/>
      <c r="AH1789" s="139"/>
      <c r="AI1789" s="139"/>
      <c r="AJ1789" s="139"/>
      <c r="AK1789" s="139"/>
      <c r="AL1789" s="139"/>
      <c r="AM1789" s="139"/>
      <c r="AN1789" s="139"/>
      <c r="AO1789" s="139"/>
      <c r="AP1789" s="139"/>
      <c r="AQ1789" s="139"/>
      <c r="AR1789" s="139"/>
      <c r="AS1789" s="139"/>
      <c r="AT1789" s="139"/>
      <c r="AU1789" s="139"/>
      <c r="AV1789" s="139"/>
      <c r="AW1789" s="139"/>
      <c r="AX1789" s="139"/>
      <c r="AY1789" s="139"/>
      <c r="AZ1789" s="139"/>
      <c r="BA1789" s="139"/>
      <c r="BB1789" s="139"/>
      <c r="BC1789" s="139"/>
      <c r="BD1789" s="139"/>
      <c r="BE1789" s="139"/>
      <c r="BF1789" s="139"/>
      <c r="BG1789" s="139"/>
    </row>
    <row r="1790" spans="1:59" ht="14.25" x14ac:dyDescent="0.2">
      <c r="A1790" s="139"/>
      <c r="B1790" s="139"/>
      <c r="C1790" s="139"/>
      <c r="D1790" s="139"/>
      <c r="E1790" s="139"/>
      <c r="F1790" s="139"/>
      <c r="G1790" s="139"/>
      <c r="H1790" s="139"/>
      <c r="I1790" s="139"/>
      <c r="J1790" s="139"/>
      <c r="K1790" s="139"/>
      <c r="L1790" s="139"/>
      <c r="M1790" s="139"/>
      <c r="N1790" s="139"/>
      <c r="O1790" s="139"/>
      <c r="P1790" s="139"/>
      <c r="Q1790" s="139"/>
      <c r="R1790" s="139"/>
      <c r="S1790" s="139"/>
      <c r="T1790" s="139"/>
      <c r="U1790" s="139"/>
      <c r="V1790" s="139"/>
      <c r="W1790" s="139"/>
      <c r="X1790" s="139"/>
      <c r="Y1790" s="139"/>
      <c r="Z1790" s="139"/>
      <c r="AA1790" s="139"/>
      <c r="AB1790" s="139"/>
      <c r="AC1790" s="139"/>
      <c r="AD1790" s="139"/>
      <c r="AE1790" s="139"/>
      <c r="AF1790" s="139"/>
      <c r="AG1790" s="139"/>
      <c r="AH1790" s="139"/>
      <c r="AI1790" s="139"/>
      <c r="AJ1790" s="139"/>
      <c r="AK1790" s="139"/>
      <c r="AL1790" s="139"/>
      <c r="AM1790" s="139"/>
      <c r="AN1790" s="139"/>
      <c r="AO1790" s="139"/>
      <c r="AP1790" s="139"/>
      <c r="AQ1790" s="139"/>
      <c r="AR1790" s="139"/>
      <c r="AS1790" s="139"/>
      <c r="AT1790" s="139"/>
      <c r="AU1790" s="139"/>
      <c r="AV1790" s="139"/>
      <c r="AW1790" s="139"/>
      <c r="AX1790" s="139"/>
      <c r="AY1790" s="139"/>
      <c r="AZ1790" s="139"/>
      <c r="BA1790" s="139"/>
      <c r="BB1790" s="139"/>
      <c r="BC1790" s="139"/>
      <c r="BD1790" s="139"/>
      <c r="BE1790" s="139"/>
      <c r="BF1790" s="139"/>
      <c r="BG1790" s="139"/>
    </row>
    <row r="1791" spans="1:59" ht="14.25" x14ac:dyDescent="0.2">
      <c r="A1791" s="139"/>
      <c r="B1791" s="139"/>
      <c r="C1791" s="139"/>
      <c r="D1791" s="139"/>
      <c r="E1791" s="139"/>
      <c r="F1791" s="139"/>
      <c r="G1791" s="139"/>
      <c r="H1791" s="139"/>
      <c r="I1791" s="139"/>
      <c r="J1791" s="139"/>
      <c r="K1791" s="139"/>
      <c r="L1791" s="139"/>
      <c r="M1791" s="139"/>
      <c r="N1791" s="139"/>
      <c r="O1791" s="139"/>
      <c r="P1791" s="139"/>
      <c r="Q1791" s="139"/>
      <c r="R1791" s="139"/>
      <c r="S1791" s="139"/>
      <c r="T1791" s="139"/>
      <c r="U1791" s="139"/>
      <c r="V1791" s="139"/>
      <c r="W1791" s="139"/>
      <c r="X1791" s="139"/>
      <c r="Y1791" s="139"/>
      <c r="Z1791" s="139"/>
      <c r="AA1791" s="139"/>
      <c r="AB1791" s="139"/>
      <c r="AC1791" s="139"/>
      <c r="AD1791" s="139"/>
      <c r="AE1791" s="139"/>
      <c r="AF1791" s="139"/>
      <c r="AG1791" s="139"/>
      <c r="AH1791" s="139"/>
      <c r="AI1791" s="139"/>
      <c r="AJ1791" s="139"/>
      <c r="AK1791" s="139"/>
      <c r="AL1791" s="139"/>
      <c r="AM1791" s="139"/>
      <c r="AN1791" s="139"/>
      <c r="AO1791" s="139"/>
      <c r="AP1791" s="139"/>
      <c r="AQ1791" s="139"/>
      <c r="AR1791" s="139"/>
      <c r="AS1791" s="139"/>
      <c r="AT1791" s="139"/>
      <c r="AU1791" s="139"/>
      <c r="AV1791" s="139"/>
      <c r="AW1791" s="139"/>
      <c r="AX1791" s="139"/>
      <c r="AY1791" s="139"/>
      <c r="AZ1791" s="139"/>
      <c r="BA1791" s="139"/>
      <c r="BB1791" s="139"/>
      <c r="BC1791" s="139"/>
      <c r="BD1791" s="139"/>
      <c r="BE1791" s="139"/>
      <c r="BF1791" s="139"/>
      <c r="BG1791" s="139"/>
    </row>
    <row r="1792" spans="1:59" ht="14.25" x14ac:dyDescent="0.2">
      <c r="A1792" s="139"/>
      <c r="B1792" s="139"/>
      <c r="C1792" s="139"/>
      <c r="D1792" s="139"/>
      <c r="E1792" s="139"/>
      <c r="F1792" s="139"/>
      <c r="G1792" s="139"/>
      <c r="H1792" s="139"/>
      <c r="I1792" s="139"/>
      <c r="J1792" s="139"/>
      <c r="K1792" s="139"/>
      <c r="L1792" s="139"/>
      <c r="M1792" s="139"/>
      <c r="N1792" s="139"/>
      <c r="O1792" s="139"/>
      <c r="P1792" s="139"/>
      <c r="Q1792" s="139"/>
      <c r="R1792" s="139"/>
      <c r="S1792" s="139"/>
      <c r="T1792" s="139"/>
      <c r="U1792" s="139"/>
      <c r="V1792" s="139"/>
      <c r="W1792" s="139"/>
      <c r="X1792" s="139"/>
      <c r="Y1792" s="139"/>
      <c r="Z1792" s="139"/>
      <c r="AA1792" s="139"/>
      <c r="AB1792" s="139"/>
      <c r="AC1792" s="139"/>
      <c r="AD1792" s="139"/>
      <c r="AE1792" s="139"/>
      <c r="AF1792" s="139"/>
      <c r="AG1792" s="139"/>
      <c r="AH1792" s="139"/>
      <c r="AI1792" s="139"/>
      <c r="AJ1792" s="139"/>
      <c r="AK1792" s="139"/>
      <c r="AL1792" s="139"/>
      <c r="AM1792" s="139"/>
      <c r="AN1792" s="139"/>
      <c r="AO1792" s="139"/>
      <c r="AP1792" s="139"/>
      <c r="AQ1792" s="139"/>
      <c r="AR1792" s="139"/>
      <c r="AS1792" s="139"/>
      <c r="AT1792" s="139"/>
      <c r="AU1792" s="139"/>
      <c r="AV1792" s="139"/>
      <c r="AW1792" s="139"/>
      <c r="AX1792" s="139"/>
      <c r="AY1792" s="139"/>
      <c r="AZ1792" s="139"/>
      <c r="BA1792" s="139"/>
      <c r="BB1792" s="139"/>
      <c r="BC1792" s="139"/>
      <c r="BD1792" s="139"/>
      <c r="BE1792" s="139"/>
      <c r="BF1792" s="139"/>
      <c r="BG1792" s="139"/>
    </row>
    <row r="1793" spans="1:59" ht="14.25" x14ac:dyDescent="0.2">
      <c r="A1793" s="139"/>
      <c r="B1793" s="139"/>
      <c r="C1793" s="139"/>
      <c r="D1793" s="139"/>
      <c r="E1793" s="139"/>
      <c r="F1793" s="139"/>
      <c r="G1793" s="139"/>
      <c r="H1793" s="139"/>
      <c r="I1793" s="139"/>
      <c r="J1793" s="139"/>
      <c r="K1793" s="139"/>
      <c r="L1793" s="139"/>
      <c r="M1793" s="139"/>
      <c r="N1793" s="139"/>
      <c r="O1793" s="139"/>
      <c r="P1793" s="139"/>
      <c r="Q1793" s="139"/>
      <c r="R1793" s="139"/>
      <c r="S1793" s="139"/>
      <c r="T1793" s="139"/>
      <c r="U1793" s="139"/>
      <c r="V1793" s="139"/>
      <c r="W1793" s="139"/>
      <c r="X1793" s="139"/>
      <c r="Y1793" s="139"/>
      <c r="Z1793" s="139"/>
      <c r="AA1793" s="139"/>
      <c r="AB1793" s="139"/>
      <c r="AC1793" s="139"/>
      <c r="AD1793" s="139"/>
      <c r="AE1793" s="139"/>
      <c r="AF1793" s="139"/>
      <c r="AG1793" s="139"/>
      <c r="AH1793" s="139"/>
      <c r="AI1793" s="139"/>
      <c r="AJ1793" s="139"/>
      <c r="AK1793" s="139"/>
      <c r="AL1793" s="139"/>
      <c r="AM1793" s="139"/>
      <c r="AN1793" s="139"/>
      <c r="AO1793" s="139"/>
      <c r="AP1793" s="139"/>
      <c r="AQ1793" s="139"/>
      <c r="AR1793" s="139"/>
      <c r="AS1793" s="139"/>
      <c r="AT1793" s="139"/>
      <c r="AU1793" s="139"/>
      <c r="AV1793" s="139"/>
      <c r="AW1793" s="139"/>
      <c r="AX1793" s="139"/>
      <c r="AY1793" s="139"/>
      <c r="AZ1793" s="139"/>
      <c r="BA1793" s="139"/>
      <c r="BB1793" s="139"/>
      <c r="BC1793" s="139"/>
      <c r="BD1793" s="139"/>
      <c r="BE1793" s="139"/>
      <c r="BF1793" s="139"/>
      <c r="BG1793" s="139"/>
    </row>
    <row r="1794" spans="1:59" ht="14.25" x14ac:dyDescent="0.2">
      <c r="A1794" s="139"/>
      <c r="B1794" s="139"/>
      <c r="C1794" s="139"/>
      <c r="D1794" s="139"/>
      <c r="E1794" s="139"/>
      <c r="F1794" s="139"/>
      <c r="G1794" s="139"/>
      <c r="H1794" s="139"/>
      <c r="I1794" s="139"/>
      <c r="J1794" s="139"/>
      <c r="K1794" s="139"/>
      <c r="L1794" s="139"/>
      <c r="M1794" s="139"/>
      <c r="N1794" s="139"/>
      <c r="O1794" s="139"/>
      <c r="P1794" s="139"/>
      <c r="Q1794" s="139"/>
      <c r="R1794" s="139"/>
      <c r="S1794" s="139"/>
      <c r="T1794" s="139"/>
      <c r="U1794" s="139"/>
      <c r="V1794" s="139"/>
      <c r="W1794" s="139"/>
      <c r="X1794" s="139"/>
      <c r="Y1794" s="139"/>
      <c r="Z1794" s="139"/>
      <c r="AA1794" s="139"/>
      <c r="AB1794" s="139"/>
      <c r="AC1794" s="139"/>
      <c r="AD1794" s="139"/>
      <c r="AE1794" s="139"/>
      <c r="AF1794" s="139"/>
      <c r="AG1794" s="139"/>
      <c r="AH1794" s="139"/>
      <c r="AI1794" s="139"/>
      <c r="AJ1794" s="139"/>
      <c r="AK1794" s="139"/>
      <c r="AL1794" s="139"/>
      <c r="AM1794" s="139"/>
      <c r="AN1794" s="139"/>
      <c r="AO1794" s="139"/>
      <c r="AP1794" s="139"/>
      <c r="AQ1794" s="139"/>
      <c r="AR1794" s="139"/>
      <c r="AS1794" s="139"/>
      <c r="AT1794" s="139"/>
      <c r="AU1794" s="139"/>
      <c r="AV1794" s="139"/>
      <c r="AW1794" s="139"/>
      <c r="AX1794" s="139"/>
      <c r="AY1794" s="139"/>
      <c r="AZ1794" s="139"/>
      <c r="BA1794" s="139"/>
      <c r="BB1794" s="139"/>
      <c r="BC1794" s="139"/>
      <c r="BD1794" s="139"/>
      <c r="BE1794" s="139"/>
      <c r="BF1794" s="139"/>
      <c r="BG1794" s="139"/>
    </row>
    <row r="1795" spans="1:59" ht="14.25" x14ac:dyDescent="0.2">
      <c r="A1795" s="139"/>
      <c r="B1795" s="139"/>
      <c r="C1795" s="139"/>
      <c r="D1795" s="139"/>
      <c r="E1795" s="139"/>
      <c r="F1795" s="139"/>
      <c r="G1795" s="139"/>
      <c r="H1795" s="139"/>
      <c r="I1795" s="139"/>
      <c r="J1795" s="139"/>
      <c r="K1795" s="139"/>
      <c r="L1795" s="139"/>
      <c r="M1795" s="139"/>
      <c r="N1795" s="139"/>
      <c r="O1795" s="139"/>
      <c r="P1795" s="139"/>
      <c r="Q1795" s="139"/>
      <c r="R1795" s="139"/>
      <c r="S1795" s="139"/>
      <c r="T1795" s="139"/>
      <c r="U1795" s="139"/>
      <c r="V1795" s="139"/>
      <c r="W1795" s="139"/>
      <c r="X1795" s="139"/>
      <c r="Y1795" s="139"/>
      <c r="Z1795" s="139"/>
      <c r="AA1795" s="139"/>
      <c r="AB1795" s="139"/>
      <c r="AC1795" s="139"/>
      <c r="AD1795" s="139"/>
      <c r="AE1795" s="139"/>
      <c r="AF1795" s="139"/>
      <c r="AG1795" s="139"/>
      <c r="AH1795" s="139"/>
      <c r="AI1795" s="139"/>
      <c r="AJ1795" s="139"/>
      <c r="AK1795" s="139"/>
      <c r="AL1795" s="139"/>
      <c r="AM1795" s="139"/>
      <c r="AN1795" s="139"/>
      <c r="AO1795" s="139"/>
      <c r="AP1795" s="139"/>
      <c r="AQ1795" s="139"/>
      <c r="AR1795" s="139"/>
      <c r="AS1795" s="139"/>
      <c r="AT1795" s="139"/>
      <c r="AU1795" s="139"/>
      <c r="AV1795" s="139"/>
      <c r="AW1795" s="139"/>
      <c r="AX1795" s="139"/>
      <c r="AY1795" s="139"/>
      <c r="AZ1795" s="139"/>
      <c r="BA1795" s="139"/>
      <c r="BB1795" s="139"/>
      <c r="BC1795" s="139"/>
      <c r="BD1795" s="139"/>
      <c r="BE1795" s="139"/>
      <c r="BF1795" s="139"/>
      <c r="BG1795" s="139"/>
    </row>
    <row r="1796" spans="1:59" ht="14.25" x14ac:dyDescent="0.2">
      <c r="A1796" s="139"/>
      <c r="B1796" s="139"/>
      <c r="C1796" s="139"/>
      <c r="D1796" s="139"/>
      <c r="E1796" s="139"/>
      <c r="F1796" s="139"/>
      <c r="G1796" s="139"/>
      <c r="H1796" s="139"/>
      <c r="I1796" s="139"/>
      <c r="J1796" s="139"/>
      <c r="K1796" s="139"/>
      <c r="L1796" s="139"/>
      <c r="M1796" s="139"/>
      <c r="N1796" s="139"/>
      <c r="O1796" s="139"/>
      <c r="P1796" s="139"/>
      <c r="Q1796" s="139"/>
      <c r="R1796" s="139"/>
      <c r="S1796" s="139"/>
      <c r="T1796" s="139"/>
      <c r="U1796" s="139"/>
      <c r="V1796" s="139"/>
      <c r="W1796" s="139"/>
      <c r="X1796" s="139"/>
      <c r="Y1796" s="139"/>
      <c r="Z1796" s="139"/>
      <c r="AA1796" s="139"/>
      <c r="AB1796" s="139"/>
      <c r="AC1796" s="139"/>
      <c r="AD1796" s="139"/>
      <c r="AE1796" s="139"/>
      <c r="AF1796" s="139"/>
      <c r="AG1796" s="139"/>
      <c r="AH1796" s="139"/>
      <c r="AI1796" s="139"/>
      <c r="AJ1796" s="139"/>
      <c r="AK1796" s="139"/>
      <c r="AL1796" s="139"/>
      <c r="AM1796" s="139"/>
      <c r="AN1796" s="139"/>
      <c r="AO1796" s="139"/>
      <c r="AP1796" s="139"/>
      <c r="AQ1796" s="139"/>
      <c r="AR1796" s="139"/>
      <c r="AS1796" s="139"/>
      <c r="AT1796" s="139"/>
      <c r="AU1796" s="139"/>
      <c r="AV1796" s="139"/>
      <c r="AW1796" s="139"/>
      <c r="AX1796" s="139"/>
      <c r="AY1796" s="139"/>
      <c r="AZ1796" s="139"/>
      <c r="BA1796" s="139"/>
      <c r="BB1796" s="139"/>
      <c r="BC1796" s="139"/>
      <c r="BD1796" s="139"/>
      <c r="BE1796" s="139"/>
      <c r="BF1796" s="139"/>
      <c r="BG1796" s="139"/>
    </row>
    <row r="1797" spans="1:59" ht="14.25" x14ac:dyDescent="0.2">
      <c r="A1797" s="139"/>
      <c r="B1797" s="139"/>
      <c r="C1797" s="139"/>
      <c r="D1797" s="139"/>
      <c r="E1797" s="139"/>
      <c r="F1797" s="139"/>
      <c r="G1797" s="139"/>
      <c r="H1797" s="139"/>
      <c r="I1797" s="139"/>
      <c r="J1797" s="139"/>
      <c r="K1797" s="139"/>
      <c r="L1797" s="139"/>
      <c r="M1797" s="139"/>
      <c r="N1797" s="139"/>
      <c r="O1797" s="139"/>
      <c r="P1797" s="139"/>
      <c r="Q1797" s="139"/>
      <c r="R1797" s="139"/>
      <c r="S1797" s="139"/>
      <c r="T1797" s="139"/>
      <c r="U1797" s="139"/>
      <c r="V1797" s="139"/>
      <c r="W1797" s="139"/>
      <c r="X1797" s="139"/>
      <c r="Y1797" s="139"/>
      <c r="Z1797" s="139"/>
      <c r="AA1797" s="139"/>
      <c r="AB1797" s="139"/>
      <c r="AC1797" s="139"/>
      <c r="AD1797" s="139"/>
      <c r="AE1797" s="139"/>
      <c r="AF1797" s="139"/>
      <c r="AG1797" s="139"/>
      <c r="AH1797" s="139"/>
      <c r="AI1797" s="139"/>
      <c r="AJ1797" s="139"/>
      <c r="AK1797" s="139"/>
      <c r="AL1797" s="139"/>
      <c r="AM1797" s="139"/>
      <c r="AN1797" s="139"/>
      <c r="AO1797" s="139"/>
      <c r="AP1797" s="139"/>
      <c r="AQ1797" s="139"/>
      <c r="AR1797" s="139"/>
      <c r="AS1797" s="139"/>
      <c r="AT1797" s="139"/>
      <c r="AU1797" s="139"/>
      <c r="AV1797" s="139"/>
      <c r="AW1797" s="139"/>
      <c r="AX1797" s="139"/>
      <c r="AY1797" s="139"/>
      <c r="AZ1797" s="139"/>
      <c r="BA1797" s="139"/>
      <c r="BB1797" s="139"/>
      <c r="BC1797" s="139"/>
      <c r="BD1797" s="139"/>
      <c r="BE1797" s="139"/>
      <c r="BF1797" s="139"/>
      <c r="BG1797" s="139"/>
    </row>
    <row r="1798" spans="1:59" ht="14.25" x14ac:dyDescent="0.2">
      <c r="A1798" s="139"/>
      <c r="B1798" s="139"/>
      <c r="C1798" s="139"/>
      <c r="D1798" s="139"/>
      <c r="E1798" s="139"/>
      <c r="F1798" s="139"/>
      <c r="G1798" s="139"/>
      <c r="H1798" s="139"/>
      <c r="I1798" s="139"/>
      <c r="J1798" s="139"/>
      <c r="K1798" s="139"/>
      <c r="L1798" s="139"/>
      <c r="M1798" s="139"/>
      <c r="N1798" s="139"/>
      <c r="O1798" s="139"/>
      <c r="P1798" s="139"/>
      <c r="Q1798" s="139"/>
      <c r="R1798" s="139"/>
      <c r="S1798" s="139"/>
      <c r="T1798" s="139"/>
      <c r="U1798" s="139"/>
      <c r="V1798" s="139"/>
      <c r="W1798" s="139"/>
      <c r="X1798" s="139"/>
      <c r="Y1798" s="139"/>
      <c r="Z1798" s="139"/>
      <c r="AA1798" s="139"/>
      <c r="AB1798" s="139"/>
      <c r="AC1798" s="139"/>
      <c r="AD1798" s="139"/>
      <c r="AE1798" s="139"/>
      <c r="AF1798" s="139"/>
      <c r="AG1798" s="139"/>
      <c r="AH1798" s="139"/>
      <c r="AI1798" s="139"/>
      <c r="AJ1798" s="139"/>
      <c r="AK1798" s="139"/>
      <c r="AL1798" s="139"/>
      <c r="AM1798" s="139"/>
      <c r="AN1798" s="139"/>
      <c r="AO1798" s="139"/>
      <c r="AP1798" s="139"/>
      <c r="AQ1798" s="139"/>
      <c r="AR1798" s="139"/>
      <c r="AS1798" s="139"/>
      <c r="AT1798" s="139"/>
      <c r="AU1798" s="139"/>
      <c r="AV1798" s="139"/>
      <c r="AW1798" s="139"/>
      <c r="AX1798" s="139"/>
      <c r="AY1798" s="139"/>
      <c r="AZ1798" s="139"/>
      <c r="BA1798" s="139"/>
      <c r="BB1798" s="139"/>
      <c r="BC1798" s="139"/>
      <c r="BD1798" s="139"/>
      <c r="BE1798" s="139"/>
      <c r="BF1798" s="139"/>
      <c r="BG1798" s="139"/>
    </row>
    <row r="1799" spans="1:59" ht="14.25" x14ac:dyDescent="0.2">
      <c r="A1799" s="139"/>
      <c r="B1799" s="139"/>
      <c r="C1799" s="139"/>
      <c r="D1799" s="139"/>
      <c r="E1799" s="139"/>
      <c r="F1799" s="139"/>
      <c r="G1799" s="139"/>
      <c r="H1799" s="139"/>
      <c r="I1799" s="139"/>
      <c r="J1799" s="139"/>
      <c r="K1799" s="139"/>
      <c r="L1799" s="139"/>
      <c r="M1799" s="139"/>
      <c r="N1799" s="139"/>
      <c r="O1799" s="139"/>
      <c r="P1799" s="139"/>
      <c r="Q1799" s="139"/>
      <c r="R1799" s="139"/>
      <c r="S1799" s="139"/>
      <c r="T1799" s="139"/>
      <c r="U1799" s="139"/>
      <c r="V1799" s="139"/>
      <c r="W1799" s="139"/>
      <c r="X1799" s="139"/>
      <c r="Y1799" s="139"/>
      <c r="Z1799" s="139"/>
      <c r="AA1799" s="139"/>
      <c r="AB1799" s="139"/>
      <c r="AC1799" s="139"/>
      <c r="AD1799" s="139"/>
      <c r="AE1799" s="139"/>
      <c r="AF1799" s="139"/>
      <c r="AG1799" s="139"/>
      <c r="AH1799" s="139"/>
      <c r="AI1799" s="139"/>
      <c r="AJ1799" s="139"/>
      <c r="AK1799" s="139"/>
      <c r="AL1799" s="139"/>
      <c r="AM1799" s="139"/>
      <c r="AN1799" s="139"/>
      <c r="AO1799" s="139"/>
      <c r="AP1799" s="139"/>
      <c r="AQ1799" s="139"/>
      <c r="AR1799" s="139"/>
      <c r="AS1799" s="139"/>
      <c r="AT1799" s="139"/>
      <c r="AU1799" s="139"/>
      <c r="AV1799" s="139"/>
      <c r="AW1799" s="139"/>
      <c r="AX1799" s="139"/>
      <c r="AY1799" s="139"/>
      <c r="AZ1799" s="139"/>
      <c r="BA1799" s="139"/>
      <c r="BB1799" s="139"/>
      <c r="BC1799" s="139"/>
      <c r="BD1799" s="139"/>
      <c r="BE1799" s="139"/>
      <c r="BF1799" s="139"/>
      <c r="BG1799" s="139"/>
    </row>
    <row r="1800" spans="1:59" ht="14.25" x14ac:dyDescent="0.2">
      <c r="A1800" s="139"/>
      <c r="B1800" s="139"/>
      <c r="C1800" s="139"/>
      <c r="D1800" s="139"/>
      <c r="E1800" s="139"/>
      <c r="F1800" s="139"/>
      <c r="G1800" s="139"/>
      <c r="H1800" s="139"/>
      <c r="I1800" s="139"/>
      <c r="J1800" s="139"/>
      <c r="K1800" s="139"/>
      <c r="L1800" s="139"/>
      <c r="M1800" s="139"/>
      <c r="N1800" s="139"/>
      <c r="O1800" s="139"/>
      <c r="P1800" s="139"/>
      <c r="Q1800" s="139"/>
      <c r="R1800" s="139"/>
      <c r="S1800" s="139"/>
      <c r="T1800" s="139"/>
      <c r="U1800" s="139"/>
      <c r="V1800" s="139"/>
      <c r="W1800" s="139"/>
      <c r="X1800" s="139"/>
      <c r="Y1800" s="139"/>
      <c r="Z1800" s="139"/>
      <c r="AA1800" s="139"/>
      <c r="AB1800" s="139"/>
      <c r="AC1800" s="139"/>
      <c r="AD1800" s="139"/>
      <c r="AE1800" s="139"/>
      <c r="AF1800" s="139"/>
      <c r="AG1800" s="139"/>
      <c r="AH1800" s="139"/>
      <c r="AI1800" s="139"/>
      <c r="AJ1800" s="139"/>
      <c r="AK1800" s="139"/>
      <c r="AL1800" s="139"/>
      <c r="AM1800" s="139"/>
      <c r="AN1800" s="139"/>
      <c r="AO1800" s="139"/>
      <c r="AP1800" s="139"/>
      <c r="AQ1800" s="139"/>
      <c r="AR1800" s="139"/>
      <c r="AS1800" s="139"/>
      <c r="AT1800" s="139"/>
      <c r="AU1800" s="139"/>
      <c r="AV1800" s="139"/>
      <c r="AW1800" s="139"/>
      <c r="AX1800" s="139"/>
      <c r="AY1800" s="139"/>
      <c r="AZ1800" s="139"/>
      <c r="BA1800" s="139"/>
      <c r="BB1800" s="139"/>
      <c r="BC1800" s="139"/>
      <c r="BD1800" s="139"/>
      <c r="BE1800" s="139"/>
      <c r="BF1800" s="139"/>
      <c r="BG1800" s="139"/>
    </row>
    <row r="1801" spans="1:59" ht="14.25" x14ac:dyDescent="0.2">
      <c r="A1801" s="139"/>
      <c r="B1801" s="139"/>
      <c r="C1801" s="139"/>
      <c r="D1801" s="139"/>
      <c r="E1801" s="139"/>
      <c r="F1801" s="139"/>
      <c r="G1801" s="139"/>
      <c r="H1801" s="139"/>
      <c r="I1801" s="139"/>
      <c r="J1801" s="139"/>
      <c r="K1801" s="139"/>
      <c r="L1801" s="139"/>
      <c r="M1801" s="139"/>
      <c r="N1801" s="139"/>
      <c r="O1801" s="139"/>
      <c r="P1801" s="139"/>
      <c r="Q1801" s="139"/>
      <c r="R1801" s="139"/>
      <c r="S1801" s="139"/>
      <c r="T1801" s="139"/>
      <c r="U1801" s="139"/>
      <c r="V1801" s="139"/>
      <c r="W1801" s="139"/>
      <c r="X1801" s="139"/>
      <c r="Y1801" s="139"/>
      <c r="Z1801" s="139"/>
      <c r="AA1801" s="139"/>
      <c r="AB1801" s="139"/>
      <c r="AC1801" s="139"/>
      <c r="AD1801" s="139"/>
      <c r="AE1801" s="139"/>
      <c r="AF1801" s="139"/>
      <c r="AG1801" s="139"/>
      <c r="AH1801" s="139"/>
      <c r="AI1801" s="139"/>
      <c r="AJ1801" s="139"/>
      <c r="AK1801" s="139"/>
      <c r="AL1801" s="139"/>
      <c r="AM1801" s="139"/>
      <c r="AN1801" s="139"/>
      <c r="AO1801" s="139"/>
      <c r="AP1801" s="139"/>
      <c r="AQ1801" s="139"/>
      <c r="AR1801" s="139"/>
      <c r="AS1801" s="139"/>
      <c r="AT1801" s="139"/>
      <c r="AU1801" s="139"/>
      <c r="AV1801" s="139"/>
      <c r="AW1801" s="139"/>
      <c r="AX1801" s="139"/>
      <c r="AY1801" s="139"/>
      <c r="AZ1801" s="139"/>
      <c r="BA1801" s="139"/>
      <c r="BB1801" s="139"/>
      <c r="BC1801" s="139"/>
      <c r="BD1801" s="139"/>
      <c r="BE1801" s="139"/>
      <c r="BF1801" s="139"/>
      <c r="BG1801" s="139"/>
    </row>
    <row r="1802" spans="1:59" ht="14.25" x14ac:dyDescent="0.2">
      <c r="A1802" s="139"/>
      <c r="B1802" s="139"/>
      <c r="C1802" s="139"/>
      <c r="D1802" s="139"/>
      <c r="E1802" s="139"/>
      <c r="F1802" s="139"/>
      <c r="G1802" s="139"/>
      <c r="H1802" s="139"/>
      <c r="I1802" s="139"/>
      <c r="J1802" s="139"/>
      <c r="K1802" s="139"/>
      <c r="L1802" s="139"/>
      <c r="M1802" s="139"/>
      <c r="N1802" s="139"/>
      <c r="O1802" s="139"/>
      <c r="P1802" s="139"/>
      <c r="Q1802" s="139"/>
      <c r="R1802" s="139"/>
      <c r="S1802" s="139"/>
      <c r="T1802" s="139"/>
      <c r="U1802" s="139"/>
      <c r="V1802" s="139"/>
      <c r="W1802" s="139"/>
      <c r="X1802" s="139"/>
      <c r="Y1802" s="139"/>
      <c r="Z1802" s="139"/>
      <c r="AA1802" s="139"/>
      <c r="AB1802" s="139"/>
      <c r="AC1802" s="139"/>
      <c r="AD1802" s="139"/>
      <c r="AE1802" s="139"/>
      <c r="AF1802" s="139"/>
      <c r="AG1802" s="139"/>
      <c r="AH1802" s="139"/>
      <c r="AI1802" s="139"/>
      <c r="AJ1802" s="139"/>
      <c r="AK1802" s="139"/>
      <c r="AL1802" s="139"/>
      <c r="AM1802" s="139"/>
      <c r="AN1802" s="139"/>
      <c r="AO1802" s="139"/>
      <c r="AP1802" s="139"/>
      <c r="AQ1802" s="139"/>
      <c r="AR1802" s="139"/>
      <c r="AS1802" s="139"/>
      <c r="AT1802" s="139"/>
      <c r="AU1802" s="139"/>
      <c r="AV1802" s="139"/>
      <c r="AW1802" s="139"/>
      <c r="AX1802" s="139"/>
      <c r="AY1802" s="139"/>
      <c r="AZ1802" s="139"/>
      <c r="BA1802" s="139"/>
      <c r="BB1802" s="139"/>
      <c r="BC1802" s="139"/>
      <c r="BD1802" s="139"/>
      <c r="BE1802" s="139"/>
      <c r="BF1802" s="139"/>
      <c r="BG1802" s="139"/>
    </row>
    <row r="1803" spans="1:59" ht="14.25" x14ac:dyDescent="0.2">
      <c r="A1803" s="139"/>
      <c r="B1803" s="139"/>
      <c r="C1803" s="139"/>
      <c r="D1803" s="139"/>
      <c r="E1803" s="139"/>
      <c r="F1803" s="139"/>
      <c r="G1803" s="139"/>
      <c r="H1803" s="139"/>
      <c r="I1803" s="139"/>
      <c r="J1803" s="139"/>
      <c r="K1803" s="139"/>
      <c r="L1803" s="139"/>
      <c r="M1803" s="139"/>
      <c r="N1803" s="139"/>
      <c r="O1803" s="139"/>
      <c r="P1803" s="139"/>
      <c r="Q1803" s="139"/>
      <c r="R1803" s="139"/>
      <c r="S1803" s="139"/>
      <c r="T1803" s="139"/>
      <c r="U1803" s="139"/>
      <c r="V1803" s="139"/>
      <c r="W1803" s="139"/>
      <c r="X1803" s="139"/>
      <c r="Y1803" s="139"/>
      <c r="Z1803" s="139"/>
      <c r="AA1803" s="139"/>
      <c r="AB1803" s="139"/>
      <c r="AC1803" s="139"/>
      <c r="AD1803" s="139"/>
      <c r="AE1803" s="139"/>
      <c r="AF1803" s="139"/>
      <c r="AG1803" s="139"/>
      <c r="AH1803" s="139"/>
      <c r="AI1803" s="139"/>
      <c r="AJ1803" s="139"/>
      <c r="AK1803" s="139"/>
      <c r="AL1803" s="139"/>
      <c r="AM1803" s="139"/>
      <c r="AN1803" s="139"/>
      <c r="AO1803" s="139"/>
      <c r="AP1803" s="139"/>
      <c r="AQ1803" s="139"/>
      <c r="AR1803" s="139"/>
      <c r="AS1803" s="139"/>
      <c r="AT1803" s="139"/>
      <c r="AU1803" s="139"/>
      <c r="AV1803" s="139"/>
      <c r="AW1803" s="139"/>
      <c r="AX1803" s="139"/>
      <c r="AY1803" s="139"/>
      <c r="AZ1803" s="139"/>
      <c r="BA1803" s="139"/>
      <c r="BB1803" s="139"/>
      <c r="BC1803" s="139"/>
      <c r="BD1803" s="139"/>
      <c r="BE1803" s="139"/>
      <c r="BF1803" s="139"/>
      <c r="BG1803" s="139"/>
    </row>
    <row r="1804" spans="1:59" ht="14.25" x14ac:dyDescent="0.2">
      <c r="A1804" s="139"/>
      <c r="B1804" s="139"/>
      <c r="C1804" s="139"/>
      <c r="D1804" s="139"/>
      <c r="E1804" s="139"/>
      <c r="F1804" s="139"/>
      <c r="G1804" s="139"/>
      <c r="H1804" s="139"/>
      <c r="I1804" s="139"/>
      <c r="J1804" s="139"/>
      <c r="K1804" s="139"/>
      <c r="L1804" s="139"/>
      <c r="M1804" s="139"/>
      <c r="N1804" s="139"/>
      <c r="O1804" s="139"/>
      <c r="P1804" s="139"/>
      <c r="Q1804" s="139"/>
      <c r="R1804" s="139"/>
      <c r="S1804" s="139"/>
      <c r="T1804" s="139"/>
      <c r="U1804" s="139"/>
      <c r="V1804" s="139"/>
      <c r="W1804" s="139"/>
      <c r="X1804" s="139"/>
      <c r="Y1804" s="139"/>
      <c r="Z1804" s="139"/>
      <c r="AA1804" s="139"/>
      <c r="AB1804" s="139"/>
      <c r="AC1804" s="139"/>
      <c r="AD1804" s="139"/>
      <c r="AE1804" s="139"/>
      <c r="AF1804" s="139"/>
      <c r="AG1804" s="139"/>
      <c r="AH1804" s="139"/>
      <c r="AI1804" s="139"/>
      <c r="AJ1804" s="139"/>
      <c r="AK1804" s="139"/>
      <c r="AL1804" s="139"/>
      <c r="AM1804" s="139"/>
      <c r="AN1804" s="139"/>
      <c r="AO1804" s="139"/>
      <c r="AP1804" s="139"/>
      <c r="AQ1804" s="139"/>
      <c r="AR1804" s="139"/>
      <c r="AS1804" s="139"/>
      <c r="AT1804" s="139"/>
      <c r="AU1804" s="139"/>
      <c r="AV1804" s="139"/>
      <c r="AW1804" s="139"/>
      <c r="AX1804" s="139"/>
      <c r="AY1804" s="139"/>
      <c r="AZ1804" s="139"/>
      <c r="BA1804" s="139"/>
      <c r="BB1804" s="139"/>
      <c r="BC1804" s="139"/>
      <c r="BD1804" s="139"/>
      <c r="BE1804" s="139"/>
      <c r="BF1804" s="139"/>
      <c r="BG1804" s="139"/>
    </row>
    <row r="1805" spans="1:59" ht="14.25" x14ac:dyDescent="0.2">
      <c r="A1805" s="139"/>
      <c r="B1805" s="139"/>
      <c r="C1805" s="139"/>
      <c r="D1805" s="139"/>
      <c r="E1805" s="139"/>
      <c r="F1805" s="139"/>
      <c r="G1805" s="139"/>
      <c r="H1805" s="139"/>
      <c r="I1805" s="139"/>
      <c r="J1805" s="139"/>
      <c r="K1805" s="139"/>
      <c r="L1805" s="139"/>
      <c r="M1805" s="139"/>
      <c r="N1805" s="139"/>
      <c r="O1805" s="139"/>
      <c r="P1805" s="139"/>
      <c r="Q1805" s="139"/>
      <c r="R1805" s="139"/>
      <c r="S1805" s="139"/>
      <c r="T1805" s="139"/>
      <c r="U1805" s="139"/>
      <c r="V1805" s="139"/>
      <c r="W1805" s="139"/>
      <c r="X1805" s="139"/>
      <c r="Y1805" s="139"/>
      <c r="Z1805" s="139"/>
      <c r="AA1805" s="139"/>
      <c r="AB1805" s="139"/>
      <c r="AC1805" s="139"/>
      <c r="AD1805" s="139"/>
      <c r="AE1805" s="139"/>
      <c r="AF1805" s="139"/>
      <c r="AG1805" s="139"/>
      <c r="AH1805" s="139"/>
      <c r="AI1805" s="139"/>
      <c r="AJ1805" s="139"/>
      <c r="AK1805" s="139"/>
      <c r="AL1805" s="139"/>
      <c r="AM1805" s="139"/>
      <c r="AN1805" s="139"/>
      <c r="AO1805" s="139"/>
      <c r="AP1805" s="139"/>
      <c r="AQ1805" s="139"/>
      <c r="AR1805" s="139"/>
      <c r="AS1805" s="139"/>
      <c r="AT1805" s="139"/>
      <c r="AU1805" s="139"/>
      <c r="AV1805" s="139"/>
      <c r="AW1805" s="139"/>
      <c r="AX1805" s="139"/>
      <c r="AY1805" s="139"/>
      <c r="AZ1805" s="139"/>
      <c r="BA1805" s="139"/>
      <c r="BB1805" s="139"/>
      <c r="BC1805" s="139"/>
      <c r="BD1805" s="139"/>
      <c r="BE1805" s="139"/>
      <c r="BF1805" s="139"/>
      <c r="BG1805" s="139"/>
    </row>
    <row r="1806" spans="1:59" ht="14.25" x14ac:dyDescent="0.2">
      <c r="A1806" s="139"/>
      <c r="B1806" s="139"/>
      <c r="C1806" s="139"/>
      <c r="D1806" s="139"/>
      <c r="E1806" s="139"/>
      <c r="F1806" s="139"/>
      <c r="G1806" s="139"/>
      <c r="H1806" s="139"/>
      <c r="I1806" s="139"/>
      <c r="J1806" s="139"/>
      <c r="K1806" s="139"/>
      <c r="L1806" s="139"/>
      <c r="M1806" s="139"/>
      <c r="N1806" s="139"/>
      <c r="O1806" s="139"/>
      <c r="P1806" s="139"/>
      <c r="Q1806" s="139"/>
      <c r="R1806" s="139"/>
      <c r="S1806" s="139"/>
      <c r="T1806" s="139"/>
      <c r="U1806" s="139"/>
      <c r="V1806" s="139"/>
      <c r="W1806" s="139"/>
      <c r="X1806" s="139"/>
      <c r="Y1806" s="139"/>
      <c r="Z1806" s="139"/>
      <c r="AA1806" s="139"/>
      <c r="AB1806" s="139"/>
      <c r="AC1806" s="139"/>
      <c r="AD1806" s="139"/>
      <c r="AE1806" s="139"/>
      <c r="AF1806" s="139"/>
      <c r="AG1806" s="139"/>
      <c r="AH1806" s="139"/>
      <c r="AI1806" s="139"/>
      <c r="AJ1806" s="139"/>
      <c r="AK1806" s="139"/>
      <c r="AL1806" s="139"/>
      <c r="AM1806" s="139"/>
      <c r="AN1806" s="139"/>
      <c r="AO1806" s="139"/>
      <c r="AP1806" s="139"/>
      <c r="AQ1806" s="139"/>
      <c r="AR1806" s="139"/>
      <c r="AS1806" s="139"/>
      <c r="AT1806" s="139"/>
      <c r="AU1806" s="139"/>
      <c r="AV1806" s="139"/>
      <c r="AW1806" s="139"/>
      <c r="AX1806" s="139"/>
      <c r="AY1806" s="139"/>
      <c r="AZ1806" s="139"/>
      <c r="BA1806" s="139"/>
      <c r="BB1806" s="139"/>
      <c r="BC1806" s="139"/>
      <c r="BD1806" s="139"/>
      <c r="BE1806" s="139"/>
      <c r="BF1806" s="139"/>
      <c r="BG1806" s="139"/>
    </row>
    <row r="1807" spans="1:59" ht="14.25" x14ac:dyDescent="0.2">
      <c r="A1807" s="139"/>
      <c r="B1807" s="139"/>
      <c r="C1807" s="139"/>
      <c r="D1807" s="139"/>
      <c r="E1807" s="139"/>
      <c r="F1807" s="139"/>
      <c r="G1807" s="139"/>
      <c r="H1807" s="139"/>
      <c r="I1807" s="139"/>
      <c r="J1807" s="139"/>
      <c r="K1807" s="139"/>
      <c r="L1807" s="139"/>
      <c r="M1807" s="139"/>
      <c r="N1807" s="139"/>
      <c r="O1807" s="139"/>
      <c r="P1807" s="139"/>
      <c r="Q1807" s="139"/>
      <c r="R1807" s="139"/>
      <c r="S1807" s="139"/>
      <c r="T1807" s="139"/>
      <c r="U1807" s="139"/>
      <c r="V1807" s="139"/>
      <c r="W1807" s="139"/>
      <c r="X1807" s="139"/>
      <c r="Y1807" s="139"/>
      <c r="Z1807" s="139"/>
      <c r="AA1807" s="139"/>
      <c r="AB1807" s="139"/>
      <c r="AC1807" s="139"/>
      <c r="AD1807" s="139"/>
      <c r="AE1807" s="139"/>
      <c r="AF1807" s="139"/>
      <c r="AG1807" s="139"/>
      <c r="AH1807" s="139"/>
      <c r="AI1807" s="139"/>
      <c r="AJ1807" s="139"/>
      <c r="AK1807" s="139"/>
      <c r="AL1807" s="139"/>
      <c r="AM1807" s="139"/>
      <c r="AN1807" s="139"/>
      <c r="AO1807" s="139"/>
      <c r="AP1807" s="139"/>
      <c r="AQ1807" s="139"/>
      <c r="AR1807" s="139"/>
      <c r="AS1807" s="139"/>
      <c r="AT1807" s="139"/>
      <c r="AU1807" s="139"/>
      <c r="AV1807" s="139"/>
      <c r="AW1807" s="139"/>
      <c r="AX1807" s="139"/>
      <c r="AY1807" s="139"/>
      <c r="AZ1807" s="139"/>
      <c r="BA1807" s="139"/>
      <c r="BB1807" s="139"/>
      <c r="BC1807" s="139"/>
      <c r="BD1807" s="139"/>
      <c r="BE1807" s="139"/>
      <c r="BF1807" s="139"/>
      <c r="BG1807" s="139"/>
    </row>
    <row r="1808" spans="1:59" ht="14.25" x14ac:dyDescent="0.2">
      <c r="A1808" s="139"/>
      <c r="B1808" s="139"/>
      <c r="C1808" s="139"/>
      <c r="D1808" s="139"/>
      <c r="E1808" s="139"/>
      <c r="F1808" s="139"/>
      <c r="G1808" s="139"/>
      <c r="H1808" s="139"/>
      <c r="I1808" s="139"/>
      <c r="J1808" s="139"/>
      <c r="K1808" s="139"/>
      <c r="L1808" s="139"/>
      <c r="M1808" s="139"/>
      <c r="N1808" s="139"/>
      <c r="O1808" s="139"/>
      <c r="P1808" s="139"/>
      <c r="Q1808" s="139"/>
      <c r="R1808" s="139"/>
      <c r="S1808" s="139"/>
      <c r="T1808" s="139"/>
      <c r="U1808" s="139"/>
      <c r="V1808" s="139"/>
      <c r="W1808" s="139"/>
      <c r="X1808" s="139"/>
      <c r="Y1808" s="139"/>
      <c r="Z1808" s="139"/>
      <c r="AA1808" s="139"/>
      <c r="AB1808" s="139"/>
      <c r="AC1808" s="139"/>
      <c r="AD1808" s="139"/>
      <c r="AE1808" s="139"/>
      <c r="AF1808" s="139"/>
      <c r="AG1808" s="139"/>
      <c r="AH1808" s="139"/>
      <c r="AI1808" s="139"/>
      <c r="AJ1808" s="139"/>
      <c r="AK1808" s="139"/>
      <c r="AL1808" s="139"/>
      <c r="AM1808" s="139"/>
      <c r="AN1808" s="139"/>
      <c r="AO1808" s="139"/>
      <c r="AP1808" s="139"/>
      <c r="AQ1808" s="139"/>
      <c r="AR1808" s="139"/>
      <c r="AS1808" s="139"/>
      <c r="AT1808" s="139"/>
      <c r="AU1808" s="139"/>
      <c r="AV1808" s="139"/>
      <c r="AW1808" s="139"/>
      <c r="AX1808" s="139"/>
      <c r="AY1808" s="139"/>
      <c r="AZ1808" s="139"/>
      <c r="BA1808" s="139"/>
      <c r="BB1808" s="139"/>
      <c r="BC1808" s="139"/>
      <c r="BD1808" s="139"/>
      <c r="BE1808" s="139"/>
      <c r="BF1808" s="139"/>
      <c r="BG1808" s="139"/>
    </row>
    <row r="1809" spans="1:59" ht="14.25" x14ac:dyDescent="0.2">
      <c r="A1809" s="139"/>
      <c r="B1809" s="139"/>
      <c r="C1809" s="139"/>
      <c r="D1809" s="139"/>
      <c r="E1809" s="139"/>
      <c r="F1809" s="139"/>
      <c r="G1809" s="139"/>
      <c r="H1809" s="139"/>
      <c r="I1809" s="139"/>
      <c r="J1809" s="139"/>
      <c r="K1809" s="139"/>
      <c r="L1809" s="139"/>
      <c r="M1809" s="139"/>
      <c r="N1809" s="139"/>
      <c r="O1809" s="139"/>
      <c r="P1809" s="139"/>
      <c r="Q1809" s="139"/>
      <c r="R1809" s="139"/>
      <c r="S1809" s="139"/>
      <c r="T1809" s="139"/>
      <c r="U1809" s="139"/>
      <c r="V1809" s="139"/>
      <c r="W1809" s="139"/>
      <c r="X1809" s="139"/>
      <c r="Y1809" s="139"/>
      <c r="Z1809" s="139"/>
      <c r="AA1809" s="139"/>
      <c r="AB1809" s="139"/>
      <c r="AC1809" s="139"/>
      <c r="AD1809" s="139"/>
      <c r="AE1809" s="139"/>
      <c r="AF1809" s="139"/>
      <c r="AG1809" s="139"/>
      <c r="AH1809" s="139"/>
      <c r="AI1809" s="139"/>
      <c r="AJ1809" s="139"/>
      <c r="AK1809" s="139"/>
      <c r="AL1809" s="139"/>
      <c r="AM1809" s="139"/>
      <c r="AN1809" s="139"/>
      <c r="AO1809" s="139"/>
      <c r="AP1809" s="139"/>
      <c r="AQ1809" s="139"/>
      <c r="AR1809" s="139"/>
      <c r="AS1809" s="139"/>
      <c r="AT1809" s="139"/>
      <c r="AU1809" s="139"/>
      <c r="AV1809" s="139"/>
      <c r="AW1809" s="139"/>
      <c r="AX1809" s="139"/>
      <c r="AY1809" s="139"/>
      <c r="AZ1809" s="139"/>
      <c r="BA1809" s="139"/>
      <c r="BB1809" s="139"/>
      <c r="BC1809" s="139"/>
      <c r="BD1809" s="139"/>
      <c r="BE1809" s="139"/>
      <c r="BF1809" s="139"/>
      <c r="BG1809" s="139"/>
    </row>
    <row r="1810" spans="1:59" ht="14.25" x14ac:dyDescent="0.2">
      <c r="A1810" s="139"/>
      <c r="B1810" s="139"/>
      <c r="C1810" s="139"/>
      <c r="D1810" s="139"/>
      <c r="E1810" s="139"/>
      <c r="F1810" s="139"/>
      <c r="G1810" s="139"/>
      <c r="H1810" s="139"/>
      <c r="I1810" s="139"/>
      <c r="J1810" s="139"/>
      <c r="K1810" s="139"/>
      <c r="L1810" s="139"/>
      <c r="M1810" s="139"/>
      <c r="N1810" s="139"/>
      <c r="O1810" s="139"/>
      <c r="P1810" s="139"/>
      <c r="Q1810" s="139"/>
      <c r="R1810" s="139"/>
      <c r="S1810" s="139"/>
      <c r="T1810" s="139"/>
      <c r="U1810" s="139"/>
      <c r="V1810" s="139"/>
      <c r="W1810" s="139"/>
      <c r="X1810" s="139"/>
      <c r="Y1810" s="139"/>
      <c r="Z1810" s="139"/>
      <c r="AA1810" s="139"/>
      <c r="AB1810" s="139"/>
      <c r="AC1810" s="139"/>
      <c r="AD1810" s="139"/>
      <c r="AE1810" s="139"/>
      <c r="AF1810" s="139"/>
      <c r="AG1810" s="139"/>
      <c r="AH1810" s="139"/>
      <c r="AI1810" s="139"/>
      <c r="AJ1810" s="139"/>
      <c r="AK1810" s="139"/>
      <c r="AL1810" s="139"/>
      <c r="AM1810" s="139"/>
      <c r="AN1810" s="139"/>
      <c r="AO1810" s="139"/>
      <c r="AP1810" s="139"/>
      <c r="AQ1810" s="139"/>
      <c r="AR1810" s="139"/>
      <c r="AS1810" s="139"/>
      <c r="AT1810" s="139"/>
      <c r="AU1810" s="139"/>
      <c r="AV1810" s="139"/>
      <c r="AW1810" s="139"/>
      <c r="AX1810" s="139"/>
      <c r="AY1810" s="139"/>
      <c r="AZ1810" s="139"/>
      <c r="BA1810" s="139"/>
      <c r="BB1810" s="139"/>
      <c r="BC1810" s="139"/>
      <c r="BD1810" s="139"/>
      <c r="BE1810" s="139"/>
      <c r="BF1810" s="139"/>
      <c r="BG1810" s="139"/>
    </row>
    <row r="1811" spans="1:59" ht="14.25" x14ac:dyDescent="0.2">
      <c r="A1811" s="139"/>
      <c r="B1811" s="139"/>
      <c r="C1811" s="139"/>
      <c r="D1811" s="139"/>
      <c r="E1811" s="139"/>
      <c r="F1811" s="139"/>
      <c r="G1811" s="139"/>
      <c r="H1811" s="139"/>
      <c r="I1811" s="139"/>
      <c r="J1811" s="139"/>
      <c r="K1811" s="139"/>
      <c r="L1811" s="139"/>
      <c r="M1811" s="139"/>
      <c r="N1811" s="139"/>
      <c r="O1811" s="139"/>
      <c r="P1811" s="139"/>
      <c r="Q1811" s="139"/>
      <c r="R1811" s="139"/>
      <c r="S1811" s="139"/>
      <c r="T1811" s="139"/>
      <c r="U1811" s="139"/>
      <c r="V1811" s="139"/>
      <c r="W1811" s="139"/>
      <c r="X1811" s="139"/>
      <c r="Y1811" s="139"/>
      <c r="Z1811" s="139"/>
      <c r="AA1811" s="139"/>
      <c r="AB1811" s="139"/>
      <c r="AC1811" s="139"/>
      <c r="AD1811" s="139"/>
      <c r="AE1811" s="139"/>
      <c r="AF1811" s="139"/>
      <c r="AG1811" s="139"/>
      <c r="AH1811" s="139"/>
      <c r="AI1811" s="139"/>
      <c r="AJ1811" s="139"/>
      <c r="AK1811" s="139"/>
      <c r="AL1811" s="139"/>
      <c r="AM1811" s="139"/>
      <c r="AN1811" s="139"/>
      <c r="AO1811" s="139"/>
      <c r="AP1811" s="139"/>
      <c r="AQ1811" s="139"/>
      <c r="AR1811" s="139"/>
      <c r="AS1811" s="139"/>
      <c r="AT1811" s="139"/>
      <c r="AU1811" s="139"/>
      <c r="AV1811" s="139"/>
      <c r="AW1811" s="139"/>
      <c r="AX1811" s="139"/>
      <c r="AY1811" s="139"/>
      <c r="AZ1811" s="139"/>
      <c r="BA1811" s="139"/>
      <c r="BB1811" s="139"/>
      <c r="BC1811" s="139"/>
      <c r="BD1811" s="139"/>
      <c r="BE1811" s="139"/>
      <c r="BF1811" s="139"/>
      <c r="BG1811" s="139"/>
    </row>
    <row r="1812" spans="1:59" ht="14.25" x14ac:dyDescent="0.2">
      <c r="A1812" s="139"/>
      <c r="B1812" s="139"/>
      <c r="C1812" s="139"/>
      <c r="D1812" s="139"/>
      <c r="E1812" s="139"/>
      <c r="F1812" s="139"/>
      <c r="G1812" s="139"/>
      <c r="H1812" s="139"/>
      <c r="I1812" s="139"/>
      <c r="J1812" s="139"/>
      <c r="K1812" s="139"/>
      <c r="L1812" s="139"/>
      <c r="M1812" s="139"/>
      <c r="N1812" s="139"/>
      <c r="O1812" s="139"/>
      <c r="P1812" s="139"/>
      <c r="Q1812" s="139"/>
      <c r="R1812" s="139"/>
      <c r="S1812" s="139"/>
      <c r="T1812" s="139"/>
      <c r="U1812" s="139"/>
      <c r="V1812" s="139"/>
      <c r="W1812" s="139"/>
      <c r="X1812" s="139"/>
      <c r="Y1812" s="139"/>
      <c r="Z1812" s="139"/>
      <c r="AA1812" s="139"/>
      <c r="AB1812" s="139"/>
      <c r="AC1812" s="139"/>
      <c r="AD1812" s="139"/>
      <c r="AE1812" s="139"/>
      <c r="AF1812" s="139"/>
      <c r="AG1812" s="139"/>
      <c r="AH1812" s="139"/>
      <c r="AI1812" s="139"/>
      <c r="AJ1812" s="139"/>
      <c r="AK1812" s="139"/>
      <c r="AL1812" s="139"/>
      <c r="AM1812" s="139"/>
      <c r="AN1812" s="139"/>
      <c r="AO1812" s="139"/>
      <c r="AP1812" s="139"/>
      <c r="AQ1812" s="139"/>
      <c r="AR1812" s="139"/>
      <c r="AS1812" s="139"/>
      <c r="AT1812" s="139"/>
      <c r="AU1812" s="139"/>
      <c r="AV1812" s="139"/>
      <c r="AW1812" s="139"/>
      <c r="AX1812" s="139"/>
      <c r="AY1812" s="139"/>
      <c r="AZ1812" s="139"/>
      <c r="BA1812" s="139"/>
      <c r="BB1812" s="139"/>
      <c r="BC1812" s="139"/>
      <c r="BD1812" s="139"/>
      <c r="BE1812" s="139"/>
      <c r="BF1812" s="139"/>
      <c r="BG1812" s="139"/>
    </row>
    <row r="1813" spans="1:59" ht="14.25" x14ac:dyDescent="0.2">
      <c r="A1813" s="139"/>
      <c r="B1813" s="139"/>
      <c r="C1813" s="139"/>
      <c r="D1813" s="139"/>
      <c r="E1813" s="139"/>
      <c r="F1813" s="139"/>
      <c r="G1813" s="139"/>
      <c r="H1813" s="139"/>
      <c r="I1813" s="139"/>
      <c r="J1813" s="139"/>
      <c r="K1813" s="139"/>
      <c r="L1813" s="139"/>
      <c r="M1813" s="139"/>
      <c r="N1813" s="139"/>
      <c r="O1813" s="139"/>
      <c r="P1813" s="139"/>
      <c r="Q1813" s="139"/>
      <c r="R1813" s="139"/>
      <c r="S1813" s="139"/>
      <c r="T1813" s="139"/>
      <c r="U1813" s="139"/>
      <c r="V1813" s="139"/>
      <c r="W1813" s="139"/>
      <c r="X1813" s="139"/>
      <c r="Y1813" s="139"/>
      <c r="Z1813" s="139"/>
      <c r="AA1813" s="139"/>
      <c r="AB1813" s="139"/>
      <c r="AC1813" s="139"/>
      <c r="AD1813" s="139"/>
      <c r="AE1813" s="139"/>
      <c r="AF1813" s="139"/>
      <c r="AG1813" s="139"/>
      <c r="AH1813" s="139"/>
      <c r="AI1813" s="139"/>
      <c r="AJ1813" s="139"/>
      <c r="AK1813" s="139"/>
      <c r="AL1813" s="139"/>
      <c r="AM1813" s="139"/>
      <c r="AN1813" s="139"/>
      <c r="AO1813" s="139"/>
      <c r="AP1813" s="139"/>
      <c r="AQ1813" s="139"/>
      <c r="AR1813" s="139"/>
      <c r="AS1813" s="139"/>
      <c r="AT1813" s="139"/>
      <c r="AU1813" s="139"/>
      <c r="AV1813" s="139"/>
      <c r="AW1813" s="139"/>
      <c r="AX1813" s="139"/>
      <c r="AY1813" s="139"/>
      <c r="AZ1813" s="139"/>
      <c r="BA1813" s="139"/>
      <c r="BB1813" s="139"/>
      <c r="BC1813" s="139"/>
      <c r="BD1813" s="139"/>
      <c r="BE1813" s="139"/>
      <c r="BF1813" s="139"/>
      <c r="BG1813" s="139"/>
    </row>
    <row r="1814" spans="1:59" ht="14.25" x14ac:dyDescent="0.2">
      <c r="A1814" s="139"/>
      <c r="B1814" s="139"/>
      <c r="C1814" s="139"/>
      <c r="D1814" s="139"/>
      <c r="E1814" s="139"/>
      <c r="F1814" s="139"/>
      <c r="G1814" s="139"/>
      <c r="H1814" s="139"/>
      <c r="I1814" s="139"/>
      <c r="J1814" s="139"/>
      <c r="K1814" s="139"/>
      <c r="L1814" s="139"/>
      <c r="M1814" s="139"/>
      <c r="N1814" s="139"/>
      <c r="O1814" s="139"/>
      <c r="P1814" s="139"/>
      <c r="Q1814" s="139"/>
      <c r="R1814" s="139"/>
      <c r="S1814" s="139"/>
      <c r="T1814" s="139"/>
      <c r="U1814" s="139"/>
      <c r="V1814" s="139"/>
      <c r="W1814" s="139"/>
      <c r="X1814" s="139"/>
      <c r="Y1814" s="139"/>
      <c r="Z1814" s="139"/>
      <c r="AA1814" s="139"/>
      <c r="AB1814" s="139"/>
      <c r="AC1814" s="139"/>
      <c r="AD1814" s="139"/>
      <c r="AE1814" s="139"/>
      <c r="AF1814" s="139"/>
      <c r="AG1814" s="139"/>
      <c r="AH1814" s="139"/>
      <c r="AI1814" s="139"/>
      <c r="AJ1814" s="139"/>
      <c r="AK1814" s="139"/>
      <c r="AL1814" s="139"/>
      <c r="AM1814" s="139"/>
      <c r="AN1814" s="139"/>
      <c r="AO1814" s="139"/>
      <c r="AP1814" s="139"/>
      <c r="AQ1814" s="139"/>
      <c r="AR1814" s="139"/>
      <c r="AS1814" s="139"/>
      <c r="AT1814" s="139"/>
      <c r="AU1814" s="139"/>
      <c r="AV1814" s="139"/>
      <c r="AW1814" s="139"/>
      <c r="AX1814" s="139"/>
      <c r="AY1814" s="139"/>
      <c r="AZ1814" s="139"/>
      <c r="BA1814" s="139"/>
      <c r="BB1814" s="139"/>
      <c r="BC1814" s="139"/>
      <c r="BD1814" s="139"/>
      <c r="BE1814" s="139"/>
      <c r="BF1814" s="139"/>
      <c r="BG1814" s="139"/>
    </row>
    <row r="1815" spans="1:59" ht="14.25" x14ac:dyDescent="0.2">
      <c r="A1815" s="139"/>
      <c r="B1815" s="139"/>
      <c r="C1815" s="139"/>
      <c r="D1815" s="139"/>
      <c r="E1815" s="139"/>
      <c r="F1815" s="139"/>
      <c r="G1815" s="139"/>
      <c r="H1815" s="139"/>
      <c r="I1815" s="139"/>
      <c r="J1815" s="139"/>
      <c r="K1815" s="139"/>
      <c r="L1815" s="139"/>
      <c r="M1815" s="139"/>
      <c r="N1815" s="139"/>
      <c r="O1815" s="139"/>
      <c r="P1815" s="139"/>
      <c r="Q1815" s="139"/>
      <c r="R1815" s="139"/>
      <c r="S1815" s="139"/>
      <c r="T1815" s="139"/>
      <c r="U1815" s="139"/>
      <c r="V1815" s="139"/>
      <c r="W1815" s="139"/>
      <c r="X1815" s="139"/>
      <c r="Y1815" s="139"/>
      <c r="Z1815" s="139"/>
      <c r="AA1815" s="139"/>
      <c r="AB1815" s="139"/>
      <c r="AC1815" s="139"/>
      <c r="AD1815" s="139"/>
      <c r="AE1815" s="139"/>
      <c r="AF1815" s="139"/>
      <c r="AG1815" s="139"/>
      <c r="AH1815" s="139"/>
      <c r="AI1815" s="139"/>
      <c r="AJ1815" s="139"/>
      <c r="AK1815" s="139"/>
      <c r="AL1815" s="139"/>
      <c r="AM1815" s="139"/>
      <c r="AN1815" s="139"/>
      <c r="AO1815" s="139"/>
      <c r="AP1815" s="139"/>
      <c r="AQ1815" s="139"/>
      <c r="AR1815" s="139"/>
      <c r="AS1815" s="139"/>
      <c r="AT1815" s="139"/>
      <c r="AU1815" s="139"/>
      <c r="AV1815" s="139"/>
      <c r="AW1815" s="139"/>
      <c r="AX1815" s="139"/>
      <c r="AY1815" s="139"/>
      <c r="AZ1815" s="139"/>
      <c r="BA1815" s="139"/>
      <c r="BB1815" s="139"/>
      <c r="BC1815" s="139"/>
      <c r="BD1815" s="139"/>
      <c r="BE1815" s="139"/>
      <c r="BF1815" s="139"/>
      <c r="BG1815" s="139"/>
    </row>
    <row r="1816" spans="1:59" ht="14.25" x14ac:dyDescent="0.2">
      <c r="A1816" s="139"/>
      <c r="B1816" s="139"/>
      <c r="C1816" s="139"/>
      <c r="D1816" s="139"/>
      <c r="E1816" s="139"/>
      <c r="F1816" s="139"/>
      <c r="G1816" s="139"/>
      <c r="H1816" s="139"/>
      <c r="I1816" s="139"/>
      <c r="J1816" s="139"/>
      <c r="K1816" s="139"/>
      <c r="L1816" s="139"/>
      <c r="M1816" s="139"/>
      <c r="N1816" s="139"/>
      <c r="O1816" s="139"/>
      <c r="P1816" s="139"/>
      <c r="Q1816" s="139"/>
      <c r="R1816" s="139"/>
      <c r="S1816" s="139"/>
      <c r="T1816" s="139"/>
      <c r="U1816" s="139"/>
      <c r="V1816" s="139"/>
      <c r="W1816" s="139"/>
      <c r="X1816" s="139"/>
      <c r="Y1816" s="139"/>
      <c r="Z1816" s="139"/>
      <c r="AA1816" s="139"/>
      <c r="AB1816" s="139"/>
      <c r="AC1816" s="139"/>
      <c r="AD1816" s="139"/>
      <c r="AE1816" s="139"/>
      <c r="AF1816" s="139"/>
      <c r="AG1816" s="139"/>
      <c r="AH1816" s="139"/>
      <c r="AI1816" s="139"/>
      <c r="AJ1816" s="139"/>
      <c r="AK1816" s="139"/>
      <c r="AL1816" s="139"/>
      <c r="AM1816" s="139"/>
      <c r="AN1816" s="139"/>
      <c r="AO1816" s="139"/>
      <c r="AP1816" s="139"/>
      <c r="AQ1816" s="139"/>
      <c r="AR1816" s="139"/>
      <c r="AS1816" s="139"/>
      <c r="AT1816" s="139"/>
      <c r="AU1816" s="139"/>
      <c r="AV1816" s="139"/>
      <c r="AW1816" s="139"/>
      <c r="AX1816" s="139"/>
      <c r="AY1816" s="139"/>
      <c r="AZ1816" s="139"/>
      <c r="BA1816" s="139"/>
      <c r="BB1816" s="139"/>
      <c r="BC1816" s="139"/>
      <c r="BD1816" s="139"/>
      <c r="BE1816" s="139"/>
      <c r="BF1816" s="139"/>
      <c r="BG1816" s="139"/>
    </row>
    <row r="1817" spans="1:59" ht="14.25" x14ac:dyDescent="0.2">
      <c r="A1817" s="139"/>
      <c r="B1817" s="139"/>
      <c r="C1817" s="139"/>
      <c r="D1817" s="139"/>
      <c r="E1817" s="139"/>
      <c r="F1817" s="139"/>
      <c r="G1817" s="139"/>
      <c r="H1817" s="139"/>
      <c r="I1817" s="139"/>
      <c r="J1817" s="139"/>
      <c r="K1817" s="139"/>
      <c r="L1817" s="139"/>
      <c r="M1817" s="139"/>
      <c r="N1817" s="139"/>
      <c r="O1817" s="139"/>
      <c r="P1817" s="139"/>
      <c r="Q1817" s="139"/>
      <c r="R1817" s="139"/>
      <c r="S1817" s="139"/>
      <c r="T1817" s="139"/>
      <c r="U1817" s="139"/>
      <c r="V1817" s="139"/>
      <c r="W1817" s="139"/>
      <c r="X1817" s="139"/>
      <c r="Y1817" s="139"/>
      <c r="Z1817" s="139"/>
      <c r="AA1817" s="139"/>
      <c r="AB1817" s="139"/>
      <c r="AC1817" s="139"/>
      <c r="AD1817" s="139"/>
      <c r="AE1817" s="139"/>
      <c r="AF1817" s="139"/>
      <c r="AG1817" s="139"/>
      <c r="AH1817" s="139"/>
      <c r="AI1817" s="139"/>
      <c r="AJ1817" s="139"/>
      <c r="AK1817" s="139"/>
      <c r="AL1817" s="139"/>
      <c r="AM1817" s="139"/>
      <c r="AN1817" s="139"/>
      <c r="AO1817" s="139"/>
      <c r="AP1817" s="139"/>
      <c r="AQ1817" s="139"/>
      <c r="AR1817" s="139"/>
      <c r="AS1817" s="139"/>
      <c r="AT1817" s="139"/>
      <c r="AU1817" s="139"/>
      <c r="AV1817" s="139"/>
      <c r="AW1817" s="139"/>
      <c r="AX1817" s="139"/>
      <c r="AY1817" s="139"/>
      <c r="AZ1817" s="139"/>
      <c r="BA1817" s="139"/>
      <c r="BB1817" s="139"/>
      <c r="BC1817" s="139"/>
      <c r="BD1817" s="139"/>
      <c r="BE1817" s="139"/>
      <c r="BF1817" s="139"/>
      <c r="BG1817" s="139"/>
    </row>
    <row r="1818" spans="1:59" ht="14.25" x14ac:dyDescent="0.2">
      <c r="A1818" s="139"/>
      <c r="B1818" s="139"/>
      <c r="C1818" s="139"/>
      <c r="D1818" s="139"/>
      <c r="E1818" s="139"/>
      <c r="F1818" s="139"/>
      <c r="G1818" s="139"/>
      <c r="H1818" s="139"/>
      <c r="I1818" s="139"/>
      <c r="J1818" s="139"/>
      <c r="K1818" s="139"/>
      <c r="L1818" s="139"/>
      <c r="M1818" s="139"/>
      <c r="N1818" s="139"/>
      <c r="O1818" s="139"/>
      <c r="P1818" s="139"/>
      <c r="Q1818" s="139"/>
      <c r="R1818" s="139"/>
      <c r="S1818" s="139"/>
      <c r="T1818" s="139"/>
      <c r="U1818" s="139"/>
      <c r="V1818" s="139"/>
      <c r="W1818" s="139"/>
      <c r="X1818" s="139"/>
      <c r="Y1818" s="139"/>
      <c r="Z1818" s="139"/>
      <c r="AA1818" s="139"/>
      <c r="AB1818" s="139"/>
      <c r="AC1818" s="139"/>
      <c r="AD1818" s="139"/>
      <c r="AE1818" s="139"/>
      <c r="AF1818" s="139"/>
      <c r="AG1818" s="139"/>
      <c r="AH1818" s="139"/>
      <c r="AI1818" s="139"/>
      <c r="AJ1818" s="139"/>
      <c r="AK1818" s="139"/>
      <c r="AL1818" s="139"/>
      <c r="AM1818" s="139"/>
      <c r="AN1818" s="139"/>
      <c r="AO1818" s="139"/>
      <c r="AP1818" s="139"/>
      <c r="AQ1818" s="139"/>
      <c r="AR1818" s="139"/>
      <c r="AS1818" s="139"/>
      <c r="AT1818" s="139"/>
      <c r="AU1818" s="139"/>
      <c r="AV1818" s="139"/>
      <c r="AW1818" s="139"/>
      <c r="AX1818" s="139"/>
      <c r="AY1818" s="139"/>
      <c r="AZ1818" s="139"/>
      <c r="BA1818" s="139"/>
      <c r="BB1818" s="139"/>
      <c r="BC1818" s="139"/>
      <c r="BD1818" s="139"/>
      <c r="BE1818" s="139"/>
      <c r="BF1818" s="139"/>
      <c r="BG1818" s="139"/>
    </row>
    <row r="1819" spans="1:59" ht="14.25" x14ac:dyDescent="0.2">
      <c r="A1819" s="139"/>
      <c r="B1819" s="139"/>
      <c r="C1819" s="139"/>
      <c r="D1819" s="139"/>
      <c r="E1819" s="139"/>
      <c r="F1819" s="139"/>
      <c r="G1819" s="139"/>
      <c r="H1819" s="139"/>
      <c r="I1819" s="139"/>
      <c r="J1819" s="139"/>
      <c r="K1819" s="139"/>
      <c r="L1819" s="139"/>
      <c r="M1819" s="139"/>
      <c r="N1819" s="139"/>
      <c r="O1819" s="139"/>
      <c r="P1819" s="139"/>
      <c r="Q1819" s="139"/>
      <c r="R1819" s="139"/>
      <c r="S1819" s="139"/>
      <c r="T1819" s="139"/>
      <c r="U1819" s="139"/>
      <c r="V1819" s="139"/>
      <c r="W1819" s="139"/>
      <c r="X1819" s="139"/>
      <c r="Y1819" s="139"/>
      <c r="Z1819" s="139"/>
      <c r="AA1819" s="139"/>
      <c r="AB1819" s="139"/>
      <c r="AC1819" s="139"/>
      <c r="AD1819" s="139"/>
      <c r="AE1819" s="139"/>
      <c r="AF1819" s="139"/>
      <c r="AG1819" s="139"/>
      <c r="AH1819" s="139"/>
      <c r="AI1819" s="139"/>
      <c r="AJ1819" s="139"/>
      <c r="AK1819" s="139"/>
      <c r="AL1819" s="139"/>
      <c r="AM1819" s="139"/>
      <c r="AN1819" s="139"/>
      <c r="AO1819" s="139"/>
      <c r="AP1819" s="139"/>
      <c r="AQ1819" s="139"/>
      <c r="AR1819" s="139"/>
      <c r="AS1819" s="139"/>
      <c r="AT1819" s="139"/>
      <c r="AU1819" s="139"/>
      <c r="AV1819" s="139"/>
      <c r="AW1819" s="139"/>
      <c r="AX1819" s="139"/>
      <c r="AY1819" s="139"/>
      <c r="AZ1819" s="139"/>
      <c r="BA1819" s="139"/>
      <c r="BB1819" s="139"/>
      <c r="BC1819" s="139"/>
      <c r="BD1819" s="139"/>
      <c r="BE1819" s="139"/>
      <c r="BF1819" s="139"/>
      <c r="BG1819" s="139"/>
    </row>
    <row r="1820" spans="1:59" ht="14.25" x14ac:dyDescent="0.2">
      <c r="A1820" s="139"/>
      <c r="B1820" s="139"/>
      <c r="C1820" s="139"/>
      <c r="D1820" s="139"/>
      <c r="E1820" s="139"/>
      <c r="F1820" s="139"/>
      <c r="G1820" s="139"/>
      <c r="H1820" s="139"/>
      <c r="I1820" s="139"/>
      <c r="J1820" s="139"/>
      <c r="K1820" s="139"/>
      <c r="L1820" s="139"/>
      <c r="M1820" s="139"/>
      <c r="N1820" s="139"/>
      <c r="O1820" s="139"/>
      <c r="P1820" s="139"/>
      <c r="Q1820" s="139"/>
      <c r="R1820" s="139"/>
      <c r="S1820" s="139"/>
      <c r="T1820" s="139"/>
      <c r="U1820" s="139"/>
      <c r="V1820" s="139"/>
      <c r="W1820" s="139"/>
      <c r="X1820" s="139"/>
      <c r="Y1820" s="139"/>
      <c r="Z1820" s="139"/>
      <c r="AA1820" s="139"/>
      <c r="AB1820" s="139"/>
      <c r="AC1820" s="139"/>
      <c r="AD1820" s="139"/>
      <c r="AE1820" s="139"/>
      <c r="AF1820" s="139"/>
      <c r="AG1820" s="139"/>
      <c r="AH1820" s="139"/>
      <c r="AI1820" s="139"/>
      <c r="AJ1820" s="139"/>
      <c r="AK1820" s="139"/>
      <c r="AL1820" s="139"/>
      <c r="AM1820" s="139"/>
      <c r="AN1820" s="139"/>
      <c r="AO1820" s="139"/>
      <c r="AP1820" s="139"/>
      <c r="AQ1820" s="139"/>
      <c r="AR1820" s="139"/>
      <c r="AS1820" s="139"/>
      <c r="AT1820" s="139"/>
      <c r="AU1820" s="139"/>
      <c r="AV1820" s="139"/>
      <c r="AW1820" s="139"/>
      <c r="AX1820" s="139"/>
      <c r="AY1820" s="139"/>
      <c r="AZ1820" s="139"/>
      <c r="BA1820" s="139"/>
      <c r="BB1820" s="139"/>
      <c r="BC1820" s="139"/>
      <c r="BD1820" s="139"/>
      <c r="BE1820" s="139"/>
      <c r="BF1820" s="139"/>
      <c r="BG1820" s="139"/>
    </row>
    <row r="1821" spans="1:59" ht="14.25" x14ac:dyDescent="0.2">
      <c r="A1821" s="139"/>
      <c r="B1821" s="139"/>
      <c r="C1821" s="139"/>
      <c r="D1821" s="139"/>
      <c r="E1821" s="139"/>
      <c r="F1821" s="139"/>
      <c r="G1821" s="139"/>
      <c r="H1821" s="139"/>
      <c r="I1821" s="139"/>
      <c r="J1821" s="139"/>
      <c r="K1821" s="139"/>
      <c r="L1821" s="139"/>
      <c r="M1821" s="139"/>
      <c r="N1821" s="139"/>
      <c r="O1821" s="139"/>
      <c r="P1821" s="139"/>
      <c r="Q1821" s="139"/>
      <c r="R1821" s="139"/>
      <c r="S1821" s="139"/>
      <c r="T1821" s="139"/>
      <c r="U1821" s="139"/>
      <c r="V1821" s="139"/>
      <c r="W1821" s="139"/>
      <c r="X1821" s="139"/>
      <c r="Y1821" s="139"/>
      <c r="Z1821" s="139"/>
      <c r="AA1821" s="139"/>
      <c r="AB1821" s="139"/>
      <c r="AC1821" s="139"/>
      <c r="AD1821" s="139"/>
      <c r="AE1821" s="139"/>
      <c r="AF1821" s="139"/>
      <c r="AG1821" s="139"/>
      <c r="AH1821" s="139"/>
      <c r="AI1821" s="139"/>
      <c r="AJ1821" s="139"/>
      <c r="AK1821" s="139"/>
      <c r="AL1821" s="139"/>
      <c r="AM1821" s="139"/>
      <c r="AN1821" s="139"/>
      <c r="AO1821" s="139"/>
      <c r="AP1821" s="139"/>
      <c r="AQ1821" s="139"/>
      <c r="AR1821" s="139"/>
      <c r="AS1821" s="139"/>
      <c r="AT1821" s="139"/>
      <c r="AU1821" s="139"/>
      <c r="AV1821" s="139"/>
      <c r="AW1821" s="139"/>
      <c r="AX1821" s="139"/>
      <c r="AY1821" s="139"/>
      <c r="AZ1821" s="139"/>
      <c r="BA1821" s="139"/>
      <c r="BB1821" s="139"/>
      <c r="BC1821" s="139"/>
      <c r="BD1821" s="139"/>
      <c r="BE1821" s="139"/>
      <c r="BF1821" s="139"/>
      <c r="BG1821" s="139"/>
    </row>
    <row r="1822" spans="1:59" ht="14.25" x14ac:dyDescent="0.2">
      <c r="A1822" s="139"/>
      <c r="B1822" s="139"/>
      <c r="C1822" s="139"/>
      <c r="D1822" s="139"/>
      <c r="E1822" s="139"/>
      <c r="F1822" s="139"/>
      <c r="G1822" s="139"/>
      <c r="H1822" s="139"/>
      <c r="I1822" s="139"/>
      <c r="J1822" s="139"/>
      <c r="K1822" s="139"/>
      <c r="L1822" s="139"/>
      <c r="M1822" s="139"/>
      <c r="N1822" s="139"/>
      <c r="O1822" s="139"/>
      <c r="P1822" s="139"/>
      <c r="Q1822" s="139"/>
      <c r="R1822" s="139"/>
      <c r="S1822" s="139"/>
      <c r="T1822" s="139"/>
      <c r="U1822" s="139"/>
      <c r="V1822" s="139"/>
      <c r="W1822" s="139"/>
      <c r="X1822" s="139"/>
      <c r="Y1822" s="139"/>
      <c r="Z1822" s="139"/>
      <c r="AA1822" s="139"/>
      <c r="AB1822" s="139"/>
      <c r="AC1822" s="139"/>
      <c r="AD1822" s="139"/>
      <c r="AE1822" s="139"/>
      <c r="AF1822" s="139"/>
      <c r="AG1822" s="139"/>
      <c r="AH1822" s="139"/>
      <c r="AI1822" s="139"/>
      <c r="AJ1822" s="139"/>
      <c r="AK1822" s="139"/>
      <c r="AL1822" s="139"/>
      <c r="AM1822" s="139"/>
      <c r="AN1822" s="139"/>
      <c r="AO1822" s="139"/>
      <c r="AP1822" s="139"/>
      <c r="AQ1822" s="139"/>
      <c r="AR1822" s="139"/>
      <c r="AS1822" s="139"/>
      <c r="AT1822" s="139"/>
      <c r="AU1822" s="139"/>
      <c r="AV1822" s="139"/>
      <c r="AW1822" s="139"/>
      <c r="AX1822" s="139"/>
      <c r="AY1822" s="139"/>
      <c r="AZ1822" s="139"/>
      <c r="BA1822" s="139"/>
      <c r="BB1822" s="139"/>
      <c r="BC1822" s="139"/>
      <c r="BD1822" s="139"/>
      <c r="BE1822" s="139"/>
      <c r="BF1822" s="139"/>
      <c r="BG1822" s="139"/>
    </row>
    <row r="1823" spans="1:59" ht="14.25" x14ac:dyDescent="0.2">
      <c r="A1823" s="139"/>
      <c r="B1823" s="139"/>
      <c r="C1823" s="139"/>
      <c r="D1823" s="139"/>
      <c r="E1823" s="139"/>
      <c r="F1823" s="139"/>
      <c r="G1823" s="139"/>
      <c r="H1823" s="139"/>
      <c r="I1823" s="139"/>
      <c r="J1823" s="139"/>
      <c r="K1823" s="139"/>
      <c r="L1823" s="139"/>
      <c r="M1823" s="139"/>
      <c r="N1823" s="139"/>
      <c r="O1823" s="139"/>
      <c r="P1823" s="139"/>
      <c r="Q1823" s="139"/>
      <c r="R1823" s="139"/>
      <c r="S1823" s="139"/>
      <c r="T1823" s="139"/>
      <c r="U1823" s="139"/>
      <c r="V1823" s="139"/>
      <c r="W1823" s="139"/>
      <c r="X1823" s="139"/>
      <c r="Y1823" s="139"/>
      <c r="Z1823" s="139"/>
      <c r="AA1823" s="139"/>
      <c r="AB1823" s="139"/>
      <c r="AC1823" s="139"/>
      <c r="AD1823" s="139"/>
      <c r="AE1823" s="139"/>
      <c r="AF1823" s="139"/>
      <c r="AG1823" s="139"/>
      <c r="AH1823" s="139"/>
      <c r="AI1823" s="139"/>
      <c r="AJ1823" s="139"/>
      <c r="AK1823" s="139"/>
      <c r="AL1823" s="139"/>
      <c r="AM1823" s="139"/>
      <c r="AN1823" s="139"/>
      <c r="AO1823" s="139"/>
      <c r="AP1823" s="139"/>
      <c r="AQ1823" s="139"/>
      <c r="AR1823" s="139"/>
      <c r="AS1823" s="139"/>
      <c r="AT1823" s="139"/>
      <c r="AU1823" s="139"/>
      <c r="AV1823" s="139"/>
      <c r="AW1823" s="139"/>
      <c r="AX1823" s="139"/>
      <c r="AY1823" s="139"/>
      <c r="AZ1823" s="139"/>
      <c r="BA1823" s="139"/>
      <c r="BB1823" s="139"/>
      <c r="BC1823" s="139"/>
      <c r="BD1823" s="139"/>
      <c r="BE1823" s="139"/>
      <c r="BF1823" s="139"/>
      <c r="BG1823" s="139"/>
    </row>
    <row r="1824" spans="1:59" ht="14.25" x14ac:dyDescent="0.2">
      <c r="A1824" s="139"/>
      <c r="B1824" s="139"/>
      <c r="C1824" s="139"/>
      <c r="D1824" s="139"/>
      <c r="E1824" s="139"/>
      <c r="F1824" s="139"/>
      <c r="G1824" s="139"/>
      <c r="H1824" s="139"/>
      <c r="I1824" s="139"/>
      <c r="J1824" s="139"/>
      <c r="K1824" s="139"/>
      <c r="L1824" s="139"/>
      <c r="M1824" s="139"/>
      <c r="N1824" s="139"/>
      <c r="O1824" s="139"/>
      <c r="P1824" s="139"/>
      <c r="Q1824" s="139"/>
      <c r="R1824" s="139"/>
      <c r="S1824" s="139"/>
      <c r="T1824" s="139"/>
      <c r="U1824" s="139"/>
      <c r="V1824" s="139"/>
      <c r="W1824" s="139"/>
      <c r="X1824" s="139"/>
      <c r="Y1824" s="139"/>
      <c r="Z1824" s="139"/>
      <c r="AA1824" s="139"/>
      <c r="AB1824" s="139"/>
      <c r="AC1824" s="139"/>
      <c r="AD1824" s="139"/>
      <c r="AE1824" s="139"/>
      <c r="AF1824" s="139"/>
      <c r="AG1824" s="139"/>
      <c r="AH1824" s="139"/>
      <c r="AI1824" s="139"/>
      <c r="AJ1824" s="139"/>
      <c r="AK1824" s="139"/>
      <c r="AL1824" s="139"/>
      <c r="AM1824" s="139"/>
      <c r="AN1824" s="139"/>
      <c r="AO1824" s="139"/>
      <c r="AP1824" s="139"/>
      <c r="AQ1824" s="139"/>
      <c r="AR1824" s="139"/>
      <c r="AS1824" s="139"/>
      <c r="AT1824" s="139"/>
      <c r="AU1824" s="139"/>
      <c r="AV1824" s="139"/>
      <c r="AW1824" s="139"/>
      <c r="AX1824" s="139"/>
      <c r="AY1824" s="139"/>
      <c r="AZ1824" s="139"/>
      <c r="BA1824" s="139"/>
      <c r="BB1824" s="139"/>
      <c r="BC1824" s="139"/>
      <c r="BD1824" s="139"/>
      <c r="BE1824" s="139"/>
      <c r="BF1824" s="139"/>
      <c r="BG1824" s="139"/>
    </row>
    <row r="1825" spans="1:59" ht="14.25" x14ac:dyDescent="0.2">
      <c r="A1825" s="139"/>
      <c r="B1825" s="139"/>
      <c r="C1825" s="139"/>
      <c r="D1825" s="139"/>
      <c r="E1825" s="139"/>
      <c r="F1825" s="139"/>
      <c r="G1825" s="139"/>
      <c r="H1825" s="139"/>
      <c r="I1825" s="139"/>
      <c r="J1825" s="139"/>
      <c r="K1825" s="139"/>
      <c r="L1825" s="139"/>
      <c r="M1825" s="139"/>
      <c r="N1825" s="139"/>
      <c r="O1825" s="139"/>
      <c r="P1825" s="139"/>
      <c r="Q1825" s="139"/>
      <c r="R1825" s="139"/>
      <c r="S1825" s="139"/>
      <c r="T1825" s="139"/>
      <c r="U1825" s="139"/>
      <c r="V1825" s="139"/>
      <c r="W1825" s="139"/>
      <c r="X1825" s="139"/>
      <c r="Y1825" s="139"/>
      <c r="Z1825" s="139"/>
      <c r="AA1825" s="139"/>
      <c r="AB1825" s="139"/>
      <c r="AC1825" s="139"/>
      <c r="AD1825" s="139"/>
      <c r="AE1825" s="139"/>
      <c r="AF1825" s="139"/>
      <c r="AG1825" s="139"/>
      <c r="AH1825" s="139"/>
      <c r="AI1825" s="139"/>
      <c r="AJ1825" s="139"/>
      <c r="AK1825" s="139"/>
      <c r="AL1825" s="139"/>
      <c r="AM1825" s="139"/>
      <c r="AN1825" s="139"/>
      <c r="AO1825" s="139"/>
      <c r="AP1825" s="139"/>
      <c r="AQ1825" s="139"/>
      <c r="AR1825" s="139"/>
      <c r="AS1825" s="139"/>
      <c r="AT1825" s="139"/>
      <c r="AU1825" s="139"/>
      <c r="AV1825" s="139"/>
      <c r="AW1825" s="139"/>
      <c r="AX1825" s="139"/>
      <c r="AY1825" s="139"/>
      <c r="AZ1825" s="139"/>
      <c r="BA1825" s="139"/>
      <c r="BB1825" s="139"/>
      <c r="BC1825" s="139"/>
      <c r="BD1825" s="139"/>
      <c r="BE1825" s="139"/>
      <c r="BF1825" s="139"/>
      <c r="BG1825" s="139"/>
    </row>
    <row r="1826" spans="1:59" ht="14.25" x14ac:dyDescent="0.2">
      <c r="A1826" s="139"/>
      <c r="B1826" s="139"/>
      <c r="C1826" s="139"/>
      <c r="D1826" s="139"/>
      <c r="E1826" s="139"/>
      <c r="F1826" s="139"/>
      <c r="G1826" s="139"/>
      <c r="H1826" s="139"/>
      <c r="I1826" s="139"/>
      <c r="J1826" s="139"/>
      <c r="K1826" s="139"/>
      <c r="L1826" s="139"/>
      <c r="M1826" s="139"/>
      <c r="N1826" s="139"/>
      <c r="O1826" s="139"/>
      <c r="P1826" s="139"/>
      <c r="Q1826" s="139"/>
      <c r="R1826" s="139"/>
      <c r="S1826" s="139"/>
      <c r="T1826" s="139"/>
      <c r="U1826" s="139"/>
      <c r="V1826" s="139"/>
      <c r="W1826" s="139"/>
      <c r="X1826" s="139"/>
      <c r="Y1826" s="139"/>
      <c r="Z1826" s="139"/>
      <c r="AA1826" s="139"/>
      <c r="AB1826" s="139"/>
      <c r="AC1826" s="139"/>
      <c r="AD1826" s="139"/>
      <c r="AE1826" s="139"/>
      <c r="AF1826" s="139"/>
      <c r="AG1826" s="139"/>
      <c r="AH1826" s="139"/>
      <c r="AI1826" s="139"/>
      <c r="AJ1826" s="139"/>
      <c r="AK1826" s="139"/>
      <c r="AL1826" s="139"/>
      <c r="AM1826" s="139"/>
      <c r="AN1826" s="139"/>
      <c r="AO1826" s="139"/>
      <c r="AP1826" s="139"/>
      <c r="AQ1826" s="139"/>
      <c r="AR1826" s="139"/>
      <c r="AS1826" s="139"/>
      <c r="AT1826" s="139"/>
      <c r="AU1826" s="139"/>
      <c r="AV1826" s="139"/>
      <c r="AW1826" s="139"/>
      <c r="AX1826" s="139"/>
      <c r="AY1826" s="139"/>
      <c r="AZ1826" s="139"/>
      <c r="BA1826" s="139"/>
      <c r="BB1826" s="139"/>
      <c r="BC1826" s="139"/>
      <c r="BD1826" s="139"/>
      <c r="BE1826" s="139"/>
      <c r="BF1826" s="139"/>
      <c r="BG1826" s="139"/>
    </row>
    <row r="1827" spans="1:59" ht="14.25" x14ac:dyDescent="0.2">
      <c r="A1827" s="139"/>
      <c r="B1827" s="139"/>
      <c r="C1827" s="139"/>
      <c r="D1827" s="139"/>
      <c r="E1827" s="139"/>
      <c r="F1827" s="139"/>
      <c r="G1827" s="139"/>
      <c r="H1827" s="139"/>
      <c r="I1827" s="139"/>
      <c r="J1827" s="139"/>
      <c r="K1827" s="139"/>
      <c r="L1827" s="139"/>
      <c r="M1827" s="139"/>
      <c r="N1827" s="139"/>
      <c r="O1827" s="139"/>
      <c r="P1827" s="139"/>
      <c r="Q1827" s="139"/>
      <c r="R1827" s="139"/>
      <c r="S1827" s="139"/>
      <c r="T1827" s="139"/>
      <c r="U1827" s="139"/>
      <c r="V1827" s="139"/>
      <c r="W1827" s="139"/>
      <c r="X1827" s="139"/>
      <c r="Y1827" s="139"/>
      <c r="Z1827" s="139"/>
      <c r="AA1827" s="139"/>
      <c r="AB1827" s="139"/>
      <c r="AC1827" s="139"/>
      <c r="AD1827" s="139"/>
      <c r="AE1827" s="139"/>
      <c r="AF1827" s="139"/>
      <c r="AG1827" s="139"/>
      <c r="AH1827" s="139"/>
      <c r="AI1827" s="139"/>
      <c r="AJ1827" s="139"/>
      <c r="AK1827" s="139"/>
      <c r="AL1827" s="139"/>
      <c r="AM1827" s="139"/>
      <c r="AN1827" s="139"/>
      <c r="AO1827" s="139"/>
      <c r="AP1827" s="139"/>
      <c r="AQ1827" s="139"/>
      <c r="AR1827" s="139"/>
      <c r="AS1827" s="139"/>
      <c r="AT1827" s="139"/>
      <c r="AU1827" s="139"/>
      <c r="AV1827" s="139"/>
      <c r="AW1827" s="139"/>
      <c r="AX1827" s="139"/>
      <c r="AY1827" s="139"/>
      <c r="AZ1827" s="139"/>
      <c r="BA1827" s="139"/>
      <c r="BB1827" s="139"/>
      <c r="BC1827" s="139"/>
      <c r="BD1827" s="139"/>
      <c r="BE1827" s="139"/>
      <c r="BF1827" s="139"/>
      <c r="BG1827" s="139"/>
    </row>
    <row r="1828" spans="1:59" ht="14.25" x14ac:dyDescent="0.2">
      <c r="A1828" s="139"/>
      <c r="B1828" s="139"/>
      <c r="C1828" s="139"/>
      <c r="D1828" s="139"/>
      <c r="E1828" s="139"/>
      <c r="F1828" s="139"/>
      <c r="G1828" s="139"/>
      <c r="H1828" s="139"/>
      <c r="I1828" s="139"/>
      <c r="J1828" s="139"/>
      <c r="K1828" s="139"/>
      <c r="L1828" s="139"/>
      <c r="M1828" s="139"/>
      <c r="N1828" s="139"/>
      <c r="O1828" s="139"/>
      <c r="P1828" s="139"/>
      <c r="Q1828" s="139"/>
      <c r="R1828" s="139"/>
      <c r="S1828" s="139"/>
      <c r="T1828" s="139"/>
      <c r="U1828" s="139"/>
      <c r="V1828" s="139"/>
      <c r="W1828" s="139"/>
      <c r="X1828" s="139"/>
      <c r="Y1828" s="139"/>
      <c r="Z1828" s="139"/>
      <c r="AA1828" s="139"/>
      <c r="AB1828" s="139"/>
      <c r="AC1828" s="139"/>
      <c r="AD1828" s="139"/>
      <c r="AE1828" s="139"/>
      <c r="AF1828" s="139"/>
      <c r="AG1828" s="139"/>
      <c r="AH1828" s="139"/>
      <c r="AI1828" s="139"/>
      <c r="AJ1828" s="139"/>
      <c r="AK1828" s="139"/>
      <c r="AL1828" s="139"/>
      <c r="AM1828" s="139"/>
      <c r="AN1828" s="139"/>
      <c r="AO1828" s="139"/>
      <c r="AP1828" s="139"/>
      <c r="AQ1828" s="139"/>
      <c r="AR1828" s="139"/>
      <c r="AS1828" s="139"/>
      <c r="AT1828" s="139"/>
      <c r="AU1828" s="139"/>
      <c r="AV1828" s="139"/>
      <c r="AW1828" s="139"/>
      <c r="AX1828" s="139"/>
      <c r="AY1828" s="139"/>
      <c r="AZ1828" s="139"/>
      <c r="BA1828" s="139"/>
      <c r="BB1828" s="139"/>
      <c r="BC1828" s="139"/>
      <c r="BD1828" s="139"/>
      <c r="BE1828" s="139"/>
      <c r="BF1828" s="139"/>
      <c r="BG1828" s="139"/>
    </row>
    <row r="1829" spans="1:59" ht="14.25" x14ac:dyDescent="0.2">
      <c r="A1829" s="139"/>
      <c r="B1829" s="139"/>
      <c r="C1829" s="139"/>
      <c r="D1829" s="139"/>
      <c r="E1829" s="139"/>
      <c r="F1829" s="139"/>
      <c r="G1829" s="139"/>
      <c r="H1829" s="139"/>
      <c r="I1829" s="139"/>
      <c r="J1829" s="139"/>
      <c r="K1829" s="139"/>
      <c r="L1829" s="139"/>
      <c r="M1829" s="139"/>
      <c r="N1829" s="139"/>
      <c r="O1829" s="139"/>
      <c r="P1829" s="139"/>
      <c r="Q1829" s="139"/>
      <c r="R1829" s="139"/>
      <c r="S1829" s="139"/>
      <c r="T1829" s="139"/>
      <c r="U1829" s="139"/>
      <c r="V1829" s="139"/>
      <c r="W1829" s="139"/>
      <c r="X1829" s="139"/>
      <c r="Y1829" s="139"/>
      <c r="Z1829" s="139"/>
      <c r="AA1829" s="139"/>
      <c r="AB1829" s="139"/>
      <c r="AC1829" s="139"/>
      <c r="AD1829" s="139"/>
      <c r="AE1829" s="139"/>
      <c r="AF1829" s="139"/>
      <c r="AG1829" s="139"/>
      <c r="AH1829" s="139"/>
      <c r="AI1829" s="139"/>
      <c r="AJ1829" s="139"/>
      <c r="AK1829" s="139"/>
      <c r="AL1829" s="139"/>
      <c r="AM1829" s="139"/>
      <c r="AN1829" s="139"/>
      <c r="AO1829" s="139"/>
      <c r="AP1829" s="139"/>
      <c r="AQ1829" s="139"/>
      <c r="AR1829" s="139"/>
      <c r="AS1829" s="139"/>
      <c r="AT1829" s="139"/>
      <c r="AU1829" s="139"/>
      <c r="AV1829" s="139"/>
      <c r="AW1829" s="139"/>
      <c r="AX1829" s="139"/>
      <c r="AY1829" s="139"/>
      <c r="AZ1829" s="139"/>
      <c r="BA1829" s="139"/>
      <c r="BB1829" s="139"/>
      <c r="BC1829" s="139"/>
      <c r="BD1829" s="139"/>
      <c r="BE1829" s="139"/>
      <c r="BF1829" s="139"/>
      <c r="BG1829" s="139"/>
    </row>
    <row r="1830" spans="1:59" ht="14.25" x14ac:dyDescent="0.2">
      <c r="A1830" s="139"/>
      <c r="B1830" s="139"/>
      <c r="C1830" s="139"/>
      <c r="D1830" s="139"/>
      <c r="E1830" s="139"/>
      <c r="F1830" s="139"/>
      <c r="G1830" s="139"/>
      <c r="H1830" s="139"/>
      <c r="I1830" s="139"/>
      <c r="J1830" s="139"/>
      <c r="K1830" s="139"/>
      <c r="L1830" s="139"/>
      <c r="M1830" s="139"/>
      <c r="N1830" s="139"/>
      <c r="O1830" s="139"/>
      <c r="P1830" s="139"/>
      <c r="Q1830" s="139"/>
      <c r="R1830" s="139"/>
      <c r="S1830" s="139"/>
      <c r="T1830" s="139"/>
      <c r="U1830" s="139"/>
      <c r="V1830" s="139"/>
      <c r="W1830" s="139"/>
      <c r="X1830" s="139"/>
      <c r="Y1830" s="139"/>
      <c r="Z1830" s="139"/>
      <c r="AA1830" s="139"/>
      <c r="AB1830" s="139"/>
      <c r="AC1830" s="139"/>
      <c r="AD1830" s="139"/>
      <c r="AE1830" s="139"/>
      <c r="AF1830" s="139"/>
      <c r="AG1830" s="139"/>
      <c r="AH1830" s="139"/>
      <c r="AI1830" s="139"/>
      <c r="AJ1830" s="139"/>
      <c r="AK1830" s="139"/>
      <c r="AL1830" s="139"/>
      <c r="AM1830" s="139"/>
      <c r="AN1830" s="139"/>
      <c r="AO1830" s="139"/>
      <c r="AP1830" s="139"/>
      <c r="AQ1830" s="139"/>
      <c r="AR1830" s="139"/>
      <c r="AS1830" s="139"/>
      <c r="AT1830" s="139"/>
      <c r="AU1830" s="139"/>
      <c r="AV1830" s="139"/>
      <c r="AW1830" s="139"/>
      <c r="AX1830" s="139"/>
      <c r="AY1830" s="139"/>
      <c r="AZ1830" s="139"/>
      <c r="BA1830" s="139"/>
      <c r="BB1830" s="139"/>
      <c r="BC1830" s="139"/>
      <c r="BD1830" s="139"/>
      <c r="BE1830" s="139"/>
      <c r="BF1830" s="139"/>
      <c r="BG1830" s="139"/>
    </row>
    <row r="1831" spans="1:59" ht="14.25" x14ac:dyDescent="0.2">
      <c r="A1831" s="139"/>
      <c r="B1831" s="139"/>
      <c r="C1831" s="139"/>
      <c r="D1831" s="139"/>
      <c r="E1831" s="139"/>
      <c r="F1831" s="139"/>
      <c r="G1831" s="139"/>
      <c r="H1831" s="139"/>
      <c r="I1831" s="139"/>
      <c r="J1831" s="139"/>
      <c r="K1831" s="139"/>
      <c r="L1831" s="139"/>
      <c r="M1831" s="139"/>
      <c r="N1831" s="139"/>
      <c r="O1831" s="139"/>
      <c r="P1831" s="139"/>
      <c r="Q1831" s="139"/>
      <c r="R1831" s="139"/>
      <c r="S1831" s="139"/>
      <c r="T1831" s="139"/>
      <c r="U1831" s="139"/>
      <c r="V1831" s="139"/>
      <c r="W1831" s="139"/>
      <c r="X1831" s="139"/>
      <c r="Y1831" s="139"/>
      <c r="Z1831" s="139"/>
      <c r="AA1831" s="139"/>
      <c r="AB1831" s="139"/>
      <c r="AC1831" s="139"/>
      <c r="AD1831" s="139"/>
      <c r="AE1831" s="139"/>
      <c r="AF1831" s="139"/>
      <c r="AG1831" s="139"/>
      <c r="AH1831" s="139"/>
      <c r="AI1831" s="139"/>
      <c r="AJ1831" s="139"/>
      <c r="AK1831" s="139"/>
      <c r="AL1831" s="139"/>
      <c r="AM1831" s="139"/>
      <c r="AN1831" s="139"/>
      <c r="AO1831" s="139"/>
      <c r="AP1831" s="139"/>
      <c r="AQ1831" s="139"/>
      <c r="AR1831" s="139"/>
      <c r="AS1831" s="139"/>
      <c r="AT1831" s="139"/>
      <c r="AU1831" s="139"/>
      <c r="AV1831" s="139"/>
      <c r="AW1831" s="139"/>
      <c r="AX1831" s="139"/>
      <c r="AY1831" s="139"/>
      <c r="AZ1831" s="139"/>
      <c r="BA1831" s="139"/>
      <c r="BB1831" s="139"/>
      <c r="BC1831" s="139"/>
      <c r="BD1831" s="139"/>
      <c r="BE1831" s="139"/>
      <c r="BF1831" s="139"/>
      <c r="BG1831" s="139"/>
    </row>
    <row r="1832" spans="1:59" ht="14.25" x14ac:dyDescent="0.2">
      <c r="A1832" s="139"/>
      <c r="B1832" s="139"/>
      <c r="C1832" s="139"/>
      <c r="D1832" s="139"/>
      <c r="E1832" s="139"/>
      <c r="F1832" s="139"/>
      <c r="G1832" s="139"/>
      <c r="H1832" s="139"/>
      <c r="I1832" s="139"/>
      <c r="J1832" s="139"/>
      <c r="K1832" s="139"/>
      <c r="L1832" s="139"/>
      <c r="M1832" s="139"/>
      <c r="N1832" s="139"/>
      <c r="O1832" s="139"/>
      <c r="P1832" s="139"/>
      <c r="Q1832" s="139"/>
      <c r="R1832" s="139"/>
      <c r="S1832" s="139"/>
      <c r="T1832" s="139"/>
      <c r="U1832" s="139"/>
      <c r="V1832" s="139"/>
      <c r="W1832" s="139"/>
      <c r="X1832" s="139"/>
      <c r="Y1832" s="139"/>
      <c r="Z1832" s="139"/>
      <c r="AA1832" s="139"/>
      <c r="AB1832" s="139"/>
      <c r="AC1832" s="139"/>
      <c r="AD1832" s="139"/>
      <c r="AE1832" s="139"/>
      <c r="AF1832" s="139"/>
      <c r="AG1832" s="139"/>
      <c r="AH1832" s="139"/>
      <c r="AI1832" s="139"/>
      <c r="AJ1832" s="139"/>
      <c r="AK1832" s="139"/>
      <c r="AL1832" s="139"/>
      <c r="AM1832" s="139"/>
      <c r="AN1832" s="139"/>
      <c r="AO1832" s="139"/>
      <c r="AP1832" s="139"/>
      <c r="AQ1832" s="139"/>
      <c r="AR1832" s="139"/>
      <c r="AS1832" s="139"/>
      <c r="AT1832" s="139"/>
      <c r="AU1832" s="139"/>
      <c r="AV1832" s="139"/>
      <c r="AW1832" s="139"/>
      <c r="AX1832" s="139"/>
      <c r="AY1832" s="139"/>
      <c r="AZ1832" s="139"/>
      <c r="BA1832" s="139"/>
      <c r="BB1832" s="139"/>
      <c r="BC1832" s="139"/>
      <c r="BD1832" s="139"/>
      <c r="BE1832" s="139"/>
      <c r="BF1832" s="139"/>
      <c r="BG1832" s="139"/>
    </row>
    <row r="1833" spans="1:59" ht="14.25" x14ac:dyDescent="0.2">
      <c r="A1833" s="139"/>
      <c r="B1833" s="139"/>
      <c r="C1833" s="139"/>
      <c r="D1833" s="139"/>
      <c r="E1833" s="139"/>
      <c r="F1833" s="139"/>
      <c r="G1833" s="139"/>
      <c r="H1833" s="139"/>
      <c r="I1833" s="139"/>
      <c r="J1833" s="139"/>
      <c r="K1833" s="139"/>
      <c r="L1833" s="139"/>
      <c r="M1833" s="139"/>
      <c r="N1833" s="139"/>
      <c r="O1833" s="139"/>
      <c r="P1833" s="139"/>
      <c r="Q1833" s="139"/>
      <c r="R1833" s="139"/>
      <c r="S1833" s="139"/>
      <c r="T1833" s="139"/>
      <c r="U1833" s="139"/>
      <c r="V1833" s="139"/>
      <c r="W1833" s="139"/>
      <c r="X1833" s="139"/>
      <c r="Y1833" s="139"/>
      <c r="Z1833" s="139"/>
      <c r="AA1833" s="139"/>
      <c r="AB1833" s="139"/>
      <c r="AC1833" s="139"/>
      <c r="AD1833" s="139"/>
      <c r="AE1833" s="139"/>
      <c r="AF1833" s="139"/>
      <c r="AG1833" s="139"/>
      <c r="AH1833" s="139"/>
      <c r="AI1833" s="139"/>
      <c r="AJ1833" s="139"/>
      <c r="AK1833" s="139"/>
      <c r="AL1833" s="139"/>
      <c r="AM1833" s="139"/>
      <c r="AN1833" s="139"/>
      <c r="AO1833" s="139"/>
      <c r="AP1833" s="139"/>
      <c r="AQ1833" s="139"/>
      <c r="AR1833" s="139"/>
      <c r="AS1833" s="139"/>
      <c r="AT1833" s="139"/>
      <c r="AU1833" s="139"/>
      <c r="AV1833" s="139"/>
      <c r="AW1833" s="139"/>
      <c r="AX1833" s="139"/>
      <c r="AY1833" s="139"/>
      <c r="AZ1833" s="139"/>
      <c r="BA1833" s="139"/>
      <c r="BB1833" s="139"/>
      <c r="BC1833" s="139"/>
      <c r="BD1833" s="139"/>
      <c r="BE1833" s="139"/>
      <c r="BF1833" s="139"/>
      <c r="BG1833" s="139"/>
    </row>
    <row r="1834" spans="1:59" ht="14.25" x14ac:dyDescent="0.2">
      <c r="A1834" s="139"/>
      <c r="B1834" s="139"/>
      <c r="C1834" s="139"/>
      <c r="D1834" s="139"/>
      <c r="E1834" s="139"/>
      <c r="F1834" s="139"/>
      <c r="G1834" s="139"/>
      <c r="H1834" s="139"/>
      <c r="I1834" s="139"/>
      <c r="J1834" s="139"/>
      <c r="K1834" s="139"/>
      <c r="L1834" s="139"/>
      <c r="M1834" s="139"/>
      <c r="N1834" s="139"/>
      <c r="O1834" s="139"/>
      <c r="P1834" s="139"/>
      <c r="Q1834" s="139"/>
      <c r="R1834" s="139"/>
      <c r="S1834" s="139"/>
      <c r="T1834" s="139"/>
      <c r="U1834" s="139"/>
      <c r="V1834" s="139"/>
      <c r="W1834" s="139"/>
      <c r="X1834" s="139"/>
      <c r="Y1834" s="139"/>
      <c r="Z1834" s="139"/>
      <c r="AA1834" s="139"/>
      <c r="AB1834" s="139"/>
      <c r="AC1834" s="139"/>
      <c r="AD1834" s="139"/>
      <c r="AE1834" s="139"/>
      <c r="AF1834" s="139"/>
      <c r="AG1834" s="139"/>
      <c r="AH1834" s="139"/>
      <c r="AI1834" s="139"/>
      <c r="AJ1834" s="139"/>
      <c r="AK1834" s="139"/>
      <c r="AL1834" s="139"/>
      <c r="AM1834" s="139"/>
      <c r="AN1834" s="139"/>
      <c r="AO1834" s="139"/>
      <c r="AP1834" s="139"/>
      <c r="AQ1834" s="139"/>
      <c r="AR1834" s="139"/>
      <c r="AS1834" s="139"/>
      <c r="AT1834" s="139"/>
      <c r="AU1834" s="139"/>
      <c r="AV1834" s="139"/>
      <c r="AW1834" s="139"/>
      <c r="AX1834" s="139"/>
      <c r="AY1834" s="139"/>
      <c r="AZ1834" s="139"/>
      <c r="BA1834" s="139"/>
      <c r="BB1834" s="139"/>
      <c r="BC1834" s="139"/>
      <c r="BD1834" s="139"/>
      <c r="BE1834" s="139"/>
      <c r="BF1834" s="139"/>
      <c r="BG1834" s="139"/>
    </row>
    <row r="1835" spans="1:59" ht="14.25" x14ac:dyDescent="0.2">
      <c r="A1835" s="139"/>
      <c r="B1835" s="139"/>
      <c r="C1835" s="139"/>
      <c r="D1835" s="139"/>
      <c r="E1835" s="139"/>
      <c r="F1835" s="139"/>
      <c r="G1835" s="139"/>
      <c r="H1835" s="139"/>
      <c r="I1835" s="139"/>
      <c r="J1835" s="139"/>
      <c r="K1835" s="139"/>
      <c r="L1835" s="139"/>
      <c r="M1835" s="139"/>
      <c r="N1835" s="139"/>
      <c r="O1835" s="139"/>
      <c r="P1835" s="139"/>
      <c r="Q1835" s="139"/>
      <c r="R1835" s="139"/>
      <c r="S1835" s="139"/>
      <c r="T1835" s="139"/>
      <c r="U1835" s="139"/>
      <c r="V1835" s="139"/>
      <c r="W1835" s="139"/>
      <c r="X1835" s="139"/>
      <c r="Y1835" s="139"/>
      <c r="Z1835" s="139"/>
      <c r="AA1835" s="139"/>
      <c r="AB1835" s="139"/>
      <c r="AC1835" s="139"/>
      <c r="AD1835" s="139"/>
      <c r="AE1835" s="139"/>
      <c r="AF1835" s="139"/>
      <c r="AG1835" s="139"/>
      <c r="AH1835" s="139"/>
      <c r="AI1835" s="139"/>
      <c r="AJ1835" s="139"/>
      <c r="AK1835" s="139"/>
      <c r="AL1835" s="139"/>
      <c r="AM1835" s="139"/>
      <c r="AN1835" s="139"/>
      <c r="AO1835" s="139"/>
      <c r="AP1835" s="139"/>
      <c r="AQ1835" s="139"/>
      <c r="AR1835" s="139"/>
      <c r="AS1835" s="139"/>
      <c r="AT1835" s="139"/>
      <c r="AU1835" s="139"/>
      <c r="AV1835" s="139"/>
      <c r="AW1835" s="139"/>
      <c r="AX1835" s="139"/>
      <c r="AY1835" s="139"/>
      <c r="AZ1835" s="139"/>
      <c r="BA1835" s="139"/>
      <c r="BB1835" s="139"/>
      <c r="BC1835" s="139"/>
      <c r="BD1835" s="139"/>
      <c r="BE1835" s="139"/>
      <c r="BF1835" s="139"/>
      <c r="BG1835" s="139"/>
    </row>
    <row r="1836" spans="1:59" ht="14.25" x14ac:dyDescent="0.2">
      <c r="A1836" s="139"/>
      <c r="B1836" s="139"/>
      <c r="C1836" s="139"/>
      <c r="D1836" s="139"/>
      <c r="E1836" s="139"/>
      <c r="F1836" s="139"/>
      <c r="G1836" s="139"/>
      <c r="H1836" s="139"/>
      <c r="I1836" s="139"/>
      <c r="J1836" s="139"/>
      <c r="K1836" s="139"/>
      <c r="L1836" s="139"/>
      <c r="M1836" s="139"/>
      <c r="N1836" s="139"/>
      <c r="O1836" s="139"/>
      <c r="P1836" s="139"/>
      <c r="Q1836" s="139"/>
      <c r="R1836" s="139"/>
      <c r="S1836" s="139"/>
      <c r="T1836" s="139"/>
      <c r="U1836" s="139"/>
      <c r="V1836" s="139"/>
      <c r="W1836" s="139"/>
      <c r="X1836" s="139"/>
      <c r="Y1836" s="139"/>
      <c r="Z1836" s="139"/>
      <c r="AA1836" s="139"/>
      <c r="AB1836" s="139"/>
      <c r="AC1836" s="139"/>
      <c r="AD1836" s="139"/>
      <c r="AE1836" s="139"/>
      <c r="AF1836" s="139"/>
      <c r="AG1836" s="139"/>
      <c r="AH1836" s="139"/>
      <c r="AI1836" s="139"/>
      <c r="AJ1836" s="139"/>
      <c r="AK1836" s="139"/>
      <c r="AL1836" s="139"/>
      <c r="AM1836" s="139"/>
      <c r="AN1836" s="139"/>
      <c r="AO1836" s="139"/>
      <c r="AP1836" s="139"/>
      <c r="AQ1836" s="139"/>
      <c r="AR1836" s="139"/>
      <c r="AS1836" s="139"/>
      <c r="AT1836" s="139"/>
      <c r="AU1836" s="139"/>
      <c r="AV1836" s="139"/>
      <c r="AW1836" s="139"/>
      <c r="AX1836" s="139"/>
      <c r="AY1836" s="139"/>
      <c r="AZ1836" s="139"/>
      <c r="BA1836" s="139"/>
      <c r="BB1836" s="139"/>
      <c r="BC1836" s="139"/>
      <c r="BD1836" s="139"/>
      <c r="BE1836" s="139"/>
      <c r="BF1836" s="139"/>
      <c r="BG1836" s="139"/>
    </row>
    <row r="1837" spans="1:59" ht="14.25" x14ac:dyDescent="0.2">
      <c r="A1837" s="139"/>
      <c r="B1837" s="139"/>
      <c r="C1837" s="139"/>
      <c r="D1837" s="139"/>
      <c r="E1837" s="139"/>
      <c r="F1837" s="139"/>
      <c r="G1837" s="139"/>
      <c r="H1837" s="139"/>
      <c r="I1837" s="139"/>
      <c r="J1837" s="139"/>
      <c r="K1837" s="139"/>
      <c r="L1837" s="139"/>
      <c r="M1837" s="139"/>
      <c r="N1837" s="139"/>
      <c r="O1837" s="139"/>
      <c r="P1837" s="139"/>
      <c r="Q1837" s="139"/>
      <c r="R1837" s="139"/>
      <c r="S1837" s="139"/>
      <c r="T1837" s="139"/>
      <c r="U1837" s="139"/>
      <c r="V1837" s="139"/>
      <c r="W1837" s="139"/>
      <c r="X1837" s="139"/>
      <c r="Y1837" s="139"/>
      <c r="Z1837" s="139"/>
      <c r="AA1837" s="139"/>
      <c r="AB1837" s="139"/>
      <c r="AC1837" s="139"/>
      <c r="AD1837" s="139"/>
      <c r="AE1837" s="139"/>
      <c r="AF1837" s="139"/>
      <c r="AG1837" s="139"/>
      <c r="AH1837" s="139"/>
      <c r="AI1837" s="139"/>
      <c r="AJ1837" s="139"/>
      <c r="AK1837" s="139"/>
      <c r="AL1837" s="139"/>
      <c r="AM1837" s="139"/>
      <c r="AN1837" s="139"/>
      <c r="AO1837" s="139"/>
      <c r="AP1837" s="139"/>
      <c r="AQ1837" s="139"/>
      <c r="AR1837" s="139"/>
      <c r="AS1837" s="139"/>
      <c r="AT1837" s="139"/>
      <c r="AU1837" s="139"/>
      <c r="AV1837" s="139"/>
      <c r="AW1837" s="139"/>
      <c r="AX1837" s="139"/>
      <c r="AY1837" s="139"/>
      <c r="AZ1837" s="139"/>
      <c r="BA1837" s="139"/>
      <c r="BB1837" s="139"/>
      <c r="BC1837" s="139"/>
      <c r="BD1837" s="139"/>
      <c r="BE1837" s="139"/>
      <c r="BF1837" s="139"/>
      <c r="BG1837" s="139"/>
    </row>
    <row r="1838" spans="1:59" ht="14.25" x14ac:dyDescent="0.2">
      <c r="A1838" s="139"/>
      <c r="B1838" s="139"/>
      <c r="C1838" s="139"/>
      <c r="D1838" s="139"/>
      <c r="E1838" s="139"/>
      <c r="F1838" s="139"/>
      <c r="G1838" s="139"/>
      <c r="H1838" s="139"/>
      <c r="I1838" s="139"/>
      <c r="J1838" s="139"/>
      <c r="K1838" s="139"/>
      <c r="L1838" s="139"/>
      <c r="M1838" s="139"/>
      <c r="N1838" s="139"/>
      <c r="O1838" s="139"/>
      <c r="P1838" s="139"/>
      <c r="Q1838" s="139"/>
      <c r="R1838" s="139"/>
      <c r="S1838" s="139"/>
      <c r="T1838" s="139"/>
      <c r="U1838" s="139"/>
      <c r="V1838" s="139"/>
      <c r="W1838" s="139"/>
      <c r="X1838" s="139"/>
      <c r="Y1838" s="139"/>
      <c r="Z1838" s="139"/>
      <c r="AA1838" s="139"/>
      <c r="AB1838" s="139"/>
      <c r="AC1838" s="139"/>
      <c r="AD1838" s="139"/>
      <c r="AE1838" s="139"/>
      <c r="AF1838" s="139"/>
      <c r="AG1838" s="139"/>
      <c r="AH1838" s="139"/>
      <c r="AI1838" s="139"/>
      <c r="AJ1838" s="139"/>
      <c r="AK1838" s="139"/>
      <c r="AL1838" s="139"/>
      <c r="AM1838" s="139"/>
      <c r="AN1838" s="139"/>
      <c r="AO1838" s="139"/>
      <c r="AP1838" s="139"/>
      <c r="AQ1838" s="139"/>
      <c r="AR1838" s="139"/>
      <c r="AS1838" s="139"/>
      <c r="AT1838" s="139"/>
      <c r="AU1838" s="139"/>
      <c r="AV1838" s="139"/>
      <c r="AW1838" s="139"/>
      <c r="AX1838" s="139"/>
      <c r="AY1838" s="139"/>
      <c r="AZ1838" s="139"/>
      <c r="BA1838" s="139"/>
      <c r="BB1838" s="139"/>
      <c r="BC1838" s="139"/>
      <c r="BD1838" s="139"/>
      <c r="BE1838" s="139"/>
      <c r="BF1838" s="139"/>
      <c r="BG1838" s="139"/>
    </row>
    <row r="1839" spans="1:59" ht="14.25" x14ac:dyDescent="0.2">
      <c r="A1839" s="139"/>
      <c r="B1839" s="139"/>
      <c r="C1839" s="139"/>
      <c r="D1839" s="139"/>
      <c r="E1839" s="139"/>
      <c r="F1839" s="139"/>
      <c r="G1839" s="139"/>
      <c r="H1839" s="139"/>
      <c r="I1839" s="139"/>
      <c r="J1839" s="139"/>
      <c r="K1839" s="139"/>
      <c r="L1839" s="139"/>
      <c r="M1839" s="139"/>
      <c r="N1839" s="139"/>
      <c r="O1839" s="139"/>
      <c r="P1839" s="139"/>
      <c r="Q1839" s="139"/>
      <c r="R1839" s="139"/>
      <c r="S1839" s="139"/>
      <c r="T1839" s="139"/>
      <c r="U1839" s="139"/>
      <c r="V1839" s="139"/>
      <c r="W1839" s="139"/>
      <c r="X1839" s="139"/>
      <c r="Y1839" s="139"/>
      <c r="Z1839" s="139"/>
      <c r="AA1839" s="139"/>
      <c r="AB1839" s="139"/>
      <c r="AC1839" s="139"/>
      <c r="AD1839" s="139"/>
      <c r="AE1839" s="139"/>
      <c r="AF1839" s="139"/>
      <c r="AG1839" s="139"/>
      <c r="AH1839" s="139"/>
      <c r="AI1839" s="139"/>
      <c r="AJ1839" s="139"/>
      <c r="AK1839" s="139"/>
      <c r="AL1839" s="139"/>
      <c r="AM1839" s="139"/>
      <c r="AN1839" s="139"/>
      <c r="AO1839" s="139"/>
      <c r="AP1839" s="139"/>
      <c r="AQ1839" s="139"/>
      <c r="AR1839" s="139"/>
      <c r="AS1839" s="139"/>
      <c r="AT1839" s="139"/>
      <c r="AU1839" s="139"/>
      <c r="AV1839" s="139"/>
      <c r="AW1839" s="139"/>
      <c r="AX1839" s="139"/>
      <c r="AY1839" s="139"/>
      <c r="AZ1839" s="139"/>
      <c r="BA1839" s="139"/>
      <c r="BB1839" s="139"/>
      <c r="BC1839" s="139"/>
      <c r="BD1839" s="139"/>
      <c r="BE1839" s="139"/>
      <c r="BF1839" s="139"/>
      <c r="BG1839" s="139"/>
    </row>
    <row r="1840" spans="1:59" ht="14.25" x14ac:dyDescent="0.2">
      <c r="A1840" s="139"/>
      <c r="B1840" s="139"/>
      <c r="C1840" s="139"/>
      <c r="D1840" s="139"/>
      <c r="E1840" s="139"/>
      <c r="F1840" s="139"/>
      <c r="G1840" s="139"/>
      <c r="H1840" s="139"/>
      <c r="I1840" s="139"/>
      <c r="J1840" s="139"/>
      <c r="K1840" s="139"/>
      <c r="L1840" s="139"/>
      <c r="M1840" s="139"/>
      <c r="N1840" s="139"/>
      <c r="O1840" s="139"/>
      <c r="P1840" s="139"/>
      <c r="Q1840" s="139"/>
      <c r="R1840" s="139"/>
      <c r="S1840" s="139"/>
      <c r="T1840" s="139"/>
      <c r="U1840" s="139"/>
      <c r="V1840" s="139"/>
      <c r="W1840" s="139"/>
      <c r="X1840" s="139"/>
      <c r="Y1840" s="139"/>
      <c r="Z1840" s="139"/>
      <c r="AA1840" s="139"/>
      <c r="AB1840" s="139"/>
      <c r="AC1840" s="139"/>
      <c r="AD1840" s="139"/>
      <c r="AE1840" s="139"/>
      <c r="AF1840" s="139"/>
      <c r="AG1840" s="139"/>
      <c r="AH1840" s="139"/>
      <c r="AI1840" s="139"/>
      <c r="AJ1840" s="139"/>
      <c r="AK1840" s="139"/>
      <c r="AL1840" s="139"/>
      <c r="AM1840" s="139"/>
      <c r="AN1840" s="139"/>
      <c r="AO1840" s="139"/>
      <c r="AP1840" s="139"/>
      <c r="AQ1840" s="139"/>
      <c r="AR1840" s="139"/>
      <c r="AS1840" s="139"/>
      <c r="AT1840" s="139"/>
      <c r="AU1840" s="139"/>
      <c r="AV1840" s="139"/>
      <c r="AW1840" s="139"/>
      <c r="AX1840" s="139"/>
      <c r="AY1840" s="139"/>
      <c r="AZ1840" s="139"/>
      <c r="BA1840" s="139"/>
      <c r="BB1840" s="139"/>
      <c r="BC1840" s="139"/>
      <c r="BD1840" s="139"/>
      <c r="BE1840" s="139"/>
      <c r="BF1840" s="139"/>
      <c r="BG1840" s="139"/>
    </row>
    <row r="1841" spans="1:59" ht="14.25" x14ac:dyDescent="0.2">
      <c r="A1841" s="139"/>
      <c r="B1841" s="139"/>
      <c r="C1841" s="139"/>
      <c r="D1841" s="139"/>
      <c r="E1841" s="139"/>
      <c r="F1841" s="139"/>
      <c r="G1841" s="139"/>
      <c r="H1841" s="139"/>
      <c r="I1841" s="139"/>
      <c r="J1841" s="139"/>
      <c r="K1841" s="139"/>
      <c r="L1841" s="139"/>
      <c r="M1841" s="139"/>
      <c r="N1841" s="139"/>
      <c r="O1841" s="139"/>
      <c r="P1841" s="139"/>
      <c r="Q1841" s="139"/>
      <c r="R1841" s="139"/>
      <c r="S1841" s="139"/>
      <c r="T1841" s="139"/>
      <c r="U1841" s="139"/>
      <c r="V1841" s="139"/>
      <c r="W1841" s="139"/>
      <c r="X1841" s="139"/>
      <c r="Y1841" s="139"/>
      <c r="Z1841" s="139"/>
      <c r="AA1841" s="139"/>
      <c r="AB1841" s="139"/>
      <c r="AC1841" s="139"/>
      <c r="AD1841" s="139"/>
      <c r="AE1841" s="139"/>
      <c r="AF1841" s="139"/>
      <c r="AG1841" s="139"/>
      <c r="AH1841" s="139"/>
      <c r="AI1841" s="139"/>
      <c r="AJ1841" s="139"/>
      <c r="AK1841" s="139"/>
      <c r="AL1841" s="139"/>
      <c r="AM1841" s="139"/>
      <c r="AN1841" s="139"/>
      <c r="AO1841" s="139"/>
      <c r="AP1841" s="139"/>
      <c r="AQ1841" s="139"/>
      <c r="AR1841" s="139"/>
      <c r="AS1841" s="139"/>
      <c r="AT1841" s="139"/>
      <c r="AU1841" s="139"/>
      <c r="AV1841" s="139"/>
      <c r="AW1841" s="139"/>
      <c r="AX1841" s="139"/>
      <c r="AY1841" s="139"/>
      <c r="AZ1841" s="139"/>
      <c r="BA1841" s="139"/>
      <c r="BB1841" s="139"/>
      <c r="BC1841" s="139"/>
      <c r="BD1841" s="139"/>
      <c r="BE1841" s="139"/>
      <c r="BF1841" s="139"/>
      <c r="BG1841" s="139"/>
    </row>
    <row r="1842" spans="1:59" ht="14.25" x14ac:dyDescent="0.2">
      <c r="A1842" s="139"/>
      <c r="B1842" s="139"/>
      <c r="C1842" s="139"/>
      <c r="D1842" s="139"/>
      <c r="E1842" s="139"/>
      <c r="F1842" s="139"/>
      <c r="G1842" s="139"/>
      <c r="H1842" s="139"/>
      <c r="I1842" s="139"/>
      <c r="J1842" s="139"/>
      <c r="K1842" s="139"/>
      <c r="L1842" s="139"/>
      <c r="M1842" s="139"/>
      <c r="N1842" s="139"/>
      <c r="O1842" s="139"/>
      <c r="P1842" s="139"/>
      <c r="Q1842" s="139"/>
      <c r="R1842" s="139"/>
      <c r="S1842" s="139"/>
      <c r="T1842" s="139"/>
      <c r="U1842" s="139"/>
      <c r="V1842" s="139"/>
      <c r="W1842" s="139"/>
      <c r="X1842" s="139"/>
      <c r="Y1842" s="139"/>
      <c r="Z1842" s="139"/>
      <c r="AA1842" s="139"/>
      <c r="AB1842" s="139"/>
      <c r="AC1842" s="139"/>
      <c r="AD1842" s="139"/>
      <c r="AE1842" s="139"/>
      <c r="AF1842" s="139"/>
      <c r="AG1842" s="139"/>
      <c r="AH1842" s="139"/>
      <c r="AI1842" s="139"/>
      <c r="AJ1842" s="139"/>
      <c r="AK1842" s="139"/>
      <c r="AL1842" s="139"/>
      <c r="AM1842" s="139"/>
      <c r="AN1842" s="139"/>
      <c r="AO1842" s="139"/>
      <c r="AP1842" s="139"/>
      <c r="AQ1842" s="139"/>
      <c r="AR1842" s="139"/>
      <c r="AS1842" s="139"/>
      <c r="AT1842" s="139"/>
      <c r="AU1842" s="139"/>
      <c r="AV1842" s="139"/>
      <c r="AW1842" s="139"/>
      <c r="AX1842" s="139"/>
      <c r="AY1842" s="139"/>
      <c r="AZ1842" s="139"/>
      <c r="BA1842" s="139"/>
      <c r="BB1842" s="139"/>
      <c r="BC1842" s="139"/>
      <c r="BD1842" s="139"/>
      <c r="BE1842" s="139"/>
      <c r="BF1842" s="139"/>
      <c r="BG1842" s="139"/>
    </row>
    <row r="1843" spans="1:59" ht="14.25" x14ac:dyDescent="0.2">
      <c r="A1843" s="139"/>
      <c r="B1843" s="139"/>
      <c r="C1843" s="139"/>
      <c r="D1843" s="139"/>
      <c r="E1843" s="139"/>
      <c r="F1843" s="139"/>
      <c r="G1843" s="139"/>
      <c r="H1843" s="139"/>
      <c r="I1843" s="139"/>
      <c r="J1843" s="139"/>
      <c r="K1843" s="139"/>
      <c r="L1843" s="139"/>
      <c r="M1843" s="139"/>
      <c r="N1843" s="139"/>
      <c r="O1843" s="139"/>
      <c r="P1843" s="139"/>
      <c r="Q1843" s="139"/>
      <c r="R1843" s="139"/>
      <c r="S1843" s="139"/>
      <c r="T1843" s="139"/>
      <c r="U1843" s="139"/>
      <c r="V1843" s="139"/>
      <c r="W1843" s="139"/>
      <c r="X1843" s="139"/>
      <c r="Y1843" s="139"/>
      <c r="Z1843" s="139"/>
      <c r="AA1843" s="139"/>
      <c r="AB1843" s="139"/>
      <c r="AC1843" s="139"/>
      <c r="AD1843" s="139"/>
      <c r="AE1843" s="139"/>
      <c r="AF1843" s="139"/>
      <c r="AG1843" s="139"/>
      <c r="AH1843" s="139"/>
      <c r="AI1843" s="139"/>
      <c r="AJ1843" s="139"/>
      <c r="AK1843" s="139"/>
      <c r="AL1843" s="139"/>
      <c r="AM1843" s="139"/>
      <c r="AN1843" s="139"/>
      <c r="AO1843" s="139"/>
      <c r="AP1843" s="139"/>
      <c r="AQ1843" s="139"/>
      <c r="AR1843" s="139"/>
      <c r="AS1843" s="139"/>
      <c r="AT1843" s="139"/>
      <c r="AU1843" s="139"/>
      <c r="AV1843" s="139"/>
      <c r="AW1843" s="139"/>
      <c r="AX1843" s="139"/>
      <c r="AY1843" s="139"/>
      <c r="AZ1843" s="139"/>
      <c r="BA1843" s="139"/>
      <c r="BB1843" s="139"/>
      <c r="BC1843" s="139"/>
      <c r="BD1843" s="139"/>
      <c r="BE1843" s="139"/>
      <c r="BF1843" s="139"/>
      <c r="BG1843" s="139"/>
    </row>
    <row r="1844" spans="1:59" ht="14.25" x14ac:dyDescent="0.2">
      <c r="A1844" s="139"/>
      <c r="B1844" s="139"/>
      <c r="C1844" s="139"/>
      <c r="D1844" s="139"/>
      <c r="E1844" s="139"/>
      <c r="F1844" s="139"/>
      <c r="G1844" s="139"/>
      <c r="H1844" s="139"/>
      <c r="I1844" s="139"/>
      <c r="J1844" s="139"/>
      <c r="K1844" s="139"/>
      <c r="L1844" s="139"/>
      <c r="M1844" s="139"/>
      <c r="N1844" s="139"/>
      <c r="O1844" s="139"/>
      <c r="P1844" s="139"/>
      <c r="Q1844" s="139"/>
      <c r="R1844" s="139"/>
      <c r="S1844" s="139"/>
      <c r="T1844" s="139"/>
      <c r="U1844" s="139"/>
      <c r="V1844" s="139"/>
      <c r="W1844" s="139"/>
      <c r="X1844" s="139"/>
      <c r="Y1844" s="139"/>
      <c r="Z1844" s="139"/>
      <c r="AA1844" s="139"/>
      <c r="AB1844" s="139"/>
      <c r="AC1844" s="139"/>
      <c r="AD1844" s="139"/>
      <c r="AE1844" s="139"/>
      <c r="AF1844" s="139"/>
      <c r="AG1844" s="139"/>
      <c r="AH1844" s="139"/>
      <c r="AI1844" s="139"/>
      <c r="AJ1844" s="139"/>
      <c r="AK1844" s="139"/>
      <c r="AL1844" s="139"/>
      <c r="AM1844" s="139"/>
      <c r="AN1844" s="139"/>
      <c r="AO1844" s="139"/>
      <c r="AP1844" s="139"/>
      <c r="AQ1844" s="139"/>
      <c r="AR1844" s="139"/>
      <c r="AS1844" s="139"/>
      <c r="AT1844" s="139"/>
      <c r="AU1844" s="139"/>
      <c r="AV1844" s="139"/>
      <c r="AW1844" s="139"/>
      <c r="AX1844" s="139"/>
      <c r="AY1844" s="139"/>
      <c r="AZ1844" s="139"/>
      <c r="BA1844" s="139"/>
      <c r="BB1844" s="139"/>
      <c r="BC1844" s="139"/>
      <c r="BD1844" s="139"/>
      <c r="BE1844" s="139"/>
      <c r="BF1844" s="139"/>
      <c r="BG1844" s="139"/>
    </row>
    <row r="1845" spans="1:59" ht="14.25" x14ac:dyDescent="0.2">
      <c r="A1845" s="139"/>
      <c r="B1845" s="139"/>
      <c r="C1845" s="139"/>
      <c r="D1845" s="139"/>
      <c r="E1845" s="139"/>
      <c r="F1845" s="139"/>
      <c r="G1845" s="139"/>
      <c r="H1845" s="139"/>
      <c r="I1845" s="139"/>
      <c r="J1845" s="139"/>
      <c r="K1845" s="139"/>
      <c r="L1845" s="139"/>
      <c r="M1845" s="139"/>
      <c r="N1845" s="139"/>
      <c r="O1845" s="139"/>
      <c r="P1845" s="139"/>
      <c r="Q1845" s="139"/>
      <c r="R1845" s="139"/>
      <c r="S1845" s="139"/>
      <c r="T1845" s="139"/>
      <c r="U1845" s="139"/>
      <c r="V1845" s="139"/>
      <c r="W1845" s="139"/>
      <c r="X1845" s="139"/>
      <c r="Y1845" s="139"/>
      <c r="Z1845" s="139"/>
      <c r="AA1845" s="139"/>
      <c r="AB1845" s="139"/>
      <c r="AC1845" s="139"/>
      <c r="AD1845" s="139"/>
      <c r="AE1845" s="139"/>
      <c r="AF1845" s="139"/>
      <c r="AG1845" s="139"/>
      <c r="AH1845" s="139"/>
      <c r="AI1845" s="139"/>
      <c r="AJ1845" s="139"/>
      <c r="AK1845" s="139"/>
      <c r="AL1845" s="139"/>
      <c r="AM1845" s="139"/>
      <c r="AN1845" s="139"/>
      <c r="AO1845" s="139"/>
      <c r="AP1845" s="139"/>
      <c r="AQ1845" s="139"/>
      <c r="AR1845" s="139"/>
      <c r="AS1845" s="139"/>
      <c r="AT1845" s="139"/>
      <c r="AU1845" s="139"/>
      <c r="AV1845" s="139"/>
      <c r="AW1845" s="139"/>
      <c r="AX1845" s="139"/>
      <c r="AY1845" s="139"/>
      <c r="AZ1845" s="139"/>
      <c r="BA1845" s="139"/>
      <c r="BB1845" s="139"/>
      <c r="BC1845" s="139"/>
      <c r="BD1845" s="139"/>
      <c r="BE1845" s="139"/>
      <c r="BF1845" s="139"/>
      <c r="BG1845" s="139"/>
    </row>
    <row r="1846" spans="1:59" ht="14.25" x14ac:dyDescent="0.2">
      <c r="A1846" s="139"/>
      <c r="B1846" s="139"/>
      <c r="C1846" s="139"/>
      <c r="D1846" s="139"/>
      <c r="E1846" s="139"/>
      <c r="F1846" s="139"/>
      <c r="G1846" s="139"/>
      <c r="H1846" s="139"/>
      <c r="I1846" s="139"/>
      <c r="J1846" s="139"/>
      <c r="K1846" s="139"/>
      <c r="L1846" s="139"/>
      <c r="M1846" s="139"/>
      <c r="N1846" s="139"/>
      <c r="O1846" s="139"/>
      <c r="P1846" s="139"/>
      <c r="Q1846" s="139"/>
      <c r="R1846" s="139"/>
      <c r="S1846" s="139"/>
      <c r="T1846" s="139"/>
      <c r="U1846" s="139"/>
      <c r="V1846" s="139"/>
      <c r="W1846" s="139"/>
      <c r="X1846" s="139"/>
      <c r="Y1846" s="139"/>
      <c r="Z1846" s="139"/>
      <c r="AA1846" s="139"/>
      <c r="AB1846" s="139"/>
      <c r="AC1846" s="139"/>
      <c r="AD1846" s="139"/>
      <c r="AE1846" s="139"/>
      <c r="AF1846" s="139"/>
      <c r="AG1846" s="139"/>
      <c r="AH1846" s="139"/>
      <c r="AI1846" s="139"/>
      <c r="AJ1846" s="139"/>
      <c r="AK1846" s="139"/>
      <c r="AL1846" s="139"/>
      <c r="AM1846" s="139"/>
      <c r="AN1846" s="139"/>
      <c r="AO1846" s="139"/>
      <c r="AP1846" s="139"/>
      <c r="AQ1846" s="139"/>
      <c r="AR1846" s="139"/>
      <c r="AS1846" s="139"/>
      <c r="AT1846" s="139"/>
      <c r="AU1846" s="139"/>
      <c r="AV1846" s="139"/>
      <c r="AW1846" s="139"/>
      <c r="AX1846" s="139"/>
      <c r="AY1846" s="139"/>
      <c r="AZ1846" s="139"/>
      <c r="BA1846" s="139"/>
      <c r="BB1846" s="139"/>
      <c r="BC1846" s="139"/>
      <c r="BD1846" s="139"/>
      <c r="BE1846" s="139"/>
      <c r="BF1846" s="139"/>
      <c r="BG1846" s="139"/>
    </row>
    <row r="1847" spans="1:59" ht="14.25" x14ac:dyDescent="0.2">
      <c r="A1847" s="139"/>
      <c r="B1847" s="139"/>
      <c r="C1847" s="139"/>
      <c r="D1847" s="139"/>
      <c r="E1847" s="139"/>
      <c r="F1847" s="139"/>
      <c r="G1847" s="139"/>
      <c r="H1847" s="139"/>
      <c r="I1847" s="139"/>
      <c r="J1847" s="139"/>
      <c r="K1847" s="139"/>
      <c r="L1847" s="139"/>
      <c r="M1847" s="139"/>
      <c r="N1847" s="139"/>
      <c r="O1847" s="139"/>
      <c r="P1847" s="139"/>
      <c r="Q1847" s="139"/>
      <c r="R1847" s="139"/>
      <c r="S1847" s="139"/>
      <c r="T1847" s="139"/>
      <c r="U1847" s="139"/>
      <c r="V1847" s="139"/>
      <c r="W1847" s="139"/>
      <c r="X1847" s="139"/>
      <c r="Y1847" s="139"/>
      <c r="Z1847" s="139"/>
      <c r="AA1847" s="139"/>
      <c r="AB1847" s="139"/>
      <c r="AC1847" s="139"/>
      <c r="AD1847" s="139"/>
      <c r="AE1847" s="139"/>
      <c r="AF1847" s="139"/>
      <c r="AG1847" s="139"/>
      <c r="AH1847" s="139"/>
      <c r="AI1847" s="139"/>
      <c r="AJ1847" s="139"/>
      <c r="AK1847" s="139"/>
      <c r="AL1847" s="139"/>
      <c r="AM1847" s="139"/>
      <c r="AN1847" s="139"/>
      <c r="AO1847" s="139"/>
      <c r="AP1847" s="139"/>
      <c r="AQ1847" s="139"/>
      <c r="AR1847" s="139"/>
      <c r="AS1847" s="139"/>
      <c r="AT1847" s="139"/>
      <c r="AU1847" s="139"/>
      <c r="AV1847" s="139"/>
      <c r="AW1847" s="139"/>
      <c r="AX1847" s="139"/>
      <c r="AY1847" s="139"/>
      <c r="AZ1847" s="139"/>
      <c r="BA1847" s="139"/>
      <c r="BB1847" s="139"/>
      <c r="BC1847" s="139"/>
      <c r="BD1847" s="139"/>
      <c r="BE1847" s="139"/>
      <c r="BF1847" s="139"/>
      <c r="BG1847" s="139"/>
    </row>
    <row r="1848" spans="1:59" ht="14.25" x14ac:dyDescent="0.2">
      <c r="A1848" s="139"/>
      <c r="B1848" s="139"/>
      <c r="C1848" s="139"/>
      <c r="D1848" s="139"/>
      <c r="E1848" s="139"/>
      <c r="F1848" s="139"/>
      <c r="G1848" s="139"/>
      <c r="H1848" s="139"/>
      <c r="I1848" s="139"/>
      <c r="J1848" s="139"/>
      <c r="K1848" s="139"/>
      <c r="L1848" s="139"/>
      <c r="M1848" s="139"/>
      <c r="N1848" s="139"/>
      <c r="O1848" s="139"/>
      <c r="P1848" s="139"/>
      <c r="Q1848" s="139"/>
      <c r="R1848" s="139"/>
      <c r="S1848" s="139"/>
      <c r="T1848" s="139"/>
      <c r="U1848" s="139"/>
      <c r="V1848" s="139"/>
      <c r="W1848" s="139"/>
      <c r="X1848" s="139"/>
      <c r="Y1848" s="139"/>
      <c r="Z1848" s="139"/>
      <c r="AA1848" s="139"/>
      <c r="AB1848" s="139"/>
      <c r="AC1848" s="139"/>
      <c r="AD1848" s="139"/>
      <c r="AE1848" s="139"/>
      <c r="AF1848" s="139"/>
      <c r="AG1848" s="139"/>
      <c r="AH1848" s="139"/>
      <c r="AI1848" s="139"/>
      <c r="AJ1848" s="139"/>
      <c r="AK1848" s="139"/>
      <c r="AL1848" s="139"/>
      <c r="AM1848" s="139"/>
      <c r="AN1848" s="139"/>
      <c r="AO1848" s="139"/>
      <c r="AP1848" s="139"/>
      <c r="AQ1848" s="139"/>
      <c r="AR1848" s="139"/>
      <c r="AS1848" s="139"/>
      <c r="AT1848" s="139"/>
      <c r="AU1848" s="139"/>
      <c r="AV1848" s="139"/>
      <c r="AW1848" s="139"/>
      <c r="AX1848" s="139"/>
      <c r="AY1848" s="139"/>
      <c r="AZ1848" s="139"/>
      <c r="BA1848" s="139"/>
      <c r="BB1848" s="139"/>
      <c r="BC1848" s="139"/>
      <c r="BD1848" s="139"/>
      <c r="BE1848" s="139"/>
      <c r="BF1848" s="139"/>
      <c r="BG1848" s="139"/>
    </row>
    <row r="1849" spans="1:59" ht="14.25" x14ac:dyDescent="0.2">
      <c r="A1849" s="139"/>
      <c r="B1849" s="139"/>
      <c r="C1849" s="139"/>
      <c r="D1849" s="139"/>
      <c r="E1849" s="139"/>
      <c r="F1849" s="139"/>
      <c r="G1849" s="139"/>
      <c r="H1849" s="139"/>
      <c r="I1849" s="139"/>
      <c r="J1849" s="139"/>
      <c r="K1849" s="139"/>
      <c r="L1849" s="139"/>
      <c r="M1849" s="139"/>
      <c r="N1849" s="139"/>
      <c r="O1849" s="139"/>
      <c r="P1849" s="139"/>
      <c r="Q1849" s="139"/>
      <c r="R1849" s="139"/>
      <c r="S1849" s="139"/>
      <c r="T1849" s="139"/>
      <c r="U1849" s="139"/>
      <c r="V1849" s="139"/>
      <c r="W1849" s="139"/>
      <c r="X1849" s="139"/>
      <c r="Y1849" s="139"/>
      <c r="Z1849" s="139"/>
      <c r="AA1849" s="139"/>
      <c r="AB1849" s="139"/>
      <c r="AC1849" s="139"/>
      <c r="AD1849" s="139"/>
      <c r="AE1849" s="139"/>
      <c r="AF1849" s="139"/>
      <c r="AG1849" s="139"/>
      <c r="AH1849" s="139"/>
      <c r="AI1849" s="139"/>
      <c r="AJ1849" s="139"/>
      <c r="AK1849" s="139"/>
      <c r="AL1849" s="139"/>
      <c r="AM1849" s="139"/>
      <c r="AN1849" s="139"/>
      <c r="AO1849" s="139"/>
      <c r="AP1849" s="139"/>
      <c r="AQ1849" s="139"/>
      <c r="AR1849" s="139"/>
      <c r="AS1849" s="139"/>
      <c r="AT1849" s="139"/>
      <c r="AU1849" s="139"/>
      <c r="AV1849" s="139"/>
      <c r="AW1849" s="139"/>
      <c r="AX1849" s="139"/>
      <c r="AY1849" s="139"/>
      <c r="AZ1849" s="139"/>
      <c r="BA1849" s="139"/>
      <c r="BB1849" s="139"/>
      <c r="BC1849" s="139"/>
      <c r="BD1849" s="139"/>
      <c r="BE1849" s="139"/>
      <c r="BF1849" s="139"/>
      <c r="BG1849" s="139"/>
    </row>
    <row r="1850" spans="1:59" ht="14.25" x14ac:dyDescent="0.2">
      <c r="A1850" s="139"/>
      <c r="B1850" s="139"/>
      <c r="C1850" s="139"/>
      <c r="D1850" s="139"/>
      <c r="E1850" s="139"/>
      <c r="F1850" s="139"/>
      <c r="G1850" s="139"/>
      <c r="H1850" s="139"/>
      <c r="I1850" s="139"/>
      <c r="J1850" s="139"/>
      <c r="K1850" s="139"/>
      <c r="L1850" s="139"/>
      <c r="M1850" s="139"/>
      <c r="N1850" s="139"/>
      <c r="O1850" s="139"/>
      <c r="P1850" s="139"/>
      <c r="Q1850" s="139"/>
      <c r="R1850" s="139"/>
      <c r="S1850" s="139"/>
      <c r="T1850" s="139"/>
      <c r="U1850" s="139"/>
      <c r="V1850" s="139"/>
      <c r="W1850" s="139"/>
      <c r="X1850" s="139"/>
      <c r="Y1850" s="139"/>
      <c r="Z1850" s="139"/>
      <c r="AA1850" s="139"/>
      <c r="AB1850" s="139"/>
      <c r="AC1850" s="139"/>
      <c r="AD1850" s="139"/>
      <c r="AE1850" s="139"/>
      <c r="AF1850" s="139"/>
      <c r="AG1850" s="139"/>
      <c r="AH1850" s="139"/>
      <c r="AI1850" s="139"/>
      <c r="AJ1850" s="139"/>
      <c r="AK1850" s="139"/>
      <c r="AL1850" s="139"/>
      <c r="AM1850" s="139"/>
      <c r="AN1850" s="139"/>
      <c r="AO1850" s="139"/>
      <c r="AP1850" s="139"/>
      <c r="AQ1850" s="139"/>
      <c r="AR1850" s="139"/>
      <c r="AS1850" s="139"/>
      <c r="AT1850" s="139"/>
      <c r="AU1850" s="139"/>
      <c r="AV1850" s="139"/>
      <c r="AW1850" s="139"/>
      <c r="AX1850" s="139"/>
      <c r="AY1850" s="139"/>
      <c r="AZ1850" s="139"/>
      <c r="BA1850" s="139"/>
      <c r="BB1850" s="139"/>
      <c r="BC1850" s="139"/>
      <c r="BD1850" s="139"/>
      <c r="BE1850" s="139"/>
      <c r="BF1850" s="139"/>
      <c r="BG1850" s="139"/>
    </row>
    <row r="1851" spans="1:59" ht="14.25" x14ac:dyDescent="0.2">
      <c r="A1851" s="139"/>
      <c r="B1851" s="139"/>
      <c r="C1851" s="139"/>
      <c r="D1851" s="139"/>
      <c r="E1851" s="139"/>
      <c r="F1851" s="139"/>
      <c r="G1851" s="139"/>
      <c r="H1851" s="139"/>
      <c r="I1851" s="139"/>
      <c r="J1851" s="139"/>
      <c r="K1851" s="139"/>
      <c r="L1851" s="139"/>
      <c r="M1851" s="139"/>
      <c r="N1851" s="139"/>
      <c r="O1851" s="139"/>
      <c r="P1851" s="139"/>
      <c r="Q1851" s="139"/>
      <c r="R1851" s="139"/>
      <c r="S1851" s="139"/>
      <c r="T1851" s="139"/>
      <c r="U1851" s="139"/>
      <c r="V1851" s="139"/>
      <c r="W1851" s="139"/>
      <c r="X1851" s="139"/>
      <c r="Y1851" s="139"/>
      <c r="Z1851" s="139"/>
      <c r="AA1851" s="139"/>
      <c r="AB1851" s="139"/>
      <c r="AC1851" s="139"/>
      <c r="AD1851" s="139"/>
      <c r="AE1851" s="139"/>
      <c r="AF1851" s="139"/>
      <c r="AG1851" s="139"/>
      <c r="AH1851" s="139"/>
      <c r="AI1851" s="139"/>
      <c r="AJ1851" s="139"/>
      <c r="AK1851" s="139"/>
      <c r="AL1851" s="139"/>
      <c r="AM1851" s="139"/>
      <c r="AN1851" s="139"/>
      <c r="AO1851" s="139"/>
      <c r="AP1851" s="139"/>
      <c r="AQ1851" s="139"/>
      <c r="AR1851" s="139"/>
      <c r="AS1851" s="139"/>
      <c r="AT1851" s="139"/>
      <c r="AU1851" s="139"/>
      <c r="AV1851" s="139"/>
      <c r="AW1851" s="139"/>
      <c r="AX1851" s="139"/>
      <c r="AY1851" s="139"/>
      <c r="AZ1851" s="139"/>
      <c r="BA1851" s="139"/>
      <c r="BB1851" s="139"/>
      <c r="BC1851" s="139"/>
      <c r="BD1851" s="139"/>
      <c r="BE1851" s="139"/>
      <c r="BF1851" s="139"/>
      <c r="BG1851" s="139"/>
    </row>
    <row r="1852" spans="1:59" ht="14.25" x14ac:dyDescent="0.2">
      <c r="A1852" s="139"/>
      <c r="B1852" s="139"/>
      <c r="C1852" s="139"/>
      <c r="D1852" s="139"/>
      <c r="E1852" s="139"/>
      <c r="F1852" s="139"/>
      <c r="G1852" s="139"/>
      <c r="H1852" s="139"/>
      <c r="I1852" s="139"/>
      <c r="J1852" s="139"/>
      <c r="K1852" s="139"/>
      <c r="L1852" s="139"/>
      <c r="M1852" s="139"/>
      <c r="N1852" s="139"/>
      <c r="O1852" s="139"/>
      <c r="P1852" s="139"/>
      <c r="Q1852" s="139"/>
      <c r="R1852" s="139"/>
      <c r="S1852" s="139"/>
      <c r="T1852" s="139"/>
      <c r="U1852" s="139"/>
      <c r="V1852" s="139"/>
      <c r="W1852" s="139"/>
      <c r="X1852" s="139"/>
      <c r="Y1852" s="139"/>
      <c r="Z1852" s="139"/>
      <c r="AA1852" s="139"/>
      <c r="AB1852" s="139"/>
      <c r="AC1852" s="139"/>
      <c r="AD1852" s="139"/>
      <c r="AE1852" s="139"/>
      <c r="AF1852" s="139"/>
      <c r="AG1852" s="139"/>
      <c r="AH1852" s="139"/>
      <c r="AI1852" s="139"/>
      <c r="AJ1852" s="139"/>
      <c r="AK1852" s="139"/>
      <c r="AL1852" s="139"/>
      <c r="AM1852" s="139"/>
      <c r="AN1852" s="139"/>
      <c r="AO1852" s="139"/>
      <c r="AP1852" s="139"/>
      <c r="AQ1852" s="139"/>
      <c r="AR1852" s="139"/>
      <c r="AS1852" s="139"/>
      <c r="AT1852" s="139"/>
      <c r="AU1852" s="139"/>
      <c r="AV1852" s="139"/>
      <c r="AW1852" s="139"/>
      <c r="AX1852" s="139"/>
      <c r="AY1852" s="139"/>
      <c r="AZ1852" s="139"/>
      <c r="BA1852" s="139"/>
      <c r="BB1852" s="139"/>
      <c r="BC1852" s="139"/>
      <c r="BD1852" s="139"/>
      <c r="BE1852" s="139"/>
      <c r="BF1852" s="139"/>
      <c r="BG1852" s="139"/>
    </row>
    <row r="1853" spans="1:59" ht="14.25" x14ac:dyDescent="0.2">
      <c r="A1853" s="139"/>
      <c r="B1853" s="139"/>
      <c r="C1853" s="139"/>
      <c r="D1853" s="139"/>
      <c r="E1853" s="139"/>
      <c r="F1853" s="139"/>
      <c r="G1853" s="139"/>
      <c r="H1853" s="139"/>
      <c r="I1853" s="139"/>
      <c r="J1853" s="139"/>
      <c r="K1853" s="139"/>
      <c r="L1853" s="139"/>
      <c r="M1853" s="139"/>
      <c r="N1853" s="139"/>
      <c r="O1853" s="139"/>
      <c r="P1853" s="139"/>
      <c r="Q1853" s="139"/>
      <c r="R1853" s="139"/>
      <c r="S1853" s="139"/>
      <c r="T1853" s="139"/>
      <c r="U1853" s="139"/>
      <c r="V1853" s="139"/>
      <c r="W1853" s="139"/>
      <c r="X1853" s="139"/>
      <c r="Y1853" s="139"/>
      <c r="Z1853" s="139"/>
      <c r="AA1853" s="139"/>
      <c r="AB1853" s="139"/>
      <c r="AC1853" s="139"/>
      <c r="AD1853" s="139"/>
      <c r="AE1853" s="139"/>
      <c r="AF1853" s="139"/>
      <c r="AG1853" s="139"/>
      <c r="AH1853" s="139"/>
      <c r="AI1853" s="139"/>
      <c r="AJ1853" s="139"/>
      <c r="AK1853" s="139"/>
      <c r="AL1853" s="139"/>
      <c r="AM1853" s="139"/>
      <c r="AN1853" s="139"/>
      <c r="AO1853" s="139"/>
      <c r="AP1853" s="139"/>
      <c r="AQ1853" s="139"/>
      <c r="AR1853" s="139"/>
      <c r="AS1853" s="139"/>
      <c r="AT1853" s="139"/>
      <c r="AU1853" s="139"/>
      <c r="AV1853" s="139"/>
      <c r="AW1853" s="139"/>
      <c r="AX1853" s="139"/>
      <c r="AY1853" s="139"/>
      <c r="AZ1853" s="139"/>
      <c r="BA1853" s="139"/>
      <c r="BB1853" s="139"/>
      <c r="BC1853" s="139"/>
      <c r="BD1853" s="139"/>
      <c r="BE1853" s="139"/>
      <c r="BF1853" s="139"/>
      <c r="BG1853" s="139"/>
    </row>
    <row r="1854" spans="1:59" ht="14.25" x14ac:dyDescent="0.2">
      <c r="A1854" s="139"/>
      <c r="B1854" s="139"/>
      <c r="C1854" s="139"/>
      <c r="D1854" s="139"/>
      <c r="E1854" s="139"/>
      <c r="F1854" s="139"/>
      <c r="G1854" s="139"/>
      <c r="H1854" s="139"/>
      <c r="I1854" s="139"/>
      <c r="J1854" s="139"/>
      <c r="K1854" s="139"/>
      <c r="L1854" s="139"/>
      <c r="M1854" s="139"/>
      <c r="N1854" s="139"/>
      <c r="O1854" s="139"/>
      <c r="P1854" s="139"/>
      <c r="Q1854" s="139"/>
      <c r="R1854" s="139"/>
      <c r="S1854" s="139"/>
      <c r="T1854" s="139"/>
      <c r="U1854" s="139"/>
      <c r="V1854" s="139"/>
      <c r="W1854" s="139"/>
      <c r="X1854" s="139"/>
      <c r="Y1854" s="139"/>
      <c r="Z1854" s="139"/>
      <c r="AA1854" s="139"/>
      <c r="AB1854" s="139"/>
      <c r="AC1854" s="139"/>
      <c r="AD1854" s="139"/>
      <c r="AE1854" s="139"/>
      <c r="AF1854" s="139"/>
      <c r="AG1854" s="139"/>
      <c r="AH1854" s="139"/>
      <c r="AI1854" s="139"/>
      <c r="AJ1854" s="139"/>
      <c r="AK1854" s="139"/>
      <c r="AL1854" s="139"/>
      <c r="AM1854" s="139"/>
      <c r="AN1854" s="139"/>
      <c r="AO1854" s="139"/>
      <c r="AP1854" s="139"/>
      <c r="AQ1854" s="139"/>
      <c r="AR1854" s="139"/>
      <c r="AS1854" s="139"/>
      <c r="AT1854" s="139"/>
      <c r="AU1854" s="139"/>
      <c r="AV1854" s="139"/>
      <c r="AW1854" s="139"/>
      <c r="AX1854" s="139"/>
      <c r="AY1854" s="139"/>
      <c r="AZ1854" s="139"/>
      <c r="BA1854" s="139"/>
      <c r="BB1854" s="139"/>
      <c r="BC1854" s="139"/>
      <c r="BD1854" s="139"/>
      <c r="BE1854" s="139"/>
      <c r="BF1854" s="139"/>
      <c r="BG1854" s="139"/>
    </row>
    <row r="1855" spans="1:59" ht="14.25" x14ac:dyDescent="0.2">
      <c r="A1855" s="139"/>
      <c r="B1855" s="139"/>
      <c r="C1855" s="139"/>
      <c r="D1855" s="139"/>
      <c r="E1855" s="139"/>
      <c r="F1855" s="139"/>
      <c r="G1855" s="139"/>
      <c r="H1855" s="139"/>
      <c r="I1855" s="139"/>
      <c r="J1855" s="139"/>
      <c r="K1855" s="139"/>
      <c r="L1855" s="139"/>
      <c r="M1855" s="139"/>
      <c r="N1855" s="139"/>
      <c r="O1855" s="139"/>
      <c r="P1855" s="139"/>
      <c r="Q1855" s="139"/>
      <c r="R1855" s="139"/>
      <c r="S1855" s="139"/>
      <c r="T1855" s="139"/>
      <c r="U1855" s="139"/>
      <c r="V1855" s="139"/>
      <c r="W1855" s="139"/>
      <c r="X1855" s="139"/>
      <c r="Y1855" s="139"/>
      <c r="Z1855" s="139"/>
      <c r="AA1855" s="139"/>
      <c r="AB1855" s="139"/>
      <c r="AC1855" s="139"/>
      <c r="AD1855" s="139"/>
      <c r="AE1855" s="139"/>
      <c r="AF1855" s="139"/>
      <c r="AG1855" s="139"/>
      <c r="AH1855" s="139"/>
      <c r="AI1855" s="139"/>
      <c r="AJ1855" s="139"/>
      <c r="AK1855" s="139"/>
      <c r="AL1855" s="139"/>
      <c r="AM1855" s="139"/>
      <c r="AN1855" s="139"/>
      <c r="AO1855" s="139"/>
      <c r="AP1855" s="139"/>
      <c r="AQ1855" s="139"/>
      <c r="AR1855" s="139"/>
      <c r="AS1855" s="139"/>
      <c r="AT1855" s="139"/>
      <c r="AU1855" s="139"/>
      <c r="AV1855" s="139"/>
      <c r="AW1855" s="139"/>
      <c r="AX1855" s="139"/>
      <c r="AY1855" s="139"/>
      <c r="AZ1855" s="139"/>
      <c r="BA1855" s="139"/>
      <c r="BB1855" s="139"/>
      <c r="BC1855" s="139"/>
      <c r="BD1855" s="139"/>
      <c r="BE1855" s="139"/>
      <c r="BF1855" s="139"/>
      <c r="BG1855" s="139"/>
    </row>
    <row r="1856" spans="1:59" ht="14.25" x14ac:dyDescent="0.2">
      <c r="A1856" s="139"/>
      <c r="B1856" s="139"/>
      <c r="C1856" s="139"/>
      <c r="D1856" s="139"/>
      <c r="E1856" s="139"/>
      <c r="F1856" s="139"/>
      <c r="G1856" s="139"/>
      <c r="H1856" s="139"/>
      <c r="I1856" s="139"/>
      <c r="J1856" s="139"/>
      <c r="K1856" s="139"/>
      <c r="L1856" s="139"/>
      <c r="M1856" s="139"/>
      <c r="N1856" s="139"/>
      <c r="O1856" s="139"/>
      <c r="P1856" s="139"/>
      <c r="Q1856" s="139"/>
      <c r="R1856" s="139"/>
      <c r="S1856" s="139"/>
      <c r="T1856" s="139"/>
      <c r="U1856" s="139"/>
      <c r="V1856" s="139"/>
      <c r="W1856" s="139"/>
      <c r="X1856" s="139"/>
      <c r="Y1856" s="139"/>
      <c r="Z1856" s="139"/>
      <c r="AA1856" s="139"/>
      <c r="AB1856" s="139"/>
      <c r="AC1856" s="139"/>
      <c r="AD1856" s="139"/>
      <c r="AE1856" s="139"/>
      <c r="AF1856" s="139"/>
      <c r="AG1856" s="139"/>
      <c r="AH1856" s="139"/>
      <c r="AI1856" s="139"/>
      <c r="AJ1856" s="139"/>
      <c r="AK1856" s="139"/>
      <c r="AL1856" s="139"/>
      <c r="AM1856" s="139"/>
      <c r="AN1856" s="139"/>
      <c r="AO1856" s="139"/>
      <c r="AP1856" s="139"/>
      <c r="AQ1856" s="139"/>
      <c r="AR1856" s="139"/>
      <c r="AS1856" s="139"/>
      <c r="AT1856" s="139"/>
      <c r="AU1856" s="139"/>
      <c r="AV1856" s="139"/>
      <c r="AW1856" s="139"/>
      <c r="AX1856" s="139"/>
      <c r="AY1856" s="139"/>
      <c r="AZ1856" s="139"/>
      <c r="BA1856" s="139"/>
      <c r="BB1856" s="139"/>
      <c r="BC1856" s="139"/>
      <c r="BD1856" s="139"/>
      <c r="BE1856" s="139"/>
      <c r="BF1856" s="139"/>
      <c r="BG1856" s="139"/>
    </row>
    <row r="1857" spans="1:59" ht="14.25" x14ac:dyDescent="0.2">
      <c r="A1857" s="139"/>
      <c r="B1857" s="139"/>
      <c r="C1857" s="139"/>
      <c r="D1857" s="139"/>
      <c r="E1857" s="139"/>
      <c r="F1857" s="139"/>
      <c r="G1857" s="139"/>
      <c r="H1857" s="139"/>
      <c r="I1857" s="139"/>
      <c r="J1857" s="139"/>
      <c r="K1857" s="139"/>
      <c r="L1857" s="139"/>
      <c r="M1857" s="139"/>
      <c r="N1857" s="139"/>
      <c r="O1857" s="139"/>
      <c r="P1857" s="139"/>
      <c r="Q1857" s="139"/>
      <c r="R1857" s="139"/>
      <c r="S1857" s="139"/>
      <c r="T1857" s="139"/>
      <c r="U1857" s="139"/>
      <c r="V1857" s="139"/>
      <c r="W1857" s="139"/>
      <c r="X1857" s="139"/>
      <c r="Y1857" s="139"/>
      <c r="Z1857" s="139"/>
      <c r="AA1857" s="139"/>
      <c r="AB1857" s="139"/>
      <c r="AC1857" s="139"/>
      <c r="AD1857" s="139"/>
      <c r="AE1857" s="139"/>
      <c r="AF1857" s="139"/>
      <c r="AG1857" s="139"/>
      <c r="AH1857" s="139"/>
      <c r="AI1857" s="139"/>
      <c r="AJ1857" s="139"/>
      <c r="AK1857" s="139"/>
      <c r="AL1857" s="139"/>
      <c r="AM1857" s="139"/>
      <c r="AN1857" s="139"/>
      <c r="AO1857" s="139"/>
      <c r="AP1857" s="139"/>
      <c r="AQ1857" s="139"/>
      <c r="AR1857" s="139"/>
      <c r="AS1857" s="139"/>
      <c r="AT1857" s="139"/>
      <c r="AU1857" s="139"/>
      <c r="AV1857" s="139"/>
      <c r="AW1857" s="139"/>
      <c r="AX1857" s="139"/>
      <c r="AY1857" s="139"/>
      <c r="AZ1857" s="139"/>
      <c r="BA1857" s="139"/>
      <c r="BB1857" s="139"/>
      <c r="BC1857" s="139"/>
      <c r="BD1857" s="139"/>
      <c r="BE1857" s="139"/>
      <c r="BF1857" s="139"/>
      <c r="BG1857" s="139"/>
    </row>
    <row r="1858" spans="1:59" ht="14.25" x14ac:dyDescent="0.2">
      <c r="A1858" s="139"/>
      <c r="B1858" s="139"/>
      <c r="C1858" s="139"/>
      <c r="D1858" s="139"/>
      <c r="E1858" s="139"/>
      <c r="F1858" s="139"/>
      <c r="G1858" s="139"/>
      <c r="H1858" s="139"/>
      <c r="I1858" s="139"/>
      <c r="J1858" s="139"/>
      <c r="K1858" s="139"/>
      <c r="L1858" s="139"/>
      <c r="M1858" s="139"/>
      <c r="N1858" s="139"/>
      <c r="O1858" s="139"/>
      <c r="P1858" s="139"/>
      <c r="Q1858" s="139"/>
      <c r="R1858" s="139"/>
      <c r="S1858" s="139"/>
      <c r="T1858" s="139"/>
      <c r="U1858" s="139"/>
      <c r="V1858" s="139"/>
      <c r="W1858" s="139"/>
      <c r="X1858" s="139"/>
      <c r="Y1858" s="139"/>
      <c r="Z1858" s="139"/>
      <c r="AA1858" s="139"/>
      <c r="AB1858" s="139"/>
      <c r="AC1858" s="139"/>
      <c r="AD1858" s="139"/>
      <c r="AE1858" s="139"/>
      <c r="AF1858" s="139"/>
      <c r="AG1858" s="139"/>
      <c r="AH1858" s="139"/>
      <c r="AI1858" s="139"/>
      <c r="AJ1858" s="139"/>
      <c r="AK1858" s="139"/>
      <c r="AL1858" s="139"/>
      <c r="AM1858" s="139"/>
      <c r="AN1858" s="139"/>
      <c r="AO1858" s="139"/>
      <c r="AP1858" s="139"/>
      <c r="AQ1858" s="139"/>
      <c r="AR1858" s="139"/>
      <c r="AS1858" s="139"/>
      <c r="AT1858" s="139"/>
      <c r="AU1858" s="139"/>
      <c r="AV1858" s="139"/>
      <c r="AW1858" s="139"/>
      <c r="AX1858" s="139"/>
      <c r="AY1858" s="139"/>
      <c r="AZ1858" s="139"/>
      <c r="BA1858" s="139"/>
      <c r="BB1858" s="139"/>
      <c r="BC1858" s="139"/>
      <c r="BD1858" s="139"/>
      <c r="BE1858" s="139"/>
      <c r="BF1858" s="139"/>
      <c r="BG1858" s="139"/>
    </row>
    <row r="1859" spans="1:59" ht="14.25" x14ac:dyDescent="0.2">
      <c r="A1859" s="139"/>
      <c r="B1859" s="139"/>
      <c r="C1859" s="139"/>
      <c r="D1859" s="139"/>
      <c r="E1859" s="139"/>
      <c r="F1859" s="139"/>
      <c r="G1859" s="139"/>
      <c r="H1859" s="139"/>
      <c r="I1859" s="139"/>
      <c r="J1859" s="139"/>
      <c r="K1859" s="139"/>
      <c r="L1859" s="139"/>
      <c r="M1859" s="139"/>
      <c r="N1859" s="139"/>
      <c r="O1859" s="139"/>
      <c r="P1859" s="139"/>
      <c r="Q1859" s="139"/>
      <c r="R1859" s="139"/>
      <c r="S1859" s="139"/>
      <c r="T1859" s="139"/>
      <c r="U1859" s="139"/>
      <c r="V1859" s="139"/>
      <c r="W1859" s="139"/>
      <c r="X1859" s="139"/>
      <c r="Y1859" s="139"/>
      <c r="Z1859" s="139"/>
      <c r="AA1859" s="139"/>
      <c r="AB1859" s="139"/>
      <c r="AC1859" s="139"/>
      <c r="AD1859" s="139"/>
      <c r="AE1859" s="139"/>
      <c r="AF1859" s="139"/>
      <c r="AG1859" s="139"/>
      <c r="AH1859" s="139"/>
      <c r="AI1859" s="139"/>
      <c r="AJ1859" s="139"/>
      <c r="AK1859" s="139"/>
      <c r="AL1859" s="139"/>
      <c r="AM1859" s="139"/>
      <c r="AN1859" s="139"/>
      <c r="AO1859" s="139"/>
      <c r="AP1859" s="139"/>
      <c r="AQ1859" s="139"/>
      <c r="AR1859" s="139"/>
      <c r="AS1859" s="139"/>
      <c r="AT1859" s="139"/>
      <c r="AU1859" s="139"/>
      <c r="AV1859" s="139"/>
      <c r="AW1859" s="139"/>
      <c r="AX1859" s="139"/>
      <c r="AY1859" s="139"/>
      <c r="AZ1859" s="139"/>
      <c r="BA1859" s="139"/>
      <c r="BB1859" s="139"/>
      <c r="BC1859" s="139"/>
      <c r="BD1859" s="139"/>
      <c r="BE1859" s="139"/>
      <c r="BF1859" s="139"/>
      <c r="BG1859" s="139"/>
    </row>
    <row r="1860" spans="1:59" ht="14.25" x14ac:dyDescent="0.2">
      <c r="A1860" s="139"/>
      <c r="B1860" s="139"/>
      <c r="C1860" s="139"/>
      <c r="D1860" s="139"/>
      <c r="E1860" s="139"/>
      <c r="F1860" s="139"/>
      <c r="G1860" s="139"/>
      <c r="H1860" s="139"/>
      <c r="I1860" s="139"/>
      <c r="J1860" s="139"/>
      <c r="K1860" s="139"/>
      <c r="L1860" s="139"/>
      <c r="M1860" s="139"/>
      <c r="N1860" s="139"/>
      <c r="O1860" s="139"/>
      <c r="P1860" s="139"/>
      <c r="Q1860" s="139"/>
      <c r="R1860" s="139"/>
      <c r="S1860" s="139"/>
      <c r="T1860" s="139"/>
      <c r="U1860" s="139"/>
      <c r="V1860" s="139"/>
      <c r="W1860" s="139"/>
      <c r="X1860" s="139"/>
      <c r="Y1860" s="139"/>
      <c r="Z1860" s="139"/>
      <c r="AA1860" s="139"/>
      <c r="AB1860" s="139"/>
      <c r="AC1860" s="139"/>
      <c r="AD1860" s="139"/>
      <c r="AE1860" s="139"/>
      <c r="AF1860" s="139"/>
      <c r="AG1860" s="139"/>
      <c r="AH1860" s="139"/>
      <c r="AI1860" s="139"/>
      <c r="AJ1860" s="139"/>
      <c r="AK1860" s="139"/>
      <c r="AL1860" s="139"/>
      <c r="AM1860" s="139"/>
      <c r="AN1860" s="139"/>
      <c r="AO1860" s="139"/>
      <c r="AP1860" s="139"/>
      <c r="AQ1860" s="139"/>
      <c r="AR1860" s="139"/>
      <c r="AS1860" s="139"/>
      <c r="AT1860" s="139"/>
      <c r="AU1860" s="139"/>
      <c r="AV1860" s="139"/>
      <c r="AW1860" s="139"/>
      <c r="AX1860" s="139"/>
      <c r="AY1860" s="139"/>
      <c r="AZ1860" s="139"/>
      <c r="BA1860" s="139"/>
      <c r="BB1860" s="139"/>
      <c r="BC1860" s="139"/>
      <c r="BD1860" s="139"/>
      <c r="BE1860" s="139"/>
      <c r="BF1860" s="139"/>
      <c r="BG1860" s="139"/>
    </row>
    <row r="1861" spans="1:59" ht="14.25" x14ac:dyDescent="0.2">
      <c r="A1861" s="139"/>
      <c r="B1861" s="139"/>
      <c r="C1861" s="139"/>
      <c r="D1861" s="139"/>
      <c r="E1861" s="139"/>
      <c r="F1861" s="139"/>
      <c r="G1861" s="139"/>
      <c r="H1861" s="139"/>
      <c r="I1861" s="139"/>
      <c r="J1861" s="139"/>
      <c r="K1861" s="139"/>
      <c r="L1861" s="139"/>
      <c r="M1861" s="139"/>
      <c r="N1861" s="139"/>
      <c r="O1861" s="139"/>
      <c r="P1861" s="139"/>
      <c r="Q1861" s="139"/>
      <c r="R1861" s="139"/>
      <c r="S1861" s="139"/>
      <c r="T1861" s="139"/>
      <c r="U1861" s="139"/>
      <c r="V1861" s="139"/>
      <c r="W1861" s="139"/>
      <c r="X1861" s="139"/>
      <c r="Y1861" s="139"/>
      <c r="Z1861" s="139"/>
      <c r="AA1861" s="139"/>
      <c r="AB1861" s="139"/>
      <c r="AC1861" s="139"/>
      <c r="AD1861" s="139"/>
      <c r="AE1861" s="139"/>
      <c r="AF1861" s="139"/>
      <c r="AG1861" s="139"/>
      <c r="AH1861" s="139"/>
      <c r="AI1861" s="139"/>
      <c r="AJ1861" s="139"/>
      <c r="AK1861" s="139"/>
      <c r="AL1861" s="139"/>
      <c r="AM1861" s="139"/>
      <c r="AN1861" s="139"/>
      <c r="AO1861" s="139"/>
      <c r="AP1861" s="139"/>
      <c r="AQ1861" s="139"/>
      <c r="AR1861" s="139"/>
      <c r="AS1861" s="139"/>
      <c r="AT1861" s="139"/>
      <c r="AU1861" s="139"/>
      <c r="AV1861" s="139"/>
      <c r="AW1861" s="139"/>
      <c r="AX1861" s="139"/>
      <c r="AY1861" s="139"/>
      <c r="AZ1861" s="139"/>
      <c r="BA1861" s="139"/>
      <c r="BB1861" s="139"/>
      <c r="BC1861" s="139"/>
      <c r="BD1861" s="139"/>
      <c r="BE1861" s="139"/>
      <c r="BF1861" s="139"/>
      <c r="BG1861" s="139"/>
    </row>
    <row r="1862" spans="1:59" ht="14.25" x14ac:dyDescent="0.2">
      <c r="A1862" s="139"/>
      <c r="B1862" s="139"/>
      <c r="C1862" s="139"/>
      <c r="D1862" s="139"/>
      <c r="E1862" s="139"/>
      <c r="F1862" s="139"/>
      <c r="G1862" s="139"/>
      <c r="H1862" s="139"/>
      <c r="I1862" s="139"/>
      <c r="J1862" s="139"/>
      <c r="K1862" s="139"/>
      <c r="L1862" s="139"/>
      <c r="M1862" s="139"/>
      <c r="N1862" s="139"/>
      <c r="O1862" s="139"/>
      <c r="P1862" s="139"/>
      <c r="Q1862" s="139"/>
      <c r="R1862" s="139"/>
      <c r="S1862" s="139"/>
      <c r="T1862" s="139"/>
      <c r="U1862" s="139"/>
      <c r="V1862" s="139"/>
      <c r="W1862" s="139"/>
      <c r="X1862" s="139"/>
      <c r="Y1862" s="139"/>
      <c r="Z1862" s="139"/>
      <c r="AA1862" s="139"/>
      <c r="AB1862" s="139"/>
      <c r="AC1862" s="139"/>
      <c r="AD1862" s="139"/>
      <c r="AE1862" s="139"/>
      <c r="AF1862" s="139"/>
      <c r="AG1862" s="139"/>
      <c r="AH1862" s="139"/>
      <c r="AI1862" s="139"/>
      <c r="AJ1862" s="139"/>
      <c r="AK1862" s="139"/>
      <c r="AL1862" s="139"/>
      <c r="AM1862" s="139"/>
      <c r="AN1862" s="139"/>
      <c r="AO1862" s="139"/>
      <c r="AP1862" s="139"/>
      <c r="AQ1862" s="139"/>
      <c r="AR1862" s="139"/>
      <c r="AS1862" s="139"/>
      <c r="AT1862" s="139"/>
      <c r="AU1862" s="139"/>
      <c r="AV1862" s="139"/>
      <c r="AW1862" s="139"/>
      <c r="AX1862" s="139"/>
      <c r="AY1862" s="139"/>
      <c r="AZ1862" s="139"/>
      <c r="BA1862" s="139"/>
      <c r="BB1862" s="139"/>
      <c r="BC1862" s="139"/>
      <c r="BD1862" s="139"/>
      <c r="BE1862" s="139"/>
      <c r="BF1862" s="139"/>
      <c r="BG1862" s="139"/>
    </row>
    <row r="1863" spans="1:59" ht="14.25" x14ac:dyDescent="0.2">
      <c r="A1863" s="139"/>
      <c r="B1863" s="139"/>
      <c r="C1863" s="139"/>
      <c r="D1863" s="139"/>
      <c r="E1863" s="139"/>
      <c r="F1863" s="139"/>
      <c r="G1863" s="139"/>
      <c r="H1863" s="139"/>
      <c r="I1863" s="139"/>
      <c r="J1863" s="139"/>
      <c r="K1863" s="139"/>
      <c r="L1863" s="139"/>
      <c r="M1863" s="139"/>
      <c r="N1863" s="139"/>
      <c r="O1863" s="139"/>
      <c r="P1863" s="139"/>
      <c r="Q1863" s="139"/>
      <c r="R1863" s="139"/>
      <c r="S1863" s="139"/>
      <c r="T1863" s="139"/>
      <c r="U1863" s="139"/>
      <c r="V1863" s="139"/>
      <c r="W1863" s="139"/>
      <c r="X1863" s="139"/>
      <c r="Y1863" s="139"/>
      <c r="Z1863" s="139"/>
      <c r="AA1863" s="139"/>
      <c r="AB1863" s="139"/>
      <c r="AC1863" s="139"/>
      <c r="AD1863" s="139"/>
      <c r="AE1863" s="139"/>
      <c r="AF1863" s="139"/>
      <c r="AG1863" s="139"/>
      <c r="AH1863" s="139"/>
      <c r="AI1863" s="139"/>
      <c r="AJ1863" s="139"/>
      <c r="AK1863" s="139"/>
      <c r="AL1863" s="139"/>
      <c r="AM1863" s="139"/>
      <c r="AN1863" s="139"/>
      <c r="AO1863" s="139"/>
      <c r="AP1863" s="139"/>
      <c r="AQ1863" s="139"/>
      <c r="AR1863" s="139"/>
      <c r="AS1863" s="139"/>
      <c r="AT1863" s="139"/>
      <c r="AU1863" s="139"/>
      <c r="AV1863" s="139"/>
      <c r="AW1863" s="139"/>
      <c r="AX1863" s="139"/>
      <c r="AY1863" s="139"/>
      <c r="AZ1863" s="139"/>
      <c r="BA1863" s="139"/>
      <c r="BB1863" s="139"/>
      <c r="BC1863" s="139"/>
      <c r="BD1863" s="139"/>
      <c r="BE1863" s="139"/>
      <c r="BF1863" s="139"/>
      <c r="BG1863" s="139"/>
    </row>
    <row r="1864" spans="1:59" ht="14.25" x14ac:dyDescent="0.2">
      <c r="A1864" s="139"/>
      <c r="B1864" s="139"/>
      <c r="C1864" s="139"/>
      <c r="D1864" s="139"/>
      <c r="E1864" s="139"/>
      <c r="F1864" s="139"/>
      <c r="G1864" s="139"/>
      <c r="H1864" s="139"/>
      <c r="I1864" s="139"/>
      <c r="J1864" s="139"/>
      <c r="K1864" s="139"/>
      <c r="L1864" s="139"/>
      <c r="M1864" s="139"/>
      <c r="N1864" s="139"/>
      <c r="O1864" s="139"/>
      <c r="P1864" s="139"/>
      <c r="Q1864" s="139"/>
      <c r="R1864" s="139"/>
      <c r="S1864" s="139"/>
      <c r="T1864" s="139"/>
      <c r="U1864" s="139"/>
      <c r="V1864" s="139"/>
      <c r="W1864" s="139"/>
      <c r="X1864" s="139"/>
      <c r="Y1864" s="139"/>
      <c r="Z1864" s="139"/>
      <c r="AA1864" s="139"/>
      <c r="AB1864" s="139"/>
      <c r="AC1864" s="139"/>
      <c r="AD1864" s="139"/>
      <c r="AE1864" s="139"/>
      <c r="AF1864" s="139"/>
      <c r="AG1864" s="139"/>
      <c r="AH1864" s="139"/>
      <c r="AI1864" s="139"/>
      <c r="AJ1864" s="139"/>
      <c r="AK1864" s="139"/>
      <c r="AL1864" s="139"/>
      <c r="AM1864" s="139"/>
      <c r="AN1864" s="139"/>
      <c r="AO1864" s="139"/>
      <c r="AP1864" s="139"/>
      <c r="AQ1864" s="139"/>
      <c r="AR1864" s="139"/>
      <c r="AS1864" s="139"/>
      <c r="AT1864" s="139"/>
      <c r="AU1864" s="139"/>
      <c r="AV1864" s="139"/>
      <c r="AW1864" s="139"/>
      <c r="AX1864" s="139"/>
      <c r="AY1864" s="139"/>
      <c r="AZ1864" s="139"/>
      <c r="BA1864" s="139"/>
      <c r="BB1864" s="139"/>
      <c r="BC1864" s="139"/>
      <c r="BD1864" s="139"/>
      <c r="BE1864" s="139"/>
      <c r="BF1864" s="139"/>
      <c r="BG1864" s="139"/>
    </row>
    <row r="1865" spans="1:59" ht="14.25" x14ac:dyDescent="0.2">
      <c r="A1865" s="139"/>
      <c r="B1865" s="139"/>
      <c r="C1865" s="139"/>
      <c r="D1865" s="139"/>
      <c r="E1865" s="139"/>
      <c r="F1865" s="139"/>
      <c r="G1865" s="139"/>
      <c r="H1865" s="139"/>
      <c r="I1865" s="139"/>
      <c r="J1865" s="139"/>
      <c r="K1865" s="139"/>
      <c r="L1865" s="139"/>
      <c r="M1865" s="139"/>
      <c r="N1865" s="139"/>
      <c r="O1865" s="139"/>
      <c r="P1865" s="139"/>
      <c r="Q1865" s="139"/>
      <c r="R1865" s="139"/>
      <c r="S1865" s="139"/>
      <c r="T1865" s="139"/>
      <c r="U1865" s="139"/>
      <c r="V1865" s="139"/>
      <c r="W1865" s="139"/>
      <c r="X1865" s="139"/>
      <c r="Y1865" s="139"/>
      <c r="Z1865" s="139"/>
      <c r="AA1865" s="139"/>
      <c r="AB1865" s="139"/>
      <c r="AC1865" s="139"/>
      <c r="AD1865" s="139"/>
      <c r="AE1865" s="139"/>
      <c r="AF1865" s="139"/>
      <c r="AG1865" s="139"/>
      <c r="AH1865" s="139"/>
      <c r="AI1865" s="139"/>
      <c r="AJ1865" s="139"/>
      <c r="AK1865" s="139"/>
      <c r="AL1865" s="139"/>
      <c r="AM1865" s="139"/>
      <c r="AN1865" s="139"/>
      <c r="AO1865" s="139"/>
      <c r="AP1865" s="139"/>
      <c r="AQ1865" s="139"/>
      <c r="AR1865" s="139"/>
      <c r="AS1865" s="139"/>
      <c r="AT1865" s="139"/>
      <c r="AU1865" s="139"/>
      <c r="AV1865" s="139"/>
      <c r="AW1865" s="139"/>
      <c r="AX1865" s="139"/>
      <c r="AY1865" s="139"/>
      <c r="AZ1865" s="139"/>
      <c r="BA1865" s="139"/>
      <c r="BB1865" s="139"/>
      <c r="BC1865" s="139"/>
      <c r="BD1865" s="139"/>
      <c r="BE1865" s="139"/>
      <c r="BF1865" s="139"/>
      <c r="BG1865" s="139"/>
    </row>
    <row r="1866" spans="1:59" ht="14.25" x14ac:dyDescent="0.2">
      <c r="A1866" s="139"/>
      <c r="B1866" s="139"/>
      <c r="C1866" s="139"/>
      <c r="D1866" s="139"/>
      <c r="E1866" s="139"/>
      <c r="F1866" s="139"/>
      <c r="G1866" s="139"/>
      <c r="H1866" s="139"/>
      <c r="I1866" s="139"/>
      <c r="J1866" s="139"/>
      <c r="K1866" s="139"/>
      <c r="L1866" s="139"/>
      <c r="M1866" s="139"/>
      <c r="N1866" s="139"/>
      <c r="O1866" s="139"/>
      <c r="P1866" s="139"/>
      <c r="Q1866" s="139"/>
      <c r="R1866" s="139"/>
      <c r="S1866" s="139"/>
      <c r="T1866" s="139"/>
      <c r="U1866" s="139"/>
      <c r="V1866" s="139"/>
      <c r="W1866" s="139"/>
      <c r="X1866" s="139"/>
      <c r="Y1866" s="139"/>
      <c r="Z1866" s="139"/>
      <c r="AA1866" s="139"/>
      <c r="AB1866" s="139"/>
      <c r="AC1866" s="139"/>
      <c r="AD1866" s="139"/>
      <c r="AE1866" s="139"/>
      <c r="AF1866" s="139"/>
      <c r="AG1866" s="139"/>
      <c r="AH1866" s="139"/>
      <c r="AI1866" s="139"/>
      <c r="AJ1866" s="139"/>
      <c r="AK1866" s="139"/>
      <c r="AL1866" s="139"/>
      <c r="AM1866" s="139"/>
      <c r="AN1866" s="139"/>
      <c r="AO1866" s="139"/>
      <c r="AP1866" s="139"/>
      <c r="AQ1866" s="139"/>
      <c r="AR1866" s="139"/>
      <c r="AS1866" s="139"/>
      <c r="AT1866" s="139"/>
      <c r="AU1866" s="139"/>
      <c r="AV1866" s="139"/>
      <c r="AW1866" s="139"/>
      <c r="AX1866" s="139"/>
      <c r="AY1866" s="139"/>
      <c r="AZ1866" s="139"/>
      <c r="BA1866" s="139"/>
      <c r="BB1866" s="139"/>
      <c r="BC1866" s="139"/>
      <c r="BD1866" s="139"/>
      <c r="BE1866" s="139"/>
      <c r="BF1866" s="139"/>
      <c r="BG1866" s="139"/>
    </row>
    <row r="1867" spans="1:59" ht="14.25" x14ac:dyDescent="0.2">
      <c r="A1867" s="139"/>
      <c r="B1867" s="139"/>
      <c r="C1867" s="139"/>
      <c r="D1867" s="139"/>
      <c r="E1867" s="139"/>
      <c r="F1867" s="139"/>
      <c r="G1867" s="139"/>
      <c r="H1867" s="139"/>
      <c r="I1867" s="139"/>
      <c r="J1867" s="139"/>
      <c r="K1867" s="139"/>
      <c r="L1867" s="139"/>
      <c r="M1867" s="139"/>
      <c r="N1867" s="139"/>
      <c r="O1867" s="139"/>
      <c r="P1867" s="139"/>
      <c r="Q1867" s="139"/>
      <c r="R1867" s="139"/>
      <c r="S1867" s="139"/>
      <c r="T1867" s="139"/>
      <c r="U1867" s="139"/>
      <c r="V1867" s="139"/>
      <c r="W1867" s="139"/>
      <c r="X1867" s="139"/>
      <c r="Y1867" s="139"/>
      <c r="Z1867" s="139"/>
      <c r="AA1867" s="139"/>
      <c r="AB1867" s="139"/>
      <c r="AC1867" s="139"/>
      <c r="AD1867" s="139"/>
      <c r="AE1867" s="139"/>
      <c r="AF1867" s="139"/>
      <c r="AG1867" s="139"/>
      <c r="AH1867" s="139"/>
      <c r="AI1867" s="139"/>
      <c r="AJ1867" s="139"/>
      <c r="AK1867" s="139"/>
      <c r="AL1867" s="139"/>
      <c r="AM1867" s="139"/>
      <c r="AN1867" s="139"/>
      <c r="AO1867" s="139"/>
      <c r="AP1867" s="139"/>
      <c r="AQ1867" s="139"/>
      <c r="AR1867" s="139"/>
      <c r="AS1867" s="139"/>
      <c r="AT1867" s="139"/>
      <c r="AU1867" s="139"/>
      <c r="AV1867" s="139"/>
      <c r="AW1867" s="139"/>
      <c r="AX1867" s="139"/>
      <c r="AY1867" s="139"/>
      <c r="AZ1867" s="139"/>
      <c r="BA1867" s="139"/>
      <c r="BB1867" s="139"/>
      <c r="BC1867" s="139"/>
      <c r="BD1867" s="139"/>
      <c r="BE1867" s="139"/>
      <c r="BF1867" s="139"/>
      <c r="BG1867" s="139"/>
    </row>
    <row r="1868" spans="1:59" ht="14.25" x14ac:dyDescent="0.2">
      <c r="A1868" s="139"/>
      <c r="B1868" s="139"/>
      <c r="C1868" s="139"/>
      <c r="D1868" s="139"/>
      <c r="E1868" s="139"/>
      <c r="F1868" s="139"/>
      <c r="G1868" s="139"/>
      <c r="H1868" s="139"/>
      <c r="I1868" s="139"/>
      <c r="J1868" s="139"/>
      <c r="K1868" s="139"/>
      <c r="L1868" s="139"/>
      <c r="M1868" s="139"/>
      <c r="N1868" s="139"/>
      <c r="O1868" s="139"/>
      <c r="P1868" s="139"/>
      <c r="Q1868" s="139"/>
      <c r="R1868" s="139"/>
      <c r="S1868" s="139"/>
      <c r="T1868" s="139"/>
      <c r="U1868" s="139"/>
      <c r="V1868" s="139"/>
      <c r="W1868" s="139"/>
      <c r="X1868" s="139"/>
      <c r="Y1868" s="139"/>
      <c r="Z1868" s="139"/>
      <c r="AA1868" s="139"/>
      <c r="AB1868" s="139"/>
      <c r="AC1868" s="139"/>
      <c r="AD1868" s="139"/>
      <c r="AE1868" s="139"/>
      <c r="AF1868" s="139"/>
      <c r="AG1868" s="139"/>
      <c r="AH1868" s="139"/>
      <c r="AI1868" s="139"/>
      <c r="AJ1868" s="139"/>
      <c r="AK1868" s="139"/>
      <c r="AL1868" s="139"/>
      <c r="AM1868" s="139"/>
      <c r="AN1868" s="139"/>
      <c r="AO1868" s="139"/>
      <c r="AP1868" s="139"/>
      <c r="AQ1868" s="139"/>
      <c r="AR1868" s="139"/>
      <c r="AS1868" s="139"/>
      <c r="AT1868" s="139"/>
      <c r="AU1868" s="139"/>
      <c r="AV1868" s="139"/>
      <c r="AW1868" s="139"/>
      <c r="AX1868" s="139"/>
      <c r="AY1868" s="139"/>
      <c r="AZ1868" s="139"/>
      <c r="BA1868" s="139"/>
      <c r="BB1868" s="139"/>
      <c r="BC1868" s="139"/>
      <c r="BD1868" s="139"/>
      <c r="BE1868" s="139"/>
      <c r="BF1868" s="139"/>
      <c r="BG1868" s="139"/>
    </row>
    <row r="1869" spans="1:59" ht="14.25" x14ac:dyDescent="0.2">
      <c r="A1869" s="139"/>
      <c r="B1869" s="139"/>
      <c r="C1869" s="139"/>
      <c r="D1869" s="139"/>
      <c r="E1869" s="139"/>
      <c r="F1869" s="139"/>
      <c r="G1869" s="139"/>
      <c r="H1869" s="139"/>
      <c r="I1869" s="139"/>
      <c r="J1869" s="139"/>
      <c r="K1869" s="139"/>
      <c r="L1869" s="139"/>
      <c r="M1869" s="139"/>
      <c r="N1869" s="139"/>
      <c r="O1869" s="139"/>
      <c r="P1869" s="139"/>
      <c r="Q1869" s="139"/>
      <c r="R1869" s="139"/>
      <c r="S1869" s="139"/>
      <c r="T1869" s="139"/>
      <c r="U1869" s="139"/>
      <c r="V1869" s="139"/>
      <c r="W1869" s="139"/>
      <c r="X1869" s="139"/>
      <c r="Y1869" s="139"/>
      <c r="Z1869" s="139"/>
      <c r="AA1869" s="139"/>
      <c r="AB1869" s="139"/>
      <c r="AC1869" s="139"/>
      <c r="AD1869" s="139"/>
      <c r="AE1869" s="139"/>
      <c r="AF1869" s="139"/>
      <c r="AG1869" s="139"/>
      <c r="AH1869" s="139"/>
      <c r="AI1869" s="139"/>
      <c r="AJ1869" s="139"/>
      <c r="AK1869" s="139"/>
      <c r="AL1869" s="139"/>
      <c r="AM1869" s="139"/>
      <c r="AN1869" s="139"/>
      <c r="AO1869" s="139"/>
      <c r="AP1869" s="139"/>
      <c r="AQ1869" s="139"/>
      <c r="AR1869" s="139"/>
      <c r="AS1869" s="139"/>
      <c r="AT1869" s="139"/>
      <c r="AU1869" s="139"/>
      <c r="AV1869" s="139"/>
      <c r="AW1869" s="139"/>
      <c r="AX1869" s="139"/>
      <c r="AY1869" s="139"/>
      <c r="AZ1869" s="139"/>
      <c r="BA1869" s="139"/>
      <c r="BB1869" s="139"/>
      <c r="BC1869" s="139"/>
      <c r="BD1869" s="139"/>
      <c r="BE1869" s="139"/>
      <c r="BF1869" s="139"/>
      <c r="BG1869" s="139"/>
    </row>
    <row r="1870" spans="1:59" ht="14.25" x14ac:dyDescent="0.2">
      <c r="A1870" s="139"/>
      <c r="B1870" s="139"/>
      <c r="C1870" s="139"/>
      <c r="D1870" s="139"/>
      <c r="E1870" s="139"/>
      <c r="F1870" s="139"/>
      <c r="G1870" s="139"/>
      <c r="H1870" s="139"/>
      <c r="I1870" s="139"/>
      <c r="J1870" s="139"/>
      <c r="K1870" s="139"/>
      <c r="L1870" s="139"/>
      <c r="M1870" s="139"/>
      <c r="N1870" s="139"/>
      <c r="O1870" s="139"/>
      <c r="P1870" s="139"/>
      <c r="Q1870" s="139"/>
      <c r="R1870" s="139"/>
      <c r="S1870" s="139"/>
      <c r="T1870" s="139"/>
      <c r="U1870" s="139"/>
      <c r="V1870" s="139"/>
      <c r="W1870" s="139"/>
      <c r="X1870" s="139"/>
      <c r="Y1870" s="139"/>
      <c r="Z1870" s="139"/>
      <c r="AA1870" s="139"/>
      <c r="AB1870" s="139"/>
      <c r="AC1870" s="139"/>
      <c r="AD1870" s="139"/>
      <c r="AE1870" s="139"/>
      <c r="AF1870" s="139"/>
      <c r="AG1870" s="139"/>
      <c r="AH1870" s="139"/>
      <c r="AI1870" s="139"/>
      <c r="AJ1870" s="139"/>
      <c r="AK1870" s="139"/>
      <c r="AL1870" s="139"/>
      <c r="AM1870" s="139"/>
      <c r="AN1870" s="139"/>
      <c r="AO1870" s="139"/>
      <c r="AP1870" s="139"/>
      <c r="AQ1870" s="139"/>
      <c r="AR1870" s="139"/>
      <c r="AS1870" s="139"/>
      <c r="AT1870" s="139"/>
      <c r="AU1870" s="139"/>
      <c r="AV1870" s="139"/>
      <c r="AW1870" s="139"/>
      <c r="AX1870" s="139"/>
      <c r="AY1870" s="139"/>
      <c r="AZ1870" s="139"/>
      <c r="BA1870" s="139"/>
      <c r="BB1870" s="139"/>
      <c r="BC1870" s="139"/>
      <c r="BD1870" s="139"/>
      <c r="BE1870" s="139"/>
      <c r="BF1870" s="139"/>
      <c r="BG1870" s="139"/>
    </row>
    <row r="1871" spans="1:59" ht="14.25" x14ac:dyDescent="0.2">
      <c r="A1871" s="139"/>
      <c r="B1871" s="139"/>
      <c r="C1871" s="139"/>
      <c r="D1871" s="139"/>
      <c r="E1871" s="139"/>
      <c r="F1871" s="139"/>
      <c r="G1871" s="139"/>
      <c r="H1871" s="139"/>
      <c r="I1871" s="139"/>
      <c r="J1871" s="139"/>
      <c r="K1871" s="139"/>
      <c r="L1871" s="139"/>
      <c r="M1871" s="139"/>
      <c r="N1871" s="139"/>
      <c r="O1871" s="139"/>
      <c r="P1871" s="139"/>
      <c r="Q1871" s="139"/>
      <c r="R1871" s="139"/>
      <c r="S1871" s="139"/>
      <c r="T1871" s="139"/>
      <c r="U1871" s="139"/>
      <c r="V1871" s="139"/>
      <c r="W1871" s="139"/>
      <c r="X1871" s="139"/>
      <c r="Y1871" s="139"/>
      <c r="Z1871" s="139"/>
      <c r="AA1871" s="139"/>
      <c r="AB1871" s="139"/>
      <c r="AC1871" s="139"/>
      <c r="AD1871" s="139"/>
      <c r="AE1871" s="139"/>
      <c r="AF1871" s="139"/>
      <c r="AG1871" s="139"/>
      <c r="AH1871" s="139"/>
      <c r="AI1871" s="139"/>
      <c r="AJ1871" s="139"/>
      <c r="AK1871" s="139"/>
      <c r="AL1871" s="139"/>
      <c r="AM1871" s="139"/>
      <c r="AN1871" s="139"/>
      <c r="AO1871" s="139"/>
      <c r="AP1871" s="139"/>
      <c r="AQ1871" s="139"/>
      <c r="AR1871" s="139"/>
      <c r="AS1871" s="139"/>
      <c r="AT1871" s="139"/>
      <c r="AU1871" s="139"/>
      <c r="AV1871" s="139"/>
      <c r="AW1871" s="139"/>
      <c r="AX1871" s="139"/>
      <c r="AY1871" s="139"/>
      <c r="AZ1871" s="139"/>
      <c r="BA1871" s="139"/>
      <c r="BB1871" s="139"/>
      <c r="BC1871" s="139"/>
      <c r="BD1871" s="139"/>
      <c r="BE1871" s="139"/>
      <c r="BF1871" s="139"/>
      <c r="BG1871" s="139"/>
    </row>
    <row r="1872" spans="1:59" ht="14.25" x14ac:dyDescent="0.2">
      <c r="A1872" s="139"/>
      <c r="B1872" s="139"/>
      <c r="C1872" s="139"/>
      <c r="D1872" s="139"/>
      <c r="E1872" s="139"/>
      <c r="F1872" s="139"/>
      <c r="G1872" s="139"/>
      <c r="H1872" s="139"/>
      <c r="I1872" s="139"/>
      <c r="J1872" s="139"/>
      <c r="K1872" s="139"/>
      <c r="L1872" s="139"/>
      <c r="M1872" s="139"/>
      <c r="N1872" s="139"/>
      <c r="O1872" s="139"/>
      <c r="P1872" s="139"/>
      <c r="Q1872" s="139"/>
      <c r="R1872" s="139"/>
      <c r="S1872" s="139"/>
      <c r="T1872" s="139"/>
      <c r="U1872" s="139"/>
      <c r="V1872" s="139"/>
      <c r="W1872" s="139"/>
      <c r="X1872" s="139"/>
      <c r="Y1872" s="139"/>
      <c r="Z1872" s="139"/>
      <c r="AA1872" s="139"/>
      <c r="AB1872" s="139"/>
      <c r="AC1872" s="139"/>
      <c r="AD1872" s="139"/>
      <c r="AE1872" s="139"/>
      <c r="AF1872" s="139"/>
      <c r="AG1872" s="139"/>
      <c r="AH1872" s="139"/>
      <c r="AI1872" s="139"/>
      <c r="AJ1872" s="139"/>
      <c r="AK1872" s="139"/>
      <c r="AL1872" s="139"/>
      <c r="AM1872" s="139"/>
      <c r="AN1872" s="139"/>
      <c r="AO1872" s="139"/>
      <c r="AP1872" s="139"/>
      <c r="AQ1872" s="139"/>
      <c r="AR1872" s="139"/>
      <c r="AS1872" s="139"/>
      <c r="AT1872" s="139"/>
      <c r="AU1872" s="139"/>
      <c r="AV1872" s="139"/>
      <c r="AW1872" s="139"/>
      <c r="AX1872" s="139"/>
      <c r="AY1872" s="139"/>
      <c r="AZ1872" s="139"/>
      <c r="BA1872" s="139"/>
      <c r="BB1872" s="139"/>
      <c r="BC1872" s="139"/>
      <c r="BD1872" s="139"/>
      <c r="BE1872" s="139"/>
      <c r="BF1872" s="139"/>
      <c r="BG1872" s="139"/>
    </row>
    <row r="1873" spans="1:59" ht="14.25" x14ac:dyDescent="0.2">
      <c r="A1873" s="139"/>
      <c r="B1873" s="139"/>
      <c r="C1873" s="139"/>
      <c r="D1873" s="139"/>
      <c r="E1873" s="139"/>
      <c r="F1873" s="139"/>
      <c r="G1873" s="139"/>
      <c r="H1873" s="139"/>
      <c r="I1873" s="139"/>
      <c r="J1873" s="139"/>
      <c r="K1873" s="139"/>
      <c r="L1873" s="139"/>
      <c r="M1873" s="139"/>
      <c r="N1873" s="139"/>
      <c r="O1873" s="139"/>
      <c r="P1873" s="139"/>
      <c r="Q1873" s="139"/>
      <c r="R1873" s="139"/>
      <c r="S1873" s="139"/>
      <c r="T1873" s="139"/>
      <c r="U1873" s="139"/>
      <c r="V1873" s="139"/>
      <c r="W1873" s="139"/>
      <c r="X1873" s="139"/>
      <c r="Y1873" s="139"/>
      <c r="Z1873" s="139"/>
      <c r="AA1873" s="139"/>
      <c r="AB1873" s="139"/>
      <c r="AC1873" s="139"/>
      <c r="AD1873" s="139"/>
      <c r="AE1873" s="139"/>
      <c r="AF1873" s="139"/>
      <c r="AG1873" s="139"/>
      <c r="AH1873" s="139"/>
      <c r="AI1873" s="139"/>
      <c r="AJ1873" s="139"/>
      <c r="AK1873" s="139"/>
      <c r="AL1873" s="139"/>
      <c r="AM1873" s="139"/>
      <c r="AN1873" s="139"/>
      <c r="AO1873" s="139"/>
      <c r="AP1873" s="139"/>
      <c r="AQ1873" s="139"/>
      <c r="AR1873" s="139"/>
      <c r="AS1873" s="139"/>
      <c r="AT1873" s="139"/>
      <c r="AU1873" s="139"/>
      <c r="AV1873" s="139"/>
      <c r="AW1873" s="139"/>
      <c r="AX1873" s="139"/>
      <c r="AY1873" s="139"/>
      <c r="AZ1873" s="139"/>
      <c r="BA1873" s="139"/>
      <c r="BB1873" s="139"/>
      <c r="BC1873" s="139"/>
      <c r="BD1873" s="139"/>
      <c r="BE1873" s="139"/>
      <c r="BF1873" s="139"/>
      <c r="BG1873" s="139"/>
    </row>
    <row r="1874" spans="1:59" ht="14.25" x14ac:dyDescent="0.2">
      <c r="A1874" s="139"/>
      <c r="B1874" s="139"/>
      <c r="C1874" s="139"/>
      <c r="D1874" s="139"/>
      <c r="E1874" s="139"/>
      <c r="F1874" s="139"/>
      <c r="G1874" s="139"/>
      <c r="H1874" s="139"/>
      <c r="I1874" s="139"/>
      <c r="J1874" s="139"/>
      <c r="K1874" s="139"/>
      <c r="L1874" s="139"/>
      <c r="M1874" s="139"/>
      <c r="N1874" s="139"/>
      <c r="O1874" s="139"/>
      <c r="P1874" s="139"/>
      <c r="Q1874" s="139"/>
      <c r="R1874" s="139"/>
      <c r="S1874" s="139"/>
      <c r="T1874" s="139"/>
      <c r="U1874" s="139"/>
      <c r="V1874" s="139"/>
      <c r="W1874" s="139"/>
      <c r="X1874" s="139"/>
      <c r="Y1874" s="139"/>
      <c r="Z1874" s="139"/>
      <c r="AA1874" s="139"/>
      <c r="AB1874" s="139"/>
      <c r="AC1874" s="139"/>
      <c r="AD1874" s="139"/>
      <c r="AE1874" s="139"/>
      <c r="AF1874" s="139"/>
      <c r="AG1874" s="139"/>
      <c r="AH1874" s="139"/>
      <c r="AI1874" s="139"/>
      <c r="AJ1874" s="139"/>
      <c r="AK1874" s="139"/>
      <c r="AL1874" s="139"/>
      <c r="AM1874" s="139"/>
      <c r="AN1874" s="139"/>
      <c r="AO1874" s="139"/>
      <c r="AP1874" s="139"/>
      <c r="AQ1874" s="139"/>
      <c r="AR1874" s="139"/>
      <c r="AS1874" s="139"/>
      <c r="AT1874" s="139"/>
      <c r="AU1874" s="139"/>
      <c r="AV1874" s="139"/>
      <c r="AW1874" s="139"/>
      <c r="AX1874" s="139"/>
      <c r="AY1874" s="139"/>
      <c r="AZ1874" s="139"/>
      <c r="BA1874" s="139"/>
      <c r="BB1874" s="139"/>
      <c r="BC1874" s="139"/>
      <c r="BD1874" s="139"/>
      <c r="BE1874" s="139"/>
      <c r="BF1874" s="139"/>
      <c r="BG1874" s="139"/>
    </row>
    <row r="1875" spans="1:59" ht="14.25" x14ac:dyDescent="0.2">
      <c r="A1875" s="139"/>
      <c r="B1875" s="139"/>
      <c r="C1875" s="139"/>
      <c r="D1875" s="139"/>
      <c r="E1875" s="139"/>
      <c r="F1875" s="139"/>
      <c r="G1875" s="139"/>
      <c r="H1875" s="139"/>
      <c r="I1875" s="139"/>
      <c r="J1875" s="139"/>
      <c r="K1875" s="139"/>
      <c r="L1875" s="139"/>
      <c r="M1875" s="139"/>
      <c r="N1875" s="139"/>
      <c r="O1875" s="139"/>
      <c r="P1875" s="139"/>
      <c r="Q1875" s="139"/>
      <c r="R1875" s="139"/>
      <c r="S1875" s="139"/>
      <c r="T1875" s="139"/>
      <c r="U1875" s="139"/>
      <c r="V1875" s="139"/>
      <c r="W1875" s="139"/>
      <c r="X1875" s="139"/>
      <c r="Y1875" s="139"/>
      <c r="Z1875" s="139"/>
      <c r="AA1875" s="139"/>
      <c r="AB1875" s="139"/>
      <c r="AC1875" s="139"/>
      <c r="AD1875" s="139"/>
      <c r="AE1875" s="139"/>
      <c r="AF1875" s="139"/>
      <c r="AG1875" s="139"/>
      <c r="AH1875" s="139"/>
      <c r="AI1875" s="139"/>
      <c r="AJ1875" s="139"/>
      <c r="AK1875" s="139"/>
      <c r="AL1875" s="139"/>
      <c r="AM1875" s="139"/>
      <c r="AN1875" s="139"/>
      <c r="AO1875" s="139"/>
      <c r="AP1875" s="139"/>
      <c r="AQ1875" s="139"/>
      <c r="AR1875" s="139"/>
      <c r="AS1875" s="139"/>
      <c r="AT1875" s="139"/>
      <c r="AU1875" s="139"/>
      <c r="AV1875" s="139"/>
      <c r="AW1875" s="139"/>
      <c r="AX1875" s="139"/>
      <c r="AY1875" s="139"/>
      <c r="AZ1875" s="139"/>
      <c r="BA1875" s="139"/>
      <c r="BB1875" s="139"/>
      <c r="BC1875" s="139"/>
      <c r="BD1875" s="139"/>
      <c r="BE1875" s="139"/>
      <c r="BF1875" s="139"/>
      <c r="BG1875" s="139"/>
    </row>
    <row r="1876" spans="1:59" ht="14.25" x14ac:dyDescent="0.2">
      <c r="A1876" s="139"/>
      <c r="B1876" s="139"/>
      <c r="C1876" s="139"/>
      <c r="D1876" s="139"/>
      <c r="E1876" s="139"/>
      <c r="F1876" s="139"/>
      <c r="G1876" s="139"/>
      <c r="H1876" s="139"/>
      <c r="I1876" s="139"/>
      <c r="J1876" s="139"/>
      <c r="K1876" s="139"/>
      <c r="L1876" s="139"/>
      <c r="M1876" s="139"/>
      <c r="N1876" s="139"/>
      <c r="O1876" s="139"/>
      <c r="P1876" s="139"/>
      <c r="Q1876" s="139"/>
      <c r="R1876" s="139"/>
      <c r="S1876" s="139"/>
      <c r="T1876" s="139"/>
      <c r="U1876" s="139"/>
      <c r="V1876" s="139"/>
      <c r="W1876" s="139"/>
      <c r="X1876" s="139"/>
      <c r="Y1876" s="139"/>
      <c r="Z1876" s="139"/>
      <c r="AA1876" s="139"/>
      <c r="AB1876" s="139"/>
      <c r="AC1876" s="139"/>
      <c r="AD1876" s="139"/>
      <c r="AE1876" s="139"/>
      <c r="AF1876" s="139"/>
      <c r="AG1876" s="139"/>
      <c r="AH1876" s="139"/>
      <c r="AI1876" s="139"/>
      <c r="AJ1876" s="139"/>
      <c r="AK1876" s="139"/>
      <c r="AL1876" s="139"/>
      <c r="AM1876" s="139"/>
      <c r="AN1876" s="139"/>
      <c r="AO1876" s="139"/>
      <c r="AP1876" s="139"/>
      <c r="AQ1876" s="139"/>
      <c r="AR1876" s="139"/>
      <c r="AS1876" s="139"/>
      <c r="AT1876" s="139"/>
      <c r="AU1876" s="139"/>
      <c r="AV1876" s="139"/>
      <c r="AW1876" s="139"/>
      <c r="AX1876" s="139"/>
      <c r="AY1876" s="139"/>
      <c r="AZ1876" s="139"/>
      <c r="BA1876" s="139"/>
      <c r="BB1876" s="139"/>
      <c r="BC1876" s="139"/>
      <c r="BD1876" s="139"/>
      <c r="BE1876" s="139"/>
      <c r="BF1876" s="139"/>
      <c r="BG1876" s="139"/>
    </row>
    <row r="1877" spans="1:59" ht="14.25" x14ac:dyDescent="0.2">
      <c r="A1877" s="139"/>
      <c r="B1877" s="139"/>
      <c r="C1877" s="139"/>
      <c r="D1877" s="139"/>
      <c r="E1877" s="139"/>
      <c r="F1877" s="139"/>
      <c r="G1877" s="139"/>
      <c r="H1877" s="139"/>
      <c r="I1877" s="139"/>
      <c r="J1877" s="139"/>
      <c r="K1877" s="139"/>
      <c r="L1877" s="139"/>
      <c r="M1877" s="139"/>
      <c r="N1877" s="139"/>
      <c r="O1877" s="139"/>
      <c r="P1877" s="139"/>
      <c r="Q1877" s="139"/>
      <c r="R1877" s="139"/>
      <c r="S1877" s="139"/>
      <c r="T1877" s="139"/>
      <c r="U1877" s="139"/>
      <c r="V1877" s="139"/>
      <c r="W1877" s="139"/>
      <c r="X1877" s="139"/>
      <c r="Y1877" s="139"/>
      <c r="Z1877" s="139"/>
      <c r="AA1877" s="139"/>
      <c r="AB1877" s="139"/>
      <c r="AC1877" s="139"/>
      <c r="AD1877" s="139"/>
      <c r="AE1877" s="139"/>
      <c r="AF1877" s="139"/>
      <c r="AG1877" s="139"/>
      <c r="AH1877" s="139"/>
      <c r="AI1877" s="139"/>
      <c r="AJ1877" s="139"/>
      <c r="AK1877" s="139"/>
      <c r="AL1877" s="139"/>
      <c r="AM1877" s="139"/>
      <c r="AN1877" s="139"/>
      <c r="AO1877" s="139"/>
      <c r="AP1877" s="139"/>
      <c r="AQ1877" s="139"/>
      <c r="AR1877" s="139"/>
      <c r="AS1877" s="139"/>
      <c r="AT1877" s="139"/>
      <c r="AU1877" s="139"/>
      <c r="AV1877" s="139"/>
      <c r="AW1877" s="139"/>
      <c r="AX1877" s="139"/>
      <c r="AY1877" s="139"/>
      <c r="AZ1877" s="139"/>
      <c r="BA1877" s="139"/>
      <c r="BB1877" s="139"/>
      <c r="BC1877" s="139"/>
      <c r="BD1877" s="139"/>
      <c r="BE1877" s="139"/>
      <c r="BF1877" s="139"/>
      <c r="BG1877" s="139"/>
    </row>
    <row r="1878" spans="1:59" ht="14.25" x14ac:dyDescent="0.2">
      <c r="A1878" s="139"/>
      <c r="B1878" s="139"/>
      <c r="C1878" s="139"/>
      <c r="D1878" s="139"/>
      <c r="E1878" s="139"/>
      <c r="F1878" s="139"/>
      <c r="G1878" s="139"/>
      <c r="H1878" s="139"/>
      <c r="I1878" s="139"/>
      <c r="J1878" s="139"/>
      <c r="K1878" s="139"/>
      <c r="L1878" s="139"/>
      <c r="M1878" s="139"/>
      <c r="N1878" s="139"/>
      <c r="O1878" s="139"/>
      <c r="P1878" s="139"/>
      <c r="Q1878" s="139"/>
      <c r="R1878" s="139"/>
      <c r="S1878" s="139"/>
      <c r="T1878" s="139"/>
      <c r="U1878" s="139"/>
      <c r="V1878" s="139"/>
      <c r="W1878" s="139"/>
      <c r="X1878" s="139"/>
      <c r="Y1878" s="139"/>
      <c r="Z1878" s="139"/>
      <c r="AA1878" s="139"/>
      <c r="AB1878" s="139"/>
      <c r="AC1878" s="139"/>
      <c r="AD1878" s="139"/>
      <c r="AE1878" s="139"/>
      <c r="AF1878" s="139"/>
      <c r="AG1878" s="139"/>
      <c r="AH1878" s="139"/>
      <c r="AI1878" s="139"/>
      <c r="AJ1878" s="139"/>
      <c r="AK1878" s="139"/>
      <c r="AL1878" s="139"/>
      <c r="AM1878" s="139"/>
      <c r="AN1878" s="139"/>
      <c r="AO1878" s="139"/>
      <c r="AP1878" s="139"/>
      <c r="AQ1878" s="139"/>
      <c r="AR1878" s="139"/>
      <c r="AS1878" s="139"/>
      <c r="AT1878" s="139"/>
      <c r="AU1878" s="139"/>
      <c r="AV1878" s="139"/>
      <c r="AW1878" s="139"/>
      <c r="AX1878" s="139"/>
      <c r="AY1878" s="139"/>
      <c r="AZ1878" s="139"/>
      <c r="BA1878" s="139"/>
      <c r="BB1878" s="139"/>
      <c r="BC1878" s="139"/>
      <c r="BD1878" s="139"/>
      <c r="BE1878" s="139"/>
      <c r="BF1878" s="139"/>
      <c r="BG1878" s="139"/>
    </row>
    <row r="1879" spans="1:59" ht="14.25" x14ac:dyDescent="0.2">
      <c r="A1879" s="139"/>
      <c r="B1879" s="139"/>
      <c r="C1879" s="139"/>
      <c r="D1879" s="139"/>
      <c r="E1879" s="139"/>
      <c r="F1879" s="139"/>
      <c r="G1879" s="139"/>
      <c r="H1879" s="139"/>
      <c r="I1879" s="139"/>
      <c r="J1879" s="139"/>
      <c r="K1879" s="139"/>
      <c r="L1879" s="139"/>
      <c r="M1879" s="139"/>
      <c r="N1879" s="139"/>
      <c r="O1879" s="139"/>
      <c r="P1879" s="139"/>
      <c r="Q1879" s="139"/>
      <c r="R1879" s="139"/>
      <c r="S1879" s="139"/>
      <c r="T1879" s="139"/>
      <c r="U1879" s="139"/>
      <c r="V1879" s="139"/>
      <c r="W1879" s="139"/>
      <c r="X1879" s="139"/>
      <c r="Y1879" s="139"/>
      <c r="Z1879" s="139"/>
      <c r="AA1879" s="139"/>
      <c r="AB1879" s="139"/>
      <c r="AC1879" s="139"/>
      <c r="AD1879" s="139"/>
      <c r="AE1879" s="139"/>
      <c r="AF1879" s="139"/>
      <c r="AG1879" s="139"/>
      <c r="AH1879" s="139"/>
      <c r="AI1879" s="139"/>
      <c r="AJ1879" s="139"/>
      <c r="AK1879" s="139"/>
      <c r="AL1879" s="139"/>
      <c r="AM1879" s="139"/>
      <c r="AN1879" s="139"/>
      <c r="AO1879" s="139"/>
      <c r="AP1879" s="139"/>
      <c r="AQ1879" s="139"/>
      <c r="AR1879" s="139"/>
      <c r="AS1879" s="139"/>
      <c r="AT1879" s="139"/>
      <c r="AU1879" s="139"/>
      <c r="AV1879" s="139"/>
      <c r="AW1879" s="139"/>
      <c r="AX1879" s="139"/>
      <c r="AY1879" s="139"/>
      <c r="AZ1879" s="139"/>
      <c r="BA1879" s="139"/>
      <c r="BB1879" s="139"/>
      <c r="BC1879" s="139"/>
      <c r="BD1879" s="139"/>
      <c r="BE1879" s="139"/>
      <c r="BF1879" s="139"/>
      <c r="BG1879" s="139"/>
    </row>
    <row r="1880" spans="1:59" ht="14.25" x14ac:dyDescent="0.2">
      <c r="A1880" s="139"/>
      <c r="B1880" s="139"/>
      <c r="C1880" s="139"/>
      <c r="D1880" s="139"/>
      <c r="E1880" s="139"/>
      <c r="F1880" s="139"/>
      <c r="G1880" s="139"/>
      <c r="H1880" s="139"/>
      <c r="I1880" s="139"/>
      <c r="J1880" s="139"/>
      <c r="K1880" s="139"/>
      <c r="L1880" s="139"/>
      <c r="M1880" s="139"/>
      <c r="N1880" s="139"/>
      <c r="O1880" s="139"/>
      <c r="P1880" s="139"/>
      <c r="Q1880" s="139"/>
      <c r="R1880" s="139"/>
      <c r="S1880" s="139"/>
      <c r="T1880" s="139"/>
      <c r="U1880" s="139"/>
      <c r="V1880" s="139"/>
      <c r="W1880" s="139"/>
      <c r="X1880" s="139"/>
      <c r="Y1880" s="139"/>
      <c r="Z1880" s="139"/>
      <c r="AA1880" s="139"/>
      <c r="AB1880" s="139"/>
      <c r="AC1880" s="139"/>
      <c r="AD1880" s="139"/>
      <c r="AE1880" s="139"/>
      <c r="AF1880" s="139"/>
      <c r="AG1880" s="139"/>
      <c r="AH1880" s="139"/>
      <c r="AI1880" s="139"/>
      <c r="AJ1880" s="139"/>
      <c r="AK1880" s="139"/>
      <c r="AL1880" s="139"/>
      <c r="AM1880" s="139"/>
      <c r="AN1880" s="139"/>
      <c r="AO1880" s="139"/>
      <c r="AP1880" s="139"/>
      <c r="AQ1880" s="139"/>
      <c r="AR1880" s="139"/>
      <c r="AS1880" s="139"/>
      <c r="AT1880" s="139"/>
      <c r="AU1880" s="139"/>
      <c r="AV1880" s="139"/>
      <c r="AW1880" s="139"/>
      <c r="AX1880" s="139"/>
      <c r="AY1880" s="139"/>
      <c r="AZ1880" s="139"/>
      <c r="BA1880" s="139"/>
      <c r="BB1880" s="139"/>
      <c r="BC1880" s="139"/>
      <c r="BD1880" s="139"/>
      <c r="BE1880" s="139"/>
      <c r="BF1880" s="139"/>
      <c r="BG1880" s="139"/>
    </row>
    <row r="1881" spans="1:59" ht="14.25" x14ac:dyDescent="0.2">
      <c r="A1881" s="139"/>
      <c r="B1881" s="139"/>
      <c r="C1881" s="139"/>
      <c r="D1881" s="139"/>
      <c r="E1881" s="139"/>
      <c r="F1881" s="139"/>
      <c r="G1881" s="139"/>
      <c r="H1881" s="139"/>
      <c r="I1881" s="139"/>
      <c r="J1881" s="139"/>
      <c r="K1881" s="139"/>
      <c r="L1881" s="139"/>
      <c r="M1881" s="139"/>
      <c r="N1881" s="139"/>
      <c r="O1881" s="139"/>
      <c r="P1881" s="139"/>
      <c r="Q1881" s="139"/>
      <c r="R1881" s="139"/>
      <c r="S1881" s="139"/>
      <c r="T1881" s="139"/>
      <c r="U1881" s="139"/>
      <c r="V1881" s="139"/>
      <c r="W1881" s="139"/>
      <c r="X1881" s="139"/>
      <c r="Y1881" s="139"/>
      <c r="Z1881" s="139"/>
      <c r="AA1881" s="139"/>
      <c r="AB1881" s="139"/>
      <c r="AC1881" s="139"/>
      <c r="AD1881" s="139"/>
      <c r="AE1881" s="139"/>
      <c r="AF1881" s="139"/>
      <c r="AG1881" s="139"/>
      <c r="AH1881" s="139"/>
      <c r="AI1881" s="139"/>
      <c r="AJ1881" s="139"/>
      <c r="AK1881" s="139"/>
      <c r="AL1881" s="139"/>
      <c r="AM1881" s="139"/>
      <c r="AN1881" s="139"/>
      <c r="AO1881" s="139"/>
      <c r="AP1881" s="139"/>
      <c r="AQ1881" s="139"/>
      <c r="AR1881" s="139"/>
      <c r="AS1881" s="139"/>
      <c r="AT1881" s="139"/>
      <c r="AU1881" s="139"/>
      <c r="AV1881" s="139"/>
      <c r="AW1881" s="139"/>
      <c r="AX1881" s="139"/>
      <c r="AY1881" s="139"/>
      <c r="AZ1881" s="139"/>
      <c r="BA1881" s="139"/>
      <c r="BB1881" s="139"/>
      <c r="BC1881" s="139"/>
      <c r="BD1881" s="139"/>
      <c r="BE1881" s="139"/>
      <c r="BF1881" s="139"/>
      <c r="BG1881" s="139"/>
    </row>
    <row r="1882" spans="1:59" ht="14.25" x14ac:dyDescent="0.2">
      <c r="A1882" s="139"/>
      <c r="B1882" s="139"/>
      <c r="C1882" s="139"/>
      <c r="D1882" s="139"/>
      <c r="E1882" s="139"/>
      <c r="F1882" s="139"/>
      <c r="G1882" s="139"/>
      <c r="H1882" s="139"/>
      <c r="I1882" s="139"/>
      <c r="J1882" s="139"/>
      <c r="K1882" s="139"/>
      <c r="L1882" s="139"/>
      <c r="M1882" s="139"/>
      <c r="N1882" s="139"/>
      <c r="O1882" s="139"/>
      <c r="P1882" s="139"/>
      <c r="Q1882" s="139"/>
      <c r="R1882" s="139"/>
      <c r="S1882" s="139"/>
      <c r="T1882" s="139"/>
      <c r="U1882" s="139"/>
      <c r="V1882" s="139"/>
      <c r="W1882" s="139"/>
      <c r="X1882" s="139"/>
      <c r="Y1882" s="139"/>
      <c r="Z1882" s="139"/>
      <c r="AA1882" s="139"/>
      <c r="AB1882" s="139"/>
      <c r="AC1882" s="139"/>
      <c r="AD1882" s="139"/>
      <c r="AE1882" s="139"/>
      <c r="AF1882" s="139"/>
      <c r="AG1882" s="139"/>
      <c r="AH1882" s="139"/>
      <c r="AI1882" s="139"/>
      <c r="AJ1882" s="139"/>
      <c r="AK1882" s="139"/>
      <c r="AL1882" s="139"/>
      <c r="AM1882" s="139"/>
      <c r="AN1882" s="139"/>
      <c r="AO1882" s="139"/>
      <c r="AP1882" s="139"/>
      <c r="AQ1882" s="139"/>
      <c r="AR1882" s="139"/>
      <c r="AS1882" s="139"/>
      <c r="AT1882" s="139"/>
      <c r="AU1882" s="139"/>
      <c r="AV1882" s="139"/>
      <c r="AW1882" s="139"/>
      <c r="AX1882" s="139"/>
      <c r="AY1882" s="139"/>
      <c r="AZ1882" s="139"/>
      <c r="BA1882" s="139"/>
      <c r="BB1882" s="139"/>
      <c r="BC1882" s="139"/>
      <c r="BD1882" s="139"/>
      <c r="BE1882" s="139"/>
      <c r="BF1882" s="139"/>
      <c r="BG1882" s="139"/>
    </row>
    <row r="1883" spans="1:59" ht="14.25" x14ac:dyDescent="0.2">
      <c r="A1883" s="139"/>
      <c r="B1883" s="139"/>
      <c r="C1883" s="139"/>
      <c r="D1883" s="139"/>
      <c r="E1883" s="139"/>
      <c r="F1883" s="139"/>
      <c r="G1883" s="139"/>
      <c r="H1883" s="139"/>
      <c r="I1883" s="139"/>
      <c r="J1883" s="139"/>
      <c r="K1883" s="139"/>
      <c r="L1883" s="139"/>
      <c r="M1883" s="139"/>
      <c r="N1883" s="139"/>
      <c r="O1883" s="139"/>
      <c r="P1883" s="139"/>
      <c r="Q1883" s="139"/>
      <c r="R1883" s="139"/>
      <c r="S1883" s="139"/>
      <c r="T1883" s="139"/>
      <c r="U1883" s="139"/>
      <c r="V1883" s="139"/>
      <c r="W1883" s="139"/>
      <c r="X1883" s="139"/>
      <c r="Y1883" s="139"/>
      <c r="Z1883" s="139"/>
      <c r="AA1883" s="139"/>
      <c r="AB1883" s="139"/>
      <c r="AC1883" s="139"/>
      <c r="AD1883" s="139"/>
      <c r="AE1883" s="139"/>
      <c r="AF1883" s="139"/>
      <c r="AG1883" s="139"/>
      <c r="AH1883" s="139"/>
      <c r="AI1883" s="139"/>
      <c r="AJ1883" s="139"/>
      <c r="AK1883" s="139"/>
      <c r="AL1883" s="139"/>
      <c r="AM1883" s="139"/>
      <c r="AN1883" s="139"/>
      <c r="AO1883" s="139"/>
      <c r="AP1883" s="139"/>
      <c r="AQ1883" s="139"/>
      <c r="AR1883" s="139"/>
      <c r="AS1883" s="139"/>
      <c r="AT1883" s="139"/>
      <c r="AU1883" s="139"/>
      <c r="AV1883" s="139"/>
      <c r="AW1883" s="139"/>
      <c r="AX1883" s="139"/>
      <c r="AY1883" s="139"/>
      <c r="AZ1883" s="139"/>
      <c r="BA1883" s="139"/>
      <c r="BB1883" s="139"/>
      <c r="BC1883" s="139"/>
      <c r="BD1883" s="139"/>
      <c r="BE1883" s="139"/>
      <c r="BF1883" s="139"/>
      <c r="BG1883" s="139"/>
    </row>
    <row r="1884" spans="1:59" ht="14.25" x14ac:dyDescent="0.2">
      <c r="A1884" s="139"/>
      <c r="B1884" s="139"/>
      <c r="C1884" s="139"/>
      <c r="D1884" s="139"/>
      <c r="E1884" s="139"/>
      <c r="F1884" s="139"/>
      <c r="G1884" s="139"/>
      <c r="H1884" s="139"/>
      <c r="I1884" s="139"/>
      <c r="J1884" s="139"/>
      <c r="K1884" s="139"/>
      <c r="L1884" s="139"/>
      <c r="M1884" s="139"/>
      <c r="N1884" s="139"/>
      <c r="O1884" s="139"/>
      <c r="P1884" s="139"/>
      <c r="Q1884" s="139"/>
      <c r="R1884" s="139"/>
      <c r="S1884" s="139"/>
      <c r="T1884" s="139"/>
      <c r="U1884" s="139"/>
      <c r="V1884" s="139"/>
      <c r="W1884" s="139"/>
      <c r="X1884" s="139"/>
      <c r="Y1884" s="139"/>
      <c r="Z1884" s="139"/>
      <c r="AA1884" s="139"/>
      <c r="AB1884" s="139"/>
      <c r="AC1884" s="139"/>
      <c r="AD1884" s="139"/>
      <c r="AE1884" s="139"/>
      <c r="AF1884" s="139"/>
      <c r="AG1884" s="139"/>
      <c r="AH1884" s="139"/>
      <c r="AI1884" s="139"/>
      <c r="AJ1884" s="139"/>
      <c r="AK1884" s="139"/>
      <c r="AL1884" s="139"/>
      <c r="AM1884" s="139"/>
      <c r="AN1884" s="139"/>
      <c r="AO1884" s="139"/>
      <c r="AP1884" s="139"/>
      <c r="AQ1884" s="139"/>
      <c r="AR1884" s="139"/>
      <c r="AS1884" s="139"/>
      <c r="AT1884" s="139"/>
      <c r="AU1884" s="139"/>
      <c r="AV1884" s="139"/>
      <c r="AW1884" s="139"/>
      <c r="AX1884" s="139"/>
      <c r="AY1884" s="139"/>
      <c r="AZ1884" s="139"/>
      <c r="BA1884" s="139"/>
      <c r="BB1884" s="139"/>
      <c r="BC1884" s="139"/>
      <c r="BD1884" s="139"/>
      <c r="BE1884" s="139"/>
      <c r="BF1884" s="139"/>
      <c r="BG1884" s="139"/>
    </row>
    <row r="1885" spans="1:59" ht="14.25" x14ac:dyDescent="0.2">
      <c r="A1885" s="139"/>
      <c r="B1885" s="139"/>
      <c r="C1885" s="139"/>
      <c r="D1885" s="139"/>
      <c r="E1885" s="139"/>
      <c r="F1885" s="139"/>
      <c r="G1885" s="139"/>
      <c r="H1885" s="139"/>
      <c r="I1885" s="139"/>
      <c r="J1885" s="139"/>
      <c r="K1885" s="139"/>
      <c r="L1885" s="139"/>
      <c r="M1885" s="139"/>
      <c r="N1885" s="139"/>
      <c r="O1885" s="139"/>
      <c r="P1885" s="139"/>
      <c r="Q1885" s="139"/>
      <c r="R1885" s="139"/>
      <c r="S1885" s="139"/>
      <c r="T1885" s="139"/>
      <c r="U1885" s="139"/>
      <c r="V1885" s="139"/>
      <c r="W1885" s="139"/>
      <c r="X1885" s="139"/>
      <c r="Y1885" s="139"/>
      <c r="Z1885" s="139"/>
      <c r="AA1885" s="139"/>
      <c r="AB1885" s="139"/>
      <c r="AC1885" s="139"/>
      <c r="AD1885" s="139"/>
      <c r="AE1885" s="139"/>
      <c r="AF1885" s="139"/>
      <c r="AG1885" s="139"/>
      <c r="AH1885" s="139"/>
      <c r="AI1885" s="139"/>
      <c r="AJ1885" s="139"/>
      <c r="AK1885" s="139"/>
      <c r="AL1885" s="139"/>
      <c r="AM1885" s="139"/>
      <c r="AN1885" s="139"/>
      <c r="AO1885" s="139"/>
      <c r="AP1885" s="139"/>
      <c r="AQ1885" s="139"/>
      <c r="AR1885" s="139"/>
      <c r="AS1885" s="139"/>
      <c r="AT1885" s="139"/>
      <c r="AU1885" s="139"/>
      <c r="AV1885" s="139"/>
      <c r="AW1885" s="139"/>
      <c r="AX1885" s="139"/>
      <c r="AY1885" s="139"/>
      <c r="AZ1885" s="139"/>
      <c r="BA1885" s="139"/>
      <c r="BB1885" s="139"/>
      <c r="BC1885" s="139"/>
      <c r="BD1885" s="139"/>
      <c r="BE1885" s="139"/>
      <c r="BF1885" s="139"/>
      <c r="BG1885" s="139"/>
    </row>
    <row r="1886" spans="1:59" ht="14.25" x14ac:dyDescent="0.2">
      <c r="A1886" s="139"/>
      <c r="B1886" s="139"/>
      <c r="C1886" s="139"/>
      <c r="D1886" s="139"/>
      <c r="E1886" s="139"/>
      <c r="F1886" s="139"/>
      <c r="G1886" s="139"/>
      <c r="H1886" s="139"/>
      <c r="I1886" s="139"/>
      <c r="J1886" s="139"/>
      <c r="K1886" s="139"/>
      <c r="L1886" s="139"/>
      <c r="M1886" s="139"/>
      <c r="N1886" s="139"/>
      <c r="O1886" s="139"/>
      <c r="P1886" s="139"/>
      <c r="Q1886" s="139"/>
      <c r="R1886" s="139"/>
      <c r="S1886" s="139"/>
      <c r="T1886" s="139"/>
      <c r="U1886" s="139"/>
      <c r="V1886" s="139"/>
      <c r="W1886" s="139"/>
      <c r="X1886" s="139"/>
      <c r="Y1886" s="139"/>
      <c r="Z1886" s="139"/>
      <c r="AA1886" s="139"/>
      <c r="AB1886" s="139"/>
      <c r="AC1886" s="139"/>
      <c r="AD1886" s="139"/>
      <c r="AE1886" s="139"/>
      <c r="AF1886" s="139"/>
      <c r="AG1886" s="139"/>
      <c r="AH1886" s="139"/>
      <c r="AI1886" s="139"/>
      <c r="AJ1886" s="139"/>
      <c r="AK1886" s="139"/>
      <c r="AL1886" s="139"/>
      <c r="AM1886" s="139"/>
      <c r="AN1886" s="139"/>
      <c r="AO1886" s="139"/>
      <c r="AP1886" s="139"/>
      <c r="AQ1886" s="139"/>
      <c r="AR1886" s="139"/>
      <c r="AS1886" s="139"/>
      <c r="AT1886" s="139"/>
      <c r="AU1886" s="139"/>
      <c r="AV1886" s="139"/>
      <c r="AW1886" s="139"/>
      <c r="AX1886" s="139"/>
      <c r="AY1886" s="139"/>
      <c r="AZ1886" s="139"/>
      <c r="BA1886" s="139"/>
      <c r="BB1886" s="139"/>
      <c r="BC1886" s="139"/>
      <c r="BD1886" s="139"/>
      <c r="BE1886" s="139"/>
      <c r="BF1886" s="139"/>
      <c r="BG1886" s="139"/>
    </row>
    <row r="1887" spans="1:59" ht="14.25" x14ac:dyDescent="0.2">
      <c r="A1887" s="139"/>
      <c r="B1887" s="139"/>
      <c r="C1887" s="139"/>
      <c r="D1887" s="139"/>
      <c r="E1887" s="139"/>
      <c r="F1887" s="139"/>
      <c r="G1887" s="139"/>
      <c r="H1887" s="139"/>
      <c r="I1887" s="139"/>
      <c r="J1887" s="139"/>
      <c r="K1887" s="139"/>
      <c r="L1887" s="139"/>
      <c r="M1887" s="139"/>
      <c r="N1887" s="139"/>
      <c r="O1887" s="139"/>
      <c r="P1887" s="139"/>
      <c r="Q1887" s="139"/>
      <c r="R1887" s="139"/>
      <c r="S1887" s="139"/>
      <c r="T1887" s="139"/>
      <c r="U1887" s="139"/>
      <c r="V1887" s="139"/>
      <c r="W1887" s="139"/>
      <c r="X1887" s="139"/>
      <c r="Y1887" s="139"/>
      <c r="Z1887" s="139"/>
      <c r="AA1887" s="139"/>
      <c r="AB1887" s="139"/>
      <c r="AC1887" s="139"/>
      <c r="AD1887" s="139"/>
      <c r="AE1887" s="139"/>
      <c r="AF1887" s="139"/>
      <c r="AG1887" s="139"/>
      <c r="AH1887" s="139"/>
      <c r="AI1887" s="139"/>
      <c r="AJ1887" s="139"/>
      <c r="AK1887" s="139"/>
      <c r="AL1887" s="139"/>
      <c r="AM1887" s="139"/>
      <c r="AN1887" s="139"/>
      <c r="AO1887" s="139"/>
      <c r="AP1887" s="139"/>
      <c r="AQ1887" s="139"/>
      <c r="AR1887" s="139"/>
      <c r="AS1887" s="139"/>
      <c r="AT1887" s="139"/>
      <c r="AU1887" s="139"/>
      <c r="AV1887" s="139"/>
      <c r="AW1887" s="139"/>
      <c r="AX1887" s="139"/>
      <c r="AY1887" s="139"/>
      <c r="AZ1887" s="139"/>
      <c r="BA1887" s="139"/>
      <c r="BB1887" s="139"/>
      <c r="BC1887" s="139"/>
      <c r="BD1887" s="139"/>
      <c r="BE1887" s="139"/>
      <c r="BF1887" s="139"/>
      <c r="BG1887" s="139"/>
    </row>
    <row r="1888" spans="1:59" ht="14.25" x14ac:dyDescent="0.2">
      <c r="A1888" s="139"/>
      <c r="B1888" s="139"/>
      <c r="C1888" s="139"/>
      <c r="D1888" s="139"/>
      <c r="E1888" s="139"/>
      <c r="F1888" s="139"/>
      <c r="G1888" s="139"/>
      <c r="H1888" s="139"/>
      <c r="I1888" s="139"/>
      <c r="J1888" s="139"/>
      <c r="K1888" s="139"/>
      <c r="L1888" s="139"/>
      <c r="M1888" s="139"/>
      <c r="N1888" s="139"/>
      <c r="O1888" s="139"/>
      <c r="P1888" s="139"/>
      <c r="Q1888" s="139"/>
      <c r="R1888" s="139"/>
      <c r="S1888" s="139"/>
      <c r="T1888" s="139"/>
      <c r="U1888" s="139"/>
      <c r="V1888" s="139"/>
      <c r="W1888" s="139"/>
      <c r="X1888" s="139"/>
      <c r="Y1888" s="139"/>
      <c r="Z1888" s="139"/>
      <c r="AA1888" s="139"/>
      <c r="AB1888" s="139"/>
      <c r="AC1888" s="139"/>
      <c r="AD1888" s="139"/>
      <c r="AE1888" s="139"/>
      <c r="AF1888" s="139"/>
      <c r="AG1888" s="139"/>
      <c r="AH1888" s="139"/>
      <c r="AI1888" s="139"/>
      <c r="AJ1888" s="139"/>
      <c r="AK1888" s="139"/>
      <c r="AL1888" s="139"/>
      <c r="AM1888" s="139"/>
      <c r="AN1888" s="139"/>
      <c r="AO1888" s="139"/>
      <c r="AP1888" s="139"/>
      <c r="AQ1888" s="139"/>
      <c r="AR1888" s="139"/>
      <c r="AS1888" s="139"/>
      <c r="AT1888" s="139"/>
      <c r="AU1888" s="139"/>
      <c r="AV1888" s="139"/>
      <c r="AW1888" s="139"/>
      <c r="AX1888" s="139"/>
      <c r="AY1888" s="139"/>
      <c r="AZ1888" s="139"/>
      <c r="BA1888" s="139"/>
      <c r="BB1888" s="139"/>
      <c r="BC1888" s="139"/>
      <c r="BD1888" s="139"/>
      <c r="BE1888" s="139"/>
      <c r="BF1888" s="139"/>
      <c r="BG1888" s="139"/>
    </row>
    <row r="1889" spans="1:59" ht="14.25" x14ac:dyDescent="0.2">
      <c r="A1889" s="139"/>
      <c r="B1889" s="139"/>
      <c r="C1889" s="139"/>
      <c r="D1889" s="139"/>
      <c r="E1889" s="139"/>
      <c r="F1889" s="139"/>
      <c r="G1889" s="139"/>
      <c r="H1889" s="139"/>
      <c r="I1889" s="139"/>
      <c r="J1889" s="139"/>
      <c r="K1889" s="139"/>
      <c r="L1889" s="139"/>
      <c r="M1889" s="139"/>
      <c r="N1889" s="139"/>
      <c r="O1889" s="139"/>
      <c r="P1889" s="139"/>
      <c r="Q1889" s="139"/>
      <c r="R1889" s="139"/>
      <c r="S1889" s="139"/>
      <c r="T1889" s="139"/>
      <c r="U1889" s="139"/>
      <c r="V1889" s="139"/>
      <c r="W1889" s="139"/>
      <c r="X1889" s="139"/>
      <c r="Y1889" s="139"/>
      <c r="Z1889" s="139"/>
      <c r="AA1889" s="139"/>
      <c r="AB1889" s="139"/>
      <c r="AC1889" s="139"/>
      <c r="AD1889" s="139"/>
      <c r="AE1889" s="139"/>
      <c r="AF1889" s="139"/>
      <c r="AG1889" s="139"/>
      <c r="AH1889" s="139"/>
      <c r="AI1889" s="139"/>
      <c r="AJ1889" s="139"/>
      <c r="AK1889" s="139"/>
      <c r="AL1889" s="139"/>
      <c r="AM1889" s="139"/>
      <c r="AN1889" s="139"/>
      <c r="AO1889" s="139"/>
      <c r="AP1889" s="139"/>
      <c r="AQ1889" s="139"/>
      <c r="AR1889" s="139"/>
      <c r="AS1889" s="139"/>
      <c r="AT1889" s="139"/>
      <c r="AU1889" s="139"/>
      <c r="AV1889" s="139"/>
      <c r="AW1889" s="139"/>
      <c r="AX1889" s="139"/>
      <c r="AY1889" s="139"/>
      <c r="AZ1889" s="139"/>
      <c r="BA1889" s="139"/>
      <c r="BB1889" s="139"/>
      <c r="BC1889" s="139"/>
      <c r="BD1889" s="139"/>
      <c r="BE1889" s="139"/>
      <c r="BF1889" s="139"/>
      <c r="BG1889" s="139"/>
    </row>
    <row r="1890" spans="1:59" ht="14.25" x14ac:dyDescent="0.2">
      <c r="A1890" s="139"/>
      <c r="B1890" s="139"/>
      <c r="C1890" s="139"/>
      <c r="D1890" s="139"/>
      <c r="E1890" s="139"/>
      <c r="F1890" s="139"/>
      <c r="G1890" s="139"/>
      <c r="H1890" s="139"/>
      <c r="I1890" s="139"/>
      <c r="J1890" s="139"/>
      <c r="K1890" s="139"/>
      <c r="L1890" s="139"/>
      <c r="M1890" s="139"/>
      <c r="N1890" s="139"/>
      <c r="O1890" s="139"/>
      <c r="P1890" s="139"/>
      <c r="Q1890" s="139"/>
      <c r="R1890" s="139"/>
      <c r="S1890" s="139"/>
      <c r="T1890" s="139"/>
      <c r="U1890" s="139"/>
      <c r="V1890" s="139"/>
      <c r="W1890" s="139"/>
      <c r="X1890" s="139"/>
      <c r="Y1890" s="139"/>
      <c r="Z1890" s="139"/>
      <c r="AA1890" s="139"/>
      <c r="AB1890" s="139"/>
      <c r="AC1890" s="139"/>
      <c r="AD1890" s="139"/>
      <c r="AE1890" s="139"/>
      <c r="AF1890" s="139"/>
      <c r="AG1890" s="139"/>
      <c r="AH1890" s="139"/>
      <c r="AI1890" s="139"/>
      <c r="AJ1890" s="139"/>
      <c r="AK1890" s="139"/>
      <c r="AL1890" s="139"/>
      <c r="AM1890" s="139"/>
      <c r="AN1890" s="139"/>
      <c r="AO1890" s="139"/>
      <c r="AP1890" s="139"/>
      <c r="AQ1890" s="139"/>
      <c r="AR1890" s="139"/>
      <c r="AS1890" s="139"/>
      <c r="AT1890" s="139"/>
      <c r="AU1890" s="139"/>
      <c r="AV1890" s="139"/>
      <c r="AW1890" s="139"/>
      <c r="AX1890" s="139"/>
      <c r="AY1890" s="139"/>
      <c r="AZ1890" s="139"/>
      <c r="BA1890" s="139"/>
      <c r="BB1890" s="139"/>
      <c r="BC1890" s="139"/>
      <c r="BD1890" s="139"/>
      <c r="BE1890" s="139"/>
      <c r="BF1890" s="139"/>
      <c r="BG1890" s="139"/>
    </row>
    <row r="1891" spans="1:59" ht="14.25" x14ac:dyDescent="0.2">
      <c r="A1891" s="139"/>
      <c r="B1891" s="139"/>
      <c r="C1891" s="139"/>
      <c r="D1891" s="139"/>
      <c r="E1891" s="139"/>
      <c r="F1891" s="139"/>
      <c r="G1891" s="139"/>
      <c r="H1891" s="139"/>
      <c r="I1891" s="139"/>
      <c r="J1891" s="139"/>
      <c r="K1891" s="139"/>
      <c r="L1891" s="139"/>
      <c r="M1891" s="139"/>
      <c r="N1891" s="139"/>
      <c r="O1891" s="139"/>
      <c r="P1891" s="139"/>
      <c r="Q1891" s="139"/>
      <c r="R1891" s="139"/>
      <c r="S1891" s="139"/>
      <c r="T1891" s="139"/>
      <c r="U1891" s="139"/>
      <c r="V1891" s="139"/>
      <c r="W1891" s="139"/>
      <c r="X1891" s="139"/>
      <c r="Y1891" s="139"/>
      <c r="Z1891" s="139"/>
      <c r="AA1891" s="139"/>
      <c r="AB1891" s="139"/>
      <c r="AC1891" s="139"/>
      <c r="AD1891" s="139"/>
      <c r="AE1891" s="139"/>
      <c r="AF1891" s="139"/>
      <c r="AG1891" s="139"/>
      <c r="AH1891" s="139"/>
      <c r="AI1891" s="139"/>
      <c r="AJ1891" s="139"/>
      <c r="AK1891" s="139"/>
      <c r="AL1891" s="139"/>
      <c r="AM1891" s="139"/>
      <c r="AN1891" s="139"/>
      <c r="AO1891" s="139"/>
      <c r="AP1891" s="139"/>
      <c r="AQ1891" s="139"/>
      <c r="AR1891" s="139"/>
      <c r="AS1891" s="139"/>
      <c r="AT1891" s="139"/>
      <c r="AU1891" s="139"/>
      <c r="AV1891" s="139"/>
      <c r="AW1891" s="139"/>
      <c r="AX1891" s="139"/>
      <c r="AY1891" s="139"/>
      <c r="AZ1891" s="139"/>
      <c r="BA1891" s="139"/>
      <c r="BB1891" s="139"/>
      <c r="BC1891" s="139"/>
      <c r="BD1891" s="139"/>
      <c r="BE1891" s="139"/>
      <c r="BF1891" s="139"/>
      <c r="BG1891" s="139"/>
    </row>
    <row r="1892" spans="1:59" ht="14.25" x14ac:dyDescent="0.2">
      <c r="A1892" s="139"/>
      <c r="B1892" s="139"/>
      <c r="C1892" s="139"/>
      <c r="D1892" s="139"/>
      <c r="E1892" s="139"/>
      <c r="F1892" s="139"/>
      <c r="G1892" s="139"/>
      <c r="H1892" s="139"/>
      <c r="I1892" s="139"/>
      <c r="J1892" s="139"/>
      <c r="K1892" s="139"/>
      <c r="L1892" s="139"/>
      <c r="M1892" s="139"/>
      <c r="N1892" s="139"/>
      <c r="O1892" s="139"/>
      <c r="P1892" s="139"/>
      <c r="Q1892" s="139"/>
      <c r="R1892" s="139"/>
      <c r="S1892" s="139"/>
      <c r="T1892" s="139"/>
      <c r="U1892" s="139"/>
      <c r="V1892" s="139"/>
      <c r="W1892" s="139"/>
      <c r="X1892" s="139"/>
      <c r="Y1892" s="139"/>
      <c r="Z1892" s="139"/>
      <c r="AA1892" s="139"/>
      <c r="AB1892" s="139"/>
      <c r="AC1892" s="139"/>
      <c r="AD1892" s="139"/>
      <c r="AE1892" s="139"/>
      <c r="AF1892" s="139"/>
      <c r="AG1892" s="139"/>
      <c r="AH1892" s="139"/>
      <c r="AI1892" s="139"/>
      <c r="AJ1892" s="139"/>
      <c r="AK1892" s="139"/>
      <c r="AL1892" s="139"/>
      <c r="AM1892" s="139"/>
      <c r="AN1892" s="139"/>
      <c r="AO1892" s="139"/>
      <c r="AP1892" s="139"/>
      <c r="AQ1892" s="139"/>
      <c r="AR1892" s="139"/>
      <c r="AS1892" s="139"/>
      <c r="AT1892" s="139"/>
      <c r="AU1892" s="139"/>
      <c r="AV1892" s="139"/>
      <c r="AW1892" s="139"/>
      <c r="AX1892" s="139"/>
      <c r="AY1892" s="139"/>
      <c r="AZ1892" s="139"/>
      <c r="BA1892" s="139"/>
      <c r="BB1892" s="139"/>
      <c r="BC1892" s="139"/>
      <c r="BD1892" s="139"/>
      <c r="BE1892" s="139"/>
      <c r="BF1892" s="139"/>
      <c r="BG1892" s="139"/>
    </row>
    <row r="1893" spans="1:59" ht="14.25" x14ac:dyDescent="0.2">
      <c r="A1893" s="139"/>
      <c r="B1893" s="139"/>
      <c r="C1893" s="139"/>
      <c r="D1893" s="139"/>
      <c r="E1893" s="139"/>
      <c r="F1893" s="139"/>
      <c r="G1893" s="139"/>
      <c r="H1893" s="139"/>
      <c r="I1893" s="139"/>
      <c r="J1893" s="139"/>
      <c r="K1893" s="139"/>
      <c r="L1893" s="139"/>
      <c r="M1893" s="139"/>
      <c r="N1893" s="139"/>
      <c r="O1893" s="139"/>
      <c r="P1893" s="139"/>
      <c r="Q1893" s="139"/>
      <c r="R1893" s="139"/>
      <c r="S1893" s="139"/>
      <c r="T1893" s="139"/>
      <c r="U1893" s="139"/>
      <c r="V1893" s="139"/>
      <c r="W1893" s="139"/>
      <c r="X1893" s="139"/>
      <c r="Y1893" s="139"/>
      <c r="Z1893" s="139"/>
      <c r="AA1893" s="139"/>
      <c r="AB1893" s="139"/>
      <c r="AC1893" s="139"/>
      <c r="AD1893" s="139"/>
      <c r="AE1893" s="139"/>
      <c r="AF1893" s="139"/>
      <c r="AG1893" s="139"/>
      <c r="AH1893" s="139"/>
      <c r="AI1893" s="139"/>
      <c r="AJ1893" s="139"/>
      <c r="AK1893" s="139"/>
      <c r="AL1893" s="139"/>
      <c r="AM1893" s="139"/>
      <c r="AN1893" s="139"/>
      <c r="AO1893" s="139"/>
      <c r="AP1893" s="139"/>
      <c r="AQ1893" s="139"/>
      <c r="AR1893" s="139"/>
      <c r="AS1893" s="139"/>
      <c r="AT1893" s="139"/>
      <c r="AU1893" s="139"/>
      <c r="AV1893" s="139"/>
      <c r="AW1893" s="139"/>
      <c r="AX1893" s="139"/>
      <c r="AY1893" s="139"/>
      <c r="AZ1893" s="139"/>
      <c r="BA1893" s="139"/>
      <c r="BB1893" s="139"/>
      <c r="BC1893" s="139"/>
      <c r="BD1893" s="139"/>
      <c r="BE1893" s="139"/>
      <c r="BF1893" s="139"/>
      <c r="BG1893" s="139"/>
    </row>
    <row r="1894" spans="1:59" ht="14.25" x14ac:dyDescent="0.2">
      <c r="A1894" s="139"/>
      <c r="B1894" s="139"/>
      <c r="C1894" s="139"/>
      <c r="D1894" s="139"/>
      <c r="E1894" s="139"/>
      <c r="F1894" s="139"/>
      <c r="G1894" s="139"/>
      <c r="H1894" s="139"/>
      <c r="I1894" s="139"/>
      <c r="J1894" s="139"/>
      <c r="K1894" s="139"/>
      <c r="L1894" s="139"/>
      <c r="M1894" s="139"/>
      <c r="N1894" s="139"/>
      <c r="O1894" s="139"/>
      <c r="P1894" s="139"/>
      <c r="Q1894" s="139"/>
      <c r="R1894" s="139"/>
      <c r="S1894" s="139"/>
      <c r="T1894" s="139"/>
      <c r="U1894" s="139"/>
      <c r="V1894" s="139"/>
      <c r="W1894" s="139"/>
      <c r="X1894" s="139"/>
      <c r="Y1894" s="139"/>
      <c r="Z1894" s="139"/>
      <c r="AA1894" s="139"/>
      <c r="AB1894" s="139"/>
      <c r="AC1894" s="139"/>
      <c r="AD1894" s="139"/>
      <c r="AE1894" s="139"/>
      <c r="AF1894" s="139"/>
      <c r="AG1894" s="139"/>
      <c r="AH1894" s="139"/>
      <c r="AI1894" s="139"/>
      <c r="AJ1894" s="139"/>
      <c r="AK1894" s="139"/>
      <c r="AL1894" s="139"/>
      <c r="AM1894" s="139"/>
      <c r="AN1894" s="139"/>
      <c r="AO1894" s="139"/>
      <c r="AP1894" s="139"/>
      <c r="AQ1894" s="139"/>
      <c r="AR1894" s="139"/>
      <c r="AS1894" s="139"/>
      <c r="AT1894" s="139"/>
      <c r="AU1894" s="139"/>
      <c r="AV1894" s="139"/>
      <c r="AW1894" s="139"/>
      <c r="AX1894" s="139"/>
      <c r="AY1894" s="139"/>
      <c r="AZ1894" s="139"/>
      <c r="BA1894" s="139"/>
      <c r="BB1894" s="139"/>
      <c r="BC1894" s="139"/>
      <c r="BD1894" s="139"/>
      <c r="BE1894" s="139"/>
      <c r="BF1894" s="139"/>
      <c r="BG1894" s="139"/>
    </row>
    <row r="1895" spans="1:59" ht="14.25" x14ac:dyDescent="0.2">
      <c r="A1895" s="139"/>
      <c r="B1895" s="139"/>
      <c r="C1895" s="139"/>
      <c r="D1895" s="139"/>
      <c r="E1895" s="139"/>
      <c r="F1895" s="139"/>
      <c r="G1895" s="139"/>
      <c r="H1895" s="139"/>
      <c r="I1895" s="139"/>
      <c r="J1895" s="139"/>
      <c r="K1895" s="139"/>
      <c r="L1895" s="139"/>
      <c r="M1895" s="139"/>
      <c r="N1895" s="139"/>
      <c r="O1895" s="139"/>
      <c r="P1895" s="139"/>
      <c r="Q1895" s="139"/>
      <c r="R1895" s="139"/>
      <c r="S1895" s="139"/>
      <c r="T1895" s="139"/>
      <c r="U1895" s="139"/>
      <c r="V1895" s="139"/>
      <c r="W1895" s="139"/>
      <c r="X1895" s="139"/>
      <c r="Y1895" s="139"/>
      <c r="Z1895" s="139"/>
      <c r="AA1895" s="139"/>
      <c r="AB1895" s="139"/>
      <c r="AC1895" s="139"/>
      <c r="AD1895" s="139"/>
      <c r="AE1895" s="139"/>
      <c r="AF1895" s="139"/>
      <c r="AG1895" s="139"/>
      <c r="AH1895" s="139"/>
      <c r="AI1895" s="139"/>
      <c r="AJ1895" s="139"/>
      <c r="AK1895" s="139"/>
      <c r="AL1895" s="139"/>
      <c r="AM1895" s="139"/>
      <c r="AN1895" s="139"/>
      <c r="AO1895" s="139"/>
      <c r="AP1895" s="139"/>
      <c r="AQ1895" s="139"/>
      <c r="AR1895" s="139"/>
      <c r="AS1895" s="139"/>
      <c r="AT1895" s="139"/>
      <c r="AU1895" s="139"/>
      <c r="AV1895" s="139"/>
      <c r="AW1895" s="139"/>
      <c r="AX1895" s="139"/>
      <c r="AY1895" s="139"/>
      <c r="AZ1895" s="139"/>
      <c r="BA1895" s="139"/>
      <c r="BB1895" s="139"/>
      <c r="BC1895" s="139"/>
      <c r="BD1895" s="139"/>
      <c r="BE1895" s="139"/>
      <c r="BF1895" s="139"/>
      <c r="BG1895" s="139"/>
    </row>
    <row r="1896" spans="1:59" ht="14.25" x14ac:dyDescent="0.2">
      <c r="A1896" s="139"/>
      <c r="B1896" s="139"/>
      <c r="C1896" s="139"/>
      <c r="D1896" s="139"/>
      <c r="E1896" s="139"/>
      <c r="F1896" s="139"/>
      <c r="G1896" s="139"/>
      <c r="H1896" s="139"/>
      <c r="I1896" s="139"/>
      <c r="J1896" s="139"/>
      <c r="K1896" s="139"/>
      <c r="L1896" s="139"/>
      <c r="M1896" s="139"/>
      <c r="N1896" s="139"/>
      <c r="O1896" s="139"/>
      <c r="P1896" s="139"/>
      <c r="Q1896" s="139"/>
      <c r="R1896" s="139"/>
      <c r="S1896" s="139"/>
      <c r="T1896" s="139"/>
      <c r="U1896" s="139"/>
      <c r="V1896" s="139"/>
      <c r="W1896" s="139"/>
      <c r="X1896" s="139"/>
      <c r="Y1896" s="139"/>
      <c r="Z1896" s="139"/>
      <c r="AA1896" s="139"/>
      <c r="AB1896" s="139"/>
      <c r="AC1896" s="139"/>
      <c r="AD1896" s="139"/>
      <c r="AE1896" s="139"/>
      <c r="AF1896" s="139"/>
      <c r="AG1896" s="139"/>
      <c r="AH1896" s="139"/>
      <c r="AI1896" s="139"/>
      <c r="AJ1896" s="139"/>
      <c r="AK1896" s="139"/>
      <c r="AL1896" s="139"/>
      <c r="AM1896" s="139"/>
      <c r="AN1896" s="139"/>
      <c r="AO1896" s="139"/>
      <c r="AP1896" s="139"/>
      <c r="AQ1896" s="139"/>
      <c r="AR1896" s="139"/>
      <c r="AS1896" s="139"/>
      <c r="AT1896" s="139"/>
      <c r="AU1896" s="139"/>
      <c r="AV1896" s="139"/>
      <c r="AW1896" s="139"/>
      <c r="AX1896" s="139"/>
      <c r="AY1896" s="139"/>
      <c r="AZ1896" s="139"/>
      <c r="BA1896" s="139"/>
      <c r="BB1896" s="139"/>
      <c r="BC1896" s="139"/>
      <c r="BD1896" s="139"/>
      <c r="BE1896" s="139"/>
      <c r="BF1896" s="139"/>
      <c r="BG1896" s="139"/>
    </row>
    <row r="1897" spans="1:59" ht="14.25" x14ac:dyDescent="0.2">
      <c r="A1897" s="139"/>
      <c r="B1897" s="139"/>
      <c r="C1897" s="139"/>
      <c r="D1897" s="139"/>
      <c r="E1897" s="139"/>
      <c r="F1897" s="139"/>
      <c r="G1897" s="139"/>
      <c r="H1897" s="139"/>
      <c r="I1897" s="139"/>
      <c r="J1897" s="139"/>
      <c r="K1897" s="139"/>
      <c r="L1897" s="139"/>
      <c r="M1897" s="139"/>
      <c r="N1897" s="139"/>
      <c r="O1897" s="139"/>
      <c r="P1897" s="139"/>
      <c r="Q1897" s="139"/>
      <c r="R1897" s="139"/>
      <c r="S1897" s="139"/>
      <c r="T1897" s="139"/>
      <c r="U1897" s="139"/>
      <c r="V1897" s="139"/>
      <c r="W1897" s="139"/>
      <c r="X1897" s="139"/>
      <c r="Y1897" s="139"/>
      <c r="Z1897" s="139"/>
      <c r="AA1897" s="139"/>
      <c r="AB1897" s="139"/>
      <c r="AC1897" s="139"/>
      <c r="AD1897" s="139"/>
      <c r="AE1897" s="139"/>
      <c r="AF1897" s="139"/>
      <c r="AG1897" s="139"/>
      <c r="AH1897" s="139"/>
      <c r="AI1897" s="139"/>
      <c r="AJ1897" s="139"/>
      <c r="AK1897" s="139"/>
      <c r="AL1897" s="139"/>
      <c r="AM1897" s="139"/>
      <c r="AN1897" s="139"/>
      <c r="AO1897" s="139"/>
      <c r="AP1897" s="139"/>
      <c r="AQ1897" s="139"/>
      <c r="AR1897" s="139"/>
      <c r="AS1897" s="139"/>
      <c r="AT1897" s="139"/>
      <c r="AU1897" s="139"/>
      <c r="AV1897" s="139"/>
      <c r="AW1897" s="139"/>
      <c r="AX1897" s="139"/>
      <c r="AY1897" s="139"/>
      <c r="AZ1897" s="139"/>
      <c r="BA1897" s="139"/>
      <c r="BB1897" s="139"/>
      <c r="BC1897" s="139"/>
      <c r="BD1897" s="139"/>
      <c r="BE1897" s="139"/>
      <c r="BF1897" s="139"/>
      <c r="BG1897" s="139"/>
    </row>
    <row r="1898" spans="1:59" ht="14.25" x14ac:dyDescent="0.2">
      <c r="A1898" s="139"/>
      <c r="B1898" s="139"/>
      <c r="C1898" s="139"/>
      <c r="D1898" s="139"/>
      <c r="E1898" s="139"/>
      <c r="F1898" s="139"/>
      <c r="G1898" s="139"/>
      <c r="H1898" s="139"/>
      <c r="I1898" s="139"/>
      <c r="J1898" s="139"/>
      <c r="K1898" s="139"/>
      <c r="L1898" s="139"/>
      <c r="M1898" s="139"/>
      <c r="N1898" s="139"/>
      <c r="O1898" s="139"/>
      <c r="P1898" s="139"/>
      <c r="Q1898" s="139"/>
      <c r="R1898" s="139"/>
      <c r="S1898" s="139"/>
      <c r="T1898" s="139"/>
      <c r="U1898" s="139"/>
      <c r="V1898" s="139"/>
      <c r="W1898" s="139"/>
      <c r="X1898" s="139"/>
      <c r="Y1898" s="139"/>
      <c r="Z1898" s="139"/>
      <c r="AA1898" s="139"/>
      <c r="AB1898" s="139"/>
      <c r="AC1898" s="139"/>
      <c r="AD1898" s="139"/>
      <c r="AE1898" s="139"/>
      <c r="AF1898" s="139"/>
      <c r="AG1898" s="139"/>
      <c r="AH1898" s="139"/>
      <c r="AI1898" s="139"/>
      <c r="AJ1898" s="139"/>
      <c r="AK1898" s="139"/>
      <c r="AL1898" s="139"/>
      <c r="AM1898" s="139"/>
      <c r="AN1898" s="139"/>
      <c r="AO1898" s="139"/>
      <c r="AP1898" s="139"/>
      <c r="AQ1898" s="139"/>
      <c r="AR1898" s="139"/>
      <c r="AS1898" s="139"/>
      <c r="AT1898" s="139"/>
      <c r="AU1898" s="139"/>
      <c r="AV1898" s="139"/>
      <c r="AW1898" s="139"/>
      <c r="AX1898" s="139"/>
      <c r="AY1898" s="139"/>
      <c r="AZ1898" s="139"/>
      <c r="BA1898" s="139"/>
      <c r="BB1898" s="139"/>
      <c r="BC1898" s="139"/>
      <c r="BD1898" s="139"/>
      <c r="BE1898" s="139"/>
      <c r="BF1898" s="139"/>
      <c r="BG1898" s="139"/>
    </row>
    <row r="1899" spans="1:59" ht="14.25" x14ac:dyDescent="0.2">
      <c r="A1899" s="139"/>
      <c r="B1899" s="139"/>
      <c r="C1899" s="139"/>
      <c r="D1899" s="139"/>
      <c r="E1899" s="139"/>
      <c r="F1899" s="139"/>
      <c r="G1899" s="139"/>
      <c r="H1899" s="139"/>
      <c r="I1899" s="139"/>
      <c r="J1899" s="139"/>
      <c r="K1899" s="139"/>
      <c r="L1899" s="139"/>
      <c r="M1899" s="139"/>
      <c r="N1899" s="139"/>
      <c r="O1899" s="139"/>
      <c r="P1899" s="139"/>
      <c r="Q1899" s="139"/>
      <c r="R1899" s="139"/>
      <c r="S1899" s="139"/>
      <c r="T1899" s="139"/>
      <c r="U1899" s="139"/>
      <c r="V1899" s="139"/>
      <c r="W1899" s="139"/>
      <c r="X1899" s="139"/>
      <c r="Y1899" s="139"/>
      <c r="Z1899" s="139"/>
      <c r="AA1899" s="139"/>
      <c r="AB1899" s="139"/>
      <c r="AC1899" s="139"/>
      <c r="AD1899" s="139"/>
      <c r="AE1899" s="139"/>
      <c r="AF1899" s="139"/>
      <c r="AG1899" s="139"/>
      <c r="AH1899" s="139"/>
      <c r="AI1899" s="139"/>
      <c r="AJ1899" s="139"/>
      <c r="AK1899" s="139"/>
      <c r="AL1899" s="139"/>
      <c r="AM1899" s="139"/>
      <c r="AN1899" s="139"/>
      <c r="AO1899" s="139"/>
      <c r="AP1899" s="139"/>
      <c r="AQ1899" s="139"/>
      <c r="AR1899" s="139"/>
      <c r="AS1899" s="139"/>
      <c r="AT1899" s="139"/>
      <c r="AU1899" s="139"/>
      <c r="AV1899" s="139"/>
      <c r="AW1899" s="139"/>
      <c r="AX1899" s="139"/>
      <c r="AY1899" s="139"/>
      <c r="AZ1899" s="139"/>
      <c r="BA1899" s="139"/>
      <c r="BB1899" s="139"/>
      <c r="BC1899" s="139"/>
      <c r="BD1899" s="139"/>
      <c r="BE1899" s="139"/>
      <c r="BF1899" s="139"/>
      <c r="BG1899" s="139"/>
    </row>
    <row r="1900" spans="1:59" ht="14.25" x14ac:dyDescent="0.2">
      <c r="A1900" s="139"/>
      <c r="B1900" s="139"/>
      <c r="C1900" s="139"/>
      <c r="D1900" s="139"/>
      <c r="E1900" s="139"/>
      <c r="F1900" s="139"/>
      <c r="G1900" s="139"/>
      <c r="H1900" s="139"/>
      <c r="I1900" s="139"/>
      <c r="J1900" s="139"/>
      <c r="K1900" s="139"/>
      <c r="L1900" s="139"/>
      <c r="M1900" s="139"/>
      <c r="N1900" s="139"/>
      <c r="O1900" s="139"/>
      <c r="P1900" s="139"/>
      <c r="Q1900" s="139"/>
      <c r="R1900" s="139"/>
      <c r="S1900" s="139"/>
      <c r="T1900" s="139"/>
      <c r="U1900" s="139"/>
      <c r="V1900" s="139"/>
      <c r="W1900" s="139"/>
      <c r="X1900" s="139"/>
      <c r="Y1900" s="139"/>
      <c r="Z1900" s="139"/>
      <c r="AA1900" s="139"/>
      <c r="AB1900" s="139"/>
      <c r="AC1900" s="139"/>
      <c r="AD1900" s="139"/>
      <c r="AE1900" s="139"/>
      <c r="AF1900" s="139"/>
      <c r="AG1900" s="139"/>
      <c r="AH1900" s="139"/>
      <c r="AI1900" s="139"/>
      <c r="AJ1900" s="139"/>
      <c r="AK1900" s="139"/>
      <c r="AL1900" s="139"/>
      <c r="AM1900" s="139"/>
      <c r="AN1900" s="139"/>
      <c r="AO1900" s="139"/>
      <c r="AP1900" s="139"/>
      <c r="AQ1900" s="139"/>
      <c r="AR1900" s="139"/>
      <c r="AS1900" s="139"/>
      <c r="AT1900" s="139"/>
      <c r="AU1900" s="139"/>
      <c r="AV1900" s="139"/>
      <c r="AW1900" s="139"/>
      <c r="AX1900" s="139"/>
      <c r="AY1900" s="139"/>
      <c r="AZ1900" s="139"/>
      <c r="BA1900" s="139"/>
      <c r="BB1900" s="139"/>
      <c r="BC1900" s="139"/>
      <c r="BD1900" s="139"/>
      <c r="BE1900" s="139"/>
      <c r="BF1900" s="139"/>
      <c r="BG1900" s="139"/>
    </row>
    <row r="1901" spans="1:59" ht="14.25" x14ac:dyDescent="0.2">
      <c r="A1901" s="139"/>
      <c r="B1901" s="139"/>
      <c r="C1901" s="139"/>
      <c r="D1901" s="139"/>
      <c r="E1901" s="139"/>
      <c r="F1901" s="139"/>
      <c r="G1901" s="139"/>
      <c r="H1901" s="139"/>
      <c r="I1901" s="139"/>
      <c r="J1901" s="139"/>
      <c r="K1901" s="139"/>
      <c r="L1901" s="139"/>
      <c r="M1901" s="139"/>
      <c r="N1901" s="139"/>
      <c r="O1901" s="139"/>
      <c r="P1901" s="139"/>
      <c r="Q1901" s="139"/>
      <c r="R1901" s="139"/>
      <c r="S1901" s="139"/>
      <c r="T1901" s="139"/>
      <c r="U1901" s="139"/>
      <c r="V1901" s="139"/>
      <c r="W1901" s="139"/>
      <c r="X1901" s="139"/>
      <c r="Y1901" s="139"/>
      <c r="Z1901" s="139"/>
      <c r="AA1901" s="139"/>
      <c r="AB1901" s="139"/>
      <c r="AC1901" s="139"/>
      <c r="AD1901" s="139"/>
      <c r="AE1901" s="139"/>
      <c r="AF1901" s="139"/>
      <c r="AG1901" s="139"/>
      <c r="AH1901" s="139"/>
      <c r="AI1901" s="139"/>
      <c r="AJ1901" s="139"/>
      <c r="AK1901" s="139"/>
      <c r="AL1901" s="139"/>
      <c r="AM1901" s="139"/>
      <c r="AN1901" s="139"/>
      <c r="AO1901" s="139"/>
      <c r="AP1901" s="139"/>
      <c r="AQ1901" s="139"/>
      <c r="AR1901" s="139"/>
      <c r="AS1901" s="139"/>
      <c r="AT1901" s="139"/>
      <c r="AU1901" s="139"/>
      <c r="AV1901" s="139"/>
      <c r="AW1901" s="139"/>
      <c r="AX1901" s="139"/>
      <c r="AY1901" s="139"/>
      <c r="AZ1901" s="139"/>
      <c r="BA1901" s="139"/>
      <c r="BB1901" s="139"/>
      <c r="BC1901" s="139"/>
      <c r="BD1901" s="139"/>
      <c r="BE1901" s="139"/>
      <c r="BF1901" s="139"/>
      <c r="BG1901" s="139"/>
    </row>
    <row r="1902" spans="1:59" ht="14.25" x14ac:dyDescent="0.2">
      <c r="A1902" s="139"/>
      <c r="B1902" s="139"/>
      <c r="C1902" s="139"/>
      <c r="D1902" s="139"/>
      <c r="E1902" s="139"/>
      <c r="F1902" s="139"/>
      <c r="G1902" s="139"/>
      <c r="H1902" s="139"/>
      <c r="I1902" s="139"/>
      <c r="J1902" s="139"/>
      <c r="K1902" s="139"/>
      <c r="L1902" s="139"/>
      <c r="M1902" s="139"/>
      <c r="N1902" s="139"/>
      <c r="O1902" s="139"/>
      <c r="P1902" s="139"/>
      <c r="Q1902" s="139"/>
      <c r="R1902" s="139"/>
      <c r="S1902" s="139"/>
      <c r="T1902" s="139"/>
      <c r="U1902" s="139"/>
      <c r="V1902" s="139"/>
      <c r="W1902" s="139"/>
      <c r="X1902" s="139"/>
      <c r="Y1902" s="139"/>
      <c r="Z1902" s="139"/>
      <c r="AA1902" s="139"/>
      <c r="AB1902" s="139"/>
      <c r="AC1902" s="139"/>
      <c r="AD1902" s="139"/>
      <c r="AE1902" s="139"/>
      <c r="AF1902" s="139"/>
      <c r="AG1902" s="139"/>
      <c r="AH1902" s="139"/>
      <c r="AI1902" s="139"/>
      <c r="AJ1902" s="139"/>
      <c r="AK1902" s="139"/>
      <c r="AL1902" s="139"/>
      <c r="AM1902" s="139"/>
      <c r="AN1902" s="139"/>
      <c r="AO1902" s="139"/>
      <c r="AP1902" s="139"/>
      <c r="AQ1902" s="139"/>
      <c r="AR1902" s="139"/>
      <c r="AS1902" s="139"/>
      <c r="AT1902" s="139"/>
      <c r="AU1902" s="139"/>
      <c r="AV1902" s="139"/>
      <c r="AW1902" s="139"/>
      <c r="AX1902" s="139"/>
      <c r="AY1902" s="139"/>
      <c r="AZ1902" s="139"/>
      <c r="BA1902" s="139"/>
      <c r="BB1902" s="139"/>
      <c r="BC1902" s="139"/>
      <c r="BD1902" s="139"/>
      <c r="BE1902" s="139"/>
      <c r="BF1902" s="139"/>
      <c r="BG1902" s="139"/>
    </row>
    <row r="1903" spans="1:59" ht="14.25" x14ac:dyDescent="0.2">
      <c r="A1903" s="139"/>
      <c r="B1903" s="139"/>
      <c r="C1903" s="139"/>
      <c r="D1903" s="139"/>
      <c r="E1903" s="139"/>
      <c r="F1903" s="139"/>
      <c r="G1903" s="139"/>
      <c r="H1903" s="139"/>
      <c r="I1903" s="139"/>
      <c r="J1903" s="139"/>
      <c r="K1903" s="139"/>
      <c r="L1903" s="139"/>
      <c r="M1903" s="139"/>
      <c r="N1903" s="139"/>
      <c r="O1903" s="139"/>
      <c r="P1903" s="139"/>
      <c r="Q1903" s="139"/>
      <c r="R1903" s="139"/>
      <c r="S1903" s="139"/>
      <c r="T1903" s="139"/>
      <c r="U1903" s="139"/>
      <c r="V1903" s="139"/>
      <c r="W1903" s="139"/>
      <c r="X1903" s="139"/>
      <c r="Y1903" s="139"/>
      <c r="Z1903" s="139"/>
      <c r="AA1903" s="139"/>
      <c r="AB1903" s="139"/>
      <c r="AC1903" s="139"/>
      <c r="AD1903" s="139"/>
      <c r="AE1903" s="139"/>
      <c r="AF1903" s="139"/>
      <c r="AG1903" s="139"/>
      <c r="AH1903" s="139"/>
      <c r="AI1903" s="139"/>
      <c r="AJ1903" s="139"/>
      <c r="AK1903" s="139"/>
      <c r="AL1903" s="139"/>
      <c r="AM1903" s="139"/>
      <c r="AN1903" s="139"/>
      <c r="AO1903" s="139"/>
      <c r="AP1903" s="139"/>
      <c r="AQ1903" s="139"/>
      <c r="AR1903" s="139"/>
      <c r="AS1903" s="139"/>
      <c r="AT1903" s="139"/>
      <c r="AU1903" s="139"/>
      <c r="AV1903" s="139"/>
      <c r="AW1903" s="139"/>
      <c r="AX1903" s="139"/>
      <c r="AY1903" s="139"/>
      <c r="AZ1903" s="139"/>
      <c r="BA1903" s="139"/>
      <c r="BB1903" s="139"/>
      <c r="BC1903" s="139"/>
      <c r="BD1903" s="139"/>
      <c r="BE1903" s="139"/>
      <c r="BF1903" s="139"/>
      <c r="BG1903" s="139"/>
    </row>
    <row r="1904" spans="1:59" ht="14.25" x14ac:dyDescent="0.2">
      <c r="A1904" s="139"/>
      <c r="B1904" s="139"/>
      <c r="C1904" s="139"/>
      <c r="D1904" s="139"/>
      <c r="E1904" s="139"/>
      <c r="F1904" s="139"/>
      <c r="G1904" s="139"/>
      <c r="H1904" s="139"/>
      <c r="I1904" s="139"/>
      <c r="J1904" s="139"/>
      <c r="K1904" s="139"/>
      <c r="L1904" s="139"/>
      <c r="M1904" s="139"/>
      <c r="N1904" s="139"/>
      <c r="O1904" s="139"/>
      <c r="P1904" s="139"/>
      <c r="Q1904" s="139"/>
      <c r="R1904" s="139"/>
      <c r="S1904" s="139"/>
      <c r="T1904" s="139"/>
      <c r="U1904" s="139"/>
      <c r="V1904" s="139"/>
      <c r="W1904" s="139"/>
      <c r="X1904" s="139"/>
      <c r="Y1904" s="139"/>
      <c r="Z1904" s="139"/>
      <c r="AA1904" s="139"/>
      <c r="AB1904" s="139"/>
      <c r="AC1904" s="139"/>
      <c r="AD1904" s="139"/>
      <c r="AE1904" s="139"/>
      <c r="AF1904" s="139"/>
      <c r="AG1904" s="139"/>
      <c r="AH1904" s="139"/>
      <c r="AI1904" s="139"/>
      <c r="AJ1904" s="139"/>
      <c r="AK1904" s="139"/>
      <c r="AL1904" s="139"/>
      <c r="AM1904" s="139"/>
      <c r="AN1904" s="139"/>
      <c r="AO1904" s="139"/>
      <c r="AP1904" s="139"/>
      <c r="AQ1904" s="139"/>
      <c r="AR1904" s="139"/>
      <c r="AS1904" s="139"/>
      <c r="AT1904" s="139"/>
      <c r="AU1904" s="139"/>
      <c r="AV1904" s="139"/>
      <c r="AW1904" s="139"/>
      <c r="AX1904" s="139"/>
      <c r="AY1904" s="139"/>
      <c r="AZ1904" s="139"/>
      <c r="BA1904" s="139"/>
      <c r="BB1904" s="139"/>
      <c r="BC1904" s="139"/>
      <c r="BD1904" s="139"/>
      <c r="BE1904" s="139"/>
      <c r="BF1904" s="139"/>
      <c r="BG1904" s="139"/>
    </row>
    <row r="1905" spans="1:59" ht="14.25" x14ac:dyDescent="0.2">
      <c r="A1905" s="139"/>
      <c r="B1905" s="139"/>
      <c r="C1905" s="139"/>
      <c r="D1905" s="139"/>
      <c r="E1905" s="139"/>
      <c r="F1905" s="139"/>
      <c r="G1905" s="139"/>
      <c r="H1905" s="139"/>
      <c r="I1905" s="139"/>
      <c r="J1905" s="139"/>
      <c r="K1905" s="139"/>
      <c r="L1905" s="139"/>
      <c r="M1905" s="139"/>
      <c r="N1905" s="139"/>
      <c r="O1905" s="139"/>
      <c r="P1905" s="139"/>
      <c r="Q1905" s="139"/>
      <c r="R1905" s="139"/>
      <c r="S1905" s="139"/>
      <c r="T1905" s="139"/>
      <c r="U1905" s="139"/>
      <c r="V1905" s="139"/>
      <c r="W1905" s="139"/>
      <c r="X1905" s="139"/>
      <c r="Y1905" s="139"/>
      <c r="Z1905" s="139"/>
      <c r="AA1905" s="139"/>
      <c r="AB1905" s="139"/>
      <c r="AC1905" s="139"/>
      <c r="AD1905" s="139"/>
      <c r="AE1905" s="139"/>
      <c r="AF1905" s="139"/>
      <c r="AG1905" s="139"/>
      <c r="AH1905" s="139"/>
      <c r="AI1905" s="139"/>
      <c r="AJ1905" s="139"/>
      <c r="AK1905" s="139"/>
      <c r="AL1905" s="139"/>
      <c r="AM1905" s="139"/>
      <c r="AN1905" s="139"/>
      <c r="AO1905" s="139"/>
      <c r="AP1905" s="139"/>
      <c r="AQ1905" s="139"/>
      <c r="AR1905" s="139"/>
      <c r="AS1905" s="139"/>
      <c r="AT1905" s="139"/>
      <c r="AU1905" s="139"/>
      <c r="AV1905" s="139"/>
      <c r="AW1905" s="139"/>
      <c r="AX1905" s="139"/>
      <c r="AY1905" s="139"/>
      <c r="AZ1905" s="139"/>
      <c r="BA1905" s="139"/>
      <c r="BB1905" s="139"/>
      <c r="BC1905" s="139"/>
      <c r="BD1905" s="139"/>
      <c r="BE1905" s="139"/>
      <c r="BF1905" s="139"/>
      <c r="BG1905" s="139"/>
    </row>
    <row r="1906" spans="1:59" ht="14.25" x14ac:dyDescent="0.2">
      <c r="A1906" s="139"/>
      <c r="B1906" s="139"/>
      <c r="C1906" s="139"/>
      <c r="D1906" s="139"/>
      <c r="E1906" s="139"/>
      <c r="F1906" s="139"/>
      <c r="G1906" s="139"/>
      <c r="H1906" s="139"/>
      <c r="I1906" s="139"/>
      <c r="J1906" s="139"/>
      <c r="K1906" s="139"/>
      <c r="L1906" s="139"/>
      <c r="M1906" s="139"/>
      <c r="N1906" s="139"/>
      <c r="O1906" s="139"/>
      <c r="P1906" s="139"/>
      <c r="Q1906" s="139"/>
      <c r="R1906" s="139"/>
      <c r="S1906" s="139"/>
      <c r="T1906" s="139"/>
      <c r="U1906" s="139"/>
      <c r="V1906" s="139"/>
      <c r="W1906" s="139"/>
      <c r="X1906" s="139"/>
      <c r="Y1906" s="139"/>
      <c r="Z1906" s="139"/>
      <c r="AA1906" s="139"/>
      <c r="AB1906" s="139"/>
      <c r="AC1906" s="139"/>
      <c r="AD1906" s="139"/>
      <c r="AE1906" s="139"/>
      <c r="AF1906" s="139"/>
      <c r="AG1906" s="139"/>
      <c r="AH1906" s="139"/>
      <c r="AI1906" s="139"/>
      <c r="AJ1906" s="139"/>
      <c r="AK1906" s="139"/>
      <c r="AL1906" s="139"/>
      <c r="AM1906" s="139"/>
      <c r="AN1906" s="139"/>
      <c r="AO1906" s="139"/>
      <c r="AP1906" s="139"/>
      <c r="AQ1906" s="139"/>
      <c r="AR1906" s="139"/>
      <c r="AS1906" s="139"/>
      <c r="AT1906" s="139"/>
      <c r="AU1906" s="139"/>
      <c r="AV1906" s="139"/>
      <c r="AW1906" s="139"/>
      <c r="AX1906" s="139"/>
      <c r="AY1906" s="139"/>
      <c r="AZ1906" s="139"/>
      <c r="BA1906" s="139"/>
      <c r="BB1906" s="139"/>
      <c r="BC1906" s="139"/>
      <c r="BD1906" s="139"/>
      <c r="BE1906" s="139"/>
      <c r="BF1906" s="139"/>
      <c r="BG1906" s="139"/>
    </row>
    <row r="1907" spans="1:59" ht="14.25" x14ac:dyDescent="0.2">
      <c r="A1907" s="139"/>
      <c r="B1907" s="139"/>
      <c r="C1907" s="139"/>
      <c r="D1907" s="139"/>
      <c r="E1907" s="139"/>
      <c r="F1907" s="139"/>
      <c r="G1907" s="139"/>
      <c r="H1907" s="139"/>
      <c r="I1907" s="139"/>
      <c r="J1907" s="139"/>
      <c r="K1907" s="139"/>
      <c r="L1907" s="139"/>
      <c r="M1907" s="139"/>
      <c r="N1907" s="139"/>
      <c r="O1907" s="139"/>
      <c r="P1907" s="139"/>
      <c r="Q1907" s="139"/>
      <c r="R1907" s="139"/>
      <c r="S1907" s="139"/>
      <c r="T1907" s="139"/>
      <c r="U1907" s="139"/>
      <c r="V1907" s="139"/>
      <c r="W1907" s="139"/>
      <c r="X1907" s="139"/>
      <c r="Y1907" s="139"/>
      <c r="Z1907" s="139"/>
      <c r="AA1907" s="139"/>
      <c r="AB1907" s="139"/>
      <c r="AC1907" s="139"/>
      <c r="AD1907" s="139"/>
      <c r="AE1907" s="139"/>
      <c r="AF1907" s="139"/>
      <c r="AG1907" s="139"/>
      <c r="AH1907" s="139"/>
      <c r="AI1907" s="139"/>
      <c r="AJ1907" s="139"/>
      <c r="AK1907" s="139"/>
      <c r="AL1907" s="139"/>
      <c r="AM1907" s="139"/>
      <c r="AN1907" s="139"/>
      <c r="AO1907" s="139"/>
      <c r="AP1907" s="139"/>
      <c r="AQ1907" s="139"/>
      <c r="AR1907" s="139"/>
      <c r="AS1907" s="139"/>
      <c r="AT1907" s="139"/>
      <c r="AU1907" s="139"/>
      <c r="AV1907" s="139"/>
      <c r="AW1907" s="139"/>
      <c r="AX1907" s="139"/>
      <c r="AY1907" s="139"/>
      <c r="AZ1907" s="139"/>
      <c r="BA1907" s="139"/>
      <c r="BB1907" s="139"/>
      <c r="BC1907" s="139"/>
      <c r="BD1907" s="139"/>
      <c r="BE1907" s="139"/>
      <c r="BF1907" s="139"/>
      <c r="BG1907" s="139"/>
    </row>
    <row r="1908" spans="1:59" ht="14.25" x14ac:dyDescent="0.2">
      <c r="A1908" s="139"/>
      <c r="B1908" s="139"/>
      <c r="C1908" s="139"/>
      <c r="D1908" s="139"/>
      <c r="E1908" s="139"/>
      <c r="F1908" s="139"/>
      <c r="G1908" s="139"/>
      <c r="H1908" s="139"/>
      <c r="I1908" s="139"/>
      <c r="J1908" s="139"/>
      <c r="K1908" s="139"/>
      <c r="L1908" s="139"/>
      <c r="M1908" s="139"/>
      <c r="N1908" s="139"/>
      <c r="O1908" s="139"/>
      <c r="P1908" s="139"/>
      <c r="Q1908" s="139"/>
      <c r="R1908" s="139"/>
      <c r="S1908" s="139"/>
      <c r="T1908" s="139"/>
      <c r="U1908" s="139"/>
      <c r="V1908" s="139"/>
      <c r="W1908" s="139"/>
      <c r="X1908" s="139"/>
      <c r="Y1908" s="139"/>
      <c r="Z1908" s="139"/>
      <c r="AA1908" s="139"/>
      <c r="AB1908" s="139"/>
      <c r="AC1908" s="139"/>
      <c r="AD1908" s="139"/>
      <c r="AE1908" s="139"/>
      <c r="AF1908" s="139"/>
      <c r="AG1908" s="139"/>
      <c r="AH1908" s="139"/>
      <c r="AI1908" s="139"/>
      <c r="AJ1908" s="139"/>
      <c r="AK1908" s="139"/>
      <c r="AL1908" s="139"/>
      <c r="AM1908" s="139"/>
      <c r="AN1908" s="139"/>
      <c r="AO1908" s="139"/>
      <c r="AP1908" s="139"/>
      <c r="AQ1908" s="139"/>
      <c r="AR1908" s="139"/>
      <c r="AS1908" s="139"/>
      <c r="AT1908" s="139"/>
      <c r="AU1908" s="139"/>
      <c r="AV1908" s="139"/>
      <c r="AW1908" s="139"/>
      <c r="AX1908" s="139"/>
      <c r="AY1908" s="139"/>
      <c r="AZ1908" s="139"/>
      <c r="BA1908" s="139"/>
      <c r="BB1908" s="139"/>
      <c r="BC1908" s="139"/>
      <c r="BD1908" s="139"/>
      <c r="BE1908" s="139"/>
      <c r="BF1908" s="139"/>
      <c r="BG1908" s="139"/>
    </row>
    <row r="1909" spans="1:59" ht="14.25" x14ac:dyDescent="0.2">
      <c r="A1909" s="139"/>
      <c r="B1909" s="139"/>
      <c r="C1909" s="139"/>
      <c r="D1909" s="139"/>
      <c r="E1909" s="139"/>
      <c r="F1909" s="139"/>
      <c r="G1909" s="139"/>
      <c r="H1909" s="139"/>
      <c r="I1909" s="139"/>
      <c r="J1909" s="139"/>
      <c r="K1909" s="139"/>
      <c r="L1909" s="139"/>
      <c r="M1909" s="139"/>
      <c r="N1909" s="139"/>
      <c r="O1909" s="139"/>
      <c r="P1909" s="139"/>
      <c r="Q1909" s="139"/>
      <c r="R1909" s="139"/>
      <c r="S1909" s="139"/>
      <c r="T1909" s="139"/>
      <c r="U1909" s="139"/>
      <c r="V1909" s="139"/>
      <c r="W1909" s="139"/>
      <c r="X1909" s="139"/>
      <c r="Y1909" s="139"/>
      <c r="Z1909" s="139"/>
      <c r="AA1909" s="139"/>
      <c r="AB1909" s="139"/>
      <c r="AC1909" s="139"/>
      <c r="AD1909" s="139"/>
      <c r="AE1909" s="139"/>
      <c r="AF1909" s="139"/>
      <c r="AG1909" s="139"/>
      <c r="AH1909" s="139"/>
      <c r="AI1909" s="139"/>
      <c r="AJ1909" s="139"/>
      <c r="AK1909" s="139"/>
      <c r="AL1909" s="139"/>
      <c r="AM1909" s="139"/>
      <c r="AN1909" s="139"/>
      <c r="AO1909" s="139"/>
      <c r="AP1909" s="139"/>
      <c r="AQ1909" s="139"/>
      <c r="AR1909" s="139"/>
      <c r="AS1909" s="139"/>
      <c r="AT1909" s="139"/>
      <c r="AU1909" s="139"/>
      <c r="AV1909" s="139"/>
      <c r="AW1909" s="139"/>
      <c r="AX1909" s="139"/>
      <c r="AY1909" s="139"/>
      <c r="AZ1909" s="139"/>
      <c r="BA1909" s="139"/>
      <c r="BB1909" s="139"/>
      <c r="BC1909" s="139"/>
      <c r="BD1909" s="139"/>
      <c r="BE1909" s="139"/>
      <c r="BF1909" s="139"/>
      <c r="BG1909" s="139"/>
    </row>
    <row r="1910" spans="1:59" ht="14.25" x14ac:dyDescent="0.2">
      <c r="A1910" s="139"/>
      <c r="B1910" s="139"/>
      <c r="C1910" s="139"/>
      <c r="D1910" s="139"/>
      <c r="E1910" s="139"/>
      <c r="F1910" s="139"/>
      <c r="G1910" s="139"/>
      <c r="H1910" s="139"/>
      <c r="I1910" s="139"/>
      <c r="J1910" s="139"/>
      <c r="K1910" s="139"/>
      <c r="L1910" s="139"/>
      <c r="M1910" s="139"/>
      <c r="N1910" s="139"/>
      <c r="O1910" s="139"/>
      <c r="P1910" s="139"/>
      <c r="Q1910" s="139"/>
      <c r="R1910" s="139"/>
      <c r="S1910" s="139"/>
      <c r="T1910" s="139"/>
      <c r="U1910" s="139"/>
      <c r="V1910" s="139"/>
      <c r="W1910" s="139"/>
      <c r="X1910" s="139"/>
      <c r="Y1910" s="139"/>
      <c r="Z1910" s="139"/>
      <c r="AA1910" s="139"/>
      <c r="AB1910" s="139"/>
      <c r="AC1910" s="139"/>
      <c r="AD1910" s="139"/>
      <c r="AE1910" s="139"/>
      <c r="AF1910" s="139"/>
      <c r="AG1910" s="139"/>
      <c r="AH1910" s="139"/>
      <c r="AI1910" s="139"/>
      <c r="AJ1910" s="139"/>
      <c r="AK1910" s="139"/>
      <c r="AL1910" s="139"/>
      <c r="AM1910" s="139"/>
      <c r="AN1910" s="139"/>
      <c r="AO1910" s="139"/>
      <c r="AP1910" s="139"/>
      <c r="AQ1910" s="139"/>
      <c r="AR1910" s="139"/>
      <c r="AS1910" s="139"/>
      <c r="AT1910" s="139"/>
      <c r="AU1910" s="139"/>
      <c r="AV1910" s="139"/>
      <c r="AW1910" s="139"/>
      <c r="AX1910" s="139"/>
      <c r="AY1910" s="139"/>
      <c r="AZ1910" s="139"/>
      <c r="BA1910" s="139"/>
      <c r="BB1910" s="139"/>
      <c r="BC1910" s="139"/>
      <c r="BD1910" s="139"/>
      <c r="BE1910" s="139"/>
      <c r="BF1910" s="139"/>
      <c r="BG1910" s="139"/>
    </row>
    <row r="1911" spans="1:59" ht="14.25" x14ac:dyDescent="0.2">
      <c r="A1911" s="139"/>
      <c r="B1911" s="139"/>
      <c r="C1911" s="139"/>
      <c r="D1911" s="139"/>
      <c r="E1911" s="139"/>
      <c r="F1911" s="139"/>
      <c r="G1911" s="139"/>
      <c r="H1911" s="139"/>
      <c r="I1911" s="139"/>
      <c r="J1911" s="139"/>
      <c r="K1911" s="139"/>
      <c r="L1911" s="139"/>
      <c r="M1911" s="139"/>
      <c r="N1911" s="139"/>
      <c r="O1911" s="139"/>
      <c r="P1911" s="139"/>
      <c r="Q1911" s="139"/>
      <c r="R1911" s="139"/>
      <c r="S1911" s="139"/>
      <c r="T1911" s="139"/>
      <c r="U1911" s="139"/>
      <c r="V1911" s="139"/>
      <c r="W1911" s="139"/>
      <c r="X1911" s="139"/>
      <c r="Y1911" s="139"/>
      <c r="Z1911" s="139"/>
      <c r="AA1911" s="139"/>
      <c r="AB1911" s="139"/>
      <c r="AC1911" s="139"/>
      <c r="AD1911" s="139"/>
      <c r="AE1911" s="139"/>
      <c r="AF1911" s="139"/>
      <c r="AG1911" s="139"/>
      <c r="AH1911" s="139"/>
      <c r="AI1911" s="139"/>
      <c r="AJ1911" s="139"/>
      <c r="AK1911" s="139"/>
      <c r="AL1911" s="139"/>
      <c r="AM1911" s="139"/>
      <c r="AN1911" s="139"/>
      <c r="AO1911" s="139"/>
      <c r="AP1911" s="139"/>
      <c r="AQ1911" s="139"/>
      <c r="AR1911" s="139"/>
      <c r="AS1911" s="139"/>
      <c r="AT1911" s="139"/>
      <c r="AU1911" s="139"/>
      <c r="AV1911" s="139"/>
      <c r="AW1911" s="139"/>
      <c r="AX1911" s="139"/>
      <c r="AY1911" s="139"/>
      <c r="AZ1911" s="139"/>
      <c r="BA1911" s="139"/>
      <c r="BB1911" s="139"/>
      <c r="BC1911" s="139"/>
      <c r="BD1911" s="139"/>
      <c r="BE1911" s="139"/>
      <c r="BF1911" s="139"/>
      <c r="BG1911" s="139"/>
    </row>
    <row r="1912" spans="1:59" ht="14.25" x14ac:dyDescent="0.2">
      <c r="A1912" s="139"/>
      <c r="B1912" s="139"/>
      <c r="C1912" s="139"/>
      <c r="D1912" s="139"/>
      <c r="E1912" s="139"/>
      <c r="F1912" s="139"/>
      <c r="G1912" s="139"/>
      <c r="H1912" s="139"/>
      <c r="I1912" s="139"/>
      <c r="J1912" s="139"/>
      <c r="K1912" s="139"/>
      <c r="L1912" s="139"/>
      <c r="M1912" s="139"/>
      <c r="N1912" s="139"/>
      <c r="O1912" s="139"/>
      <c r="P1912" s="139"/>
      <c r="Q1912" s="139"/>
      <c r="R1912" s="139"/>
      <c r="S1912" s="139"/>
      <c r="T1912" s="139"/>
      <c r="U1912" s="139"/>
      <c r="V1912" s="139"/>
      <c r="W1912" s="139"/>
      <c r="X1912" s="139"/>
      <c r="Y1912" s="139"/>
      <c r="Z1912" s="139"/>
      <c r="AA1912" s="139"/>
      <c r="AB1912" s="139"/>
      <c r="AC1912" s="139"/>
      <c r="AD1912" s="139"/>
      <c r="AE1912" s="139"/>
      <c r="AF1912" s="139"/>
      <c r="AG1912" s="139"/>
      <c r="AH1912" s="139"/>
      <c r="AI1912" s="139"/>
      <c r="AJ1912" s="139"/>
      <c r="AK1912" s="139"/>
      <c r="AL1912" s="139"/>
      <c r="AM1912" s="139"/>
      <c r="AN1912" s="139"/>
      <c r="AO1912" s="139"/>
      <c r="AP1912" s="139"/>
      <c r="AQ1912" s="139"/>
      <c r="AR1912" s="139"/>
      <c r="AS1912" s="139"/>
      <c r="AT1912" s="139"/>
      <c r="AU1912" s="139"/>
      <c r="AV1912" s="139"/>
      <c r="AW1912" s="139"/>
      <c r="AX1912" s="139"/>
      <c r="AY1912" s="139"/>
      <c r="AZ1912" s="139"/>
      <c r="BA1912" s="139"/>
      <c r="BB1912" s="139"/>
      <c r="BC1912" s="139"/>
      <c r="BD1912" s="139"/>
      <c r="BE1912" s="139"/>
      <c r="BF1912" s="139"/>
      <c r="BG1912" s="139"/>
    </row>
    <row r="1913" spans="1:59" ht="14.25" x14ac:dyDescent="0.2">
      <c r="A1913" s="139"/>
      <c r="B1913" s="139"/>
      <c r="C1913" s="139"/>
      <c r="D1913" s="139"/>
      <c r="E1913" s="139"/>
      <c r="F1913" s="139"/>
      <c r="G1913" s="139"/>
      <c r="H1913" s="139"/>
      <c r="I1913" s="139"/>
      <c r="J1913" s="139"/>
      <c r="K1913" s="139"/>
      <c r="L1913" s="139"/>
      <c r="M1913" s="139"/>
      <c r="N1913" s="139"/>
      <c r="O1913" s="139"/>
      <c r="P1913" s="139"/>
      <c r="Q1913" s="139"/>
      <c r="R1913" s="139"/>
      <c r="S1913" s="139"/>
      <c r="T1913" s="139"/>
      <c r="U1913" s="139"/>
      <c r="V1913" s="139"/>
      <c r="W1913" s="139"/>
      <c r="X1913" s="139"/>
      <c r="Y1913" s="139"/>
      <c r="Z1913" s="139"/>
      <c r="AA1913" s="139"/>
      <c r="AB1913" s="139"/>
      <c r="AC1913" s="139"/>
      <c r="AD1913" s="139"/>
      <c r="AE1913" s="139"/>
      <c r="AF1913" s="139"/>
      <c r="AG1913" s="139"/>
      <c r="AH1913" s="139"/>
      <c r="AI1913" s="139"/>
      <c r="AJ1913" s="139"/>
      <c r="AK1913" s="139"/>
      <c r="AL1913" s="139"/>
      <c r="AM1913" s="139"/>
      <c r="AN1913" s="139"/>
      <c r="AO1913" s="139"/>
      <c r="AP1913" s="139"/>
      <c r="AQ1913" s="139"/>
      <c r="AR1913" s="139"/>
      <c r="AS1913" s="139"/>
      <c r="AT1913" s="139"/>
      <c r="AU1913" s="139"/>
      <c r="AV1913" s="139"/>
      <c r="AW1913" s="139"/>
      <c r="AX1913" s="139"/>
      <c r="AY1913" s="139"/>
      <c r="AZ1913" s="139"/>
      <c r="BA1913" s="139"/>
      <c r="BB1913" s="139"/>
      <c r="BC1913" s="139"/>
      <c r="BD1913" s="139"/>
      <c r="BE1913" s="139"/>
      <c r="BF1913" s="139"/>
      <c r="BG1913" s="139"/>
    </row>
    <row r="1914" spans="1:59" ht="14.25" x14ac:dyDescent="0.2">
      <c r="A1914" s="139"/>
      <c r="B1914" s="139"/>
      <c r="C1914" s="139"/>
      <c r="D1914" s="139"/>
      <c r="E1914" s="139"/>
      <c r="F1914" s="139"/>
      <c r="G1914" s="139"/>
      <c r="H1914" s="139"/>
      <c r="I1914" s="139"/>
      <c r="J1914" s="139"/>
      <c r="K1914" s="139"/>
      <c r="L1914" s="139"/>
      <c r="M1914" s="139"/>
      <c r="N1914" s="139"/>
      <c r="O1914" s="139"/>
      <c r="P1914" s="139"/>
      <c r="Q1914" s="139"/>
      <c r="R1914" s="139"/>
      <c r="S1914" s="139"/>
      <c r="T1914" s="139"/>
      <c r="U1914" s="139"/>
      <c r="V1914" s="139"/>
      <c r="W1914" s="139"/>
      <c r="X1914" s="139"/>
      <c r="Y1914" s="139"/>
      <c r="Z1914" s="139"/>
      <c r="AA1914" s="139"/>
      <c r="AB1914" s="139"/>
      <c r="AC1914" s="139"/>
      <c r="AD1914" s="139"/>
      <c r="AE1914" s="139"/>
      <c r="AF1914" s="139"/>
      <c r="AG1914" s="139"/>
      <c r="AH1914" s="139"/>
      <c r="AI1914" s="139"/>
      <c r="AJ1914" s="139"/>
      <c r="AK1914" s="139"/>
      <c r="AL1914" s="139"/>
      <c r="AM1914" s="139"/>
      <c r="AN1914" s="139"/>
      <c r="AO1914" s="139"/>
      <c r="AP1914" s="139"/>
      <c r="AQ1914" s="139"/>
      <c r="AR1914" s="139"/>
      <c r="AS1914" s="139"/>
      <c r="AT1914" s="139"/>
      <c r="AU1914" s="139"/>
      <c r="AV1914" s="139"/>
      <c r="AW1914" s="139"/>
      <c r="AX1914" s="139"/>
      <c r="AY1914" s="139"/>
      <c r="AZ1914" s="139"/>
      <c r="BA1914" s="139"/>
      <c r="BB1914" s="139"/>
      <c r="BC1914" s="139"/>
      <c r="BD1914" s="139"/>
      <c r="BE1914" s="139"/>
      <c r="BF1914" s="139"/>
      <c r="BG1914" s="139"/>
    </row>
    <row r="1915" spans="1:59" ht="14.25" x14ac:dyDescent="0.2">
      <c r="A1915" s="139"/>
      <c r="B1915" s="139"/>
      <c r="C1915" s="139"/>
      <c r="D1915" s="139"/>
      <c r="E1915" s="139"/>
      <c r="F1915" s="139"/>
      <c r="G1915" s="139"/>
      <c r="H1915" s="139"/>
      <c r="I1915" s="139"/>
      <c r="J1915" s="139"/>
      <c r="K1915" s="139"/>
      <c r="L1915" s="139"/>
      <c r="M1915" s="139"/>
      <c r="N1915" s="139"/>
      <c r="O1915" s="139"/>
      <c r="P1915" s="139"/>
      <c r="Q1915" s="139"/>
      <c r="R1915" s="139"/>
      <c r="S1915" s="139"/>
      <c r="T1915" s="139"/>
      <c r="U1915" s="139"/>
      <c r="V1915" s="139"/>
      <c r="W1915" s="139"/>
      <c r="X1915" s="139"/>
      <c r="Y1915" s="139"/>
      <c r="Z1915" s="139"/>
      <c r="AA1915" s="139"/>
      <c r="AB1915" s="139"/>
      <c r="AC1915" s="139"/>
      <c r="AD1915" s="139"/>
      <c r="AE1915" s="139"/>
      <c r="AF1915" s="139"/>
      <c r="AG1915" s="139"/>
      <c r="AH1915" s="139"/>
      <c r="AI1915" s="139"/>
      <c r="AJ1915" s="139"/>
      <c r="AK1915" s="139"/>
      <c r="AL1915" s="139"/>
      <c r="AM1915" s="139"/>
      <c r="AN1915" s="139"/>
      <c r="AO1915" s="139"/>
      <c r="AP1915" s="139"/>
      <c r="AQ1915" s="139"/>
      <c r="AR1915" s="139"/>
      <c r="AS1915" s="139"/>
      <c r="AT1915" s="139"/>
      <c r="AU1915" s="139"/>
      <c r="AV1915" s="139"/>
      <c r="AW1915" s="139"/>
      <c r="AX1915" s="139"/>
      <c r="AY1915" s="139"/>
      <c r="AZ1915" s="139"/>
      <c r="BA1915" s="139"/>
      <c r="BB1915" s="139"/>
      <c r="BC1915" s="139"/>
      <c r="BD1915" s="139"/>
      <c r="BE1915" s="139"/>
      <c r="BF1915" s="139"/>
      <c r="BG1915" s="139"/>
    </row>
    <row r="1916" spans="1:59" ht="14.25" x14ac:dyDescent="0.2">
      <c r="A1916" s="139"/>
      <c r="B1916" s="139"/>
      <c r="C1916" s="139"/>
      <c r="D1916" s="139"/>
      <c r="E1916" s="139"/>
      <c r="F1916" s="139"/>
      <c r="G1916" s="139"/>
      <c r="H1916" s="139"/>
      <c r="I1916" s="139"/>
      <c r="J1916" s="139"/>
      <c r="K1916" s="139"/>
      <c r="L1916" s="139"/>
      <c r="M1916" s="139"/>
      <c r="N1916" s="139"/>
      <c r="O1916" s="139"/>
      <c r="P1916" s="139"/>
      <c r="Q1916" s="139"/>
      <c r="R1916" s="139"/>
      <c r="S1916" s="139"/>
      <c r="T1916" s="139"/>
      <c r="U1916" s="139"/>
      <c r="V1916" s="139"/>
      <c r="W1916" s="139"/>
      <c r="X1916" s="139"/>
      <c r="Y1916" s="139"/>
      <c r="Z1916" s="139"/>
      <c r="AA1916" s="139"/>
      <c r="AB1916" s="139"/>
      <c r="AC1916" s="139"/>
      <c r="AD1916" s="139"/>
      <c r="AE1916" s="139"/>
      <c r="AF1916" s="139"/>
      <c r="AG1916" s="139"/>
      <c r="AH1916" s="139"/>
      <c r="AI1916" s="139"/>
      <c r="AJ1916" s="139"/>
      <c r="AK1916" s="139"/>
      <c r="AL1916" s="139"/>
      <c r="AM1916" s="139"/>
      <c r="AN1916" s="139"/>
      <c r="AO1916" s="139"/>
      <c r="AP1916" s="139"/>
      <c r="AQ1916" s="139"/>
      <c r="AR1916" s="139"/>
      <c r="AS1916" s="139"/>
      <c r="AT1916" s="139"/>
      <c r="AU1916" s="139"/>
      <c r="AV1916" s="139"/>
      <c r="AW1916" s="139"/>
      <c r="AX1916" s="139"/>
      <c r="AY1916" s="139"/>
      <c r="AZ1916" s="139"/>
      <c r="BA1916" s="139"/>
      <c r="BB1916" s="139"/>
      <c r="BC1916" s="139"/>
      <c r="BD1916" s="139"/>
      <c r="BE1916" s="139"/>
      <c r="BF1916" s="139"/>
      <c r="BG1916" s="139"/>
    </row>
    <row r="1917" spans="1:59" ht="14.25" x14ac:dyDescent="0.2">
      <c r="A1917" s="139"/>
      <c r="B1917" s="139"/>
      <c r="C1917" s="139"/>
      <c r="D1917" s="139"/>
      <c r="E1917" s="139"/>
      <c r="F1917" s="139"/>
      <c r="G1917" s="139"/>
      <c r="H1917" s="139"/>
      <c r="I1917" s="139"/>
      <c r="J1917" s="139"/>
      <c r="K1917" s="139"/>
      <c r="L1917" s="139"/>
      <c r="M1917" s="139"/>
      <c r="N1917" s="139"/>
      <c r="O1917" s="139"/>
      <c r="P1917" s="139"/>
      <c r="Q1917" s="139"/>
      <c r="R1917" s="139"/>
      <c r="S1917" s="139"/>
      <c r="T1917" s="139"/>
      <c r="U1917" s="139"/>
      <c r="V1917" s="139"/>
      <c r="W1917" s="139"/>
      <c r="X1917" s="139"/>
      <c r="Y1917" s="139"/>
      <c r="Z1917" s="139"/>
      <c r="AA1917" s="139"/>
      <c r="AB1917" s="139"/>
      <c r="AC1917" s="139"/>
      <c r="AD1917" s="139"/>
      <c r="AE1917" s="139"/>
      <c r="AF1917" s="139"/>
      <c r="AG1917" s="139"/>
      <c r="AH1917" s="139"/>
      <c r="AI1917" s="139"/>
      <c r="AJ1917" s="139"/>
      <c r="AK1917" s="139"/>
      <c r="AL1917" s="139"/>
      <c r="AM1917" s="139"/>
      <c r="AN1917" s="139"/>
      <c r="AO1917" s="139"/>
      <c r="AP1917" s="139"/>
      <c r="AQ1917" s="139"/>
      <c r="AR1917" s="139"/>
      <c r="AS1917" s="139"/>
      <c r="AT1917" s="139"/>
      <c r="AU1917" s="139"/>
      <c r="AV1917" s="139"/>
      <c r="AW1917" s="139"/>
      <c r="AX1917" s="139"/>
      <c r="AY1917" s="139"/>
      <c r="AZ1917" s="139"/>
      <c r="BA1917" s="139"/>
      <c r="BB1917" s="139"/>
      <c r="BC1917" s="139"/>
      <c r="BD1917" s="139"/>
      <c r="BE1917" s="139"/>
      <c r="BF1917" s="139"/>
      <c r="BG1917" s="139"/>
    </row>
    <row r="1918" spans="1:59" ht="14.25" x14ac:dyDescent="0.2">
      <c r="A1918" s="139"/>
      <c r="B1918" s="139"/>
      <c r="C1918" s="139"/>
      <c r="D1918" s="139"/>
      <c r="E1918" s="139"/>
      <c r="F1918" s="139"/>
      <c r="G1918" s="139"/>
      <c r="H1918" s="139"/>
      <c r="I1918" s="139"/>
      <c r="J1918" s="139"/>
      <c r="K1918" s="139"/>
      <c r="L1918" s="139"/>
      <c r="M1918" s="139"/>
      <c r="N1918" s="139"/>
      <c r="O1918" s="139"/>
      <c r="P1918" s="139"/>
      <c r="Q1918" s="139"/>
      <c r="R1918" s="139"/>
      <c r="S1918" s="139"/>
      <c r="T1918" s="139"/>
      <c r="U1918" s="139"/>
      <c r="V1918" s="139"/>
      <c r="W1918" s="139"/>
      <c r="X1918" s="139"/>
      <c r="Y1918" s="139"/>
      <c r="Z1918" s="139"/>
      <c r="AA1918" s="139"/>
      <c r="AB1918" s="139"/>
      <c r="AC1918" s="139"/>
      <c r="AD1918" s="139"/>
      <c r="AE1918" s="139"/>
      <c r="AF1918" s="139"/>
      <c r="AG1918" s="139"/>
      <c r="AH1918" s="139"/>
      <c r="AI1918" s="139"/>
      <c r="AJ1918" s="139"/>
      <c r="AK1918" s="139"/>
      <c r="AL1918" s="139"/>
      <c r="AM1918" s="139"/>
      <c r="AN1918" s="139"/>
      <c r="AO1918" s="139"/>
      <c r="AP1918" s="139"/>
      <c r="AQ1918" s="139"/>
      <c r="AR1918" s="139"/>
      <c r="AS1918" s="139"/>
      <c r="AT1918" s="139"/>
      <c r="AU1918" s="139"/>
      <c r="AV1918" s="139"/>
      <c r="AW1918" s="139"/>
      <c r="AX1918" s="139"/>
      <c r="AY1918" s="139"/>
      <c r="AZ1918" s="139"/>
      <c r="BA1918" s="139"/>
      <c r="BB1918" s="139"/>
      <c r="BC1918" s="139"/>
      <c r="BD1918" s="139"/>
      <c r="BE1918" s="139"/>
      <c r="BF1918" s="139"/>
      <c r="BG1918" s="139"/>
    </row>
    <row r="1919" spans="1:59" ht="14.25" x14ac:dyDescent="0.2">
      <c r="A1919" s="139"/>
      <c r="B1919" s="139"/>
      <c r="C1919" s="139"/>
      <c r="D1919" s="139"/>
      <c r="E1919" s="139"/>
      <c r="F1919" s="139"/>
      <c r="G1919" s="139"/>
      <c r="H1919" s="139"/>
      <c r="I1919" s="139"/>
      <c r="J1919" s="139"/>
      <c r="K1919" s="139"/>
      <c r="L1919" s="139"/>
      <c r="M1919" s="139"/>
      <c r="N1919" s="139"/>
      <c r="O1919" s="139"/>
      <c r="P1919" s="139"/>
      <c r="Q1919" s="139"/>
      <c r="R1919" s="139"/>
      <c r="S1919" s="139"/>
      <c r="T1919" s="139"/>
      <c r="U1919" s="139"/>
      <c r="V1919" s="139"/>
      <c r="W1919" s="139"/>
      <c r="X1919" s="139"/>
      <c r="Y1919" s="139"/>
      <c r="Z1919" s="139"/>
      <c r="AA1919" s="139"/>
      <c r="AB1919" s="139"/>
      <c r="AC1919" s="139"/>
      <c r="AD1919" s="139"/>
      <c r="AE1919" s="139"/>
      <c r="AF1919" s="139"/>
      <c r="AG1919" s="139"/>
      <c r="AH1919" s="139"/>
      <c r="AI1919" s="139"/>
      <c r="AJ1919" s="139"/>
      <c r="AK1919" s="139"/>
      <c r="AL1919" s="139"/>
      <c r="AM1919" s="139"/>
      <c r="AN1919" s="139"/>
      <c r="AO1919" s="139"/>
      <c r="AP1919" s="139"/>
      <c r="AQ1919" s="139"/>
      <c r="AR1919" s="139"/>
      <c r="AS1919" s="139"/>
      <c r="AT1919" s="139"/>
      <c r="AU1919" s="139"/>
      <c r="AV1919" s="139"/>
      <c r="AW1919" s="139"/>
      <c r="AX1919" s="139"/>
      <c r="AY1919" s="139"/>
      <c r="AZ1919" s="139"/>
      <c r="BA1919" s="139"/>
      <c r="BB1919" s="139"/>
      <c r="BC1919" s="139"/>
      <c r="BD1919" s="139"/>
      <c r="BE1919" s="139"/>
      <c r="BF1919" s="139"/>
      <c r="BG1919" s="139"/>
    </row>
    <row r="1920" spans="1:59" ht="14.25" x14ac:dyDescent="0.2">
      <c r="A1920" s="139"/>
      <c r="B1920" s="139"/>
      <c r="C1920" s="139"/>
      <c r="D1920" s="139"/>
      <c r="E1920" s="139"/>
      <c r="F1920" s="139"/>
      <c r="G1920" s="139"/>
      <c r="H1920" s="139"/>
      <c r="I1920" s="139"/>
      <c r="J1920" s="139"/>
      <c r="K1920" s="139"/>
      <c r="L1920" s="139"/>
      <c r="M1920" s="139"/>
      <c r="N1920" s="139"/>
      <c r="O1920" s="139"/>
      <c r="P1920" s="139"/>
      <c r="Q1920" s="139"/>
      <c r="R1920" s="139"/>
      <c r="S1920" s="139"/>
      <c r="T1920" s="139"/>
      <c r="U1920" s="139"/>
      <c r="V1920" s="139"/>
      <c r="W1920" s="139"/>
      <c r="X1920" s="139"/>
      <c r="Y1920" s="139"/>
      <c r="Z1920" s="139"/>
      <c r="AA1920" s="139"/>
      <c r="AB1920" s="139"/>
      <c r="AC1920" s="139"/>
      <c r="AD1920" s="139"/>
      <c r="AE1920" s="139"/>
      <c r="AF1920" s="139"/>
      <c r="AG1920" s="139"/>
      <c r="AH1920" s="139"/>
      <c r="AI1920" s="139"/>
      <c r="AJ1920" s="139"/>
      <c r="AK1920" s="139"/>
      <c r="AL1920" s="139"/>
      <c r="AM1920" s="139"/>
      <c r="AN1920" s="139"/>
      <c r="AO1920" s="139"/>
      <c r="AP1920" s="139"/>
      <c r="AQ1920" s="139"/>
      <c r="AR1920" s="139"/>
      <c r="AS1920" s="139"/>
      <c r="AT1920" s="139"/>
      <c r="AU1920" s="139"/>
      <c r="AV1920" s="139"/>
      <c r="AW1920" s="139"/>
      <c r="AX1920" s="139"/>
      <c r="AY1920" s="139"/>
      <c r="AZ1920" s="139"/>
      <c r="BA1920" s="139"/>
      <c r="BB1920" s="139"/>
      <c r="BC1920" s="139"/>
      <c r="BD1920" s="139"/>
      <c r="BE1920" s="139"/>
      <c r="BF1920" s="139"/>
      <c r="BG1920" s="139"/>
    </row>
    <row r="1921" spans="1:59" ht="14.25" x14ac:dyDescent="0.2">
      <c r="A1921" s="139"/>
      <c r="B1921" s="139"/>
      <c r="C1921" s="139"/>
      <c r="D1921" s="139"/>
      <c r="E1921" s="139"/>
      <c r="F1921" s="139"/>
      <c r="G1921" s="139"/>
      <c r="H1921" s="139"/>
      <c r="I1921" s="139"/>
      <c r="J1921" s="139"/>
      <c r="K1921" s="139"/>
      <c r="L1921" s="139"/>
      <c r="M1921" s="139"/>
      <c r="N1921" s="139"/>
      <c r="O1921" s="139"/>
      <c r="P1921" s="139"/>
      <c r="Q1921" s="139"/>
      <c r="R1921" s="139"/>
      <c r="S1921" s="139"/>
      <c r="T1921" s="139"/>
      <c r="U1921" s="139"/>
      <c r="V1921" s="139"/>
      <c r="W1921" s="139"/>
      <c r="X1921" s="139"/>
      <c r="Y1921" s="139"/>
      <c r="Z1921" s="139"/>
      <c r="AA1921" s="139"/>
      <c r="AB1921" s="139"/>
      <c r="AC1921" s="139"/>
      <c r="AD1921" s="139"/>
      <c r="AE1921" s="139"/>
      <c r="AF1921" s="139"/>
      <c r="AG1921" s="139"/>
      <c r="AH1921" s="139"/>
      <c r="AI1921" s="139"/>
      <c r="AJ1921" s="139"/>
      <c r="AK1921" s="139"/>
      <c r="AL1921" s="139"/>
      <c r="AM1921" s="139"/>
      <c r="AN1921" s="139"/>
      <c r="AO1921" s="139"/>
      <c r="AP1921" s="139"/>
      <c r="AQ1921" s="139"/>
      <c r="AR1921" s="139"/>
      <c r="AS1921" s="139"/>
      <c r="AT1921" s="139"/>
      <c r="AU1921" s="139"/>
      <c r="AV1921" s="139"/>
      <c r="AW1921" s="139"/>
      <c r="AX1921" s="139"/>
      <c r="AY1921" s="139"/>
      <c r="AZ1921" s="139"/>
      <c r="BA1921" s="139"/>
      <c r="BB1921" s="139"/>
      <c r="BC1921" s="139"/>
      <c r="BD1921" s="139"/>
      <c r="BE1921" s="139"/>
      <c r="BF1921" s="139"/>
      <c r="BG1921" s="139"/>
    </row>
    <row r="1922" spans="1:59" ht="14.25" x14ac:dyDescent="0.2">
      <c r="A1922" s="139"/>
      <c r="B1922" s="139"/>
      <c r="C1922" s="139"/>
      <c r="D1922" s="139"/>
      <c r="E1922" s="139"/>
      <c r="F1922" s="139"/>
      <c r="G1922" s="139"/>
      <c r="H1922" s="139"/>
      <c r="I1922" s="139"/>
      <c r="J1922" s="139"/>
      <c r="K1922" s="139"/>
      <c r="L1922" s="139"/>
      <c r="M1922" s="139"/>
      <c r="N1922" s="139"/>
      <c r="O1922" s="139"/>
      <c r="P1922" s="139"/>
      <c r="Q1922" s="139"/>
      <c r="R1922" s="139"/>
      <c r="S1922" s="139"/>
      <c r="T1922" s="139"/>
      <c r="U1922" s="139"/>
      <c r="V1922" s="139"/>
      <c r="W1922" s="139"/>
      <c r="X1922" s="139"/>
      <c r="Y1922" s="139"/>
      <c r="Z1922" s="139"/>
      <c r="AA1922" s="139"/>
      <c r="AB1922" s="139"/>
      <c r="AC1922" s="139"/>
      <c r="AD1922" s="139"/>
      <c r="AE1922" s="139"/>
      <c r="AF1922" s="139"/>
      <c r="AG1922" s="139"/>
      <c r="AH1922" s="139"/>
      <c r="AI1922" s="139"/>
      <c r="AJ1922" s="139"/>
      <c r="AK1922" s="139"/>
      <c r="AL1922" s="139"/>
      <c r="AM1922" s="139"/>
      <c r="AN1922" s="139"/>
      <c r="AO1922" s="139"/>
      <c r="AP1922" s="139"/>
      <c r="AQ1922" s="139"/>
      <c r="AR1922" s="139"/>
      <c r="AS1922" s="139"/>
      <c r="AT1922" s="139"/>
      <c r="AU1922" s="139"/>
      <c r="AV1922" s="139"/>
      <c r="AW1922" s="139"/>
      <c r="AX1922" s="139"/>
      <c r="AY1922" s="139"/>
      <c r="AZ1922" s="139"/>
      <c r="BA1922" s="139"/>
      <c r="BB1922" s="139"/>
      <c r="BC1922" s="139"/>
      <c r="BD1922" s="139"/>
      <c r="BE1922" s="139"/>
      <c r="BF1922" s="139"/>
      <c r="BG1922" s="139"/>
    </row>
    <row r="1923" spans="1:59" ht="14.25" x14ac:dyDescent="0.2">
      <c r="A1923" s="139"/>
      <c r="B1923" s="139"/>
      <c r="C1923" s="139"/>
      <c r="D1923" s="139"/>
      <c r="E1923" s="139"/>
      <c r="F1923" s="139"/>
      <c r="G1923" s="139"/>
      <c r="H1923" s="139"/>
      <c r="I1923" s="139"/>
      <c r="J1923" s="139"/>
      <c r="K1923" s="139"/>
      <c r="L1923" s="139"/>
      <c r="M1923" s="139"/>
      <c r="N1923" s="139"/>
      <c r="O1923" s="139"/>
      <c r="P1923" s="139"/>
      <c r="Q1923" s="139"/>
      <c r="R1923" s="139"/>
      <c r="S1923" s="139"/>
      <c r="T1923" s="139"/>
      <c r="U1923" s="139"/>
      <c r="V1923" s="139"/>
      <c r="W1923" s="139"/>
      <c r="X1923" s="139"/>
      <c r="Y1923" s="139"/>
      <c r="Z1923" s="139"/>
      <c r="AA1923" s="139"/>
      <c r="AB1923" s="139"/>
      <c r="AC1923" s="139"/>
      <c r="AD1923" s="139"/>
      <c r="AE1923" s="139"/>
      <c r="AF1923" s="139"/>
      <c r="AG1923" s="139"/>
      <c r="AH1923" s="139"/>
      <c r="AI1923" s="139"/>
      <c r="AJ1923" s="139"/>
      <c r="AK1923" s="139"/>
      <c r="AL1923" s="139"/>
      <c r="AM1923" s="139"/>
      <c r="AN1923" s="139"/>
      <c r="AO1923" s="139"/>
      <c r="AP1923" s="139"/>
      <c r="AQ1923" s="139"/>
      <c r="AR1923" s="139"/>
      <c r="AS1923" s="139"/>
      <c r="AT1923" s="139"/>
      <c r="AU1923" s="139"/>
      <c r="AV1923" s="139"/>
      <c r="AW1923" s="139"/>
      <c r="AX1923" s="139"/>
      <c r="AY1923" s="139"/>
      <c r="AZ1923" s="139"/>
      <c r="BA1923" s="139"/>
      <c r="BB1923" s="139"/>
      <c r="BC1923" s="139"/>
      <c r="BD1923" s="139"/>
      <c r="BE1923" s="139"/>
      <c r="BF1923" s="139"/>
      <c r="BG1923" s="139"/>
    </row>
    <row r="1924" spans="1:59" ht="14.25" x14ac:dyDescent="0.2">
      <c r="A1924" s="139"/>
      <c r="B1924" s="139"/>
      <c r="C1924" s="139"/>
      <c r="D1924" s="139"/>
      <c r="E1924" s="139"/>
      <c r="F1924" s="139"/>
      <c r="G1924" s="139"/>
      <c r="H1924" s="139"/>
      <c r="I1924" s="139"/>
      <c r="J1924" s="139"/>
      <c r="K1924" s="139"/>
      <c r="L1924" s="139"/>
      <c r="M1924" s="139"/>
      <c r="N1924" s="139"/>
      <c r="O1924" s="139"/>
      <c r="P1924" s="139"/>
      <c r="Q1924" s="139"/>
      <c r="R1924" s="139"/>
      <c r="S1924" s="139"/>
      <c r="T1924" s="139"/>
      <c r="U1924" s="139"/>
      <c r="V1924" s="139"/>
      <c r="W1924" s="139"/>
      <c r="X1924" s="139"/>
      <c r="Y1924" s="139"/>
      <c r="Z1924" s="139"/>
      <c r="AA1924" s="139"/>
      <c r="AB1924" s="139"/>
      <c r="AC1924" s="139"/>
      <c r="AD1924" s="139"/>
      <c r="AE1924" s="139"/>
      <c r="AF1924" s="139"/>
      <c r="AG1924" s="139"/>
      <c r="AH1924" s="139"/>
      <c r="AI1924" s="139"/>
      <c r="AJ1924" s="139"/>
      <c r="AK1924" s="139"/>
      <c r="AL1924" s="139"/>
      <c r="AM1924" s="139"/>
      <c r="AN1924" s="139"/>
      <c r="AO1924" s="139"/>
      <c r="AP1924" s="139"/>
      <c r="AQ1924" s="139"/>
      <c r="AR1924" s="139"/>
      <c r="AS1924" s="139"/>
      <c r="AT1924" s="139"/>
      <c r="AU1924" s="139"/>
      <c r="AV1924" s="139"/>
      <c r="AW1924" s="139"/>
      <c r="AX1924" s="139"/>
      <c r="AY1924" s="139"/>
      <c r="AZ1924" s="139"/>
      <c r="BA1924" s="139"/>
      <c r="BB1924" s="139"/>
      <c r="BC1924" s="139"/>
      <c r="BD1924" s="139"/>
      <c r="BE1924" s="139"/>
      <c r="BF1924" s="139"/>
      <c r="BG1924" s="139"/>
    </row>
    <row r="1925" spans="1:59" ht="14.25" x14ac:dyDescent="0.2">
      <c r="A1925" s="139"/>
      <c r="B1925" s="139"/>
      <c r="C1925" s="139"/>
      <c r="D1925" s="139"/>
      <c r="E1925" s="139"/>
      <c r="F1925" s="139"/>
      <c r="G1925" s="139"/>
      <c r="H1925" s="139"/>
      <c r="I1925" s="139"/>
      <c r="J1925" s="139"/>
      <c r="K1925" s="139"/>
      <c r="L1925" s="139"/>
      <c r="M1925" s="139"/>
      <c r="N1925" s="139"/>
      <c r="O1925" s="139"/>
      <c r="P1925" s="139"/>
      <c r="Q1925" s="139"/>
      <c r="R1925" s="139"/>
      <c r="S1925" s="139"/>
      <c r="T1925" s="139"/>
      <c r="U1925" s="139"/>
      <c r="V1925" s="139"/>
      <c r="W1925" s="139"/>
      <c r="X1925" s="139"/>
      <c r="Y1925" s="139"/>
      <c r="Z1925" s="139"/>
      <c r="AA1925" s="139"/>
      <c r="AB1925" s="139"/>
      <c r="AC1925" s="139"/>
      <c r="AD1925" s="139"/>
      <c r="AE1925" s="139"/>
      <c r="AF1925" s="139"/>
      <c r="AG1925" s="139"/>
      <c r="AH1925" s="139"/>
      <c r="AI1925" s="139"/>
      <c r="AJ1925" s="139"/>
      <c r="AK1925" s="139"/>
      <c r="AL1925" s="139"/>
      <c r="AM1925" s="139"/>
      <c r="AN1925" s="139"/>
      <c r="AO1925" s="139"/>
      <c r="AP1925" s="139"/>
      <c r="AQ1925" s="139"/>
      <c r="AR1925" s="139"/>
      <c r="AS1925" s="139"/>
      <c r="AT1925" s="139"/>
      <c r="AU1925" s="139"/>
      <c r="AV1925" s="139"/>
      <c r="AW1925" s="139"/>
      <c r="AX1925" s="139"/>
      <c r="AY1925" s="139"/>
      <c r="AZ1925" s="139"/>
      <c r="BA1925" s="139"/>
      <c r="BB1925" s="139"/>
      <c r="BC1925" s="139"/>
      <c r="BD1925" s="139"/>
      <c r="BE1925" s="139"/>
      <c r="BF1925" s="139"/>
      <c r="BG1925" s="139"/>
    </row>
    <row r="1926" spans="1:59" ht="14.25" x14ac:dyDescent="0.2">
      <c r="A1926" s="139"/>
      <c r="B1926" s="139"/>
      <c r="C1926" s="139"/>
      <c r="D1926" s="139"/>
      <c r="E1926" s="139"/>
      <c r="F1926" s="139"/>
      <c r="G1926" s="139"/>
      <c r="H1926" s="139"/>
      <c r="I1926" s="139"/>
      <c r="J1926" s="139"/>
      <c r="K1926" s="139"/>
      <c r="L1926" s="139"/>
      <c r="M1926" s="139"/>
      <c r="N1926" s="139"/>
      <c r="O1926" s="139"/>
      <c r="P1926" s="139"/>
      <c r="Q1926" s="139"/>
      <c r="R1926" s="139"/>
      <c r="S1926" s="139"/>
      <c r="T1926" s="139"/>
      <c r="U1926" s="139"/>
      <c r="V1926" s="139"/>
      <c r="W1926" s="139"/>
      <c r="X1926" s="139"/>
      <c r="Y1926" s="139"/>
      <c r="Z1926" s="139"/>
      <c r="AA1926" s="139"/>
      <c r="AB1926" s="139"/>
      <c r="AC1926" s="139"/>
      <c r="AD1926" s="139"/>
      <c r="AE1926" s="139"/>
      <c r="AF1926" s="139"/>
      <c r="AG1926" s="139"/>
      <c r="AH1926" s="139"/>
      <c r="AI1926" s="139"/>
      <c r="AJ1926" s="139"/>
      <c r="AK1926" s="139"/>
      <c r="AL1926" s="139"/>
      <c r="AM1926" s="139"/>
      <c r="AN1926" s="139"/>
      <c r="AO1926" s="139"/>
      <c r="AP1926" s="139"/>
      <c r="AQ1926" s="139"/>
      <c r="AR1926" s="139"/>
      <c r="AS1926" s="139"/>
      <c r="AT1926" s="139"/>
      <c r="AU1926" s="139"/>
      <c r="AV1926" s="139"/>
      <c r="AW1926" s="139"/>
      <c r="AX1926" s="139"/>
      <c r="AY1926" s="139"/>
      <c r="AZ1926" s="139"/>
      <c r="BA1926" s="139"/>
      <c r="BB1926" s="139"/>
      <c r="BC1926" s="139"/>
      <c r="BD1926" s="139"/>
      <c r="BE1926" s="139"/>
      <c r="BF1926" s="139"/>
      <c r="BG1926" s="139"/>
    </row>
    <row r="1927" spans="1:59" ht="14.25" x14ac:dyDescent="0.2">
      <c r="A1927" s="139"/>
      <c r="B1927" s="139"/>
      <c r="C1927" s="139"/>
      <c r="D1927" s="139"/>
      <c r="E1927" s="139"/>
      <c r="F1927" s="139"/>
      <c r="G1927" s="139"/>
      <c r="H1927" s="139"/>
      <c r="I1927" s="139"/>
      <c r="J1927" s="139"/>
      <c r="K1927" s="139"/>
      <c r="L1927" s="139"/>
      <c r="M1927" s="139"/>
      <c r="N1927" s="139"/>
      <c r="O1927" s="139"/>
      <c r="P1927" s="139"/>
      <c r="Q1927" s="139"/>
      <c r="R1927" s="139"/>
      <c r="S1927" s="139"/>
      <c r="T1927" s="139"/>
      <c r="U1927" s="139"/>
      <c r="V1927" s="139"/>
      <c r="W1927" s="139"/>
      <c r="X1927" s="139"/>
      <c r="Y1927" s="139"/>
      <c r="Z1927" s="139"/>
      <c r="AA1927" s="139"/>
      <c r="AB1927" s="139"/>
      <c r="AC1927" s="139"/>
      <c r="AD1927" s="139"/>
      <c r="AE1927" s="139"/>
      <c r="AF1927" s="139"/>
      <c r="AG1927" s="139"/>
      <c r="AH1927" s="139"/>
      <c r="AI1927" s="139"/>
      <c r="AJ1927" s="139"/>
      <c r="AK1927" s="139"/>
      <c r="AL1927" s="139"/>
      <c r="AM1927" s="139"/>
      <c r="AN1927" s="139"/>
      <c r="AO1927" s="139"/>
      <c r="AP1927" s="139"/>
      <c r="AQ1927" s="139"/>
      <c r="AR1927" s="139"/>
      <c r="AS1927" s="139"/>
      <c r="AT1927" s="139"/>
      <c r="AU1927" s="139"/>
      <c r="AV1927" s="139"/>
      <c r="AW1927" s="139"/>
      <c r="AX1927" s="139"/>
      <c r="AY1927" s="139"/>
      <c r="AZ1927" s="139"/>
      <c r="BA1927" s="139"/>
      <c r="BB1927" s="139"/>
      <c r="BC1927" s="139"/>
      <c r="BD1927" s="139"/>
      <c r="BE1927" s="139"/>
      <c r="BF1927" s="139"/>
      <c r="BG1927" s="139"/>
    </row>
    <row r="1928" spans="1:59" ht="14.25" x14ac:dyDescent="0.2">
      <c r="A1928" s="139"/>
      <c r="B1928" s="139"/>
      <c r="C1928" s="139"/>
      <c r="D1928" s="139"/>
      <c r="E1928" s="139"/>
      <c r="F1928" s="139"/>
      <c r="G1928" s="139"/>
      <c r="H1928" s="139"/>
      <c r="I1928" s="139"/>
      <c r="J1928" s="139"/>
      <c r="K1928" s="139"/>
      <c r="L1928" s="139"/>
      <c r="M1928" s="139"/>
      <c r="N1928" s="139"/>
      <c r="O1928" s="139"/>
      <c r="P1928" s="139"/>
      <c r="Q1928" s="139"/>
      <c r="R1928" s="139"/>
      <c r="S1928" s="139"/>
      <c r="T1928" s="139"/>
      <c r="U1928" s="139"/>
      <c r="V1928" s="139"/>
      <c r="W1928" s="139"/>
      <c r="X1928" s="139"/>
      <c r="Y1928" s="139"/>
      <c r="Z1928" s="139"/>
      <c r="AA1928" s="139"/>
      <c r="AB1928" s="139"/>
      <c r="AC1928" s="139"/>
      <c r="AD1928" s="139"/>
      <c r="AE1928" s="139"/>
      <c r="AF1928" s="139"/>
      <c r="AG1928" s="139"/>
      <c r="AH1928" s="139"/>
      <c r="AI1928" s="139"/>
      <c r="AJ1928" s="139"/>
      <c r="AK1928" s="139"/>
      <c r="AL1928" s="139"/>
      <c r="AM1928" s="139"/>
      <c r="AN1928" s="139"/>
      <c r="AO1928" s="139"/>
      <c r="AP1928" s="139"/>
      <c r="AQ1928" s="139"/>
      <c r="AR1928" s="139"/>
      <c r="AS1928" s="139"/>
      <c r="AT1928" s="139"/>
      <c r="AU1928" s="139"/>
      <c r="AV1928" s="139"/>
      <c r="AW1928" s="139"/>
      <c r="AX1928" s="139"/>
      <c r="AY1928" s="139"/>
      <c r="AZ1928" s="139"/>
      <c r="BA1928" s="139"/>
      <c r="BB1928" s="139"/>
      <c r="BC1928" s="139"/>
      <c r="BD1928" s="139"/>
      <c r="BE1928" s="139"/>
      <c r="BF1928" s="139"/>
      <c r="BG1928" s="139"/>
    </row>
    <row r="1929" spans="1:59" ht="14.25" x14ac:dyDescent="0.2">
      <c r="A1929" s="139"/>
      <c r="B1929" s="139"/>
      <c r="C1929" s="139"/>
      <c r="D1929" s="139"/>
      <c r="E1929" s="139"/>
      <c r="F1929" s="139"/>
      <c r="G1929" s="139"/>
      <c r="H1929" s="139"/>
      <c r="I1929" s="139"/>
      <c r="J1929" s="139"/>
      <c r="K1929" s="139"/>
      <c r="L1929" s="139"/>
      <c r="M1929" s="139"/>
      <c r="N1929" s="139"/>
      <c r="O1929" s="139"/>
      <c r="P1929" s="139"/>
      <c r="Q1929" s="139"/>
      <c r="R1929" s="139"/>
      <c r="S1929" s="139"/>
      <c r="T1929" s="139"/>
      <c r="U1929" s="139"/>
      <c r="V1929" s="139"/>
      <c r="W1929" s="139"/>
      <c r="X1929" s="139"/>
      <c r="Y1929" s="139"/>
      <c r="Z1929" s="139"/>
      <c r="AA1929" s="139"/>
      <c r="AB1929" s="139"/>
      <c r="AC1929" s="139"/>
      <c r="AD1929" s="139"/>
      <c r="AE1929" s="139"/>
      <c r="AF1929" s="139"/>
      <c r="AG1929" s="139"/>
      <c r="AH1929" s="139"/>
      <c r="AI1929" s="139"/>
      <c r="AJ1929" s="139"/>
      <c r="AK1929" s="139"/>
      <c r="AL1929" s="139"/>
      <c r="AM1929" s="139"/>
      <c r="AN1929" s="139"/>
      <c r="AO1929" s="139"/>
      <c r="AP1929" s="139"/>
      <c r="AQ1929" s="139"/>
      <c r="AR1929" s="139"/>
      <c r="AS1929" s="139"/>
      <c r="AT1929" s="139"/>
      <c r="AU1929" s="139"/>
      <c r="AV1929" s="139"/>
      <c r="AW1929" s="139"/>
      <c r="AX1929" s="139"/>
      <c r="AY1929" s="139"/>
      <c r="AZ1929" s="139"/>
      <c r="BA1929" s="139"/>
      <c r="BB1929" s="139"/>
      <c r="BC1929" s="139"/>
      <c r="BD1929" s="139"/>
      <c r="BE1929" s="139"/>
      <c r="BF1929" s="139"/>
      <c r="BG1929" s="139"/>
    </row>
    <row r="1930" spans="1:59" ht="14.25" x14ac:dyDescent="0.2">
      <c r="A1930" s="139"/>
      <c r="B1930" s="139"/>
      <c r="C1930" s="139"/>
      <c r="D1930" s="139"/>
      <c r="E1930" s="139"/>
      <c r="F1930" s="139"/>
      <c r="G1930" s="139"/>
      <c r="H1930" s="139"/>
      <c r="I1930" s="139"/>
      <c r="J1930" s="139"/>
      <c r="K1930" s="139"/>
      <c r="L1930" s="139"/>
      <c r="M1930" s="139"/>
      <c r="N1930" s="139"/>
      <c r="O1930" s="139"/>
      <c r="P1930" s="139"/>
      <c r="Q1930" s="139"/>
      <c r="R1930" s="139"/>
      <c r="S1930" s="139"/>
      <c r="T1930" s="139"/>
      <c r="U1930" s="139"/>
      <c r="V1930" s="139"/>
      <c r="W1930" s="139"/>
      <c r="X1930" s="139"/>
      <c r="Y1930" s="139"/>
      <c r="Z1930" s="139"/>
      <c r="AA1930" s="139"/>
      <c r="AB1930" s="139"/>
      <c r="AC1930" s="139"/>
      <c r="AD1930" s="139"/>
      <c r="AE1930" s="139"/>
      <c r="AF1930" s="139"/>
      <c r="AG1930" s="139"/>
      <c r="AH1930" s="139"/>
      <c r="AI1930" s="139"/>
      <c r="AJ1930" s="139"/>
      <c r="AK1930" s="139"/>
      <c r="AL1930" s="139"/>
      <c r="AM1930" s="139"/>
      <c r="AN1930" s="139"/>
      <c r="AO1930" s="139"/>
      <c r="AP1930" s="139"/>
      <c r="AQ1930" s="139"/>
      <c r="AR1930" s="139"/>
      <c r="AS1930" s="139"/>
      <c r="AT1930" s="139"/>
      <c r="AU1930" s="139"/>
      <c r="AV1930" s="139"/>
      <c r="AW1930" s="139"/>
      <c r="AX1930" s="139"/>
      <c r="AY1930" s="139"/>
      <c r="AZ1930" s="139"/>
      <c r="BA1930" s="139"/>
      <c r="BB1930" s="139"/>
      <c r="BC1930" s="139"/>
      <c r="BD1930" s="139"/>
      <c r="BE1930" s="139"/>
      <c r="BF1930" s="139"/>
      <c r="BG1930" s="139"/>
    </row>
    <row r="1931" spans="1:59" ht="14.25" x14ac:dyDescent="0.2">
      <c r="A1931" s="139"/>
      <c r="B1931" s="139"/>
      <c r="C1931" s="139"/>
      <c r="D1931" s="139"/>
      <c r="E1931" s="139"/>
      <c r="F1931" s="139"/>
      <c r="G1931" s="139"/>
      <c r="H1931" s="139"/>
      <c r="I1931" s="139"/>
      <c r="J1931" s="139"/>
      <c r="K1931" s="139"/>
      <c r="L1931" s="139"/>
      <c r="M1931" s="139"/>
      <c r="N1931" s="139"/>
      <c r="O1931" s="139"/>
      <c r="P1931" s="139"/>
      <c r="Q1931" s="139"/>
      <c r="R1931" s="139"/>
      <c r="S1931" s="139"/>
      <c r="T1931" s="139"/>
      <c r="U1931" s="139"/>
      <c r="V1931" s="139"/>
      <c r="W1931" s="139"/>
      <c r="X1931" s="139"/>
      <c r="Y1931" s="139"/>
      <c r="Z1931" s="139"/>
      <c r="AA1931" s="139"/>
      <c r="AB1931" s="139"/>
      <c r="AC1931" s="139"/>
      <c r="AD1931" s="139"/>
      <c r="AE1931" s="139"/>
      <c r="AF1931" s="139"/>
      <c r="AG1931" s="139"/>
      <c r="AH1931" s="139"/>
      <c r="AI1931" s="139"/>
      <c r="AJ1931" s="139"/>
      <c r="AK1931" s="139"/>
      <c r="AL1931" s="139"/>
      <c r="AM1931" s="139"/>
      <c r="AN1931" s="139"/>
      <c r="AO1931" s="139"/>
      <c r="AP1931" s="139"/>
      <c r="AQ1931" s="139"/>
      <c r="AR1931" s="139"/>
      <c r="AS1931" s="139"/>
      <c r="AT1931" s="139"/>
      <c r="AU1931" s="139"/>
      <c r="AV1931" s="139"/>
      <c r="AW1931" s="139"/>
      <c r="AX1931" s="139"/>
      <c r="AY1931" s="139"/>
      <c r="AZ1931" s="139"/>
      <c r="BA1931" s="139"/>
      <c r="BB1931" s="139"/>
      <c r="BC1931" s="139"/>
      <c r="BD1931" s="139"/>
      <c r="BE1931" s="139"/>
      <c r="BF1931" s="139"/>
      <c r="BG1931" s="139"/>
    </row>
    <row r="1932" spans="1:59" ht="14.25" x14ac:dyDescent="0.2">
      <c r="A1932" s="139"/>
      <c r="B1932" s="139"/>
      <c r="C1932" s="139"/>
      <c r="D1932" s="139"/>
      <c r="E1932" s="139"/>
      <c r="F1932" s="139"/>
      <c r="G1932" s="139"/>
      <c r="H1932" s="139"/>
      <c r="I1932" s="139"/>
      <c r="J1932" s="139"/>
      <c r="K1932" s="139"/>
      <c r="L1932" s="139"/>
      <c r="M1932" s="139"/>
      <c r="N1932" s="139"/>
      <c r="O1932" s="139"/>
      <c r="P1932" s="139"/>
      <c r="Q1932" s="139"/>
      <c r="R1932" s="139"/>
      <c r="S1932" s="139"/>
      <c r="T1932" s="139"/>
      <c r="U1932" s="139"/>
      <c r="V1932" s="139"/>
      <c r="W1932" s="139"/>
      <c r="X1932" s="139"/>
      <c r="Y1932" s="139"/>
      <c r="Z1932" s="139"/>
      <c r="AA1932" s="139"/>
      <c r="AB1932" s="139"/>
      <c r="AC1932" s="139"/>
      <c r="AD1932" s="139"/>
      <c r="AE1932" s="139"/>
      <c r="AF1932" s="139"/>
      <c r="AG1932" s="139"/>
      <c r="AH1932" s="139"/>
      <c r="AI1932" s="139"/>
      <c r="AJ1932" s="139"/>
      <c r="AK1932" s="139"/>
      <c r="AL1932" s="139"/>
      <c r="AM1932" s="139"/>
      <c r="AN1932" s="139"/>
      <c r="AO1932" s="139"/>
      <c r="AP1932" s="139"/>
      <c r="AQ1932" s="139"/>
      <c r="AR1932" s="139"/>
      <c r="AS1932" s="139"/>
      <c r="AT1932" s="139"/>
      <c r="AU1932" s="139"/>
      <c r="AV1932" s="139"/>
      <c r="AW1932" s="139"/>
      <c r="AX1932" s="139"/>
      <c r="AY1932" s="139"/>
      <c r="AZ1932" s="139"/>
      <c r="BA1932" s="139"/>
      <c r="BB1932" s="139"/>
      <c r="BC1932" s="139"/>
      <c r="BD1932" s="139"/>
      <c r="BE1932" s="139"/>
      <c r="BF1932" s="139"/>
      <c r="BG1932" s="139"/>
    </row>
    <row r="1933" spans="1:59" ht="14.25" x14ac:dyDescent="0.2">
      <c r="A1933" s="139"/>
      <c r="B1933" s="139"/>
      <c r="C1933" s="139"/>
      <c r="D1933" s="139"/>
      <c r="E1933" s="139"/>
      <c r="F1933" s="139"/>
      <c r="G1933" s="139"/>
      <c r="H1933" s="139"/>
      <c r="I1933" s="139"/>
      <c r="J1933" s="139"/>
      <c r="K1933" s="139"/>
      <c r="L1933" s="139"/>
      <c r="M1933" s="139"/>
      <c r="N1933" s="139"/>
      <c r="O1933" s="139"/>
      <c r="P1933" s="139"/>
      <c r="Q1933" s="139"/>
      <c r="R1933" s="139"/>
      <c r="S1933" s="139"/>
      <c r="T1933" s="139"/>
      <c r="U1933" s="139"/>
      <c r="V1933" s="139"/>
      <c r="W1933" s="139"/>
      <c r="X1933" s="139"/>
      <c r="Y1933" s="139"/>
      <c r="Z1933" s="139"/>
      <c r="AA1933" s="139"/>
      <c r="AB1933" s="139"/>
      <c r="AC1933" s="139"/>
      <c r="AD1933" s="139"/>
      <c r="AE1933" s="139"/>
      <c r="AF1933" s="139"/>
      <c r="AG1933" s="139"/>
      <c r="AH1933" s="139"/>
      <c r="AI1933" s="139"/>
      <c r="AJ1933" s="139"/>
      <c r="AK1933" s="139"/>
      <c r="AL1933" s="139"/>
      <c r="AM1933" s="139"/>
      <c r="AN1933" s="139"/>
      <c r="AO1933" s="139"/>
      <c r="AP1933" s="139"/>
      <c r="AQ1933" s="139"/>
      <c r="AR1933" s="139"/>
      <c r="AS1933" s="139"/>
      <c r="AT1933" s="139"/>
      <c r="AU1933" s="139"/>
      <c r="AV1933" s="139"/>
      <c r="AW1933" s="139"/>
      <c r="AX1933" s="139"/>
      <c r="AY1933" s="139"/>
      <c r="AZ1933" s="139"/>
      <c r="BA1933" s="139"/>
      <c r="BB1933" s="139"/>
      <c r="BC1933" s="139"/>
      <c r="BD1933" s="139"/>
      <c r="BE1933" s="139"/>
      <c r="BF1933" s="139"/>
      <c r="BG1933" s="139"/>
    </row>
    <row r="1934" spans="1:59" ht="14.25" x14ac:dyDescent="0.2">
      <c r="A1934" s="139"/>
      <c r="B1934" s="139"/>
      <c r="C1934" s="139"/>
      <c r="D1934" s="139"/>
      <c r="E1934" s="139"/>
      <c r="F1934" s="139"/>
      <c r="G1934" s="139"/>
      <c r="H1934" s="139"/>
      <c r="I1934" s="139"/>
      <c r="J1934" s="139"/>
      <c r="K1934" s="139"/>
      <c r="L1934" s="139"/>
      <c r="M1934" s="139"/>
      <c r="N1934" s="139"/>
      <c r="O1934" s="139"/>
      <c r="P1934" s="139"/>
      <c r="Q1934" s="139"/>
      <c r="R1934" s="139"/>
      <c r="S1934" s="139"/>
      <c r="T1934" s="139"/>
      <c r="U1934" s="139"/>
      <c r="V1934" s="139"/>
      <c r="W1934" s="139"/>
      <c r="X1934" s="139"/>
      <c r="Y1934" s="139"/>
      <c r="Z1934" s="139"/>
      <c r="AA1934" s="139"/>
      <c r="AB1934" s="139"/>
      <c r="AC1934" s="139"/>
      <c r="AD1934" s="139"/>
      <c r="AE1934" s="139"/>
      <c r="AF1934" s="139"/>
      <c r="AG1934" s="139"/>
      <c r="AH1934" s="139"/>
      <c r="AI1934" s="139"/>
      <c r="AJ1934" s="139"/>
      <c r="AK1934" s="139"/>
      <c r="AL1934" s="139"/>
      <c r="AM1934" s="139"/>
      <c r="AN1934" s="139"/>
      <c r="AO1934" s="139"/>
      <c r="AP1934" s="139"/>
      <c r="AQ1934" s="139"/>
      <c r="AR1934" s="139"/>
      <c r="AS1934" s="139"/>
      <c r="AT1934" s="139"/>
      <c r="AU1934" s="139"/>
      <c r="AV1934" s="139"/>
      <c r="AW1934" s="139"/>
      <c r="AX1934" s="139"/>
      <c r="AY1934" s="139"/>
      <c r="AZ1934" s="139"/>
      <c r="BA1934" s="139"/>
      <c r="BB1934" s="139"/>
      <c r="BC1934" s="139"/>
      <c r="BD1934" s="139"/>
      <c r="BE1934" s="139"/>
      <c r="BF1934" s="139"/>
      <c r="BG1934" s="139"/>
    </row>
    <row r="1935" spans="1:59" ht="14.25" x14ac:dyDescent="0.2">
      <c r="A1935" s="139"/>
      <c r="B1935" s="139"/>
      <c r="C1935" s="139"/>
      <c r="D1935" s="139"/>
      <c r="E1935" s="139"/>
      <c r="F1935" s="139"/>
      <c r="G1935" s="139"/>
      <c r="H1935" s="139"/>
      <c r="I1935" s="139"/>
      <c r="J1935" s="139"/>
      <c r="K1935" s="139"/>
      <c r="L1935" s="139"/>
      <c r="M1935" s="139"/>
      <c r="N1935" s="139"/>
      <c r="O1935" s="139"/>
      <c r="P1935" s="139"/>
      <c r="Q1935" s="139"/>
      <c r="R1935" s="139"/>
      <c r="S1935" s="139"/>
      <c r="T1935" s="139"/>
      <c r="U1935" s="139"/>
      <c r="V1935" s="139"/>
      <c r="W1935" s="139"/>
      <c r="X1935" s="139"/>
      <c r="Y1935" s="139"/>
      <c r="Z1935" s="139"/>
      <c r="AA1935" s="139"/>
      <c r="AB1935" s="139"/>
      <c r="AC1935" s="139"/>
      <c r="AD1935" s="139"/>
      <c r="AE1935" s="139"/>
      <c r="AF1935" s="139"/>
      <c r="AG1935" s="139"/>
      <c r="AH1935" s="139"/>
      <c r="AI1935" s="139"/>
      <c r="AJ1935" s="139"/>
      <c r="AK1935" s="139"/>
      <c r="AL1935" s="139"/>
      <c r="AM1935" s="139"/>
      <c r="AN1935" s="139"/>
      <c r="AO1935" s="139"/>
      <c r="AP1935" s="139"/>
      <c r="AQ1935" s="139"/>
      <c r="AR1935" s="139"/>
      <c r="AS1935" s="139"/>
      <c r="AT1935" s="139"/>
      <c r="AU1935" s="139"/>
      <c r="AV1935" s="139"/>
      <c r="AW1935" s="139"/>
      <c r="AX1935" s="139"/>
      <c r="AY1935" s="139"/>
      <c r="AZ1935" s="139"/>
      <c r="BA1935" s="139"/>
      <c r="BB1935" s="139"/>
      <c r="BC1935" s="139"/>
      <c r="BD1935" s="139"/>
      <c r="BE1935" s="139"/>
      <c r="BF1935" s="139"/>
      <c r="BG1935" s="139"/>
    </row>
    <row r="1936" spans="1:59" ht="14.25" x14ac:dyDescent="0.2">
      <c r="A1936" s="139"/>
      <c r="B1936" s="139"/>
      <c r="C1936" s="139"/>
      <c r="D1936" s="139"/>
      <c r="E1936" s="139"/>
      <c r="F1936" s="139"/>
      <c r="G1936" s="139"/>
      <c r="H1936" s="139"/>
      <c r="I1936" s="139"/>
      <c r="J1936" s="139"/>
      <c r="K1936" s="139"/>
      <c r="L1936" s="139"/>
      <c r="M1936" s="139"/>
      <c r="N1936" s="139"/>
      <c r="O1936" s="139"/>
      <c r="P1936" s="139"/>
      <c r="Q1936" s="139"/>
      <c r="R1936" s="139"/>
      <c r="S1936" s="139"/>
      <c r="T1936" s="139"/>
      <c r="U1936" s="139"/>
      <c r="V1936" s="139"/>
      <c r="W1936" s="139"/>
      <c r="X1936" s="139"/>
      <c r="Y1936" s="139"/>
      <c r="Z1936" s="139"/>
      <c r="AA1936" s="139"/>
      <c r="AB1936" s="139"/>
      <c r="AC1936" s="139"/>
      <c r="AD1936" s="139"/>
      <c r="AE1936" s="139"/>
      <c r="AF1936" s="139"/>
      <c r="AG1936" s="139"/>
      <c r="AH1936" s="139"/>
      <c r="AI1936" s="139"/>
      <c r="AJ1936" s="139"/>
      <c r="AK1936" s="139"/>
      <c r="AL1936" s="139"/>
      <c r="AM1936" s="139"/>
      <c r="AN1936" s="139"/>
      <c r="AO1936" s="139"/>
      <c r="AP1936" s="139"/>
      <c r="AQ1936" s="139"/>
      <c r="AR1936" s="139"/>
      <c r="AS1936" s="139"/>
      <c r="AT1936" s="139"/>
      <c r="AU1936" s="139"/>
      <c r="AV1936" s="139"/>
      <c r="AW1936" s="139"/>
      <c r="AX1936" s="139"/>
      <c r="AY1936" s="139"/>
      <c r="AZ1936" s="139"/>
      <c r="BA1936" s="139"/>
      <c r="BB1936" s="139"/>
      <c r="BC1936" s="139"/>
      <c r="BD1936" s="139"/>
      <c r="BE1936" s="139"/>
      <c r="BF1936" s="139"/>
      <c r="BG1936" s="139"/>
    </row>
    <row r="1937" spans="1:59" ht="14.25" x14ac:dyDescent="0.2">
      <c r="A1937" s="139"/>
      <c r="B1937" s="139"/>
      <c r="C1937" s="139"/>
      <c r="D1937" s="139"/>
      <c r="E1937" s="139"/>
      <c r="F1937" s="139"/>
      <c r="G1937" s="139"/>
      <c r="H1937" s="139"/>
      <c r="I1937" s="139"/>
      <c r="J1937" s="139"/>
      <c r="K1937" s="139"/>
      <c r="L1937" s="139"/>
      <c r="M1937" s="139"/>
      <c r="N1937" s="139"/>
      <c r="O1937" s="139"/>
      <c r="P1937" s="139"/>
      <c r="Q1937" s="139"/>
      <c r="R1937" s="139"/>
      <c r="S1937" s="139"/>
      <c r="T1937" s="139"/>
      <c r="U1937" s="139"/>
      <c r="V1937" s="139"/>
      <c r="W1937" s="139"/>
      <c r="X1937" s="139"/>
      <c r="Y1937" s="139"/>
      <c r="Z1937" s="139"/>
      <c r="AA1937" s="139"/>
      <c r="AB1937" s="139"/>
      <c r="AC1937" s="139"/>
      <c r="AD1937" s="139"/>
      <c r="AE1937" s="139"/>
      <c r="AF1937" s="139"/>
      <c r="AG1937" s="139"/>
      <c r="AH1937" s="139"/>
      <c r="AI1937" s="139"/>
      <c r="AJ1937" s="139"/>
      <c r="AK1937" s="139"/>
      <c r="AL1937" s="139"/>
      <c r="AM1937" s="139"/>
      <c r="AN1937" s="139"/>
      <c r="AO1937" s="139"/>
      <c r="AP1937" s="139"/>
      <c r="AQ1937" s="139"/>
      <c r="AR1937" s="139"/>
      <c r="AS1937" s="139"/>
      <c r="AT1937" s="139"/>
      <c r="AU1937" s="139"/>
      <c r="AV1937" s="139"/>
      <c r="AW1937" s="139"/>
      <c r="AX1937" s="139"/>
      <c r="AY1937" s="139"/>
      <c r="AZ1937" s="139"/>
      <c r="BA1937" s="139"/>
      <c r="BB1937" s="139"/>
      <c r="BC1937" s="139"/>
      <c r="BD1937" s="139"/>
      <c r="BE1937" s="139"/>
      <c r="BF1937" s="139"/>
      <c r="BG1937" s="139"/>
    </row>
    <row r="1938" spans="1:59" ht="14.25" x14ac:dyDescent="0.2">
      <c r="A1938" s="139"/>
      <c r="B1938" s="139"/>
      <c r="C1938" s="139"/>
      <c r="D1938" s="139"/>
      <c r="E1938" s="139"/>
      <c r="F1938" s="139"/>
      <c r="G1938" s="139"/>
      <c r="H1938" s="139"/>
      <c r="I1938" s="139"/>
      <c r="J1938" s="139"/>
      <c r="K1938" s="139"/>
      <c r="L1938" s="139"/>
      <c r="M1938" s="139"/>
      <c r="N1938" s="139"/>
      <c r="O1938" s="139"/>
      <c r="P1938" s="139"/>
      <c r="Q1938" s="139"/>
      <c r="R1938" s="139"/>
      <c r="S1938" s="139"/>
      <c r="T1938" s="139"/>
      <c r="U1938" s="139"/>
      <c r="V1938" s="139"/>
      <c r="W1938" s="139"/>
      <c r="X1938" s="139"/>
      <c r="Y1938" s="139"/>
      <c r="Z1938" s="139"/>
      <c r="AA1938" s="139"/>
      <c r="AB1938" s="139"/>
      <c r="AC1938" s="139"/>
      <c r="AD1938" s="139"/>
      <c r="AE1938" s="139"/>
      <c r="AF1938" s="139"/>
      <c r="AG1938" s="139"/>
      <c r="AH1938" s="139"/>
      <c r="AI1938" s="139"/>
      <c r="AJ1938" s="139"/>
      <c r="AK1938" s="139"/>
      <c r="AL1938" s="139"/>
      <c r="AM1938" s="139"/>
      <c r="AN1938" s="139"/>
      <c r="AO1938" s="139"/>
      <c r="AP1938" s="139"/>
      <c r="AQ1938" s="139"/>
      <c r="AR1938" s="139"/>
      <c r="AS1938" s="139"/>
      <c r="AT1938" s="139"/>
      <c r="AU1938" s="139"/>
      <c r="AV1938" s="139"/>
      <c r="AW1938" s="139"/>
      <c r="AX1938" s="139"/>
      <c r="AY1938" s="139"/>
      <c r="AZ1938" s="139"/>
      <c r="BA1938" s="139"/>
      <c r="BB1938" s="139"/>
      <c r="BC1938" s="139"/>
      <c r="BD1938" s="139"/>
      <c r="BE1938" s="139"/>
      <c r="BF1938" s="139"/>
      <c r="BG1938" s="139"/>
    </row>
    <row r="1939" spans="1:59" ht="14.25" x14ac:dyDescent="0.2">
      <c r="A1939" s="139"/>
      <c r="B1939" s="139"/>
      <c r="C1939" s="139"/>
      <c r="D1939" s="139"/>
      <c r="E1939" s="139"/>
      <c r="F1939" s="139"/>
      <c r="G1939" s="139"/>
      <c r="H1939" s="139"/>
      <c r="I1939" s="139"/>
      <c r="J1939" s="139"/>
      <c r="K1939" s="139"/>
      <c r="L1939" s="139"/>
      <c r="M1939" s="139"/>
      <c r="N1939" s="139"/>
      <c r="O1939" s="139"/>
      <c r="P1939" s="139"/>
      <c r="Q1939" s="139"/>
      <c r="R1939" s="139"/>
      <c r="S1939" s="139"/>
      <c r="T1939" s="139"/>
      <c r="U1939" s="139"/>
      <c r="V1939" s="139"/>
      <c r="W1939" s="139"/>
      <c r="X1939" s="139"/>
      <c r="Y1939" s="139"/>
      <c r="Z1939" s="139"/>
      <c r="AA1939" s="139"/>
      <c r="AB1939" s="139"/>
      <c r="AC1939" s="139"/>
      <c r="AD1939" s="139"/>
      <c r="AE1939" s="139"/>
      <c r="AF1939" s="139"/>
      <c r="AG1939" s="139"/>
      <c r="AH1939" s="139"/>
      <c r="AI1939" s="139"/>
      <c r="AJ1939" s="139"/>
      <c r="AK1939" s="139"/>
      <c r="AL1939" s="139"/>
      <c r="AM1939" s="139"/>
      <c r="AN1939" s="139"/>
      <c r="AO1939" s="139"/>
      <c r="AP1939" s="139"/>
      <c r="AQ1939" s="139"/>
      <c r="AR1939" s="139"/>
      <c r="AS1939" s="139"/>
      <c r="AT1939" s="139"/>
      <c r="AU1939" s="139"/>
      <c r="AV1939" s="139"/>
      <c r="AW1939" s="139"/>
      <c r="AX1939" s="139"/>
      <c r="AY1939" s="139"/>
      <c r="AZ1939" s="139"/>
      <c r="BA1939" s="139"/>
      <c r="BB1939" s="139"/>
      <c r="BC1939" s="139"/>
      <c r="BD1939" s="139"/>
      <c r="BE1939" s="139"/>
      <c r="BF1939" s="139"/>
      <c r="BG1939" s="139"/>
    </row>
    <row r="1940" spans="1:59" ht="14.25" x14ac:dyDescent="0.2">
      <c r="A1940" s="139"/>
      <c r="B1940" s="139"/>
      <c r="C1940" s="139"/>
      <c r="D1940" s="139"/>
      <c r="E1940" s="139"/>
      <c r="F1940" s="139"/>
      <c r="G1940" s="139"/>
      <c r="H1940" s="139"/>
      <c r="I1940" s="139"/>
      <c r="J1940" s="139"/>
      <c r="K1940" s="139"/>
      <c r="L1940" s="139"/>
      <c r="M1940" s="139"/>
      <c r="N1940" s="139"/>
      <c r="O1940" s="139"/>
      <c r="P1940" s="139"/>
      <c r="Q1940" s="139"/>
      <c r="R1940" s="139"/>
      <c r="S1940" s="139"/>
      <c r="T1940" s="139"/>
      <c r="U1940" s="139"/>
      <c r="V1940" s="139"/>
      <c r="W1940" s="139"/>
      <c r="X1940" s="139"/>
      <c r="Y1940" s="139"/>
      <c r="Z1940" s="139"/>
      <c r="AA1940" s="139"/>
      <c r="AB1940" s="139"/>
      <c r="AC1940" s="139"/>
      <c r="AD1940" s="139"/>
      <c r="AE1940" s="139"/>
      <c r="AF1940" s="139"/>
      <c r="AG1940" s="139"/>
      <c r="AH1940" s="139"/>
      <c r="AI1940" s="139"/>
      <c r="AJ1940" s="139"/>
      <c r="AK1940" s="139"/>
      <c r="AL1940" s="139"/>
      <c r="AM1940" s="139"/>
      <c r="AN1940" s="139"/>
      <c r="AO1940" s="139"/>
      <c r="AP1940" s="139"/>
      <c r="AQ1940" s="139"/>
      <c r="AR1940" s="139"/>
      <c r="AS1940" s="139"/>
      <c r="AT1940" s="139"/>
      <c r="AU1940" s="139"/>
      <c r="AV1940" s="139"/>
      <c r="AW1940" s="139"/>
      <c r="AX1940" s="139"/>
      <c r="AY1940" s="139"/>
      <c r="AZ1940" s="139"/>
      <c r="BA1940" s="139"/>
      <c r="BB1940" s="139"/>
      <c r="BC1940" s="139"/>
      <c r="BD1940" s="139"/>
      <c r="BE1940" s="139"/>
      <c r="BF1940" s="139"/>
      <c r="BG1940" s="139"/>
    </row>
    <row r="1941" spans="1:59" ht="14.25" x14ac:dyDescent="0.2">
      <c r="A1941" s="139"/>
      <c r="B1941" s="139"/>
      <c r="C1941" s="139"/>
      <c r="D1941" s="139"/>
      <c r="E1941" s="139"/>
      <c r="F1941" s="139"/>
      <c r="G1941" s="139"/>
      <c r="H1941" s="139"/>
      <c r="I1941" s="139"/>
      <c r="J1941" s="139"/>
      <c r="K1941" s="139"/>
      <c r="L1941" s="139"/>
      <c r="M1941" s="139"/>
      <c r="N1941" s="139"/>
      <c r="O1941" s="139"/>
      <c r="P1941" s="139"/>
      <c r="Q1941" s="139"/>
      <c r="R1941" s="139"/>
      <c r="S1941" s="139"/>
      <c r="T1941" s="139"/>
      <c r="U1941" s="139"/>
      <c r="V1941" s="139"/>
      <c r="W1941" s="139"/>
      <c r="X1941" s="139"/>
      <c r="Y1941" s="139"/>
      <c r="Z1941" s="139"/>
      <c r="AA1941" s="139"/>
      <c r="AB1941" s="139"/>
      <c r="AC1941" s="139"/>
      <c r="AD1941" s="139"/>
      <c r="AE1941" s="139"/>
      <c r="AF1941" s="139"/>
      <c r="AG1941" s="139"/>
      <c r="AH1941" s="139"/>
      <c r="AI1941" s="139"/>
      <c r="AJ1941" s="139"/>
      <c r="AK1941" s="139"/>
      <c r="AL1941" s="139"/>
      <c r="AM1941" s="139"/>
      <c r="AN1941" s="139"/>
      <c r="AO1941" s="139"/>
      <c r="AP1941" s="139"/>
      <c r="AQ1941" s="139"/>
      <c r="AR1941" s="139"/>
      <c r="AS1941" s="139"/>
      <c r="AT1941" s="139"/>
      <c r="AU1941" s="139"/>
      <c r="AV1941" s="139"/>
      <c r="AW1941" s="139"/>
      <c r="AX1941" s="139"/>
      <c r="AY1941" s="139"/>
      <c r="AZ1941" s="139"/>
      <c r="BA1941" s="139"/>
      <c r="BB1941" s="139"/>
      <c r="BC1941" s="139"/>
      <c r="BD1941" s="139"/>
      <c r="BE1941" s="139"/>
      <c r="BF1941" s="139"/>
      <c r="BG1941" s="139"/>
    </row>
    <row r="1942" spans="1:59" ht="14.25" x14ac:dyDescent="0.2">
      <c r="A1942" s="139"/>
      <c r="B1942" s="139"/>
      <c r="C1942" s="139"/>
      <c r="D1942" s="139"/>
      <c r="E1942" s="139"/>
      <c r="F1942" s="139"/>
      <c r="G1942" s="139"/>
      <c r="H1942" s="139"/>
      <c r="I1942" s="139"/>
      <c r="J1942" s="139"/>
      <c r="K1942" s="139"/>
      <c r="L1942" s="139"/>
      <c r="M1942" s="139"/>
      <c r="N1942" s="139"/>
      <c r="O1942" s="139"/>
      <c r="P1942" s="139"/>
      <c r="Q1942" s="139"/>
      <c r="R1942" s="139"/>
      <c r="S1942" s="139"/>
      <c r="T1942" s="139"/>
      <c r="U1942" s="139"/>
      <c r="V1942" s="139"/>
      <c r="W1942" s="139"/>
      <c r="X1942" s="139"/>
      <c r="Y1942" s="139"/>
      <c r="Z1942" s="139"/>
      <c r="AA1942" s="139"/>
      <c r="AB1942" s="139"/>
      <c r="AC1942" s="139"/>
      <c r="AD1942" s="139"/>
      <c r="AE1942" s="139"/>
      <c r="AF1942" s="139"/>
      <c r="AG1942" s="139"/>
      <c r="AH1942" s="139"/>
      <c r="AI1942" s="139"/>
      <c r="AJ1942" s="139"/>
      <c r="AK1942" s="139"/>
      <c r="AL1942" s="139"/>
      <c r="AM1942" s="139"/>
      <c r="AN1942" s="139"/>
      <c r="AO1942" s="139"/>
      <c r="AP1942" s="139"/>
      <c r="AQ1942" s="139"/>
      <c r="AR1942" s="139"/>
      <c r="AS1942" s="139"/>
      <c r="AT1942" s="139"/>
      <c r="AU1942" s="139"/>
      <c r="AV1942" s="139"/>
      <c r="AW1942" s="139"/>
      <c r="AX1942" s="139"/>
      <c r="AY1942" s="139"/>
      <c r="AZ1942" s="139"/>
      <c r="BA1942" s="139"/>
      <c r="BB1942" s="139"/>
      <c r="BC1942" s="139"/>
      <c r="BD1942" s="139"/>
      <c r="BE1942" s="139"/>
      <c r="BF1942" s="139"/>
      <c r="BG1942" s="139"/>
    </row>
    <row r="1943" spans="1:59" ht="14.25" x14ac:dyDescent="0.2">
      <c r="A1943" s="139"/>
      <c r="B1943" s="139"/>
      <c r="C1943" s="139"/>
      <c r="D1943" s="139"/>
      <c r="E1943" s="139"/>
      <c r="F1943" s="139"/>
      <c r="G1943" s="139"/>
      <c r="H1943" s="139"/>
      <c r="I1943" s="139"/>
      <c r="J1943" s="139"/>
      <c r="K1943" s="139"/>
      <c r="L1943" s="139"/>
      <c r="M1943" s="139"/>
      <c r="N1943" s="139"/>
      <c r="O1943" s="139"/>
      <c r="P1943" s="139"/>
      <c r="Q1943" s="139"/>
      <c r="R1943" s="139"/>
      <c r="S1943" s="139"/>
      <c r="T1943" s="139"/>
      <c r="U1943" s="139"/>
      <c r="V1943" s="139"/>
      <c r="W1943" s="139"/>
      <c r="X1943" s="139"/>
      <c r="Y1943" s="139"/>
      <c r="Z1943" s="139"/>
      <c r="AA1943" s="139"/>
      <c r="AB1943" s="139"/>
      <c r="AC1943" s="139"/>
      <c r="AD1943" s="139"/>
      <c r="AE1943" s="139"/>
      <c r="AF1943" s="139"/>
      <c r="AG1943" s="139"/>
      <c r="AH1943" s="139"/>
      <c r="AI1943" s="139"/>
      <c r="AJ1943" s="139"/>
      <c r="AK1943" s="139"/>
      <c r="AL1943" s="139"/>
      <c r="AM1943" s="139"/>
      <c r="AN1943" s="139"/>
      <c r="AO1943" s="139"/>
      <c r="AP1943" s="139"/>
      <c r="AQ1943" s="139"/>
      <c r="AR1943" s="139"/>
      <c r="AS1943" s="139"/>
      <c r="AT1943" s="139"/>
      <c r="AU1943" s="139"/>
      <c r="AV1943" s="139"/>
      <c r="AW1943" s="139"/>
      <c r="AX1943" s="139"/>
      <c r="AY1943" s="139"/>
      <c r="AZ1943" s="139"/>
      <c r="BA1943" s="139"/>
      <c r="BB1943" s="139"/>
      <c r="BC1943" s="139"/>
      <c r="BD1943" s="139"/>
      <c r="BE1943" s="139"/>
      <c r="BF1943" s="139"/>
      <c r="BG1943" s="139"/>
    </row>
    <row r="1944" spans="1:59" ht="14.25" x14ac:dyDescent="0.2">
      <c r="A1944" s="139"/>
      <c r="B1944" s="139"/>
      <c r="C1944" s="139"/>
      <c r="D1944" s="139"/>
      <c r="E1944" s="139"/>
      <c r="F1944" s="139"/>
      <c r="G1944" s="139"/>
      <c r="H1944" s="139"/>
      <c r="I1944" s="139"/>
      <c r="J1944" s="139"/>
      <c r="K1944" s="139"/>
      <c r="L1944" s="139"/>
      <c r="M1944" s="139"/>
      <c r="N1944" s="139"/>
      <c r="O1944" s="139"/>
      <c r="P1944" s="139"/>
      <c r="Q1944" s="139"/>
      <c r="R1944" s="139"/>
      <c r="S1944" s="139"/>
      <c r="T1944" s="139"/>
      <c r="U1944" s="139"/>
      <c r="V1944" s="139"/>
      <c r="W1944" s="139"/>
      <c r="X1944" s="139"/>
      <c r="Y1944" s="139"/>
      <c r="Z1944" s="139"/>
      <c r="AA1944" s="139"/>
      <c r="AB1944" s="139"/>
      <c r="AC1944" s="139"/>
      <c r="AD1944" s="139"/>
      <c r="AE1944" s="139"/>
      <c r="AF1944" s="139"/>
      <c r="AG1944" s="139"/>
      <c r="AH1944" s="139"/>
      <c r="AI1944" s="139"/>
      <c r="AJ1944" s="139"/>
      <c r="AK1944" s="139"/>
      <c r="AL1944" s="139"/>
      <c r="AM1944" s="139"/>
      <c r="AN1944" s="139"/>
      <c r="AO1944" s="139"/>
      <c r="AP1944" s="139"/>
      <c r="AQ1944" s="139"/>
      <c r="AR1944" s="139"/>
      <c r="AS1944" s="139"/>
      <c r="AT1944" s="139"/>
      <c r="AU1944" s="139"/>
      <c r="AV1944" s="139"/>
      <c r="AW1944" s="139"/>
      <c r="AX1944" s="139"/>
      <c r="AY1944" s="139"/>
      <c r="AZ1944" s="139"/>
      <c r="BA1944" s="139"/>
      <c r="BB1944" s="139"/>
      <c r="BC1944" s="139"/>
      <c r="BD1944" s="139"/>
      <c r="BE1944" s="139"/>
      <c r="BF1944" s="139"/>
      <c r="BG1944" s="139"/>
    </row>
    <row r="1945" spans="1:59" ht="14.25" x14ac:dyDescent="0.2">
      <c r="A1945" s="139"/>
      <c r="B1945" s="139"/>
      <c r="C1945" s="139"/>
      <c r="D1945" s="139"/>
      <c r="E1945" s="139"/>
      <c r="F1945" s="139"/>
      <c r="G1945" s="139"/>
      <c r="H1945" s="139"/>
      <c r="I1945" s="139"/>
      <c r="J1945" s="139"/>
      <c r="K1945" s="139"/>
      <c r="L1945" s="139"/>
      <c r="M1945" s="139"/>
      <c r="N1945" s="139"/>
      <c r="O1945" s="139"/>
      <c r="P1945" s="139"/>
      <c r="Q1945" s="139"/>
      <c r="R1945" s="139"/>
      <c r="S1945" s="139"/>
      <c r="T1945" s="139"/>
      <c r="U1945" s="139"/>
      <c r="V1945" s="139"/>
      <c r="W1945" s="139"/>
      <c r="X1945" s="139"/>
      <c r="Y1945" s="139"/>
      <c r="Z1945" s="139"/>
      <c r="AA1945" s="139"/>
      <c r="AB1945" s="139"/>
      <c r="AC1945" s="139"/>
      <c r="AD1945" s="139"/>
      <c r="AE1945" s="139"/>
      <c r="AF1945" s="139"/>
      <c r="AG1945" s="139"/>
      <c r="AH1945" s="139"/>
      <c r="AI1945" s="139"/>
      <c r="AJ1945" s="139"/>
      <c r="AK1945" s="139"/>
      <c r="AL1945" s="139"/>
      <c r="AM1945" s="139"/>
      <c r="AN1945" s="139"/>
      <c r="AO1945" s="139"/>
      <c r="AP1945" s="139"/>
      <c r="AQ1945" s="139"/>
      <c r="AR1945" s="139"/>
      <c r="AS1945" s="139"/>
      <c r="AT1945" s="139"/>
      <c r="AU1945" s="139"/>
      <c r="AV1945" s="139"/>
      <c r="AW1945" s="139"/>
      <c r="AX1945" s="139"/>
      <c r="AY1945" s="139"/>
      <c r="AZ1945" s="139"/>
      <c r="BA1945" s="139"/>
      <c r="BB1945" s="139"/>
      <c r="BC1945" s="139"/>
      <c r="BD1945" s="139"/>
      <c r="BE1945" s="139"/>
      <c r="BF1945" s="139"/>
      <c r="BG1945" s="139"/>
    </row>
    <row r="1946" spans="1:59" ht="14.25" x14ac:dyDescent="0.2">
      <c r="A1946" s="139"/>
      <c r="B1946" s="139"/>
      <c r="C1946" s="139"/>
      <c r="D1946" s="139"/>
      <c r="E1946" s="139"/>
      <c r="F1946" s="139"/>
      <c r="G1946" s="139"/>
      <c r="H1946" s="139"/>
      <c r="I1946" s="139"/>
      <c r="J1946" s="139"/>
      <c r="K1946" s="139"/>
      <c r="L1946" s="139"/>
      <c r="M1946" s="139"/>
      <c r="N1946" s="139"/>
      <c r="O1946" s="139"/>
      <c r="P1946" s="139"/>
      <c r="Q1946" s="139"/>
      <c r="R1946" s="139"/>
      <c r="S1946" s="139"/>
      <c r="T1946" s="139"/>
      <c r="U1946" s="139"/>
      <c r="V1946" s="139"/>
      <c r="W1946" s="139"/>
      <c r="X1946" s="139"/>
      <c r="Y1946" s="139"/>
      <c r="Z1946" s="139"/>
      <c r="AA1946" s="139"/>
      <c r="AB1946" s="139"/>
      <c r="AC1946" s="139"/>
      <c r="AD1946" s="139"/>
      <c r="AE1946" s="139"/>
      <c r="AF1946" s="139"/>
      <c r="AG1946" s="139"/>
      <c r="AH1946" s="139"/>
      <c r="AI1946" s="139"/>
      <c r="AJ1946" s="139"/>
      <c r="AK1946" s="139"/>
      <c r="AL1946" s="139"/>
      <c r="AM1946" s="139"/>
      <c r="AN1946" s="139"/>
      <c r="AO1946" s="139"/>
      <c r="AP1946" s="139"/>
      <c r="AQ1946" s="139"/>
      <c r="AR1946" s="139"/>
      <c r="AS1946" s="139"/>
      <c r="AT1946" s="139"/>
      <c r="AU1946" s="139"/>
      <c r="AV1946" s="139"/>
      <c r="AW1946" s="139"/>
      <c r="AX1946" s="139"/>
      <c r="AY1946" s="139"/>
      <c r="AZ1946" s="139"/>
      <c r="BA1946" s="139"/>
      <c r="BB1946" s="139"/>
      <c r="BC1946" s="139"/>
      <c r="BD1946" s="139"/>
      <c r="BE1946" s="139"/>
      <c r="BF1946" s="139"/>
      <c r="BG1946" s="139"/>
    </row>
    <row r="1947" spans="1:59" ht="14.25" x14ac:dyDescent="0.2">
      <c r="A1947" s="139"/>
      <c r="B1947" s="139"/>
      <c r="C1947" s="139"/>
      <c r="D1947" s="139"/>
      <c r="E1947" s="139"/>
      <c r="F1947" s="139"/>
      <c r="G1947" s="139"/>
      <c r="H1947" s="139"/>
      <c r="I1947" s="139"/>
      <c r="J1947" s="139"/>
      <c r="K1947" s="139"/>
      <c r="L1947" s="139"/>
      <c r="M1947" s="139"/>
      <c r="N1947" s="139"/>
      <c r="O1947" s="139"/>
      <c r="P1947" s="139"/>
      <c r="Q1947" s="139"/>
      <c r="R1947" s="139"/>
      <c r="S1947" s="139"/>
      <c r="T1947" s="139"/>
      <c r="U1947" s="139"/>
      <c r="V1947" s="139"/>
      <c r="W1947" s="139"/>
      <c r="X1947" s="139"/>
      <c r="Y1947" s="139"/>
      <c r="Z1947" s="139"/>
      <c r="AA1947" s="139"/>
      <c r="AB1947" s="139"/>
      <c r="AC1947" s="139"/>
      <c r="AD1947" s="139"/>
      <c r="AE1947" s="139"/>
      <c r="AF1947" s="139"/>
      <c r="AG1947" s="139"/>
      <c r="AH1947" s="139"/>
      <c r="AI1947" s="139"/>
      <c r="AJ1947" s="139"/>
      <c r="AK1947" s="139"/>
      <c r="AL1947" s="139"/>
      <c r="AM1947" s="139"/>
      <c r="AN1947" s="139"/>
      <c r="AO1947" s="139"/>
      <c r="AP1947" s="139"/>
      <c r="AQ1947" s="139"/>
      <c r="AR1947" s="139"/>
      <c r="AS1947" s="139"/>
      <c r="AT1947" s="139"/>
      <c r="AU1947" s="139"/>
      <c r="AV1947" s="139"/>
      <c r="AW1947" s="139"/>
      <c r="AX1947" s="139"/>
      <c r="AY1947" s="139"/>
      <c r="AZ1947" s="139"/>
      <c r="BA1947" s="139"/>
      <c r="BB1947" s="139"/>
      <c r="BC1947" s="139"/>
      <c r="BD1947" s="139"/>
      <c r="BE1947" s="139"/>
      <c r="BF1947" s="139"/>
      <c r="BG1947" s="139"/>
    </row>
    <row r="1948" spans="1:59" ht="14.25" x14ac:dyDescent="0.2">
      <c r="A1948" s="139"/>
      <c r="B1948" s="139"/>
      <c r="C1948" s="139"/>
      <c r="D1948" s="139"/>
      <c r="E1948" s="139"/>
      <c r="F1948" s="139"/>
      <c r="G1948" s="139"/>
      <c r="H1948" s="139"/>
      <c r="I1948" s="139"/>
      <c r="J1948" s="139"/>
      <c r="K1948" s="139"/>
      <c r="L1948" s="139"/>
      <c r="M1948" s="139"/>
      <c r="N1948" s="139"/>
      <c r="O1948" s="139"/>
      <c r="P1948" s="139"/>
      <c r="Q1948" s="139"/>
      <c r="R1948" s="139"/>
      <c r="S1948" s="139"/>
      <c r="T1948" s="139"/>
      <c r="U1948" s="139"/>
      <c r="V1948" s="139"/>
      <c r="W1948" s="139"/>
      <c r="X1948" s="139"/>
      <c r="Y1948" s="139"/>
      <c r="Z1948" s="139"/>
      <c r="AA1948" s="139"/>
      <c r="AB1948" s="139"/>
      <c r="AC1948" s="139"/>
      <c r="AD1948" s="139"/>
      <c r="AE1948" s="139"/>
      <c r="AF1948" s="139"/>
      <c r="AG1948" s="139"/>
      <c r="AH1948" s="139"/>
      <c r="AI1948" s="139"/>
      <c r="AJ1948" s="139"/>
      <c r="AK1948" s="139"/>
      <c r="AL1948" s="139"/>
      <c r="AM1948" s="139"/>
      <c r="AN1948" s="139"/>
      <c r="AO1948" s="139"/>
      <c r="AP1948" s="139"/>
      <c r="AQ1948" s="139"/>
      <c r="AR1948" s="139"/>
      <c r="AS1948" s="139"/>
      <c r="AT1948" s="139"/>
      <c r="AU1948" s="139"/>
      <c r="AV1948" s="139"/>
      <c r="AW1948" s="139"/>
      <c r="AX1948" s="139"/>
      <c r="AY1948" s="139"/>
      <c r="AZ1948" s="139"/>
      <c r="BA1948" s="139"/>
      <c r="BB1948" s="139"/>
      <c r="BC1948" s="139"/>
      <c r="BD1948" s="139"/>
      <c r="BE1948" s="139"/>
      <c r="BF1948" s="139"/>
      <c r="BG1948" s="139"/>
    </row>
    <row r="1949" spans="1:59" ht="14.25" x14ac:dyDescent="0.2">
      <c r="A1949" s="139"/>
      <c r="B1949" s="139"/>
      <c r="C1949" s="139"/>
      <c r="D1949" s="139"/>
      <c r="E1949" s="139"/>
      <c r="F1949" s="139"/>
      <c r="G1949" s="139"/>
      <c r="H1949" s="139"/>
      <c r="I1949" s="139"/>
      <c r="J1949" s="139"/>
      <c r="K1949" s="139"/>
      <c r="L1949" s="139"/>
      <c r="M1949" s="139"/>
      <c r="N1949" s="139"/>
      <c r="O1949" s="139"/>
      <c r="P1949" s="139"/>
      <c r="Q1949" s="139"/>
      <c r="R1949" s="139"/>
      <c r="S1949" s="139"/>
      <c r="T1949" s="139"/>
      <c r="U1949" s="139"/>
      <c r="V1949" s="139"/>
      <c r="W1949" s="139"/>
      <c r="X1949" s="139"/>
      <c r="Y1949" s="139"/>
      <c r="Z1949" s="139"/>
      <c r="AA1949" s="139"/>
      <c r="AB1949" s="139"/>
      <c r="AC1949" s="139"/>
      <c r="AD1949" s="139"/>
      <c r="AE1949" s="139"/>
      <c r="AF1949" s="139"/>
      <c r="AG1949" s="139"/>
      <c r="AH1949" s="139"/>
      <c r="AI1949" s="139"/>
      <c r="AJ1949" s="139"/>
      <c r="AK1949" s="139"/>
      <c r="AL1949" s="139"/>
      <c r="AM1949" s="139"/>
      <c r="AN1949" s="139"/>
      <c r="AO1949" s="139"/>
      <c r="AP1949" s="139"/>
      <c r="AQ1949" s="139"/>
      <c r="AR1949" s="139"/>
      <c r="AS1949" s="139"/>
      <c r="AT1949" s="139"/>
      <c r="AU1949" s="139"/>
      <c r="AV1949" s="139"/>
      <c r="AW1949" s="139"/>
      <c r="AX1949" s="139"/>
      <c r="AY1949" s="139"/>
      <c r="AZ1949" s="139"/>
      <c r="BA1949" s="139"/>
      <c r="BB1949" s="139"/>
      <c r="BC1949" s="139"/>
      <c r="BD1949" s="139"/>
      <c r="BE1949" s="139"/>
      <c r="BF1949" s="139"/>
      <c r="BG1949" s="139"/>
    </row>
    <row r="1950" spans="1:59" ht="14.25" x14ac:dyDescent="0.2">
      <c r="A1950" s="139"/>
      <c r="B1950" s="139"/>
      <c r="C1950" s="139"/>
      <c r="D1950" s="139"/>
      <c r="E1950" s="139"/>
      <c r="F1950" s="139"/>
      <c r="G1950" s="139"/>
      <c r="H1950" s="139"/>
      <c r="I1950" s="139"/>
      <c r="J1950" s="139"/>
      <c r="K1950" s="139"/>
      <c r="L1950" s="139"/>
      <c r="M1950" s="139"/>
      <c r="N1950" s="139"/>
      <c r="O1950" s="139"/>
      <c r="P1950" s="139"/>
      <c r="Q1950" s="139"/>
      <c r="R1950" s="139"/>
      <c r="S1950" s="139"/>
      <c r="T1950" s="139"/>
      <c r="U1950" s="139"/>
      <c r="V1950" s="139"/>
      <c r="W1950" s="139"/>
      <c r="X1950" s="139"/>
      <c r="Y1950" s="139"/>
      <c r="Z1950" s="139"/>
      <c r="AA1950" s="139"/>
      <c r="AB1950" s="139"/>
      <c r="AC1950" s="139"/>
      <c r="AD1950" s="139"/>
      <c r="AE1950" s="139"/>
      <c r="AF1950" s="139"/>
      <c r="AG1950" s="139"/>
      <c r="AH1950" s="139"/>
      <c r="AI1950" s="139"/>
      <c r="AJ1950" s="139"/>
      <c r="AK1950" s="139"/>
      <c r="AL1950" s="139"/>
      <c r="AM1950" s="139"/>
      <c r="AN1950" s="139"/>
      <c r="AO1950" s="139"/>
      <c r="AP1950" s="139"/>
      <c r="AQ1950" s="139"/>
      <c r="AR1950" s="139"/>
      <c r="AS1950" s="139"/>
      <c r="AT1950" s="139"/>
      <c r="AU1950" s="139"/>
      <c r="AV1950" s="139"/>
      <c r="AW1950" s="139"/>
      <c r="AX1950" s="139"/>
      <c r="AY1950" s="139"/>
      <c r="AZ1950" s="139"/>
      <c r="BA1950" s="139"/>
      <c r="BB1950" s="139"/>
      <c r="BC1950" s="139"/>
      <c r="BD1950" s="139"/>
      <c r="BE1950" s="139"/>
      <c r="BF1950" s="139"/>
      <c r="BG1950" s="139"/>
    </row>
    <row r="1951" spans="1:59" ht="14.25" x14ac:dyDescent="0.2">
      <c r="A1951" s="139"/>
      <c r="B1951" s="139"/>
      <c r="C1951" s="139"/>
      <c r="D1951" s="139"/>
      <c r="E1951" s="139"/>
      <c r="F1951" s="139"/>
      <c r="G1951" s="139"/>
      <c r="H1951" s="139"/>
      <c r="I1951" s="139"/>
      <c r="J1951" s="139"/>
      <c r="K1951" s="139"/>
      <c r="L1951" s="139"/>
      <c r="M1951" s="139"/>
      <c r="N1951" s="139"/>
      <c r="O1951" s="139"/>
      <c r="P1951" s="139"/>
      <c r="Q1951" s="139"/>
      <c r="R1951" s="139"/>
      <c r="S1951" s="139"/>
      <c r="T1951" s="139"/>
      <c r="U1951" s="139"/>
      <c r="V1951" s="139"/>
      <c r="W1951" s="139"/>
      <c r="X1951" s="139"/>
      <c r="Y1951" s="139"/>
      <c r="Z1951" s="139"/>
      <c r="AA1951" s="139"/>
      <c r="AB1951" s="139"/>
      <c r="AC1951" s="139"/>
      <c r="AD1951" s="139"/>
      <c r="AE1951" s="139"/>
      <c r="AF1951" s="139"/>
      <c r="AG1951" s="139"/>
      <c r="AH1951" s="139"/>
      <c r="AI1951" s="139"/>
      <c r="AJ1951" s="139"/>
      <c r="AK1951" s="139"/>
      <c r="AL1951" s="139"/>
      <c r="AM1951" s="139"/>
      <c r="AN1951" s="139"/>
      <c r="AO1951" s="139"/>
      <c r="AP1951" s="139"/>
      <c r="AQ1951" s="139"/>
      <c r="AR1951" s="139"/>
      <c r="AS1951" s="139"/>
      <c r="AT1951" s="139"/>
      <c r="AU1951" s="139"/>
      <c r="AV1951" s="139"/>
      <c r="AW1951" s="139"/>
      <c r="AX1951" s="139"/>
      <c r="AY1951" s="139"/>
      <c r="AZ1951" s="139"/>
      <c r="BA1951" s="139"/>
      <c r="BB1951" s="139"/>
      <c r="BC1951" s="139"/>
      <c r="BD1951" s="139"/>
      <c r="BE1951" s="139"/>
      <c r="BF1951" s="139"/>
      <c r="BG1951" s="139"/>
    </row>
    <row r="1952" spans="1:59" ht="14.25" x14ac:dyDescent="0.2">
      <c r="A1952" s="139"/>
      <c r="B1952" s="139"/>
      <c r="C1952" s="139"/>
      <c r="D1952" s="139"/>
      <c r="E1952" s="139"/>
      <c r="F1952" s="139"/>
      <c r="G1952" s="139"/>
      <c r="H1952" s="139"/>
      <c r="I1952" s="139"/>
      <c r="J1952" s="139"/>
      <c r="K1952" s="139"/>
      <c r="L1952" s="139"/>
      <c r="M1952" s="139"/>
      <c r="N1952" s="139"/>
      <c r="O1952" s="139"/>
      <c r="P1952" s="139"/>
      <c r="Q1952" s="139"/>
      <c r="R1952" s="139"/>
      <c r="S1952" s="139"/>
      <c r="T1952" s="139"/>
      <c r="U1952" s="139"/>
      <c r="V1952" s="139"/>
      <c r="W1952" s="139"/>
      <c r="X1952" s="139"/>
      <c r="Y1952" s="139"/>
      <c r="Z1952" s="139"/>
      <c r="AA1952" s="139"/>
      <c r="AB1952" s="139"/>
      <c r="AC1952" s="139"/>
      <c r="AD1952" s="139"/>
      <c r="AE1952" s="139"/>
      <c r="AF1952" s="139"/>
      <c r="AG1952" s="139"/>
      <c r="AH1952" s="139"/>
      <c r="AI1952" s="139"/>
      <c r="AJ1952" s="139"/>
      <c r="AK1952" s="139"/>
      <c r="AL1952" s="139"/>
      <c r="AM1952" s="139"/>
      <c r="AN1952" s="139"/>
      <c r="AO1952" s="139"/>
      <c r="AP1952" s="139"/>
      <c r="AQ1952" s="139"/>
      <c r="AR1952" s="139"/>
      <c r="AS1952" s="139"/>
      <c r="AT1952" s="139"/>
      <c r="AU1952" s="139"/>
      <c r="AV1952" s="139"/>
      <c r="AW1952" s="139"/>
      <c r="AX1952" s="139"/>
      <c r="AY1952" s="139"/>
      <c r="AZ1952" s="139"/>
      <c r="BA1952" s="139"/>
      <c r="BB1952" s="139"/>
      <c r="BC1952" s="139"/>
      <c r="BD1952" s="139"/>
      <c r="BE1952" s="139"/>
      <c r="BF1952" s="139"/>
      <c r="BG1952" s="139"/>
    </row>
    <row r="1953" spans="1:59" ht="14.25" x14ac:dyDescent="0.2">
      <c r="A1953" s="139"/>
      <c r="B1953" s="139"/>
      <c r="C1953" s="139"/>
      <c r="D1953" s="139"/>
      <c r="E1953" s="139"/>
      <c r="F1953" s="139"/>
      <c r="G1953" s="139"/>
      <c r="H1953" s="139"/>
      <c r="I1953" s="139"/>
      <c r="J1953" s="139"/>
      <c r="K1953" s="139"/>
      <c r="L1953" s="139"/>
      <c r="M1953" s="139"/>
      <c r="N1953" s="139"/>
      <c r="O1953" s="139"/>
      <c r="P1953" s="139"/>
      <c r="Q1953" s="139"/>
      <c r="R1953" s="139"/>
      <c r="S1953" s="139"/>
      <c r="T1953" s="139"/>
      <c r="U1953" s="139"/>
      <c r="V1953" s="139"/>
      <c r="W1953" s="139"/>
      <c r="X1953" s="139"/>
      <c r="Y1953" s="139"/>
      <c r="Z1953" s="139"/>
      <c r="AA1953" s="139"/>
      <c r="AB1953" s="139"/>
      <c r="AC1953" s="139"/>
      <c r="AD1953" s="139"/>
      <c r="AE1953" s="139"/>
      <c r="AF1953" s="139"/>
      <c r="AG1953" s="139"/>
      <c r="AH1953" s="139"/>
      <c r="AI1953" s="139"/>
      <c r="AJ1953" s="139"/>
      <c r="AK1953" s="139"/>
      <c r="AL1953" s="139"/>
      <c r="AM1953" s="139"/>
      <c r="AN1953" s="139"/>
      <c r="AO1953" s="139"/>
      <c r="AP1953" s="139"/>
      <c r="AQ1953" s="139"/>
      <c r="AR1953" s="139"/>
      <c r="AS1953" s="139"/>
      <c r="AT1953" s="139"/>
      <c r="AU1953" s="139"/>
      <c r="AV1953" s="139"/>
      <c r="AW1953" s="139"/>
      <c r="AX1953" s="139"/>
      <c r="AY1953" s="139"/>
      <c r="AZ1953" s="139"/>
      <c r="BA1953" s="139"/>
      <c r="BB1953" s="139"/>
      <c r="BC1953" s="139"/>
      <c r="BD1953" s="139"/>
      <c r="BE1953" s="139"/>
      <c r="BF1953" s="139"/>
      <c r="BG1953" s="139"/>
    </row>
    <row r="1954" spans="1:59" ht="14.25" x14ac:dyDescent="0.2">
      <c r="A1954" s="139"/>
      <c r="B1954" s="139"/>
      <c r="C1954" s="139"/>
      <c r="D1954" s="139"/>
      <c r="E1954" s="139"/>
      <c r="F1954" s="139"/>
      <c r="G1954" s="139"/>
      <c r="H1954" s="139"/>
      <c r="I1954" s="139"/>
      <c r="J1954" s="139"/>
      <c r="K1954" s="139"/>
      <c r="L1954" s="139"/>
      <c r="M1954" s="139"/>
      <c r="N1954" s="139"/>
      <c r="O1954" s="139"/>
      <c r="P1954" s="139"/>
      <c r="Q1954" s="139"/>
      <c r="R1954" s="139"/>
      <c r="S1954" s="139"/>
      <c r="T1954" s="139"/>
      <c r="U1954" s="139"/>
      <c r="V1954" s="139"/>
      <c r="W1954" s="139"/>
      <c r="X1954" s="139"/>
      <c r="Y1954" s="139"/>
      <c r="Z1954" s="139"/>
      <c r="AA1954" s="139"/>
      <c r="AB1954" s="139"/>
      <c r="AC1954" s="139"/>
      <c r="AD1954" s="139"/>
      <c r="AE1954" s="139"/>
      <c r="AF1954" s="139"/>
      <c r="AG1954" s="139"/>
      <c r="AH1954" s="139"/>
      <c r="AI1954" s="139"/>
      <c r="AJ1954" s="139"/>
      <c r="AK1954" s="139"/>
      <c r="AL1954" s="139"/>
      <c r="AM1954" s="139"/>
      <c r="AN1954" s="139"/>
      <c r="AO1954" s="139"/>
      <c r="AP1954" s="139"/>
      <c r="AQ1954" s="139"/>
      <c r="AR1954" s="139"/>
      <c r="AS1954" s="139"/>
      <c r="AT1954" s="139"/>
      <c r="AU1954" s="139"/>
      <c r="AV1954" s="139"/>
      <c r="AW1954" s="139"/>
      <c r="AX1954" s="139"/>
      <c r="AY1954" s="139"/>
      <c r="AZ1954" s="139"/>
      <c r="BA1954" s="139"/>
      <c r="BB1954" s="139"/>
      <c r="BC1954" s="139"/>
      <c r="BD1954" s="139"/>
      <c r="BE1954" s="139"/>
      <c r="BF1954" s="139"/>
      <c r="BG1954" s="139"/>
    </row>
    <row r="1955" spans="1:59" ht="14.25" x14ac:dyDescent="0.2">
      <c r="A1955" s="139"/>
      <c r="B1955" s="139"/>
      <c r="C1955" s="139"/>
      <c r="D1955" s="139"/>
      <c r="E1955" s="139"/>
      <c r="F1955" s="139"/>
      <c r="G1955" s="139"/>
      <c r="H1955" s="139"/>
      <c r="I1955" s="139"/>
      <c r="J1955" s="139"/>
      <c r="K1955" s="139"/>
      <c r="L1955" s="139"/>
      <c r="M1955" s="139"/>
      <c r="N1955" s="139"/>
      <c r="O1955" s="139"/>
      <c r="P1955" s="139"/>
      <c r="Q1955" s="139"/>
      <c r="R1955" s="139"/>
      <c r="S1955" s="139"/>
      <c r="T1955" s="139"/>
      <c r="U1955" s="139"/>
      <c r="V1955" s="139"/>
      <c r="W1955" s="139"/>
      <c r="X1955" s="139"/>
      <c r="Y1955" s="139"/>
      <c r="Z1955" s="139"/>
      <c r="AA1955" s="139"/>
      <c r="AB1955" s="139"/>
      <c r="AC1955" s="139"/>
      <c r="AD1955" s="139"/>
      <c r="AE1955" s="139"/>
      <c r="AF1955" s="139"/>
      <c r="AG1955" s="139"/>
      <c r="AH1955" s="139"/>
      <c r="AI1955" s="139"/>
      <c r="AJ1955" s="139"/>
      <c r="AK1955" s="139"/>
      <c r="AL1955" s="139"/>
      <c r="AM1955" s="139"/>
      <c r="AN1955" s="139"/>
      <c r="AO1955" s="139"/>
      <c r="AP1955" s="139"/>
      <c r="AQ1955" s="139"/>
      <c r="AR1955" s="139"/>
      <c r="AS1955" s="139"/>
      <c r="AT1955" s="139"/>
      <c r="AU1955" s="139"/>
      <c r="AV1955" s="139"/>
      <c r="AW1955" s="139"/>
      <c r="AX1955" s="139"/>
      <c r="AY1955" s="139"/>
      <c r="AZ1955" s="139"/>
      <c r="BA1955" s="139"/>
      <c r="BB1955" s="139"/>
      <c r="BC1955" s="139"/>
      <c r="BD1955" s="139"/>
      <c r="BE1955" s="139"/>
      <c r="BF1955" s="139"/>
      <c r="BG1955" s="139"/>
    </row>
    <row r="1956" spans="1:59" ht="14.25" x14ac:dyDescent="0.2">
      <c r="A1956" s="139"/>
      <c r="B1956" s="139"/>
      <c r="C1956" s="139"/>
      <c r="D1956" s="139"/>
      <c r="E1956" s="139"/>
      <c r="F1956" s="139"/>
      <c r="G1956" s="139"/>
      <c r="H1956" s="139"/>
      <c r="I1956" s="139"/>
      <c r="J1956" s="139"/>
      <c r="K1956" s="139"/>
      <c r="L1956" s="139"/>
      <c r="M1956" s="139"/>
      <c r="N1956" s="139"/>
      <c r="O1956" s="139"/>
      <c r="P1956" s="139"/>
      <c r="Q1956" s="139"/>
      <c r="R1956" s="139"/>
      <c r="S1956" s="139"/>
      <c r="T1956" s="139"/>
      <c r="U1956" s="139"/>
      <c r="V1956" s="139"/>
      <c r="W1956" s="139"/>
      <c r="X1956" s="139"/>
      <c r="Y1956" s="139"/>
      <c r="Z1956" s="139"/>
      <c r="AA1956" s="139"/>
      <c r="AB1956" s="139"/>
      <c r="AC1956" s="139"/>
      <c r="AD1956" s="139"/>
      <c r="AE1956" s="139"/>
      <c r="AF1956" s="139"/>
      <c r="AG1956" s="139"/>
      <c r="AH1956" s="139"/>
      <c r="AI1956" s="139"/>
      <c r="AJ1956" s="139"/>
      <c r="AK1956" s="139"/>
      <c r="AL1956" s="139"/>
      <c r="AM1956" s="139"/>
      <c r="AN1956" s="139"/>
      <c r="AO1956" s="139"/>
      <c r="AP1956" s="139"/>
      <c r="AQ1956" s="139"/>
      <c r="AR1956" s="139"/>
      <c r="AS1956" s="139"/>
      <c r="AT1956" s="139"/>
      <c r="AU1956" s="139"/>
      <c r="AV1956" s="139"/>
      <c r="AW1956" s="139"/>
      <c r="AX1956" s="139"/>
      <c r="AY1956" s="139"/>
      <c r="AZ1956" s="139"/>
      <c r="BA1956" s="139"/>
      <c r="BB1956" s="139"/>
      <c r="BC1956" s="139"/>
      <c r="BD1956" s="139"/>
      <c r="BE1956" s="139"/>
      <c r="BF1956" s="139"/>
      <c r="BG1956" s="139"/>
    </row>
    <row r="1957" spans="1:59" ht="14.25" x14ac:dyDescent="0.2">
      <c r="A1957" s="139"/>
      <c r="B1957" s="139"/>
      <c r="C1957" s="139"/>
      <c r="D1957" s="139"/>
      <c r="E1957" s="139"/>
      <c r="F1957" s="139"/>
      <c r="G1957" s="139"/>
      <c r="H1957" s="139"/>
      <c r="I1957" s="139"/>
      <c r="J1957" s="139"/>
      <c r="K1957" s="139"/>
      <c r="L1957" s="139"/>
      <c r="M1957" s="139"/>
      <c r="N1957" s="139"/>
      <c r="O1957" s="139"/>
      <c r="P1957" s="139"/>
      <c r="Q1957" s="139"/>
      <c r="R1957" s="139"/>
      <c r="S1957" s="139"/>
      <c r="T1957" s="139"/>
      <c r="U1957" s="139"/>
      <c r="V1957" s="139"/>
      <c r="W1957" s="139"/>
      <c r="X1957" s="139"/>
      <c r="Y1957" s="139"/>
      <c r="Z1957" s="139"/>
      <c r="AA1957" s="139"/>
      <c r="AB1957" s="139"/>
      <c r="AC1957" s="139"/>
      <c r="AD1957" s="139"/>
      <c r="AE1957" s="139"/>
      <c r="AF1957" s="139"/>
      <c r="AG1957" s="139"/>
      <c r="AH1957" s="139"/>
      <c r="AI1957" s="139"/>
      <c r="AJ1957" s="139"/>
      <c r="AK1957" s="139"/>
      <c r="AL1957" s="139"/>
      <c r="AM1957" s="139"/>
      <c r="AN1957" s="139"/>
      <c r="AO1957" s="139"/>
      <c r="AP1957" s="139"/>
      <c r="AQ1957" s="139"/>
      <c r="AR1957" s="139"/>
      <c r="AS1957" s="139"/>
      <c r="AT1957" s="139"/>
      <c r="AU1957" s="139"/>
      <c r="AV1957" s="139"/>
      <c r="AW1957" s="139"/>
      <c r="AX1957" s="139"/>
      <c r="AY1957" s="139"/>
      <c r="AZ1957" s="139"/>
      <c r="BA1957" s="139"/>
      <c r="BB1957" s="139"/>
      <c r="BC1957" s="139"/>
      <c r="BD1957" s="139"/>
      <c r="BE1957" s="139"/>
      <c r="BF1957" s="139"/>
      <c r="BG1957" s="139"/>
    </row>
    <row r="1958" spans="1:59" ht="14.25" x14ac:dyDescent="0.2">
      <c r="A1958" s="139"/>
      <c r="B1958" s="139"/>
      <c r="C1958" s="139"/>
      <c r="D1958" s="139"/>
      <c r="E1958" s="139"/>
      <c r="F1958" s="139"/>
      <c r="G1958" s="139"/>
      <c r="H1958" s="139"/>
      <c r="I1958" s="139"/>
      <c r="J1958" s="139"/>
      <c r="K1958" s="139"/>
      <c r="L1958" s="139"/>
      <c r="M1958" s="139"/>
      <c r="N1958" s="139"/>
      <c r="O1958" s="139"/>
      <c r="P1958" s="139"/>
      <c r="Q1958" s="139"/>
      <c r="R1958" s="139"/>
      <c r="S1958" s="139"/>
      <c r="T1958" s="139"/>
      <c r="U1958" s="139"/>
      <c r="V1958" s="139"/>
      <c r="W1958" s="139"/>
      <c r="X1958" s="139"/>
      <c r="Y1958" s="139"/>
      <c r="Z1958" s="139"/>
      <c r="AA1958" s="139"/>
      <c r="AB1958" s="139"/>
      <c r="AC1958" s="139"/>
      <c r="AD1958" s="139"/>
      <c r="AE1958" s="139"/>
      <c r="AF1958" s="139"/>
      <c r="AG1958" s="139"/>
      <c r="AH1958" s="139"/>
      <c r="AI1958" s="139"/>
      <c r="AJ1958" s="139"/>
      <c r="AK1958" s="139"/>
      <c r="AL1958" s="139"/>
      <c r="AM1958" s="139"/>
      <c r="AN1958" s="139"/>
      <c r="AO1958" s="139"/>
      <c r="AP1958" s="139"/>
      <c r="AQ1958" s="139"/>
      <c r="AR1958" s="139"/>
      <c r="AS1958" s="139"/>
      <c r="AT1958" s="139"/>
      <c r="AU1958" s="139"/>
      <c r="AV1958" s="139"/>
      <c r="AW1958" s="139"/>
      <c r="AX1958" s="139"/>
      <c r="AY1958" s="139"/>
      <c r="AZ1958" s="139"/>
      <c r="BA1958" s="139"/>
      <c r="BB1958" s="139"/>
      <c r="BC1958" s="139"/>
      <c r="BD1958" s="139"/>
      <c r="BE1958" s="139"/>
      <c r="BF1958" s="139"/>
      <c r="BG1958" s="139"/>
    </row>
    <row r="1959" spans="1:59" ht="14.25" x14ac:dyDescent="0.2">
      <c r="A1959" s="139"/>
      <c r="B1959" s="139"/>
      <c r="C1959" s="139"/>
      <c r="D1959" s="139"/>
      <c r="E1959" s="139"/>
      <c r="F1959" s="139"/>
      <c r="G1959" s="139"/>
      <c r="H1959" s="139"/>
      <c r="I1959" s="139"/>
      <c r="J1959" s="139"/>
      <c r="K1959" s="139"/>
      <c r="L1959" s="139"/>
      <c r="M1959" s="139"/>
      <c r="N1959" s="139"/>
      <c r="O1959" s="139"/>
      <c r="P1959" s="139"/>
      <c r="Q1959" s="139"/>
      <c r="R1959" s="139"/>
      <c r="S1959" s="139"/>
      <c r="T1959" s="139"/>
      <c r="U1959" s="139"/>
      <c r="V1959" s="139"/>
      <c r="W1959" s="139"/>
      <c r="X1959" s="139"/>
      <c r="Y1959" s="139"/>
      <c r="Z1959" s="139"/>
      <c r="AA1959" s="139"/>
      <c r="AB1959" s="139"/>
      <c r="AC1959" s="139"/>
      <c r="AD1959" s="139"/>
      <c r="AE1959" s="139"/>
      <c r="AF1959" s="139"/>
      <c r="AG1959" s="139"/>
      <c r="AH1959" s="139"/>
      <c r="AI1959" s="139"/>
      <c r="AJ1959" s="139"/>
      <c r="AK1959" s="139"/>
      <c r="AL1959" s="139"/>
      <c r="AM1959" s="139"/>
      <c r="AN1959" s="139"/>
      <c r="AO1959" s="139"/>
      <c r="AP1959" s="139"/>
      <c r="AQ1959" s="139"/>
      <c r="AR1959" s="139"/>
      <c r="AS1959" s="139"/>
      <c r="AT1959" s="139"/>
      <c r="AU1959" s="139"/>
      <c r="AV1959" s="139"/>
      <c r="AW1959" s="139"/>
      <c r="AX1959" s="139"/>
      <c r="AY1959" s="139"/>
      <c r="AZ1959" s="139"/>
      <c r="BA1959" s="139"/>
      <c r="BB1959" s="139"/>
      <c r="BC1959" s="139"/>
      <c r="BD1959" s="139"/>
      <c r="BE1959" s="139"/>
      <c r="BF1959" s="139"/>
      <c r="BG1959" s="139"/>
    </row>
    <row r="1960" spans="1:59" ht="14.25" x14ac:dyDescent="0.2">
      <c r="A1960" s="139"/>
      <c r="B1960" s="139"/>
      <c r="C1960" s="139"/>
      <c r="D1960" s="139"/>
      <c r="E1960" s="139"/>
      <c r="F1960" s="139"/>
      <c r="G1960" s="139"/>
      <c r="H1960" s="139"/>
      <c r="I1960" s="139"/>
      <c r="J1960" s="139"/>
      <c r="K1960" s="139"/>
      <c r="L1960" s="139"/>
      <c r="M1960" s="139"/>
      <c r="N1960" s="139"/>
      <c r="O1960" s="139"/>
      <c r="P1960" s="139"/>
      <c r="Q1960" s="139"/>
      <c r="R1960" s="139"/>
      <c r="S1960" s="139"/>
      <c r="T1960" s="139"/>
      <c r="U1960" s="139"/>
      <c r="V1960" s="139"/>
      <c r="W1960" s="139"/>
      <c r="X1960" s="139"/>
      <c r="Y1960" s="139"/>
      <c r="Z1960" s="139"/>
      <c r="AA1960" s="139"/>
      <c r="AB1960" s="139"/>
      <c r="AC1960" s="139"/>
      <c r="AD1960" s="139"/>
      <c r="AE1960" s="139"/>
      <c r="AF1960" s="139"/>
      <c r="AG1960" s="139"/>
      <c r="AH1960" s="139"/>
      <c r="AI1960" s="139"/>
      <c r="AJ1960" s="139"/>
      <c r="AK1960" s="139"/>
      <c r="AL1960" s="139"/>
      <c r="AM1960" s="139"/>
      <c r="AN1960" s="139"/>
      <c r="AO1960" s="139"/>
      <c r="AP1960" s="139"/>
      <c r="AQ1960" s="139"/>
      <c r="AR1960" s="139"/>
      <c r="AS1960" s="139"/>
      <c r="AT1960" s="139"/>
      <c r="AU1960" s="139"/>
      <c r="AV1960" s="139"/>
      <c r="AW1960" s="139"/>
      <c r="AX1960" s="139"/>
      <c r="AY1960" s="139"/>
      <c r="AZ1960" s="139"/>
      <c r="BA1960" s="139"/>
      <c r="BB1960" s="139"/>
      <c r="BC1960" s="139"/>
      <c r="BD1960" s="139"/>
      <c r="BE1960" s="139"/>
      <c r="BF1960" s="139"/>
      <c r="BG1960" s="139"/>
    </row>
    <row r="1961" spans="1:59" ht="14.25" x14ac:dyDescent="0.2">
      <c r="A1961" s="139"/>
      <c r="B1961" s="139"/>
      <c r="C1961" s="139"/>
      <c r="D1961" s="139"/>
      <c r="E1961" s="139"/>
      <c r="F1961" s="139"/>
      <c r="G1961" s="139"/>
      <c r="H1961" s="139"/>
      <c r="I1961" s="139"/>
      <c r="J1961" s="139"/>
      <c r="K1961" s="139"/>
      <c r="L1961" s="139"/>
      <c r="M1961" s="139"/>
      <c r="N1961" s="139"/>
      <c r="O1961" s="139"/>
      <c r="P1961" s="139"/>
      <c r="Q1961" s="139"/>
      <c r="R1961" s="139"/>
      <c r="S1961" s="139"/>
      <c r="T1961" s="139"/>
      <c r="U1961" s="139"/>
      <c r="V1961" s="139"/>
      <c r="W1961" s="139"/>
      <c r="X1961" s="139"/>
      <c r="Y1961" s="139"/>
      <c r="Z1961" s="139"/>
      <c r="AA1961" s="139"/>
      <c r="AB1961" s="139"/>
      <c r="AC1961" s="139"/>
      <c r="AD1961" s="139"/>
      <c r="AE1961" s="139"/>
      <c r="AF1961" s="139"/>
      <c r="AG1961" s="139"/>
      <c r="AH1961" s="139"/>
      <c r="AI1961" s="139"/>
      <c r="AJ1961" s="139"/>
      <c r="AK1961" s="139"/>
      <c r="AL1961" s="139"/>
      <c r="AM1961" s="139"/>
      <c r="AN1961" s="139"/>
      <c r="AO1961" s="139"/>
      <c r="AP1961" s="139"/>
      <c r="AQ1961" s="139"/>
      <c r="AR1961" s="139"/>
      <c r="AS1961" s="139"/>
      <c r="AT1961" s="139"/>
      <c r="AU1961" s="139"/>
      <c r="AV1961" s="139"/>
      <c r="AW1961" s="139"/>
      <c r="AX1961" s="139"/>
      <c r="AY1961" s="139"/>
      <c r="AZ1961" s="139"/>
      <c r="BA1961" s="139"/>
      <c r="BB1961" s="139"/>
      <c r="BC1961" s="139"/>
      <c r="BD1961" s="139"/>
      <c r="BE1961" s="139"/>
      <c r="BF1961" s="139"/>
      <c r="BG1961" s="139"/>
    </row>
    <row r="1962" spans="1:59" ht="14.25" x14ac:dyDescent="0.2">
      <c r="A1962" s="139"/>
      <c r="B1962" s="139"/>
      <c r="C1962" s="139"/>
      <c r="D1962" s="139"/>
      <c r="E1962" s="139"/>
      <c r="F1962" s="139"/>
      <c r="G1962" s="139"/>
      <c r="H1962" s="139"/>
      <c r="I1962" s="139"/>
      <c r="J1962" s="139"/>
      <c r="K1962" s="139"/>
      <c r="L1962" s="139"/>
      <c r="M1962" s="139"/>
      <c r="N1962" s="139"/>
      <c r="O1962" s="139"/>
      <c r="P1962" s="139"/>
      <c r="Q1962" s="139"/>
      <c r="R1962" s="139"/>
      <c r="S1962" s="139"/>
      <c r="T1962" s="139"/>
      <c r="U1962" s="139"/>
      <c r="V1962" s="139"/>
      <c r="W1962" s="139"/>
      <c r="X1962" s="139"/>
      <c r="Y1962" s="139"/>
      <c r="Z1962" s="139"/>
      <c r="AA1962" s="139"/>
      <c r="AB1962" s="139"/>
      <c r="AC1962" s="139"/>
      <c r="AD1962" s="139"/>
      <c r="AE1962" s="139"/>
      <c r="AF1962" s="139"/>
      <c r="AG1962" s="139"/>
      <c r="AH1962" s="139"/>
      <c r="AI1962" s="139"/>
      <c r="AJ1962" s="139"/>
      <c r="AK1962" s="139"/>
      <c r="AL1962" s="139"/>
      <c r="AM1962" s="139"/>
      <c r="AN1962" s="139"/>
      <c r="AO1962" s="139"/>
      <c r="AP1962" s="139"/>
      <c r="AQ1962" s="139"/>
      <c r="AR1962" s="139"/>
      <c r="AS1962" s="139"/>
      <c r="AT1962" s="139"/>
      <c r="AU1962" s="139"/>
      <c r="AV1962" s="139"/>
      <c r="AW1962" s="139"/>
      <c r="AX1962" s="139"/>
      <c r="AY1962" s="139"/>
      <c r="AZ1962" s="139"/>
      <c r="BA1962" s="139"/>
      <c r="BB1962" s="139"/>
      <c r="BC1962" s="139"/>
      <c r="BD1962" s="139"/>
      <c r="BE1962" s="139"/>
      <c r="BF1962" s="139"/>
      <c r="BG1962" s="139"/>
    </row>
    <row r="1963" spans="1:59" ht="14.25" x14ac:dyDescent="0.2">
      <c r="A1963" s="139"/>
      <c r="B1963" s="139"/>
      <c r="C1963" s="139"/>
      <c r="D1963" s="139"/>
      <c r="E1963" s="139"/>
      <c r="F1963" s="139"/>
      <c r="G1963" s="139"/>
      <c r="H1963" s="139"/>
      <c r="I1963" s="139"/>
      <c r="J1963" s="139"/>
      <c r="K1963" s="139"/>
      <c r="L1963" s="139"/>
      <c r="M1963" s="139"/>
      <c r="N1963" s="139"/>
      <c r="O1963" s="139"/>
      <c r="P1963" s="139"/>
      <c r="Q1963" s="139"/>
      <c r="R1963" s="139"/>
      <c r="S1963" s="139"/>
      <c r="T1963" s="139"/>
      <c r="U1963" s="139"/>
      <c r="V1963" s="139"/>
      <c r="W1963" s="139"/>
      <c r="X1963" s="139"/>
      <c r="Y1963" s="139"/>
      <c r="Z1963" s="139"/>
      <c r="AA1963" s="139"/>
      <c r="AB1963" s="139"/>
      <c r="AC1963" s="139"/>
      <c r="AD1963" s="139"/>
      <c r="AE1963" s="139"/>
      <c r="AF1963" s="139"/>
      <c r="AG1963" s="139"/>
      <c r="AH1963" s="139"/>
      <c r="AI1963" s="139"/>
      <c r="AJ1963" s="139"/>
      <c r="AK1963" s="139"/>
      <c r="AL1963" s="139"/>
      <c r="AM1963" s="139"/>
      <c r="AN1963" s="139"/>
      <c r="AO1963" s="139"/>
      <c r="AP1963" s="139"/>
      <c r="AQ1963" s="139"/>
      <c r="AR1963" s="139"/>
      <c r="AS1963" s="139"/>
      <c r="AT1963" s="139"/>
      <c r="AU1963" s="139"/>
      <c r="AV1963" s="139"/>
      <c r="AW1963" s="139"/>
      <c r="AX1963" s="139"/>
      <c r="AY1963" s="139"/>
      <c r="AZ1963" s="139"/>
      <c r="BA1963" s="139"/>
      <c r="BB1963" s="139"/>
      <c r="BC1963" s="139"/>
      <c r="BD1963" s="139"/>
      <c r="BE1963" s="139"/>
      <c r="BF1963" s="139"/>
      <c r="BG1963" s="139"/>
    </row>
    <row r="1964" spans="1:59" ht="14.25" x14ac:dyDescent="0.2">
      <c r="A1964" s="139"/>
      <c r="B1964" s="139"/>
      <c r="C1964" s="139"/>
      <c r="D1964" s="139"/>
      <c r="E1964" s="139"/>
      <c r="F1964" s="139"/>
      <c r="G1964" s="139"/>
      <c r="H1964" s="139"/>
      <c r="I1964" s="139"/>
      <c r="J1964" s="139"/>
      <c r="K1964" s="139"/>
      <c r="L1964" s="139"/>
      <c r="M1964" s="139"/>
      <c r="N1964" s="139"/>
      <c r="O1964" s="139"/>
      <c r="P1964" s="139"/>
      <c r="Q1964" s="139"/>
      <c r="R1964" s="139"/>
      <c r="S1964" s="139"/>
      <c r="T1964" s="139"/>
      <c r="U1964" s="139"/>
      <c r="V1964" s="139"/>
      <c r="W1964" s="139"/>
      <c r="X1964" s="139"/>
      <c r="Y1964" s="139"/>
      <c r="Z1964" s="139"/>
      <c r="AA1964" s="139"/>
      <c r="AB1964" s="139"/>
      <c r="AC1964" s="139"/>
      <c r="AD1964" s="139"/>
      <c r="AE1964" s="139"/>
      <c r="AF1964" s="139"/>
      <c r="AG1964" s="139"/>
      <c r="AH1964" s="139"/>
      <c r="AI1964" s="139"/>
      <c r="AJ1964" s="139"/>
      <c r="AK1964" s="139"/>
      <c r="AL1964" s="139"/>
      <c r="AM1964" s="139"/>
      <c r="AN1964" s="139"/>
      <c r="AO1964" s="139"/>
      <c r="AP1964" s="139"/>
      <c r="AQ1964" s="139"/>
      <c r="AR1964" s="139"/>
      <c r="AS1964" s="139"/>
      <c r="AT1964" s="139"/>
      <c r="AU1964" s="139"/>
      <c r="AV1964" s="139"/>
      <c r="AW1964" s="139"/>
      <c r="AX1964" s="139"/>
      <c r="AY1964" s="139"/>
      <c r="AZ1964" s="139"/>
      <c r="BA1964" s="139"/>
      <c r="BB1964" s="139"/>
      <c r="BC1964" s="139"/>
      <c r="BD1964" s="139"/>
      <c r="BE1964" s="139"/>
      <c r="BF1964" s="139"/>
      <c r="BG1964" s="139"/>
    </row>
    <row r="1965" spans="1:59" ht="14.25" x14ac:dyDescent="0.2">
      <c r="A1965" s="139"/>
      <c r="B1965" s="139"/>
      <c r="C1965" s="139"/>
      <c r="D1965" s="139"/>
      <c r="E1965" s="139"/>
      <c r="F1965" s="139"/>
      <c r="G1965" s="139"/>
      <c r="H1965" s="139"/>
      <c r="I1965" s="139"/>
      <c r="J1965" s="139"/>
      <c r="K1965" s="139"/>
      <c r="L1965" s="139"/>
      <c r="M1965" s="139"/>
      <c r="N1965" s="139"/>
      <c r="O1965" s="139"/>
      <c r="P1965" s="139"/>
      <c r="Q1965" s="139"/>
      <c r="R1965" s="139"/>
      <c r="S1965" s="139"/>
      <c r="T1965" s="139"/>
      <c r="U1965" s="139"/>
      <c r="V1965" s="139"/>
      <c r="W1965" s="139"/>
      <c r="X1965" s="139"/>
      <c r="Y1965" s="139"/>
      <c r="Z1965" s="139"/>
      <c r="AA1965" s="139"/>
      <c r="AB1965" s="139"/>
      <c r="AC1965" s="139"/>
      <c r="AD1965" s="139"/>
      <c r="AE1965" s="139"/>
      <c r="AF1965" s="139"/>
      <c r="AG1965" s="139"/>
      <c r="AH1965" s="139"/>
      <c r="AI1965" s="139"/>
      <c r="AJ1965" s="139"/>
      <c r="AK1965" s="139"/>
      <c r="AL1965" s="139"/>
      <c r="AM1965" s="139"/>
      <c r="AN1965" s="139"/>
      <c r="AO1965" s="139"/>
      <c r="AP1965" s="139"/>
      <c r="AQ1965" s="139"/>
      <c r="AR1965" s="139"/>
      <c r="AS1965" s="139"/>
      <c r="AT1965" s="139"/>
      <c r="AU1965" s="139"/>
      <c r="AV1965" s="139"/>
      <c r="AW1965" s="139"/>
      <c r="AX1965" s="139"/>
      <c r="AY1965" s="139"/>
      <c r="AZ1965" s="139"/>
      <c r="BA1965" s="139"/>
      <c r="BB1965" s="139"/>
      <c r="BC1965" s="139"/>
      <c r="BD1965" s="139"/>
      <c r="BE1965" s="139"/>
      <c r="BF1965" s="139"/>
      <c r="BG1965" s="139"/>
    </row>
    <row r="1966" spans="1:59" ht="14.25" x14ac:dyDescent="0.2">
      <c r="A1966" s="139"/>
      <c r="B1966" s="139"/>
      <c r="C1966" s="139"/>
      <c r="D1966" s="139"/>
      <c r="E1966" s="139"/>
      <c r="F1966" s="139"/>
      <c r="G1966" s="139"/>
      <c r="H1966" s="139"/>
      <c r="I1966" s="139"/>
      <c r="J1966" s="139"/>
      <c r="K1966" s="139"/>
      <c r="L1966" s="139"/>
      <c r="M1966" s="139"/>
      <c r="N1966" s="139"/>
      <c r="O1966" s="139"/>
      <c r="P1966" s="139"/>
      <c r="Q1966" s="139"/>
      <c r="R1966" s="139"/>
      <c r="S1966" s="139"/>
      <c r="T1966" s="139"/>
      <c r="U1966" s="139"/>
      <c r="V1966" s="139"/>
      <c r="W1966" s="139"/>
      <c r="X1966" s="139"/>
      <c r="Y1966" s="139"/>
      <c r="Z1966" s="139"/>
      <c r="AA1966" s="139"/>
      <c r="AB1966" s="139"/>
      <c r="AC1966" s="139"/>
      <c r="AD1966" s="139"/>
      <c r="AE1966" s="139"/>
      <c r="AF1966" s="139"/>
      <c r="AG1966" s="139"/>
      <c r="AH1966" s="139"/>
      <c r="AI1966" s="139"/>
      <c r="AJ1966" s="139"/>
      <c r="AK1966" s="139"/>
      <c r="AL1966" s="139"/>
      <c r="AM1966" s="139"/>
      <c r="AN1966" s="139"/>
      <c r="AO1966" s="139"/>
      <c r="AP1966" s="139"/>
      <c r="AQ1966" s="139"/>
      <c r="AR1966" s="139"/>
      <c r="AS1966" s="139"/>
      <c r="AT1966" s="139"/>
      <c r="AU1966" s="139"/>
      <c r="AV1966" s="139"/>
      <c r="AW1966" s="139"/>
      <c r="AX1966" s="139"/>
      <c r="AY1966" s="139"/>
      <c r="AZ1966" s="139"/>
      <c r="BA1966" s="139"/>
      <c r="BB1966" s="139"/>
      <c r="BC1966" s="139"/>
      <c r="BD1966" s="139"/>
      <c r="BE1966" s="139"/>
      <c r="BF1966" s="139"/>
      <c r="BG1966" s="139"/>
    </row>
    <row r="1967" spans="1:59" ht="14.25" x14ac:dyDescent="0.2">
      <c r="A1967" s="139"/>
      <c r="B1967" s="139"/>
      <c r="C1967" s="139"/>
      <c r="D1967" s="139"/>
      <c r="E1967" s="139"/>
      <c r="F1967" s="139"/>
      <c r="G1967" s="139"/>
      <c r="H1967" s="139"/>
      <c r="I1967" s="139"/>
      <c r="J1967" s="139"/>
      <c r="K1967" s="139"/>
      <c r="L1967" s="139"/>
      <c r="M1967" s="139"/>
      <c r="N1967" s="139"/>
      <c r="O1967" s="139"/>
      <c r="P1967" s="139"/>
      <c r="Q1967" s="139"/>
      <c r="R1967" s="139"/>
      <c r="S1967" s="139"/>
      <c r="T1967" s="139"/>
      <c r="U1967" s="139"/>
      <c r="V1967" s="139"/>
      <c r="W1967" s="139"/>
      <c r="X1967" s="139"/>
      <c r="Y1967" s="139"/>
      <c r="Z1967" s="139"/>
      <c r="AA1967" s="139"/>
      <c r="AB1967" s="139"/>
      <c r="AC1967" s="139"/>
      <c r="AD1967" s="139"/>
      <c r="AE1967" s="139"/>
      <c r="AF1967" s="139"/>
      <c r="AG1967" s="139"/>
      <c r="AH1967" s="139"/>
      <c r="AI1967" s="139"/>
      <c r="AJ1967" s="139"/>
      <c r="AK1967" s="139"/>
      <c r="AL1967" s="139"/>
      <c r="AM1967" s="139"/>
      <c r="AN1967" s="139"/>
      <c r="AO1967" s="139"/>
      <c r="AP1967" s="139"/>
      <c r="AQ1967" s="139"/>
      <c r="AR1967" s="139"/>
      <c r="AS1967" s="139"/>
      <c r="AT1967" s="139"/>
      <c r="AU1967" s="139"/>
      <c r="AV1967" s="139"/>
      <c r="AW1967" s="139"/>
      <c r="AX1967" s="139"/>
      <c r="AY1967" s="139"/>
      <c r="AZ1967" s="139"/>
      <c r="BA1967" s="139"/>
      <c r="BB1967" s="139"/>
      <c r="BC1967" s="139"/>
      <c r="BD1967" s="139"/>
      <c r="BE1967" s="139"/>
      <c r="BF1967" s="139"/>
      <c r="BG1967" s="139"/>
    </row>
    <row r="1968" spans="1:59" ht="14.25" x14ac:dyDescent="0.2">
      <c r="A1968" s="139"/>
      <c r="B1968" s="139"/>
      <c r="C1968" s="139"/>
      <c r="D1968" s="139"/>
      <c r="E1968" s="139"/>
      <c r="F1968" s="139"/>
      <c r="G1968" s="139"/>
      <c r="H1968" s="139"/>
      <c r="I1968" s="139"/>
      <c r="J1968" s="139"/>
      <c r="K1968" s="139"/>
      <c r="L1968" s="139"/>
      <c r="M1968" s="139"/>
      <c r="N1968" s="139"/>
      <c r="O1968" s="139"/>
      <c r="P1968" s="139"/>
      <c r="Q1968" s="139"/>
      <c r="R1968" s="139"/>
      <c r="S1968" s="139"/>
      <c r="T1968" s="139"/>
      <c r="U1968" s="139"/>
      <c r="V1968" s="139"/>
      <c r="W1968" s="139"/>
      <c r="X1968" s="139"/>
      <c r="Y1968" s="139"/>
      <c r="Z1968" s="139"/>
      <c r="AA1968" s="139"/>
      <c r="AB1968" s="139"/>
      <c r="AC1968" s="139"/>
      <c r="AD1968" s="139"/>
      <c r="AE1968" s="139"/>
      <c r="AF1968" s="139"/>
      <c r="AG1968" s="139"/>
      <c r="AH1968" s="139"/>
      <c r="AI1968" s="139"/>
      <c r="AJ1968" s="139"/>
      <c r="AK1968" s="139"/>
      <c r="AL1968" s="139"/>
      <c r="AM1968" s="139"/>
      <c r="AN1968" s="139"/>
      <c r="AO1968" s="139"/>
      <c r="AP1968" s="139"/>
      <c r="AQ1968" s="139"/>
      <c r="AR1968" s="139"/>
      <c r="AS1968" s="139"/>
      <c r="AT1968" s="139"/>
      <c r="AU1968" s="139"/>
      <c r="AV1968" s="139"/>
      <c r="AW1968" s="139"/>
      <c r="AX1968" s="139"/>
      <c r="AY1968" s="139"/>
      <c r="AZ1968" s="139"/>
      <c r="BA1968" s="139"/>
      <c r="BB1968" s="139"/>
      <c r="BC1968" s="139"/>
      <c r="BD1968" s="139"/>
      <c r="BE1968" s="139"/>
      <c r="BF1968" s="139"/>
      <c r="BG1968" s="139"/>
    </row>
    <row r="1969" spans="1:59" ht="14.25" x14ac:dyDescent="0.2">
      <c r="A1969" s="139"/>
      <c r="B1969" s="139"/>
      <c r="C1969" s="139"/>
      <c r="D1969" s="139"/>
      <c r="E1969" s="139"/>
      <c r="F1969" s="139"/>
      <c r="G1969" s="139"/>
      <c r="H1969" s="139"/>
      <c r="I1969" s="139"/>
      <c r="J1969" s="139"/>
      <c r="K1969" s="139"/>
      <c r="L1969" s="139"/>
      <c r="M1969" s="139"/>
      <c r="N1969" s="139"/>
      <c r="O1969" s="139"/>
      <c r="P1969" s="139"/>
      <c r="Q1969" s="139"/>
      <c r="R1969" s="139"/>
      <c r="S1969" s="139"/>
      <c r="T1969" s="139"/>
      <c r="U1969" s="139"/>
      <c r="V1969" s="139"/>
      <c r="W1969" s="139"/>
      <c r="X1969" s="139"/>
      <c r="Y1969" s="139"/>
      <c r="Z1969" s="139"/>
      <c r="AA1969" s="139"/>
      <c r="AB1969" s="139"/>
      <c r="AC1969" s="139"/>
      <c r="AD1969" s="139"/>
      <c r="AE1969" s="139"/>
      <c r="AF1969" s="139"/>
      <c r="AG1969" s="139"/>
      <c r="AH1969" s="139"/>
      <c r="AI1969" s="139"/>
      <c r="AJ1969" s="139"/>
      <c r="AK1969" s="139"/>
      <c r="AL1969" s="139"/>
      <c r="AM1969" s="139"/>
      <c r="AN1969" s="139"/>
      <c r="AO1969" s="139"/>
      <c r="AP1969" s="139"/>
      <c r="AQ1969" s="139"/>
      <c r="AR1969" s="139"/>
      <c r="AS1969" s="139"/>
      <c r="AT1969" s="139"/>
      <c r="AU1969" s="139"/>
      <c r="AV1969" s="139"/>
      <c r="AW1969" s="139"/>
      <c r="AX1969" s="139"/>
      <c r="AY1969" s="139"/>
      <c r="AZ1969" s="139"/>
      <c r="BA1969" s="139"/>
      <c r="BB1969" s="139"/>
      <c r="BC1969" s="139"/>
      <c r="BD1969" s="139"/>
      <c r="BE1969" s="139"/>
      <c r="BF1969" s="139"/>
      <c r="BG1969" s="139"/>
    </row>
    <row r="1970" spans="1:59" ht="14.25" x14ac:dyDescent="0.2">
      <c r="A1970" s="139"/>
      <c r="B1970" s="139"/>
      <c r="C1970" s="139"/>
      <c r="D1970" s="139"/>
      <c r="E1970" s="139"/>
      <c r="F1970" s="139"/>
      <c r="G1970" s="139"/>
      <c r="H1970" s="139"/>
      <c r="I1970" s="139"/>
      <c r="J1970" s="139"/>
      <c r="K1970" s="139"/>
      <c r="L1970" s="139"/>
      <c r="M1970" s="139"/>
      <c r="N1970" s="139"/>
      <c r="O1970" s="139"/>
      <c r="P1970" s="139"/>
      <c r="Q1970" s="139"/>
      <c r="R1970" s="139"/>
      <c r="S1970" s="139"/>
      <c r="T1970" s="139"/>
      <c r="U1970" s="139"/>
      <c r="V1970" s="139"/>
      <c r="W1970" s="139"/>
      <c r="X1970" s="139"/>
      <c r="Y1970" s="139"/>
      <c r="Z1970" s="139"/>
      <c r="AA1970" s="139"/>
      <c r="AB1970" s="139"/>
      <c r="AC1970" s="139"/>
      <c r="AD1970" s="139"/>
      <c r="AE1970" s="139"/>
      <c r="AF1970" s="139"/>
      <c r="AG1970" s="139"/>
      <c r="AH1970" s="139"/>
      <c r="AI1970" s="139"/>
      <c r="AJ1970" s="139"/>
      <c r="AK1970" s="139"/>
      <c r="AL1970" s="139"/>
      <c r="AM1970" s="139"/>
      <c r="AN1970" s="139"/>
      <c r="AO1970" s="139"/>
      <c r="AP1970" s="139"/>
      <c r="AQ1970" s="139"/>
      <c r="AR1970" s="139"/>
      <c r="AS1970" s="139"/>
      <c r="AT1970" s="139"/>
      <c r="AU1970" s="139"/>
      <c r="AV1970" s="139"/>
      <c r="AW1970" s="139"/>
      <c r="AX1970" s="139"/>
      <c r="AY1970" s="139"/>
      <c r="AZ1970" s="139"/>
      <c r="BA1970" s="139"/>
      <c r="BB1970" s="139"/>
      <c r="BC1970" s="139"/>
      <c r="BD1970" s="139"/>
      <c r="BE1970" s="139"/>
      <c r="BF1970" s="139"/>
      <c r="BG1970" s="139"/>
    </row>
    <row r="1971" spans="1:59" ht="14.25" x14ac:dyDescent="0.2">
      <c r="A1971" s="139"/>
      <c r="B1971" s="139"/>
      <c r="C1971" s="139"/>
      <c r="D1971" s="139"/>
      <c r="E1971" s="139"/>
      <c r="F1971" s="139"/>
      <c r="G1971" s="139"/>
      <c r="H1971" s="139"/>
      <c r="I1971" s="139"/>
      <c r="J1971" s="139"/>
      <c r="K1971" s="139"/>
      <c r="L1971" s="139"/>
      <c r="M1971" s="139"/>
      <c r="N1971" s="139"/>
      <c r="O1971" s="139"/>
      <c r="P1971" s="139"/>
      <c r="Q1971" s="139"/>
      <c r="R1971" s="139"/>
      <c r="S1971" s="139"/>
      <c r="T1971" s="139"/>
      <c r="U1971" s="139"/>
      <c r="V1971" s="139"/>
      <c r="W1971" s="139"/>
      <c r="X1971" s="139"/>
      <c r="Y1971" s="139"/>
      <c r="Z1971" s="139"/>
      <c r="AA1971" s="139"/>
      <c r="AB1971" s="139"/>
      <c r="AC1971" s="139"/>
      <c r="AD1971" s="139"/>
      <c r="AE1971" s="139"/>
      <c r="AF1971" s="139"/>
      <c r="AG1971" s="139"/>
      <c r="AH1971" s="139"/>
      <c r="AI1971" s="139"/>
      <c r="AJ1971" s="139"/>
      <c r="AK1971" s="139"/>
      <c r="AL1971" s="139"/>
      <c r="AM1971" s="139"/>
      <c r="AN1971" s="139"/>
      <c r="AO1971" s="139"/>
      <c r="AP1971" s="139"/>
      <c r="AQ1971" s="139"/>
      <c r="AR1971" s="139"/>
      <c r="AS1971" s="139"/>
      <c r="AT1971" s="139"/>
      <c r="AU1971" s="139"/>
      <c r="AV1971" s="139"/>
      <c r="AW1971" s="139"/>
      <c r="AX1971" s="139"/>
      <c r="AY1971" s="139"/>
      <c r="AZ1971" s="139"/>
      <c r="BA1971" s="139"/>
      <c r="BB1971" s="139"/>
      <c r="BC1971" s="139"/>
      <c r="BD1971" s="139"/>
      <c r="BE1971" s="139"/>
      <c r="BF1971" s="139"/>
      <c r="BG1971" s="139"/>
    </row>
    <row r="1972" spans="1:59" ht="14.25" x14ac:dyDescent="0.2">
      <c r="A1972" s="139"/>
      <c r="B1972" s="139"/>
      <c r="C1972" s="139"/>
      <c r="D1972" s="139"/>
      <c r="E1972" s="139"/>
      <c r="F1972" s="139"/>
      <c r="G1972" s="139"/>
      <c r="H1972" s="139"/>
      <c r="I1972" s="139"/>
      <c r="J1972" s="139"/>
      <c r="K1972" s="139"/>
      <c r="L1972" s="139"/>
      <c r="M1972" s="139"/>
      <c r="N1972" s="139"/>
      <c r="O1972" s="139"/>
      <c r="P1972" s="139"/>
      <c r="Q1972" s="139"/>
      <c r="R1972" s="139"/>
      <c r="S1972" s="139"/>
      <c r="T1972" s="139"/>
      <c r="U1972" s="139"/>
      <c r="V1972" s="139"/>
      <c r="W1972" s="139"/>
      <c r="X1972" s="139"/>
      <c r="Y1972" s="139"/>
      <c r="Z1972" s="139"/>
      <c r="AA1972" s="139"/>
      <c r="AB1972" s="139"/>
      <c r="AC1972" s="139"/>
      <c r="AD1972" s="139"/>
      <c r="AE1972" s="139"/>
      <c r="AF1972" s="139"/>
      <c r="AG1972" s="139"/>
      <c r="AH1972" s="139"/>
      <c r="AI1972" s="139"/>
      <c r="AJ1972" s="139"/>
      <c r="AK1972" s="139"/>
      <c r="AL1972" s="139"/>
      <c r="AM1972" s="139"/>
      <c r="AN1972" s="139"/>
      <c r="AO1972" s="139"/>
      <c r="AP1972" s="139"/>
      <c r="AQ1972" s="139"/>
      <c r="AR1972" s="139"/>
      <c r="AS1972" s="139"/>
      <c r="AT1972" s="139"/>
      <c r="AU1972" s="139"/>
      <c r="AV1972" s="139"/>
      <c r="AW1972" s="139"/>
      <c r="AX1972" s="139"/>
      <c r="AY1972" s="139"/>
      <c r="AZ1972" s="139"/>
      <c r="BA1972" s="139"/>
      <c r="BB1972" s="139"/>
      <c r="BC1972" s="139"/>
      <c r="BD1972" s="139"/>
      <c r="BE1972" s="139"/>
      <c r="BF1972" s="139"/>
      <c r="BG1972" s="139"/>
    </row>
    <row r="1973" spans="1:59" ht="14.25" x14ac:dyDescent="0.2">
      <c r="A1973" s="139"/>
      <c r="B1973" s="139"/>
      <c r="C1973" s="139"/>
      <c r="D1973" s="139"/>
      <c r="E1973" s="139"/>
      <c r="F1973" s="139"/>
      <c r="G1973" s="139"/>
      <c r="H1973" s="139"/>
      <c r="I1973" s="139"/>
      <c r="J1973" s="139"/>
      <c r="K1973" s="139"/>
      <c r="L1973" s="139"/>
      <c r="M1973" s="139"/>
      <c r="N1973" s="139"/>
      <c r="O1973" s="139"/>
      <c r="P1973" s="139"/>
      <c r="Q1973" s="139"/>
      <c r="R1973" s="139"/>
      <c r="S1973" s="139"/>
      <c r="T1973" s="139"/>
      <c r="U1973" s="139"/>
      <c r="V1973" s="139"/>
      <c r="W1973" s="139"/>
      <c r="X1973" s="139"/>
      <c r="Y1973" s="139"/>
      <c r="Z1973" s="139"/>
      <c r="AA1973" s="139"/>
      <c r="AB1973" s="139"/>
      <c r="AC1973" s="139"/>
      <c r="AD1973" s="139"/>
      <c r="AE1973" s="139"/>
      <c r="AF1973" s="139"/>
      <c r="AG1973" s="139"/>
      <c r="AH1973" s="139"/>
      <c r="AI1973" s="139"/>
      <c r="AJ1973" s="139"/>
      <c r="AK1973" s="139"/>
      <c r="AL1973" s="139"/>
      <c r="AM1973" s="139"/>
      <c r="AN1973" s="139"/>
      <c r="AO1973" s="139"/>
      <c r="AP1973" s="139"/>
      <c r="AQ1973" s="139"/>
      <c r="AR1973" s="139"/>
      <c r="AS1973" s="139"/>
      <c r="AT1973" s="139"/>
      <c r="AU1973" s="139"/>
      <c r="AV1973" s="139"/>
      <c r="AW1973" s="139"/>
      <c r="AX1973" s="139"/>
      <c r="AY1973" s="139"/>
      <c r="AZ1973" s="139"/>
      <c r="BA1973" s="139"/>
      <c r="BB1973" s="139"/>
      <c r="BC1973" s="139"/>
      <c r="BD1973" s="139"/>
      <c r="BE1973" s="139"/>
      <c r="BF1973" s="139"/>
      <c r="BG1973" s="139"/>
    </row>
    <row r="1974" spans="1:59" ht="14.25" x14ac:dyDescent="0.2">
      <c r="A1974" s="139"/>
      <c r="B1974" s="139"/>
      <c r="C1974" s="139"/>
      <c r="D1974" s="139"/>
      <c r="E1974" s="139"/>
      <c r="F1974" s="139"/>
      <c r="G1974" s="139"/>
      <c r="H1974" s="139"/>
      <c r="I1974" s="139"/>
      <c r="J1974" s="139"/>
      <c r="K1974" s="139"/>
      <c r="L1974" s="139"/>
      <c r="M1974" s="139"/>
      <c r="N1974" s="139"/>
      <c r="O1974" s="139"/>
      <c r="P1974" s="139"/>
      <c r="Q1974" s="139"/>
      <c r="R1974" s="139"/>
      <c r="S1974" s="139"/>
      <c r="T1974" s="139"/>
      <c r="U1974" s="139"/>
      <c r="V1974" s="139"/>
      <c r="W1974" s="139"/>
      <c r="X1974" s="139"/>
      <c r="Y1974" s="139"/>
      <c r="Z1974" s="139"/>
      <c r="AA1974" s="139"/>
      <c r="AB1974" s="139"/>
      <c r="AC1974" s="139"/>
      <c r="AD1974" s="139"/>
      <c r="AE1974" s="139"/>
      <c r="AF1974" s="139"/>
      <c r="AG1974" s="139"/>
      <c r="AH1974" s="139"/>
      <c r="AI1974" s="139"/>
      <c r="AJ1974" s="139"/>
      <c r="AK1974" s="139"/>
      <c r="AL1974" s="139"/>
      <c r="AM1974" s="139"/>
      <c r="AN1974" s="139"/>
      <c r="AO1974" s="139"/>
      <c r="AP1974" s="139"/>
      <c r="AQ1974" s="139"/>
      <c r="AR1974" s="139"/>
      <c r="AS1974" s="139"/>
      <c r="AT1974" s="139"/>
      <c r="AU1974" s="139"/>
      <c r="AV1974" s="139"/>
      <c r="AW1974" s="139"/>
      <c r="AX1974" s="139"/>
      <c r="AY1974" s="139"/>
      <c r="AZ1974" s="139"/>
      <c r="BA1974" s="139"/>
      <c r="BB1974" s="139"/>
      <c r="BC1974" s="139"/>
      <c r="BD1974" s="139"/>
      <c r="BE1974" s="139"/>
      <c r="BF1974" s="139"/>
      <c r="BG1974" s="139"/>
    </row>
    <row r="1975" spans="1:59" ht="14.25" x14ac:dyDescent="0.2">
      <c r="A1975" s="139"/>
      <c r="B1975" s="139"/>
      <c r="C1975" s="139"/>
      <c r="D1975" s="139"/>
      <c r="E1975" s="139"/>
      <c r="F1975" s="139"/>
      <c r="G1975" s="139"/>
      <c r="H1975" s="139"/>
      <c r="I1975" s="139"/>
      <c r="J1975" s="139"/>
      <c r="K1975" s="139"/>
      <c r="L1975" s="139"/>
      <c r="M1975" s="139"/>
      <c r="N1975" s="139"/>
      <c r="O1975" s="139"/>
      <c r="P1975" s="139"/>
      <c r="Q1975" s="139"/>
      <c r="R1975" s="139"/>
      <c r="S1975" s="139"/>
      <c r="T1975" s="139"/>
      <c r="U1975" s="139"/>
      <c r="V1975" s="139"/>
      <c r="W1975" s="139"/>
      <c r="X1975" s="139"/>
      <c r="Y1975" s="139"/>
      <c r="Z1975" s="139"/>
      <c r="AA1975" s="139"/>
      <c r="AB1975" s="139"/>
      <c r="AC1975" s="139"/>
      <c r="AD1975" s="139"/>
      <c r="AE1975" s="139"/>
      <c r="AF1975" s="139"/>
      <c r="AG1975" s="139"/>
      <c r="AH1975" s="139"/>
      <c r="AI1975" s="139"/>
      <c r="AJ1975" s="139"/>
      <c r="AK1975" s="139"/>
      <c r="AL1975" s="139"/>
      <c r="AM1975" s="139"/>
      <c r="AN1975" s="139"/>
      <c r="AO1975" s="139"/>
      <c r="AP1975" s="139"/>
      <c r="AQ1975" s="139"/>
      <c r="AR1975" s="139"/>
      <c r="AS1975" s="139"/>
      <c r="AT1975" s="139"/>
      <c r="AU1975" s="139"/>
      <c r="AV1975" s="139"/>
      <c r="AW1975" s="139"/>
      <c r="AX1975" s="139"/>
      <c r="AY1975" s="139"/>
      <c r="AZ1975" s="139"/>
      <c r="BA1975" s="139"/>
      <c r="BB1975" s="139"/>
      <c r="BC1975" s="139"/>
      <c r="BD1975" s="139"/>
      <c r="BE1975" s="139"/>
      <c r="BF1975" s="139"/>
      <c r="BG1975" s="139"/>
    </row>
    <row r="1976" spans="1:59" ht="14.25" x14ac:dyDescent="0.2">
      <c r="A1976" s="139"/>
      <c r="B1976" s="139"/>
      <c r="C1976" s="139"/>
      <c r="D1976" s="139"/>
      <c r="E1976" s="139"/>
      <c r="F1976" s="139"/>
      <c r="G1976" s="139"/>
      <c r="H1976" s="139"/>
      <c r="I1976" s="139"/>
      <c r="J1976" s="139"/>
      <c r="K1976" s="139"/>
      <c r="L1976" s="139"/>
      <c r="M1976" s="139"/>
      <c r="N1976" s="139"/>
      <c r="O1976" s="139"/>
      <c r="P1976" s="139"/>
      <c r="Q1976" s="139"/>
      <c r="R1976" s="139"/>
      <c r="S1976" s="139"/>
      <c r="T1976" s="139"/>
      <c r="U1976" s="139"/>
      <c r="V1976" s="139"/>
      <c r="W1976" s="139"/>
      <c r="X1976" s="139"/>
      <c r="Y1976" s="139"/>
      <c r="Z1976" s="139"/>
      <c r="AA1976" s="139"/>
      <c r="AB1976" s="139"/>
      <c r="AC1976" s="139"/>
      <c r="AD1976" s="139"/>
      <c r="AE1976" s="139"/>
      <c r="AF1976" s="139"/>
      <c r="AG1976" s="139"/>
      <c r="AH1976" s="139"/>
      <c r="AI1976" s="139"/>
      <c r="AJ1976" s="139"/>
      <c r="AK1976" s="139"/>
      <c r="AL1976" s="139"/>
      <c r="AM1976" s="139"/>
      <c r="AN1976" s="139"/>
      <c r="AO1976" s="139"/>
      <c r="AP1976" s="139"/>
      <c r="AQ1976" s="139"/>
      <c r="AR1976" s="139"/>
      <c r="AS1976" s="139"/>
      <c r="AT1976" s="139"/>
      <c r="AU1976" s="139"/>
      <c r="AV1976" s="139"/>
      <c r="AW1976" s="139"/>
      <c r="AX1976" s="139"/>
      <c r="AY1976" s="139"/>
      <c r="AZ1976" s="139"/>
      <c r="BA1976" s="139"/>
      <c r="BB1976" s="139"/>
      <c r="BC1976" s="139"/>
      <c r="BD1976" s="139"/>
      <c r="BE1976" s="139"/>
      <c r="BF1976" s="139"/>
      <c r="BG1976" s="139"/>
    </row>
    <row r="1977" spans="1:59" ht="14.25" x14ac:dyDescent="0.2">
      <c r="A1977" s="139"/>
      <c r="B1977" s="139"/>
      <c r="C1977" s="139"/>
      <c r="D1977" s="139"/>
      <c r="E1977" s="139"/>
      <c r="F1977" s="139"/>
      <c r="G1977" s="139"/>
      <c r="H1977" s="139"/>
      <c r="I1977" s="139"/>
      <c r="J1977" s="139"/>
      <c r="K1977" s="139"/>
      <c r="L1977" s="139"/>
      <c r="M1977" s="139"/>
      <c r="N1977" s="139"/>
      <c r="O1977" s="139"/>
      <c r="P1977" s="139"/>
      <c r="Q1977" s="139"/>
      <c r="R1977" s="139"/>
      <c r="S1977" s="139"/>
      <c r="T1977" s="139"/>
      <c r="U1977" s="139"/>
      <c r="V1977" s="139"/>
      <c r="W1977" s="139"/>
      <c r="X1977" s="139"/>
      <c r="Y1977" s="139"/>
      <c r="Z1977" s="139"/>
      <c r="AA1977" s="139"/>
      <c r="AB1977" s="139"/>
      <c r="AC1977" s="139"/>
      <c r="AD1977" s="139"/>
      <c r="AE1977" s="139"/>
      <c r="AF1977" s="139"/>
      <c r="AG1977" s="139"/>
      <c r="AH1977" s="139"/>
      <c r="AI1977" s="139"/>
      <c r="AJ1977" s="139"/>
      <c r="AK1977" s="139"/>
      <c r="AL1977" s="139"/>
      <c r="AM1977" s="139"/>
      <c r="AN1977" s="139"/>
      <c r="AO1977" s="139"/>
      <c r="AP1977" s="139"/>
      <c r="AQ1977" s="139"/>
      <c r="AR1977" s="139"/>
      <c r="AS1977" s="139"/>
      <c r="AT1977" s="139"/>
      <c r="AU1977" s="139"/>
      <c r="AV1977" s="139"/>
      <c r="AW1977" s="139"/>
      <c r="AX1977" s="139"/>
      <c r="AY1977" s="139"/>
      <c r="AZ1977" s="139"/>
      <c r="BA1977" s="139"/>
      <c r="BB1977" s="139"/>
      <c r="BC1977" s="139"/>
      <c r="BD1977" s="139"/>
      <c r="BE1977" s="139"/>
      <c r="BF1977" s="139"/>
      <c r="BG1977" s="139"/>
    </row>
    <row r="1978" spans="1:59" ht="14.25" x14ac:dyDescent="0.2">
      <c r="A1978" s="139"/>
      <c r="B1978" s="139"/>
      <c r="C1978" s="139"/>
      <c r="D1978" s="139"/>
      <c r="E1978" s="139"/>
      <c r="F1978" s="139"/>
      <c r="G1978" s="139"/>
      <c r="H1978" s="139"/>
      <c r="I1978" s="139"/>
      <c r="J1978" s="139"/>
      <c r="K1978" s="139"/>
      <c r="L1978" s="139"/>
      <c r="M1978" s="139"/>
      <c r="N1978" s="139"/>
      <c r="O1978" s="139"/>
      <c r="P1978" s="139"/>
      <c r="Q1978" s="139"/>
      <c r="R1978" s="139"/>
      <c r="S1978" s="139"/>
      <c r="T1978" s="139"/>
      <c r="U1978" s="139"/>
      <c r="V1978" s="139"/>
      <c r="W1978" s="139"/>
      <c r="X1978" s="139"/>
      <c r="Y1978" s="139"/>
      <c r="Z1978" s="139"/>
      <c r="AA1978" s="139"/>
      <c r="AB1978" s="139"/>
      <c r="AC1978" s="139"/>
      <c r="AD1978" s="139"/>
      <c r="AE1978" s="139"/>
      <c r="AF1978" s="139"/>
      <c r="AG1978" s="139"/>
      <c r="AH1978" s="139"/>
      <c r="AI1978" s="139"/>
      <c r="AJ1978" s="139"/>
      <c r="AK1978" s="139"/>
      <c r="AL1978" s="139"/>
      <c r="AM1978" s="139"/>
      <c r="AN1978" s="139"/>
      <c r="AO1978" s="139"/>
      <c r="AP1978" s="139"/>
      <c r="AQ1978" s="139"/>
      <c r="AR1978" s="139"/>
      <c r="AS1978" s="139"/>
      <c r="AT1978" s="139"/>
      <c r="AU1978" s="139"/>
      <c r="AV1978" s="139"/>
      <c r="AW1978" s="139"/>
      <c r="AX1978" s="139"/>
      <c r="AY1978" s="139"/>
      <c r="AZ1978" s="139"/>
      <c r="BA1978" s="139"/>
      <c r="BB1978" s="139"/>
      <c r="BC1978" s="139"/>
      <c r="BD1978" s="139"/>
      <c r="BE1978" s="139"/>
      <c r="BF1978" s="139"/>
      <c r="BG1978" s="139"/>
    </row>
    <row r="1979" spans="1:59" ht="14.25" x14ac:dyDescent="0.2">
      <c r="A1979" s="139"/>
      <c r="B1979" s="139"/>
      <c r="C1979" s="139"/>
      <c r="D1979" s="139"/>
      <c r="E1979" s="139"/>
      <c r="F1979" s="139"/>
      <c r="G1979" s="139"/>
      <c r="H1979" s="139"/>
      <c r="I1979" s="139"/>
      <c r="J1979" s="139"/>
      <c r="K1979" s="139"/>
      <c r="L1979" s="139"/>
      <c r="M1979" s="139"/>
      <c r="N1979" s="139"/>
      <c r="O1979" s="139"/>
      <c r="P1979" s="139"/>
      <c r="Q1979" s="139"/>
      <c r="R1979" s="139"/>
      <c r="S1979" s="139"/>
      <c r="T1979" s="139"/>
      <c r="U1979" s="139"/>
      <c r="V1979" s="139"/>
      <c r="W1979" s="139"/>
      <c r="X1979" s="139"/>
      <c r="Y1979" s="139"/>
      <c r="Z1979" s="139"/>
      <c r="AA1979" s="139"/>
      <c r="AB1979" s="139"/>
      <c r="AC1979" s="139"/>
      <c r="AD1979" s="139"/>
      <c r="AE1979" s="139"/>
      <c r="AF1979" s="139"/>
      <c r="AG1979" s="139"/>
      <c r="AH1979" s="139"/>
      <c r="AI1979" s="139"/>
      <c r="AJ1979" s="139"/>
      <c r="AK1979" s="139"/>
      <c r="AL1979" s="139"/>
      <c r="AM1979" s="139"/>
      <c r="AN1979" s="139"/>
      <c r="AO1979" s="139"/>
      <c r="AP1979" s="139"/>
      <c r="AQ1979" s="139"/>
      <c r="AR1979" s="139"/>
      <c r="AS1979" s="139"/>
      <c r="AT1979" s="139"/>
      <c r="AU1979" s="139"/>
      <c r="AV1979" s="139"/>
      <c r="AW1979" s="139"/>
      <c r="AX1979" s="139"/>
      <c r="AY1979" s="139"/>
      <c r="AZ1979" s="139"/>
      <c r="BA1979" s="139"/>
      <c r="BB1979" s="139"/>
      <c r="BC1979" s="139"/>
      <c r="BD1979" s="139"/>
      <c r="BE1979" s="139"/>
      <c r="BF1979" s="139"/>
      <c r="BG1979" s="139"/>
    </row>
    <row r="1980" spans="1:59" ht="14.25" x14ac:dyDescent="0.2">
      <c r="A1980" s="139"/>
      <c r="B1980" s="139"/>
      <c r="C1980" s="139"/>
      <c r="D1980" s="139"/>
      <c r="E1980" s="139"/>
      <c r="F1980" s="139"/>
      <c r="G1980" s="139"/>
      <c r="H1980" s="139"/>
      <c r="I1980" s="139"/>
      <c r="J1980" s="139"/>
      <c r="K1980" s="139"/>
      <c r="L1980" s="139"/>
      <c r="M1980" s="139"/>
      <c r="N1980" s="139"/>
      <c r="O1980" s="139"/>
      <c r="P1980" s="139"/>
      <c r="Q1980" s="139"/>
      <c r="R1980" s="139"/>
      <c r="S1980" s="139"/>
      <c r="T1980" s="139"/>
      <c r="U1980" s="139"/>
      <c r="V1980" s="139"/>
      <c r="W1980" s="139"/>
      <c r="X1980" s="139"/>
      <c r="Y1980" s="139"/>
      <c r="Z1980" s="139"/>
      <c r="AA1980" s="139"/>
      <c r="AB1980" s="139"/>
      <c r="AC1980" s="139"/>
      <c r="AD1980" s="139"/>
      <c r="AE1980" s="139"/>
      <c r="AF1980" s="139"/>
      <c r="AG1980" s="139"/>
      <c r="AH1980" s="139"/>
      <c r="AI1980" s="139"/>
      <c r="AJ1980" s="139"/>
      <c r="AK1980" s="139"/>
      <c r="AL1980" s="139"/>
      <c r="AM1980" s="139"/>
      <c r="AN1980" s="139"/>
      <c r="AO1980" s="139"/>
      <c r="AP1980" s="139"/>
      <c r="AQ1980" s="139"/>
      <c r="AR1980" s="139"/>
      <c r="AS1980" s="139"/>
      <c r="AT1980" s="139"/>
      <c r="AU1980" s="139"/>
      <c r="AV1980" s="139"/>
      <c r="AW1980" s="139"/>
      <c r="AX1980" s="139"/>
      <c r="AY1980" s="139"/>
      <c r="AZ1980" s="139"/>
      <c r="BA1980" s="139"/>
      <c r="BB1980" s="139"/>
      <c r="BC1980" s="139"/>
      <c r="BD1980" s="139"/>
      <c r="BE1980" s="139"/>
      <c r="BF1980" s="139"/>
      <c r="BG1980" s="139"/>
    </row>
    <row r="1981" spans="1:59" ht="14.25" x14ac:dyDescent="0.2">
      <c r="A1981" s="139"/>
      <c r="B1981" s="139"/>
      <c r="C1981" s="139"/>
      <c r="D1981" s="139"/>
      <c r="E1981" s="139"/>
      <c r="F1981" s="139"/>
      <c r="G1981" s="139"/>
      <c r="H1981" s="139"/>
      <c r="I1981" s="139"/>
      <c r="J1981" s="139"/>
      <c r="K1981" s="139"/>
      <c r="L1981" s="139"/>
      <c r="M1981" s="139"/>
      <c r="N1981" s="139"/>
      <c r="O1981" s="139"/>
      <c r="P1981" s="139"/>
      <c r="Q1981" s="139"/>
      <c r="R1981" s="139"/>
      <c r="S1981" s="139"/>
      <c r="T1981" s="139"/>
      <c r="U1981" s="139"/>
      <c r="V1981" s="139"/>
      <c r="W1981" s="139"/>
      <c r="X1981" s="139"/>
      <c r="Y1981" s="139"/>
      <c r="Z1981" s="139"/>
      <c r="AA1981" s="139"/>
      <c r="AB1981" s="139"/>
      <c r="AC1981" s="139"/>
      <c r="AD1981" s="139"/>
      <c r="AE1981" s="139"/>
      <c r="AF1981" s="139"/>
      <c r="AG1981" s="139"/>
      <c r="AH1981" s="139"/>
      <c r="AI1981" s="139"/>
      <c r="AJ1981" s="139"/>
      <c r="AK1981" s="139"/>
      <c r="AL1981" s="139"/>
      <c r="AM1981" s="139"/>
      <c r="AN1981" s="139"/>
      <c r="AO1981" s="139"/>
      <c r="AP1981" s="139"/>
      <c r="AQ1981" s="139"/>
      <c r="AR1981" s="139"/>
      <c r="AS1981" s="139"/>
      <c r="AT1981" s="139"/>
      <c r="AU1981" s="139"/>
      <c r="AV1981" s="139"/>
      <c r="AW1981" s="139"/>
      <c r="AX1981" s="139"/>
      <c r="AY1981" s="139"/>
      <c r="AZ1981" s="139"/>
      <c r="BA1981" s="139"/>
      <c r="BB1981" s="139"/>
      <c r="BC1981" s="139"/>
      <c r="BD1981" s="139"/>
      <c r="BE1981" s="139"/>
      <c r="BF1981" s="139"/>
      <c r="BG1981" s="139"/>
    </row>
    <row r="1982" spans="1:59" ht="14.25" x14ac:dyDescent="0.2">
      <c r="A1982" s="139"/>
      <c r="B1982" s="139"/>
      <c r="C1982" s="139"/>
      <c r="D1982" s="139"/>
      <c r="E1982" s="139"/>
      <c r="F1982" s="139"/>
      <c r="G1982" s="139"/>
      <c r="H1982" s="139"/>
      <c r="I1982" s="139"/>
      <c r="J1982" s="139"/>
      <c r="K1982" s="139"/>
      <c r="L1982" s="139"/>
      <c r="M1982" s="139"/>
      <c r="N1982" s="139"/>
      <c r="O1982" s="139"/>
      <c r="P1982" s="139"/>
      <c r="Q1982" s="139"/>
      <c r="R1982" s="139"/>
      <c r="S1982" s="139"/>
      <c r="T1982" s="139"/>
      <c r="U1982" s="139"/>
      <c r="V1982" s="139"/>
      <c r="W1982" s="139"/>
      <c r="X1982" s="139"/>
      <c r="Y1982" s="139"/>
      <c r="Z1982" s="139"/>
      <c r="AA1982" s="139"/>
      <c r="AB1982" s="139"/>
      <c r="AC1982" s="139"/>
      <c r="AD1982" s="139"/>
      <c r="AE1982" s="139"/>
      <c r="AF1982" s="139"/>
      <c r="AG1982" s="139"/>
      <c r="AH1982" s="139"/>
      <c r="AI1982" s="139"/>
      <c r="AJ1982" s="139"/>
      <c r="AK1982" s="139"/>
      <c r="AL1982" s="139"/>
      <c r="AM1982" s="139"/>
      <c r="AN1982" s="139"/>
      <c r="AO1982" s="139"/>
      <c r="AP1982" s="139"/>
      <c r="AQ1982" s="139"/>
      <c r="AR1982" s="139"/>
      <c r="AS1982" s="139"/>
      <c r="AT1982" s="139"/>
      <c r="AU1982" s="139"/>
      <c r="AV1982" s="139"/>
      <c r="AW1982" s="139"/>
      <c r="AX1982" s="139"/>
      <c r="AY1982" s="139"/>
      <c r="AZ1982" s="139"/>
      <c r="BA1982" s="139"/>
      <c r="BB1982" s="139"/>
      <c r="BC1982" s="139"/>
      <c r="BD1982" s="139"/>
      <c r="BE1982" s="139"/>
      <c r="BF1982" s="139"/>
      <c r="BG1982" s="139"/>
    </row>
    <row r="1983" spans="1:59" ht="14.25" x14ac:dyDescent="0.2">
      <c r="A1983" s="139"/>
      <c r="B1983" s="139"/>
      <c r="C1983" s="139"/>
      <c r="D1983" s="139"/>
      <c r="E1983" s="139"/>
      <c r="F1983" s="139"/>
      <c r="G1983" s="139"/>
      <c r="H1983" s="139"/>
      <c r="I1983" s="139"/>
      <c r="J1983" s="139"/>
      <c r="K1983" s="139"/>
      <c r="L1983" s="139"/>
      <c r="M1983" s="139"/>
      <c r="N1983" s="139"/>
      <c r="O1983" s="139"/>
      <c r="P1983" s="139"/>
      <c r="Q1983" s="139"/>
      <c r="R1983" s="139"/>
      <c r="S1983" s="139"/>
      <c r="T1983" s="139"/>
      <c r="U1983" s="139"/>
      <c r="V1983" s="139"/>
      <c r="W1983" s="139"/>
      <c r="X1983" s="139"/>
      <c r="Y1983" s="139"/>
      <c r="Z1983" s="139"/>
      <c r="AA1983" s="139"/>
      <c r="AB1983" s="139"/>
      <c r="AC1983" s="139"/>
      <c r="AD1983" s="139"/>
      <c r="AE1983" s="139"/>
      <c r="AF1983" s="139"/>
      <c r="AG1983" s="139"/>
      <c r="AH1983" s="139"/>
      <c r="AI1983" s="139"/>
      <c r="AJ1983" s="139"/>
      <c r="AK1983" s="139"/>
      <c r="AL1983" s="139"/>
      <c r="AM1983" s="139"/>
      <c r="AN1983" s="139"/>
      <c r="AO1983" s="139"/>
      <c r="AP1983" s="139"/>
      <c r="AQ1983" s="139"/>
      <c r="AR1983" s="139"/>
      <c r="AS1983" s="139"/>
      <c r="AT1983" s="139"/>
      <c r="AU1983" s="139"/>
      <c r="AV1983" s="139"/>
      <c r="AW1983" s="139"/>
      <c r="AX1983" s="139"/>
      <c r="AY1983" s="139"/>
      <c r="AZ1983" s="139"/>
      <c r="BA1983" s="139"/>
      <c r="BB1983" s="139"/>
      <c r="BC1983" s="139"/>
      <c r="BD1983" s="139"/>
      <c r="BE1983" s="139"/>
      <c r="BF1983" s="139"/>
      <c r="BG1983" s="139"/>
    </row>
    <row r="1984" spans="1:59" ht="14.25" x14ac:dyDescent="0.2">
      <c r="A1984" s="139"/>
      <c r="B1984" s="139"/>
      <c r="C1984" s="139"/>
      <c r="D1984" s="139"/>
      <c r="E1984" s="139"/>
      <c r="F1984" s="139"/>
      <c r="G1984" s="139"/>
      <c r="H1984" s="139"/>
      <c r="I1984" s="139"/>
      <c r="J1984" s="139"/>
      <c r="K1984" s="139"/>
      <c r="L1984" s="139"/>
      <c r="M1984" s="139"/>
      <c r="N1984" s="139"/>
      <c r="O1984" s="139"/>
      <c r="P1984" s="139"/>
      <c r="Q1984" s="139"/>
      <c r="R1984" s="139"/>
      <c r="S1984" s="139"/>
      <c r="T1984" s="139"/>
      <c r="U1984" s="139"/>
      <c r="V1984" s="139"/>
      <c r="W1984" s="139"/>
      <c r="X1984" s="139"/>
      <c r="Y1984" s="139"/>
      <c r="Z1984" s="139"/>
      <c r="AA1984" s="139"/>
      <c r="AB1984" s="139"/>
      <c r="AC1984" s="139"/>
      <c r="AD1984" s="139"/>
      <c r="AE1984" s="139"/>
      <c r="AF1984" s="139"/>
      <c r="AG1984" s="139"/>
      <c r="AH1984" s="139"/>
      <c r="AI1984" s="139"/>
      <c r="AJ1984" s="139"/>
      <c r="AK1984" s="139"/>
      <c r="AL1984" s="139"/>
      <c r="AM1984" s="139"/>
      <c r="AN1984" s="139"/>
      <c r="AO1984" s="139"/>
      <c r="AP1984" s="139"/>
      <c r="AQ1984" s="139"/>
      <c r="AR1984" s="139"/>
      <c r="AS1984" s="139"/>
      <c r="AT1984" s="139"/>
      <c r="AU1984" s="139"/>
      <c r="AV1984" s="139"/>
      <c r="AW1984" s="139"/>
      <c r="AX1984" s="139"/>
      <c r="AY1984" s="139"/>
      <c r="AZ1984" s="139"/>
      <c r="BA1984" s="139"/>
      <c r="BB1984" s="139"/>
      <c r="BC1984" s="139"/>
      <c r="BD1984" s="139"/>
      <c r="BE1984" s="139"/>
      <c r="BF1984" s="139"/>
      <c r="BG1984" s="139"/>
    </row>
    <row r="1985" spans="1:59" ht="14.25" x14ac:dyDescent="0.2">
      <c r="A1985" s="139"/>
      <c r="B1985" s="139"/>
      <c r="C1985" s="139"/>
      <c r="D1985" s="139"/>
      <c r="E1985" s="139"/>
      <c r="F1985" s="139"/>
      <c r="G1985" s="139"/>
      <c r="H1985" s="139"/>
      <c r="I1985" s="139"/>
      <c r="J1985" s="139"/>
      <c r="K1985" s="139"/>
      <c r="L1985" s="139"/>
      <c r="M1985" s="139"/>
      <c r="N1985" s="139"/>
      <c r="O1985" s="139"/>
      <c r="P1985" s="139"/>
      <c r="Q1985" s="139"/>
      <c r="R1985" s="139"/>
      <c r="S1985" s="139"/>
      <c r="T1985" s="139"/>
      <c r="U1985" s="139"/>
      <c r="V1985" s="139"/>
      <c r="W1985" s="139"/>
      <c r="X1985" s="139"/>
      <c r="Y1985" s="139"/>
      <c r="Z1985" s="139"/>
      <c r="AA1985" s="139"/>
      <c r="AB1985" s="139"/>
      <c r="AC1985" s="139"/>
      <c r="AD1985" s="139"/>
      <c r="AE1985" s="139"/>
      <c r="AF1985" s="139"/>
      <c r="AG1985" s="139"/>
      <c r="AH1985" s="139"/>
      <c r="AI1985" s="139"/>
      <c r="AJ1985" s="139"/>
      <c r="AK1985" s="139"/>
      <c r="AL1985" s="139"/>
      <c r="AM1985" s="139"/>
      <c r="AN1985" s="139"/>
      <c r="AO1985" s="139"/>
      <c r="AP1985" s="139"/>
      <c r="AQ1985" s="139"/>
      <c r="AR1985" s="139"/>
      <c r="AS1985" s="139"/>
      <c r="AT1985" s="139"/>
      <c r="AU1985" s="139"/>
      <c r="AV1985" s="139"/>
      <c r="AW1985" s="139"/>
      <c r="AX1985" s="139"/>
      <c r="AY1985" s="139"/>
      <c r="AZ1985" s="139"/>
      <c r="BA1985" s="139"/>
      <c r="BB1985" s="139"/>
      <c r="BC1985" s="139"/>
      <c r="BD1985" s="139"/>
      <c r="BE1985" s="139"/>
      <c r="BF1985" s="139"/>
      <c r="BG1985" s="139"/>
    </row>
    <row r="1986" spans="1:59" ht="14.25" x14ac:dyDescent="0.2">
      <c r="A1986" s="139"/>
      <c r="B1986" s="139"/>
      <c r="C1986" s="139"/>
      <c r="D1986" s="139"/>
      <c r="E1986" s="139"/>
      <c r="F1986" s="139"/>
      <c r="G1986" s="139"/>
      <c r="H1986" s="139"/>
      <c r="I1986" s="139"/>
      <c r="J1986" s="139"/>
      <c r="K1986" s="139"/>
      <c r="L1986" s="139"/>
      <c r="M1986" s="139"/>
      <c r="N1986" s="139"/>
      <c r="O1986" s="139"/>
      <c r="P1986" s="139"/>
      <c r="Q1986" s="139"/>
      <c r="R1986" s="139"/>
      <c r="S1986" s="139"/>
      <c r="T1986" s="139"/>
      <c r="U1986" s="139"/>
      <c r="V1986" s="139"/>
      <c r="W1986" s="139"/>
      <c r="X1986" s="139"/>
      <c r="Y1986" s="139"/>
      <c r="Z1986" s="139"/>
      <c r="AA1986" s="139"/>
      <c r="AB1986" s="139"/>
      <c r="AC1986" s="139"/>
      <c r="AD1986" s="139"/>
      <c r="AE1986" s="139"/>
      <c r="AF1986" s="139"/>
      <c r="AG1986" s="139"/>
      <c r="AH1986" s="139"/>
      <c r="AI1986" s="139"/>
      <c r="AJ1986" s="139"/>
      <c r="AK1986" s="139"/>
      <c r="AL1986" s="139"/>
      <c r="AM1986" s="139"/>
      <c r="AN1986" s="139"/>
      <c r="AO1986" s="139"/>
      <c r="AP1986" s="139"/>
      <c r="AQ1986" s="139"/>
      <c r="AR1986" s="139"/>
      <c r="AS1986" s="139"/>
      <c r="AT1986" s="139"/>
      <c r="AU1986" s="139"/>
      <c r="AV1986" s="139"/>
      <c r="AW1986" s="139"/>
      <c r="AX1986" s="139"/>
      <c r="AY1986" s="139"/>
      <c r="AZ1986" s="139"/>
      <c r="BA1986" s="139"/>
      <c r="BB1986" s="139"/>
      <c r="BC1986" s="139"/>
      <c r="BD1986" s="139"/>
      <c r="BE1986" s="139"/>
      <c r="BF1986" s="139"/>
      <c r="BG1986" s="139"/>
    </row>
    <row r="1987" spans="1:59" ht="14.25" x14ac:dyDescent="0.2">
      <c r="A1987" s="139"/>
      <c r="B1987" s="139"/>
      <c r="C1987" s="139"/>
      <c r="D1987" s="139"/>
      <c r="E1987" s="139"/>
      <c r="F1987" s="139"/>
      <c r="G1987" s="139"/>
      <c r="H1987" s="139"/>
      <c r="I1987" s="139"/>
      <c r="J1987" s="139"/>
      <c r="K1987" s="139"/>
      <c r="L1987" s="139"/>
      <c r="M1987" s="139"/>
      <c r="N1987" s="139"/>
      <c r="O1987" s="139"/>
      <c r="P1987" s="139"/>
      <c r="Q1987" s="139"/>
      <c r="R1987" s="139"/>
      <c r="S1987" s="139"/>
      <c r="T1987" s="139"/>
      <c r="U1987" s="139"/>
      <c r="V1987" s="139"/>
      <c r="W1987" s="139"/>
      <c r="X1987" s="139"/>
      <c r="Y1987" s="139"/>
      <c r="Z1987" s="139"/>
      <c r="AA1987" s="139"/>
      <c r="AB1987" s="139"/>
      <c r="AC1987" s="139"/>
      <c r="AD1987" s="139"/>
      <c r="AE1987" s="139"/>
      <c r="AF1987" s="139"/>
      <c r="AG1987" s="139"/>
      <c r="AH1987" s="139"/>
      <c r="AI1987" s="139"/>
      <c r="AJ1987" s="139"/>
      <c r="AK1987" s="139"/>
      <c r="AL1987" s="139"/>
      <c r="AM1987" s="139"/>
      <c r="AN1987" s="139"/>
      <c r="AO1987" s="139"/>
      <c r="AP1987" s="139"/>
      <c r="AQ1987" s="139"/>
      <c r="AR1987" s="139"/>
      <c r="AS1987" s="139"/>
      <c r="AT1987" s="139"/>
      <c r="AU1987" s="139"/>
      <c r="AV1987" s="139"/>
      <c r="AW1987" s="139"/>
      <c r="AX1987" s="139"/>
      <c r="AY1987" s="139"/>
      <c r="AZ1987" s="139"/>
      <c r="BA1987" s="139"/>
      <c r="BB1987" s="139"/>
      <c r="BC1987" s="139"/>
      <c r="BD1987" s="139"/>
      <c r="BE1987" s="139"/>
      <c r="BF1987" s="139"/>
      <c r="BG1987" s="139"/>
    </row>
    <row r="1988" spans="1:59" ht="14.25" x14ac:dyDescent="0.2">
      <c r="A1988" s="139"/>
      <c r="B1988" s="139"/>
      <c r="C1988" s="139"/>
      <c r="D1988" s="139"/>
      <c r="E1988" s="139"/>
      <c r="F1988" s="139"/>
      <c r="G1988" s="139"/>
      <c r="H1988" s="139"/>
      <c r="I1988" s="139"/>
      <c r="J1988" s="139"/>
      <c r="K1988" s="139"/>
      <c r="L1988" s="139"/>
      <c r="M1988" s="139"/>
      <c r="N1988" s="139"/>
      <c r="O1988" s="139"/>
      <c r="P1988" s="139"/>
      <c r="Q1988" s="139"/>
      <c r="R1988" s="139"/>
      <c r="S1988" s="139"/>
      <c r="T1988" s="139"/>
      <c r="U1988" s="139"/>
      <c r="V1988" s="139"/>
      <c r="W1988" s="139"/>
      <c r="X1988" s="139"/>
      <c r="Y1988" s="139"/>
      <c r="Z1988" s="139"/>
      <c r="AA1988" s="139"/>
      <c r="AB1988" s="139"/>
      <c r="AC1988" s="139"/>
      <c r="AD1988" s="139"/>
      <c r="AE1988" s="139"/>
      <c r="AF1988" s="139"/>
      <c r="AG1988" s="139"/>
      <c r="AH1988" s="139"/>
      <c r="AI1988" s="139"/>
      <c r="AJ1988" s="139"/>
      <c r="AK1988" s="139"/>
      <c r="AL1988" s="139"/>
      <c r="AM1988" s="139"/>
      <c r="AN1988" s="139"/>
      <c r="AO1988" s="139"/>
      <c r="AP1988" s="139"/>
      <c r="AQ1988" s="139"/>
      <c r="AR1988" s="139"/>
      <c r="AS1988" s="139"/>
      <c r="AT1988" s="139"/>
      <c r="AU1988" s="139"/>
      <c r="AV1988" s="139"/>
      <c r="AW1988" s="139"/>
      <c r="AX1988" s="139"/>
      <c r="AY1988" s="139"/>
      <c r="AZ1988" s="139"/>
      <c r="BA1988" s="139"/>
      <c r="BB1988" s="139"/>
      <c r="BC1988" s="139"/>
      <c r="BD1988" s="139"/>
      <c r="BE1988" s="139"/>
      <c r="BF1988" s="139"/>
      <c r="BG1988" s="139"/>
    </row>
    <row r="1989" spans="1:59" ht="14.25" x14ac:dyDescent="0.2">
      <c r="A1989" s="139"/>
      <c r="B1989" s="139"/>
      <c r="C1989" s="139"/>
      <c r="D1989" s="139"/>
      <c r="E1989" s="139"/>
      <c r="F1989" s="139"/>
      <c r="G1989" s="139"/>
      <c r="H1989" s="139"/>
      <c r="I1989" s="139"/>
      <c r="J1989" s="139"/>
      <c r="K1989" s="139"/>
      <c r="L1989" s="139"/>
      <c r="M1989" s="139"/>
      <c r="N1989" s="139"/>
      <c r="O1989" s="139"/>
      <c r="P1989" s="139"/>
      <c r="Q1989" s="139"/>
      <c r="R1989" s="139"/>
      <c r="S1989" s="139"/>
      <c r="T1989" s="139"/>
      <c r="U1989" s="139"/>
      <c r="V1989" s="139"/>
      <c r="W1989" s="139"/>
      <c r="X1989" s="139"/>
      <c r="Y1989" s="139"/>
      <c r="Z1989" s="139"/>
      <c r="AA1989" s="139"/>
      <c r="AB1989" s="139"/>
      <c r="AC1989" s="139"/>
      <c r="AD1989" s="139"/>
      <c r="AE1989" s="139"/>
      <c r="AF1989" s="139"/>
      <c r="AG1989" s="139"/>
      <c r="AH1989" s="139"/>
      <c r="AI1989" s="139"/>
      <c r="AJ1989" s="139"/>
      <c r="AK1989" s="139"/>
      <c r="AL1989" s="139"/>
      <c r="AM1989" s="139"/>
      <c r="AN1989" s="139"/>
      <c r="AO1989" s="139"/>
      <c r="AP1989" s="139"/>
      <c r="AQ1989" s="139"/>
      <c r="AR1989" s="139"/>
      <c r="AS1989" s="139"/>
      <c r="AT1989" s="139"/>
      <c r="AU1989" s="139"/>
      <c r="AV1989" s="139"/>
      <c r="AW1989" s="139"/>
      <c r="AX1989" s="139"/>
      <c r="AY1989" s="139"/>
      <c r="AZ1989" s="139"/>
      <c r="BA1989" s="139"/>
      <c r="BB1989" s="139"/>
      <c r="BC1989" s="139"/>
      <c r="BD1989" s="139"/>
      <c r="BE1989" s="139"/>
      <c r="BF1989" s="139"/>
      <c r="BG1989" s="139"/>
    </row>
    <row r="1990" spans="1:59" ht="14.25" x14ac:dyDescent="0.2">
      <c r="A1990" s="139"/>
      <c r="B1990" s="139"/>
      <c r="C1990" s="139"/>
      <c r="D1990" s="139"/>
      <c r="E1990" s="139"/>
      <c r="F1990" s="139"/>
      <c r="G1990" s="139"/>
      <c r="H1990" s="139"/>
      <c r="I1990" s="139"/>
      <c r="J1990" s="139"/>
      <c r="K1990" s="139"/>
      <c r="L1990" s="139"/>
      <c r="M1990" s="139"/>
      <c r="N1990" s="139"/>
      <c r="O1990" s="139"/>
      <c r="P1990" s="139"/>
      <c r="Q1990" s="139"/>
      <c r="R1990" s="139"/>
      <c r="S1990" s="139"/>
      <c r="T1990" s="139"/>
      <c r="U1990" s="139"/>
      <c r="V1990" s="139"/>
      <c r="W1990" s="139"/>
      <c r="X1990" s="139"/>
      <c r="Y1990" s="139"/>
      <c r="Z1990" s="139"/>
      <c r="AA1990" s="139"/>
      <c r="AB1990" s="139"/>
      <c r="AC1990" s="139"/>
      <c r="AD1990" s="139"/>
      <c r="AE1990" s="139"/>
      <c r="AF1990" s="139"/>
      <c r="AG1990" s="139"/>
      <c r="AH1990" s="139"/>
      <c r="AI1990" s="139"/>
      <c r="AJ1990" s="139"/>
      <c r="AK1990" s="139"/>
      <c r="AL1990" s="139"/>
      <c r="AM1990" s="139"/>
      <c r="AN1990" s="139"/>
      <c r="AO1990" s="139"/>
      <c r="AP1990" s="139"/>
      <c r="AQ1990" s="139"/>
      <c r="AR1990" s="139"/>
      <c r="AS1990" s="139"/>
      <c r="AT1990" s="139"/>
      <c r="AU1990" s="139"/>
      <c r="AV1990" s="139"/>
      <c r="AW1990" s="139"/>
      <c r="AX1990" s="139"/>
      <c r="AY1990" s="139"/>
      <c r="AZ1990" s="139"/>
      <c r="BA1990" s="139"/>
      <c r="BB1990" s="139"/>
      <c r="BC1990" s="139"/>
      <c r="BD1990" s="139"/>
      <c r="BE1990" s="139"/>
      <c r="BF1990" s="139"/>
      <c r="BG1990" s="139"/>
    </row>
    <row r="1991" spans="1:59" ht="14.25" x14ac:dyDescent="0.2">
      <c r="A1991" s="139"/>
      <c r="B1991" s="139"/>
      <c r="C1991" s="139"/>
      <c r="D1991" s="139"/>
      <c r="E1991" s="139"/>
      <c r="F1991" s="139"/>
      <c r="G1991" s="139"/>
      <c r="H1991" s="139"/>
      <c r="I1991" s="139"/>
      <c r="J1991" s="139"/>
      <c r="K1991" s="139"/>
      <c r="L1991" s="139"/>
      <c r="M1991" s="139"/>
      <c r="N1991" s="139"/>
      <c r="O1991" s="139"/>
      <c r="P1991" s="139"/>
      <c r="Q1991" s="139"/>
      <c r="R1991" s="139"/>
      <c r="S1991" s="139"/>
      <c r="T1991" s="139"/>
      <c r="U1991" s="139"/>
      <c r="V1991" s="139"/>
      <c r="W1991" s="139"/>
      <c r="X1991" s="139"/>
      <c r="Y1991" s="139"/>
      <c r="Z1991" s="139"/>
      <c r="AA1991" s="139"/>
      <c r="AB1991" s="139"/>
      <c r="AC1991" s="139"/>
      <c r="AD1991" s="139"/>
      <c r="AE1991" s="139"/>
      <c r="AF1991" s="139"/>
      <c r="AG1991" s="139"/>
      <c r="AH1991" s="139"/>
      <c r="AI1991" s="139"/>
      <c r="AJ1991" s="139"/>
      <c r="AK1991" s="139"/>
      <c r="AL1991" s="139"/>
      <c r="AM1991" s="139"/>
      <c r="AN1991" s="139"/>
      <c r="AO1991" s="139"/>
      <c r="AP1991" s="139"/>
      <c r="AQ1991" s="139"/>
      <c r="AR1991" s="139"/>
      <c r="AS1991" s="139"/>
      <c r="AT1991" s="139"/>
      <c r="AU1991" s="139"/>
      <c r="AV1991" s="139"/>
      <c r="AW1991" s="139"/>
      <c r="AX1991" s="139"/>
      <c r="AY1991" s="139"/>
      <c r="AZ1991" s="139"/>
      <c r="BA1991" s="139"/>
      <c r="BB1991" s="139"/>
      <c r="BC1991" s="139"/>
      <c r="BD1991" s="139"/>
      <c r="BE1991" s="139"/>
      <c r="BF1991" s="139"/>
      <c r="BG1991" s="139"/>
    </row>
    <row r="1992" spans="1:59" ht="14.25" x14ac:dyDescent="0.2">
      <c r="A1992" s="139"/>
      <c r="B1992" s="139"/>
      <c r="C1992" s="139"/>
      <c r="D1992" s="139"/>
      <c r="E1992" s="139"/>
      <c r="F1992" s="139"/>
      <c r="G1992" s="139"/>
      <c r="H1992" s="139"/>
      <c r="I1992" s="139"/>
      <c r="J1992" s="139"/>
      <c r="K1992" s="139"/>
      <c r="L1992" s="139"/>
      <c r="M1992" s="139"/>
      <c r="N1992" s="139"/>
      <c r="O1992" s="139"/>
      <c r="P1992" s="139"/>
      <c r="Q1992" s="139"/>
      <c r="R1992" s="139"/>
      <c r="S1992" s="139"/>
      <c r="T1992" s="139"/>
      <c r="U1992" s="139"/>
      <c r="V1992" s="139"/>
      <c r="W1992" s="139"/>
      <c r="X1992" s="139"/>
      <c r="Y1992" s="139"/>
      <c r="Z1992" s="139"/>
      <c r="AA1992" s="139"/>
      <c r="AB1992" s="139"/>
      <c r="AC1992" s="139"/>
      <c r="AD1992" s="139"/>
      <c r="AE1992" s="139"/>
      <c r="AF1992" s="139"/>
      <c r="AG1992" s="139"/>
      <c r="AH1992" s="139"/>
      <c r="AI1992" s="139"/>
      <c r="AJ1992" s="139"/>
      <c r="AK1992" s="139"/>
      <c r="AL1992" s="139"/>
      <c r="AM1992" s="139"/>
      <c r="AN1992" s="139"/>
      <c r="AO1992" s="139"/>
      <c r="AP1992" s="139"/>
      <c r="AQ1992" s="139"/>
      <c r="AR1992" s="139"/>
      <c r="AS1992" s="139"/>
      <c r="AT1992" s="139"/>
      <c r="AU1992" s="139"/>
      <c r="AV1992" s="139"/>
      <c r="AW1992" s="139"/>
      <c r="AX1992" s="139"/>
      <c r="AY1992" s="139"/>
      <c r="AZ1992" s="139"/>
      <c r="BA1992" s="139"/>
      <c r="BB1992" s="139"/>
      <c r="BC1992" s="139"/>
      <c r="BD1992" s="139"/>
      <c r="BE1992" s="139"/>
      <c r="BF1992" s="139"/>
      <c r="BG1992" s="139"/>
    </row>
    <row r="1993" spans="1:59" ht="14.25" x14ac:dyDescent="0.2">
      <c r="A1993" s="139"/>
      <c r="B1993" s="139"/>
      <c r="C1993" s="139"/>
      <c r="D1993" s="139"/>
      <c r="E1993" s="139"/>
      <c r="F1993" s="139"/>
      <c r="G1993" s="139"/>
      <c r="H1993" s="139"/>
      <c r="I1993" s="139"/>
      <c r="J1993" s="139"/>
      <c r="K1993" s="139"/>
      <c r="L1993" s="139"/>
      <c r="M1993" s="139"/>
      <c r="N1993" s="139"/>
      <c r="O1993" s="139"/>
      <c r="P1993" s="139"/>
      <c r="Q1993" s="139"/>
      <c r="R1993" s="139"/>
      <c r="S1993" s="139"/>
      <c r="T1993" s="139"/>
      <c r="U1993" s="139"/>
      <c r="V1993" s="139"/>
      <c r="W1993" s="139"/>
      <c r="X1993" s="139"/>
      <c r="Y1993" s="139"/>
      <c r="Z1993" s="139"/>
      <c r="AA1993" s="139"/>
      <c r="AB1993" s="139"/>
      <c r="AC1993" s="139"/>
      <c r="AD1993" s="139"/>
      <c r="AE1993" s="139"/>
      <c r="AF1993" s="139"/>
      <c r="AG1993" s="139"/>
      <c r="AH1993" s="139"/>
      <c r="AI1993" s="139"/>
      <c r="AJ1993" s="139"/>
      <c r="AK1993" s="139"/>
      <c r="AL1993" s="139"/>
      <c r="AM1993" s="139"/>
      <c r="AN1993" s="139"/>
      <c r="AO1993" s="139"/>
      <c r="AP1993" s="139"/>
      <c r="AQ1993" s="139"/>
      <c r="AR1993" s="139"/>
      <c r="AS1993" s="139"/>
      <c r="AT1993" s="139"/>
      <c r="AU1993" s="139"/>
      <c r="AV1993" s="139"/>
      <c r="AW1993" s="139"/>
      <c r="AX1993" s="139"/>
      <c r="AY1993" s="139"/>
      <c r="AZ1993" s="139"/>
      <c r="BA1993" s="139"/>
      <c r="BB1993" s="139"/>
      <c r="BC1993" s="139"/>
      <c r="BD1993" s="139"/>
      <c r="BE1993" s="139"/>
      <c r="BF1993" s="139"/>
      <c r="BG1993" s="139"/>
    </row>
    <row r="1994" spans="1:59" ht="14.25" x14ac:dyDescent="0.2">
      <c r="A1994" s="139"/>
      <c r="B1994" s="139"/>
      <c r="C1994" s="139"/>
      <c r="D1994" s="139"/>
      <c r="E1994" s="139"/>
      <c r="F1994" s="139"/>
      <c r="G1994" s="139"/>
      <c r="H1994" s="139"/>
      <c r="I1994" s="139"/>
      <c r="J1994" s="139"/>
      <c r="K1994" s="139"/>
      <c r="L1994" s="139"/>
      <c r="M1994" s="139"/>
      <c r="N1994" s="139"/>
      <c r="O1994" s="139"/>
      <c r="P1994" s="139"/>
      <c r="Q1994" s="139"/>
      <c r="R1994" s="139"/>
      <c r="S1994" s="139"/>
      <c r="T1994" s="139"/>
      <c r="U1994" s="139"/>
      <c r="V1994" s="139"/>
      <c r="W1994" s="139"/>
      <c r="X1994" s="139"/>
      <c r="Y1994" s="139"/>
      <c r="Z1994" s="139"/>
      <c r="AA1994" s="139"/>
      <c r="AB1994" s="139"/>
      <c r="AC1994" s="139"/>
      <c r="AD1994" s="139"/>
      <c r="AE1994" s="139"/>
      <c r="AF1994" s="139"/>
      <c r="AG1994" s="139"/>
      <c r="AH1994" s="139"/>
      <c r="AI1994" s="139"/>
      <c r="AJ1994" s="139"/>
      <c r="AK1994" s="139"/>
      <c r="AL1994" s="139"/>
      <c r="AM1994" s="139"/>
      <c r="AN1994" s="139"/>
      <c r="AO1994" s="139"/>
      <c r="AP1994" s="139"/>
      <c r="AQ1994" s="139"/>
      <c r="AR1994" s="139"/>
      <c r="AS1994" s="139"/>
      <c r="AT1994" s="139"/>
      <c r="AU1994" s="139"/>
      <c r="AV1994" s="139"/>
      <c r="AW1994" s="139"/>
      <c r="AX1994" s="139"/>
      <c r="AY1994" s="139"/>
      <c r="AZ1994" s="139"/>
      <c r="BA1994" s="139"/>
      <c r="BB1994" s="139"/>
      <c r="BC1994" s="139"/>
      <c r="BD1994" s="139"/>
      <c r="BE1994" s="139"/>
      <c r="BF1994" s="139"/>
      <c r="BG1994" s="139"/>
    </row>
    <row r="1995" spans="1:59" ht="14.25" x14ac:dyDescent="0.2">
      <c r="A1995" s="139"/>
      <c r="B1995" s="139"/>
      <c r="C1995" s="139"/>
      <c r="D1995" s="139"/>
      <c r="E1995" s="139"/>
      <c r="F1995" s="139"/>
      <c r="G1995" s="139"/>
      <c r="H1995" s="139"/>
      <c r="I1995" s="139"/>
      <c r="J1995" s="139"/>
      <c r="K1995" s="139"/>
      <c r="L1995" s="139"/>
      <c r="M1995" s="139"/>
      <c r="N1995" s="139"/>
      <c r="O1995" s="139"/>
      <c r="P1995" s="139"/>
      <c r="Q1995" s="139"/>
      <c r="R1995" s="139"/>
      <c r="S1995" s="139"/>
      <c r="T1995" s="139"/>
      <c r="U1995" s="139"/>
      <c r="V1995" s="139"/>
      <c r="W1995" s="139"/>
      <c r="X1995" s="139"/>
      <c r="Y1995" s="139"/>
      <c r="Z1995" s="139"/>
      <c r="AA1995" s="139"/>
      <c r="AB1995" s="139"/>
      <c r="AC1995" s="139"/>
      <c r="AD1995" s="139"/>
      <c r="AE1995" s="139"/>
      <c r="AF1995" s="139"/>
      <c r="AG1995" s="139"/>
      <c r="AH1995" s="139"/>
      <c r="AI1995" s="139"/>
      <c r="AJ1995" s="139"/>
      <c r="AK1995" s="139"/>
      <c r="AL1995" s="139"/>
      <c r="AM1995" s="139"/>
      <c r="AN1995" s="139"/>
      <c r="AO1995" s="139"/>
      <c r="AP1995" s="139"/>
      <c r="AQ1995" s="139"/>
      <c r="AR1995" s="139"/>
      <c r="AS1995" s="139"/>
      <c r="AT1995" s="139"/>
      <c r="AU1995" s="139"/>
      <c r="AV1995" s="139"/>
      <c r="AW1995" s="139"/>
      <c r="AX1995" s="139"/>
      <c r="AY1995" s="139"/>
      <c r="AZ1995" s="139"/>
      <c r="BA1995" s="139"/>
      <c r="BB1995" s="139"/>
      <c r="BC1995" s="139"/>
      <c r="BD1995" s="139"/>
      <c r="BE1995" s="139"/>
      <c r="BF1995" s="139"/>
      <c r="BG1995" s="139"/>
    </row>
    <row r="1996" spans="1:59" ht="14.25" x14ac:dyDescent="0.2">
      <c r="A1996" s="139"/>
      <c r="B1996" s="139"/>
      <c r="C1996" s="139"/>
      <c r="D1996" s="139"/>
      <c r="E1996" s="139"/>
      <c r="F1996" s="139"/>
      <c r="G1996" s="139"/>
      <c r="H1996" s="139"/>
      <c r="I1996" s="139"/>
      <c r="J1996" s="139"/>
      <c r="K1996" s="139"/>
      <c r="L1996" s="139"/>
      <c r="M1996" s="139"/>
      <c r="N1996" s="139"/>
      <c r="O1996" s="139"/>
      <c r="P1996" s="139"/>
      <c r="Q1996" s="139"/>
      <c r="R1996" s="139"/>
      <c r="S1996" s="139"/>
      <c r="T1996" s="139"/>
      <c r="U1996" s="139"/>
      <c r="V1996" s="139"/>
      <c r="W1996" s="139"/>
      <c r="X1996" s="139"/>
      <c r="Y1996" s="139"/>
      <c r="Z1996" s="139"/>
      <c r="AA1996" s="139"/>
      <c r="AB1996" s="139"/>
      <c r="AC1996" s="139"/>
      <c r="AD1996" s="139"/>
      <c r="AE1996" s="139"/>
      <c r="AF1996" s="139"/>
      <c r="AG1996" s="139"/>
      <c r="AH1996" s="139"/>
      <c r="AI1996" s="139"/>
      <c r="AJ1996" s="139"/>
      <c r="AK1996" s="139"/>
      <c r="AL1996" s="139"/>
      <c r="AM1996" s="139"/>
      <c r="AN1996" s="139"/>
      <c r="AO1996" s="139"/>
      <c r="AP1996" s="139"/>
      <c r="AQ1996" s="139"/>
      <c r="AR1996" s="139"/>
      <c r="AS1996" s="139"/>
      <c r="AT1996" s="139"/>
      <c r="AU1996" s="139"/>
      <c r="AV1996" s="139"/>
      <c r="AW1996" s="139"/>
      <c r="AX1996" s="139"/>
      <c r="AY1996" s="139"/>
      <c r="AZ1996" s="139"/>
      <c r="BA1996" s="139"/>
      <c r="BB1996" s="139"/>
      <c r="BC1996" s="139"/>
      <c r="BD1996" s="139"/>
      <c r="BE1996" s="139"/>
      <c r="BF1996" s="139"/>
      <c r="BG1996" s="139"/>
    </row>
    <row r="1997" spans="1:59" ht="14.25" x14ac:dyDescent="0.2">
      <c r="A1997" s="139"/>
      <c r="B1997" s="139"/>
      <c r="C1997" s="139"/>
      <c r="D1997" s="139"/>
      <c r="E1997" s="139"/>
      <c r="F1997" s="139"/>
      <c r="G1997" s="139"/>
      <c r="H1997" s="139"/>
      <c r="I1997" s="139"/>
      <c r="J1997" s="139"/>
      <c r="K1997" s="139"/>
      <c r="L1997" s="139"/>
      <c r="M1997" s="139"/>
      <c r="N1997" s="139"/>
      <c r="O1997" s="139"/>
      <c r="P1997" s="139"/>
      <c r="Q1997" s="139"/>
      <c r="R1997" s="139"/>
      <c r="S1997" s="139"/>
      <c r="T1997" s="139"/>
      <c r="U1997" s="139"/>
      <c r="V1997" s="139"/>
      <c r="W1997" s="139"/>
      <c r="X1997" s="139"/>
      <c r="Y1997" s="139"/>
      <c r="Z1997" s="139"/>
      <c r="AA1997" s="139"/>
      <c r="AB1997" s="139"/>
      <c r="AC1997" s="139"/>
      <c r="AD1997" s="139"/>
      <c r="AE1997" s="139"/>
      <c r="AF1997" s="139"/>
      <c r="AG1997" s="139"/>
      <c r="AH1997" s="139"/>
      <c r="AI1997" s="139"/>
      <c r="AJ1997" s="139"/>
      <c r="AK1997" s="139"/>
      <c r="AL1997" s="139"/>
      <c r="AM1997" s="139"/>
      <c r="AN1997" s="139"/>
      <c r="AO1997" s="139"/>
      <c r="AP1997" s="139"/>
      <c r="AQ1997" s="139"/>
      <c r="AR1997" s="139"/>
      <c r="AS1997" s="139"/>
      <c r="AT1997" s="139"/>
      <c r="AU1997" s="139"/>
      <c r="AV1997" s="139"/>
      <c r="AW1997" s="139"/>
      <c r="AX1997" s="139"/>
      <c r="AY1997" s="139"/>
      <c r="AZ1997" s="139"/>
      <c r="BA1997" s="139"/>
      <c r="BB1997" s="139"/>
      <c r="BC1997" s="139"/>
      <c r="BD1997" s="139"/>
      <c r="BE1997" s="139"/>
      <c r="BF1997" s="139"/>
      <c r="BG1997" s="139"/>
    </row>
    <row r="1998" spans="1:59" ht="14.25" x14ac:dyDescent="0.2">
      <c r="A1998" s="139"/>
      <c r="B1998" s="139"/>
      <c r="C1998" s="139"/>
      <c r="D1998" s="139"/>
      <c r="E1998" s="139"/>
      <c r="F1998" s="139"/>
      <c r="G1998" s="139"/>
      <c r="H1998" s="139"/>
      <c r="I1998" s="139"/>
      <c r="J1998" s="139"/>
      <c r="K1998" s="139"/>
      <c r="L1998" s="139"/>
      <c r="M1998" s="139"/>
      <c r="N1998" s="139"/>
      <c r="O1998" s="139"/>
      <c r="P1998" s="139"/>
      <c r="Q1998" s="139"/>
      <c r="R1998" s="139"/>
      <c r="S1998" s="139"/>
      <c r="T1998" s="139"/>
      <c r="U1998" s="139"/>
      <c r="V1998" s="139"/>
      <c r="W1998" s="139"/>
      <c r="X1998" s="139"/>
      <c r="Y1998" s="139"/>
      <c r="Z1998" s="139"/>
      <c r="AA1998" s="139"/>
      <c r="AB1998" s="139"/>
      <c r="AC1998" s="139"/>
      <c r="AD1998" s="139"/>
      <c r="AE1998" s="139"/>
      <c r="AF1998" s="139"/>
      <c r="AG1998" s="139"/>
      <c r="AH1998" s="139"/>
      <c r="AI1998" s="139"/>
      <c r="AJ1998" s="139"/>
      <c r="AK1998" s="139"/>
      <c r="AL1998" s="139"/>
      <c r="AM1998" s="139"/>
      <c r="AN1998" s="139"/>
      <c r="AO1998" s="139"/>
      <c r="AP1998" s="139"/>
      <c r="AQ1998" s="139"/>
      <c r="AR1998" s="139"/>
      <c r="AS1998" s="139"/>
      <c r="AT1998" s="139"/>
      <c r="AU1998" s="139"/>
      <c r="AV1998" s="139"/>
      <c r="AW1998" s="139"/>
      <c r="AX1998" s="139"/>
      <c r="AY1998" s="139"/>
      <c r="AZ1998" s="139"/>
      <c r="BA1998" s="139"/>
      <c r="BB1998" s="139"/>
      <c r="BC1998" s="139"/>
      <c r="BD1998" s="139"/>
      <c r="BE1998" s="139"/>
      <c r="BF1998" s="139"/>
      <c r="BG1998" s="139"/>
    </row>
    <row r="1999" spans="1:59" ht="14.25" x14ac:dyDescent="0.2">
      <c r="A1999" s="139"/>
      <c r="B1999" s="139"/>
      <c r="C1999" s="139"/>
      <c r="D1999" s="139"/>
      <c r="E1999" s="139"/>
      <c r="F1999" s="139"/>
      <c r="G1999" s="139"/>
      <c r="H1999" s="139"/>
      <c r="I1999" s="139"/>
      <c r="J1999" s="139"/>
      <c r="K1999" s="139"/>
      <c r="L1999" s="139"/>
      <c r="M1999" s="139"/>
      <c r="N1999" s="139"/>
      <c r="O1999" s="139"/>
      <c r="P1999" s="139"/>
      <c r="Q1999" s="139"/>
      <c r="R1999" s="139"/>
      <c r="S1999" s="139"/>
      <c r="T1999" s="139"/>
      <c r="U1999" s="139"/>
      <c r="V1999" s="139"/>
      <c r="W1999" s="139"/>
      <c r="X1999" s="139"/>
      <c r="Y1999" s="139"/>
      <c r="Z1999" s="139"/>
      <c r="AA1999" s="139"/>
      <c r="AB1999" s="139"/>
      <c r="AC1999" s="139"/>
      <c r="AD1999" s="139"/>
      <c r="AE1999" s="139"/>
      <c r="AF1999" s="139"/>
      <c r="AG1999" s="139"/>
      <c r="AH1999" s="139"/>
      <c r="AI1999" s="139"/>
      <c r="AJ1999" s="139"/>
      <c r="AK1999" s="139"/>
      <c r="AL1999" s="139"/>
      <c r="AM1999" s="139"/>
      <c r="AN1999" s="139"/>
      <c r="AO1999" s="139"/>
      <c r="AP1999" s="139"/>
      <c r="AQ1999" s="139"/>
      <c r="AR1999" s="139"/>
      <c r="AS1999" s="139"/>
      <c r="AT1999" s="139"/>
      <c r="AU1999" s="139"/>
      <c r="AV1999" s="139"/>
      <c r="AW1999" s="139"/>
      <c r="AX1999" s="139"/>
      <c r="AY1999" s="139"/>
      <c r="AZ1999" s="139"/>
      <c r="BA1999" s="139"/>
      <c r="BB1999" s="139"/>
      <c r="BC1999" s="139"/>
      <c r="BD1999" s="139"/>
      <c r="BE1999" s="139"/>
      <c r="BF1999" s="139"/>
      <c r="BG1999" s="139"/>
    </row>
    <row r="2000" spans="1:59" ht="14.25" x14ac:dyDescent="0.2">
      <c r="A2000" s="139"/>
      <c r="B2000" s="139"/>
      <c r="C2000" s="139"/>
      <c r="D2000" s="139"/>
      <c r="E2000" s="139"/>
      <c r="F2000" s="139"/>
      <c r="G2000" s="139"/>
      <c r="H2000" s="139"/>
      <c r="I2000" s="139"/>
      <c r="J2000" s="139"/>
      <c r="K2000" s="139"/>
      <c r="L2000" s="139"/>
      <c r="M2000" s="139"/>
      <c r="N2000" s="139"/>
      <c r="O2000" s="139"/>
      <c r="P2000" s="139"/>
      <c r="Q2000" s="139"/>
      <c r="R2000" s="139"/>
      <c r="S2000" s="139"/>
      <c r="T2000" s="139"/>
      <c r="U2000" s="139"/>
      <c r="V2000" s="139"/>
      <c r="W2000" s="139"/>
      <c r="X2000" s="139"/>
      <c r="Y2000" s="139"/>
      <c r="Z2000" s="139"/>
      <c r="AA2000" s="139"/>
      <c r="AB2000" s="139"/>
      <c r="AC2000" s="139"/>
      <c r="AD2000" s="139"/>
      <c r="AE2000" s="139"/>
      <c r="AF2000" s="139"/>
      <c r="AG2000" s="139"/>
      <c r="AH2000" s="139"/>
      <c r="AI2000" s="139"/>
      <c r="AJ2000" s="139"/>
      <c r="AK2000" s="139"/>
      <c r="AL2000" s="139"/>
      <c r="AM2000" s="139"/>
      <c r="AN2000" s="139"/>
      <c r="AO2000" s="139"/>
      <c r="AP2000" s="139"/>
      <c r="AQ2000" s="139"/>
      <c r="AR2000" s="139"/>
      <c r="AS2000" s="139"/>
      <c r="AT2000" s="139"/>
      <c r="AU2000" s="139"/>
      <c r="AV2000" s="139"/>
      <c r="AW2000" s="139"/>
      <c r="AX2000" s="139"/>
      <c r="AY2000" s="139"/>
      <c r="AZ2000" s="139"/>
      <c r="BA2000" s="139"/>
      <c r="BB2000" s="139"/>
      <c r="BC2000" s="139"/>
      <c r="BD2000" s="139"/>
      <c r="BE2000" s="139"/>
      <c r="BF2000" s="139"/>
      <c r="BG2000" s="139"/>
    </row>
    <row r="2001" spans="1:59" ht="14.25" x14ac:dyDescent="0.2">
      <c r="A2001" s="139"/>
      <c r="B2001" s="139"/>
      <c r="C2001" s="139"/>
      <c r="D2001" s="139"/>
      <c r="E2001" s="139"/>
      <c r="F2001" s="139"/>
      <c r="G2001" s="139"/>
      <c r="H2001" s="139"/>
      <c r="I2001" s="139"/>
      <c r="J2001" s="139"/>
      <c r="K2001" s="139"/>
      <c r="L2001" s="139"/>
      <c r="M2001" s="139"/>
      <c r="N2001" s="139"/>
      <c r="O2001" s="139"/>
      <c r="P2001" s="139"/>
      <c r="Q2001" s="139"/>
      <c r="R2001" s="139"/>
      <c r="S2001" s="139"/>
      <c r="T2001" s="139"/>
      <c r="U2001" s="139"/>
      <c r="V2001" s="139"/>
      <c r="W2001" s="139"/>
      <c r="X2001" s="139"/>
      <c r="Y2001" s="139"/>
      <c r="Z2001" s="139"/>
      <c r="AA2001" s="139"/>
      <c r="AB2001" s="139"/>
      <c r="AC2001" s="139"/>
      <c r="AD2001" s="139"/>
      <c r="AE2001" s="139"/>
      <c r="AF2001" s="139"/>
      <c r="AG2001" s="139"/>
      <c r="AH2001" s="139"/>
      <c r="AI2001" s="139"/>
      <c r="AJ2001" s="139"/>
      <c r="AK2001" s="139"/>
      <c r="AL2001" s="139"/>
      <c r="AM2001" s="139"/>
      <c r="AN2001" s="139"/>
      <c r="AO2001" s="139"/>
      <c r="AP2001" s="139"/>
      <c r="AQ2001" s="139"/>
      <c r="AR2001" s="139"/>
      <c r="AS2001" s="139"/>
      <c r="AT2001" s="139"/>
      <c r="AU2001" s="139"/>
      <c r="AV2001" s="139"/>
      <c r="AW2001" s="139"/>
      <c r="AX2001" s="139"/>
      <c r="AY2001" s="139"/>
      <c r="AZ2001" s="139"/>
      <c r="BA2001" s="139"/>
      <c r="BB2001" s="139"/>
      <c r="BC2001" s="139"/>
      <c r="BD2001" s="139"/>
      <c r="BE2001" s="139"/>
      <c r="BF2001" s="139"/>
      <c r="BG2001" s="139"/>
    </row>
    <row r="2002" spans="1:59" ht="14.25" x14ac:dyDescent="0.2">
      <c r="A2002" s="139"/>
      <c r="B2002" s="139"/>
      <c r="C2002" s="139"/>
      <c r="D2002" s="139"/>
      <c r="E2002" s="139"/>
      <c r="F2002" s="139"/>
      <c r="G2002" s="139"/>
      <c r="H2002" s="139"/>
      <c r="I2002" s="139"/>
      <c r="J2002" s="139"/>
      <c r="K2002" s="139"/>
      <c r="L2002" s="139"/>
      <c r="M2002" s="139"/>
      <c r="N2002" s="139"/>
      <c r="O2002" s="139"/>
      <c r="P2002" s="139"/>
      <c r="Q2002" s="139"/>
      <c r="R2002" s="139"/>
      <c r="S2002" s="139"/>
      <c r="T2002" s="139"/>
      <c r="U2002" s="139"/>
      <c r="V2002" s="139"/>
      <c r="W2002" s="139"/>
      <c r="X2002" s="139"/>
      <c r="Y2002" s="139"/>
      <c r="Z2002" s="139"/>
      <c r="AA2002" s="139"/>
      <c r="AB2002" s="139"/>
      <c r="AC2002" s="139"/>
      <c r="AD2002" s="139"/>
      <c r="AE2002" s="139"/>
      <c r="AF2002" s="139"/>
      <c r="AG2002" s="139"/>
      <c r="AH2002" s="139"/>
      <c r="AI2002" s="139"/>
      <c r="AJ2002" s="139"/>
      <c r="AK2002" s="139"/>
      <c r="AL2002" s="139"/>
      <c r="AM2002" s="139"/>
      <c r="AN2002" s="139"/>
      <c r="AO2002" s="139"/>
      <c r="AP2002" s="139"/>
      <c r="AQ2002" s="139"/>
      <c r="AR2002" s="139"/>
      <c r="AS2002" s="139"/>
      <c r="AT2002" s="139"/>
      <c r="AU2002" s="139"/>
      <c r="AV2002" s="139"/>
      <c r="AW2002" s="139"/>
      <c r="AX2002" s="139"/>
      <c r="AY2002" s="139"/>
      <c r="AZ2002" s="139"/>
      <c r="BA2002" s="139"/>
      <c r="BB2002" s="139"/>
      <c r="BC2002" s="139"/>
      <c r="BD2002" s="139"/>
      <c r="BE2002" s="139"/>
      <c r="BF2002" s="139"/>
      <c r="BG2002" s="139"/>
    </row>
    <row r="2003" spans="1:59" ht="14.25" x14ac:dyDescent="0.2">
      <c r="A2003" s="139"/>
      <c r="B2003" s="139"/>
      <c r="C2003" s="139"/>
      <c r="D2003" s="139"/>
      <c r="E2003" s="139"/>
      <c r="F2003" s="139"/>
      <c r="G2003" s="139"/>
      <c r="H2003" s="139"/>
      <c r="I2003" s="139"/>
      <c r="J2003" s="139"/>
      <c r="K2003" s="139"/>
      <c r="L2003" s="139"/>
      <c r="M2003" s="139"/>
      <c r="N2003" s="139"/>
      <c r="O2003" s="139"/>
      <c r="P2003" s="139"/>
      <c r="Q2003" s="139"/>
      <c r="R2003" s="139"/>
      <c r="S2003" s="139"/>
      <c r="T2003" s="139"/>
      <c r="U2003" s="139"/>
      <c r="V2003" s="139"/>
      <c r="W2003" s="139"/>
      <c r="X2003" s="139"/>
      <c r="Y2003" s="139"/>
      <c r="Z2003" s="139"/>
      <c r="AA2003" s="139"/>
      <c r="AB2003" s="139"/>
      <c r="AC2003" s="139"/>
      <c r="AD2003" s="139"/>
      <c r="AE2003" s="139"/>
      <c r="AF2003" s="139"/>
      <c r="AG2003" s="139"/>
      <c r="AH2003" s="139"/>
      <c r="AI2003" s="139"/>
      <c r="AJ2003" s="139"/>
      <c r="AK2003" s="139"/>
      <c r="AL2003" s="139"/>
      <c r="AM2003" s="139"/>
      <c r="AN2003" s="139"/>
      <c r="AO2003" s="139"/>
      <c r="AP2003" s="139"/>
      <c r="AQ2003" s="139"/>
      <c r="AR2003" s="139"/>
      <c r="AS2003" s="139"/>
      <c r="AT2003" s="139"/>
      <c r="AU2003" s="139"/>
      <c r="AV2003" s="139"/>
      <c r="AW2003" s="139"/>
      <c r="AX2003" s="139"/>
      <c r="AY2003" s="139"/>
      <c r="AZ2003" s="139"/>
      <c r="BA2003" s="139"/>
      <c r="BB2003" s="139"/>
      <c r="BC2003" s="139"/>
      <c r="BD2003" s="139"/>
      <c r="BE2003" s="139"/>
      <c r="BF2003" s="139"/>
      <c r="BG2003" s="139"/>
    </row>
    <row r="2004" spans="1:59" ht="14.25" x14ac:dyDescent="0.2">
      <c r="A2004" s="139"/>
      <c r="B2004" s="139"/>
      <c r="C2004" s="139"/>
      <c r="D2004" s="139"/>
      <c r="E2004" s="139"/>
      <c r="F2004" s="139"/>
      <c r="G2004" s="139"/>
      <c r="H2004" s="139"/>
      <c r="I2004" s="139"/>
      <c r="J2004" s="139"/>
      <c r="K2004" s="139"/>
      <c r="L2004" s="139"/>
      <c r="M2004" s="139"/>
      <c r="N2004" s="139"/>
      <c r="O2004" s="139"/>
      <c r="P2004" s="139"/>
      <c r="Q2004" s="139"/>
      <c r="R2004" s="139"/>
      <c r="S2004" s="139"/>
      <c r="T2004" s="139"/>
      <c r="U2004" s="139"/>
      <c r="V2004" s="139"/>
      <c r="W2004" s="139"/>
      <c r="X2004" s="139"/>
      <c r="Y2004" s="139"/>
      <c r="Z2004" s="139"/>
      <c r="AA2004" s="139"/>
      <c r="AB2004" s="139"/>
      <c r="AC2004" s="139"/>
      <c r="AD2004" s="139"/>
      <c r="AE2004" s="139"/>
      <c r="AF2004" s="139"/>
      <c r="AG2004" s="139"/>
      <c r="AH2004" s="139"/>
      <c r="AI2004" s="139"/>
      <c r="AJ2004" s="139"/>
      <c r="AK2004" s="139"/>
      <c r="AL2004" s="139"/>
      <c r="AM2004" s="139"/>
      <c r="AN2004" s="139"/>
      <c r="AO2004" s="139"/>
      <c r="AP2004" s="139"/>
      <c r="AQ2004" s="139"/>
      <c r="AR2004" s="139"/>
      <c r="AS2004" s="139"/>
      <c r="AT2004" s="139"/>
      <c r="AU2004" s="139"/>
      <c r="AV2004" s="139"/>
      <c r="AW2004" s="139"/>
      <c r="AX2004" s="139"/>
      <c r="AY2004" s="139"/>
      <c r="AZ2004" s="139"/>
      <c r="BA2004" s="139"/>
      <c r="BB2004" s="139"/>
      <c r="BC2004" s="139"/>
      <c r="BD2004" s="139"/>
      <c r="BE2004" s="139"/>
      <c r="BF2004" s="139"/>
      <c r="BG2004" s="139"/>
    </row>
    <row r="2005" spans="1:59" ht="14.25" x14ac:dyDescent="0.2">
      <c r="A2005" s="139"/>
      <c r="B2005" s="139"/>
      <c r="C2005" s="139"/>
      <c r="D2005" s="139"/>
      <c r="E2005" s="139"/>
      <c r="F2005" s="139"/>
      <c r="G2005" s="139"/>
      <c r="H2005" s="139"/>
      <c r="I2005" s="139"/>
      <c r="J2005" s="139"/>
      <c r="K2005" s="139"/>
      <c r="L2005" s="139"/>
      <c r="M2005" s="139"/>
      <c r="N2005" s="139"/>
      <c r="O2005" s="139"/>
      <c r="P2005" s="139"/>
      <c r="Q2005" s="139"/>
      <c r="R2005" s="139"/>
      <c r="S2005" s="139"/>
      <c r="T2005" s="139"/>
      <c r="U2005" s="139"/>
      <c r="V2005" s="139"/>
      <c r="W2005" s="139"/>
      <c r="X2005" s="139"/>
      <c r="Y2005" s="139"/>
      <c r="Z2005" s="139"/>
      <c r="AA2005" s="139"/>
      <c r="AB2005" s="139"/>
      <c r="AC2005" s="139"/>
      <c r="AD2005" s="139"/>
      <c r="AE2005" s="139"/>
      <c r="AF2005" s="139"/>
      <c r="AG2005" s="139"/>
      <c r="AH2005" s="139"/>
      <c r="AI2005" s="139"/>
      <c r="AJ2005" s="139"/>
      <c r="AK2005" s="139"/>
      <c r="AL2005" s="139"/>
      <c r="AM2005" s="139"/>
      <c r="AN2005" s="139"/>
      <c r="AO2005" s="139"/>
      <c r="AP2005" s="139"/>
      <c r="AQ2005" s="139"/>
      <c r="AR2005" s="139"/>
      <c r="AS2005" s="139"/>
      <c r="AT2005" s="139"/>
      <c r="AU2005" s="139"/>
      <c r="AV2005" s="139"/>
      <c r="AW2005" s="139"/>
      <c r="AX2005" s="139"/>
      <c r="AY2005" s="139"/>
      <c r="AZ2005" s="139"/>
      <c r="BA2005" s="139"/>
      <c r="BB2005" s="139"/>
      <c r="BC2005" s="139"/>
      <c r="BD2005" s="139"/>
      <c r="BE2005" s="139"/>
      <c r="BF2005" s="139"/>
      <c r="BG2005" s="139"/>
    </row>
    <row r="2006" spans="1:59" ht="14.25" x14ac:dyDescent="0.2">
      <c r="A2006" s="139"/>
      <c r="B2006" s="139"/>
      <c r="C2006" s="139"/>
      <c r="D2006" s="139"/>
      <c r="E2006" s="139"/>
      <c r="F2006" s="139"/>
      <c r="G2006" s="139"/>
      <c r="H2006" s="139"/>
      <c r="I2006" s="139"/>
      <c r="J2006" s="139"/>
      <c r="K2006" s="139"/>
      <c r="L2006" s="139"/>
      <c r="M2006" s="139"/>
      <c r="N2006" s="139"/>
      <c r="O2006" s="139"/>
      <c r="P2006" s="139"/>
      <c r="Q2006" s="139"/>
      <c r="R2006" s="139"/>
      <c r="S2006" s="139"/>
      <c r="T2006" s="139"/>
      <c r="U2006" s="139"/>
      <c r="V2006" s="139"/>
      <c r="W2006" s="139"/>
      <c r="X2006" s="139"/>
      <c r="Y2006" s="139"/>
      <c r="Z2006" s="139"/>
      <c r="AA2006" s="139"/>
      <c r="AB2006" s="139"/>
      <c r="AC2006" s="139"/>
      <c r="AD2006" s="139"/>
      <c r="AE2006" s="139"/>
      <c r="AF2006" s="139"/>
      <c r="AG2006" s="139"/>
      <c r="AH2006" s="139"/>
      <c r="AI2006" s="139"/>
      <c r="AJ2006" s="139"/>
      <c r="AK2006" s="139"/>
      <c r="AL2006" s="139"/>
      <c r="AM2006" s="139"/>
      <c r="AN2006" s="139"/>
      <c r="AO2006" s="139"/>
      <c r="AP2006" s="139"/>
      <c r="AQ2006" s="139"/>
      <c r="AR2006" s="139"/>
      <c r="AS2006" s="139"/>
      <c r="AT2006" s="139"/>
      <c r="AU2006" s="139"/>
      <c r="AV2006" s="139"/>
      <c r="AW2006" s="139"/>
      <c r="AX2006" s="139"/>
      <c r="AY2006" s="139"/>
      <c r="AZ2006" s="139"/>
      <c r="BA2006" s="139"/>
      <c r="BB2006" s="139"/>
      <c r="BC2006" s="139"/>
      <c r="BD2006" s="139"/>
      <c r="BE2006" s="139"/>
      <c r="BF2006" s="139"/>
      <c r="BG2006" s="139"/>
    </row>
    <row r="2007" spans="1:59" ht="14.25" x14ac:dyDescent="0.2">
      <c r="A2007" s="139"/>
      <c r="B2007" s="139"/>
      <c r="C2007" s="139"/>
      <c r="D2007" s="139"/>
      <c r="E2007" s="139"/>
      <c r="F2007" s="139"/>
      <c r="G2007" s="139"/>
      <c r="H2007" s="139"/>
      <c r="I2007" s="139"/>
      <c r="J2007" s="139"/>
      <c r="K2007" s="139"/>
      <c r="L2007" s="139"/>
      <c r="M2007" s="139"/>
      <c r="N2007" s="139"/>
      <c r="O2007" s="139"/>
      <c r="P2007" s="139"/>
      <c r="Q2007" s="139"/>
      <c r="R2007" s="139"/>
      <c r="S2007" s="139"/>
      <c r="T2007" s="139"/>
      <c r="U2007" s="139"/>
      <c r="V2007" s="139"/>
      <c r="W2007" s="139"/>
      <c r="X2007" s="139"/>
      <c r="Y2007" s="139"/>
      <c r="Z2007" s="139"/>
      <c r="AA2007" s="139"/>
      <c r="AB2007" s="139"/>
      <c r="AC2007" s="139"/>
      <c r="AD2007" s="139"/>
      <c r="AE2007" s="139"/>
      <c r="AF2007" s="139"/>
      <c r="AG2007" s="139"/>
      <c r="AH2007" s="139"/>
      <c r="AI2007" s="139"/>
      <c r="AJ2007" s="139"/>
      <c r="AK2007" s="139"/>
      <c r="AL2007" s="139"/>
      <c r="AM2007" s="139"/>
      <c r="AN2007" s="139"/>
      <c r="AO2007" s="139"/>
      <c r="AP2007" s="139"/>
      <c r="AQ2007" s="139"/>
      <c r="AR2007" s="139"/>
      <c r="AS2007" s="139"/>
      <c r="AT2007" s="139"/>
      <c r="AU2007" s="139"/>
      <c r="AV2007" s="139"/>
      <c r="AW2007" s="139"/>
      <c r="AX2007" s="139"/>
      <c r="AY2007" s="139"/>
      <c r="AZ2007" s="139"/>
      <c r="BA2007" s="139"/>
      <c r="BB2007" s="139"/>
      <c r="BC2007" s="139"/>
      <c r="BD2007" s="139"/>
      <c r="BE2007" s="139"/>
      <c r="BF2007" s="139"/>
      <c r="BG2007" s="139"/>
    </row>
    <row r="2008" spans="1:59" ht="14.25" x14ac:dyDescent="0.2">
      <c r="A2008" s="139"/>
      <c r="B2008" s="139"/>
      <c r="C2008" s="139"/>
      <c r="D2008" s="139"/>
      <c r="E2008" s="139"/>
      <c r="F2008" s="139"/>
      <c r="G2008" s="139"/>
      <c r="H2008" s="139"/>
      <c r="I2008" s="139"/>
      <c r="J2008" s="139"/>
      <c r="K2008" s="139"/>
      <c r="L2008" s="139"/>
      <c r="M2008" s="139"/>
      <c r="N2008" s="139"/>
      <c r="O2008" s="139"/>
      <c r="P2008" s="139"/>
      <c r="Q2008" s="139"/>
      <c r="R2008" s="139"/>
      <c r="S2008" s="139"/>
      <c r="T2008" s="139"/>
      <c r="U2008" s="139"/>
      <c r="V2008" s="139"/>
      <c r="W2008" s="139"/>
      <c r="X2008" s="139"/>
      <c r="Y2008" s="139"/>
      <c r="Z2008" s="139"/>
      <c r="AA2008" s="139"/>
      <c r="AB2008" s="139"/>
      <c r="AC2008" s="139"/>
      <c r="AD2008" s="139"/>
      <c r="AE2008" s="139"/>
      <c r="AF2008" s="139"/>
      <c r="AG2008" s="139"/>
      <c r="AH2008" s="139"/>
      <c r="AI2008" s="139"/>
      <c r="AJ2008" s="139"/>
      <c r="AK2008" s="139"/>
      <c r="AL2008" s="139"/>
      <c r="AM2008" s="139"/>
      <c r="AN2008" s="139"/>
      <c r="AO2008" s="139"/>
      <c r="AP2008" s="139"/>
      <c r="AQ2008" s="139"/>
      <c r="AR2008" s="139"/>
      <c r="AS2008" s="139"/>
      <c r="AT2008" s="139"/>
      <c r="AU2008" s="139"/>
      <c r="AV2008" s="139"/>
      <c r="AW2008" s="139"/>
      <c r="AX2008" s="139"/>
      <c r="AY2008" s="139"/>
      <c r="AZ2008" s="139"/>
      <c r="BA2008" s="139"/>
      <c r="BB2008" s="139"/>
      <c r="BC2008" s="139"/>
      <c r="BD2008" s="139"/>
      <c r="BE2008" s="139"/>
      <c r="BF2008" s="139"/>
      <c r="BG2008" s="139"/>
    </row>
    <row r="2009" spans="1:59" ht="14.25" x14ac:dyDescent="0.2">
      <c r="A2009" s="139"/>
      <c r="B2009" s="139"/>
      <c r="C2009" s="139"/>
      <c r="D2009" s="139"/>
      <c r="E2009" s="139"/>
      <c r="F2009" s="139"/>
      <c r="G2009" s="139"/>
      <c r="H2009" s="139"/>
      <c r="I2009" s="139"/>
      <c r="J2009" s="139"/>
      <c r="K2009" s="139"/>
      <c r="L2009" s="139"/>
      <c r="M2009" s="139"/>
      <c r="N2009" s="139"/>
      <c r="O2009" s="139"/>
      <c r="P2009" s="139"/>
      <c r="Q2009" s="139"/>
      <c r="R2009" s="139"/>
      <c r="S2009" s="139"/>
      <c r="T2009" s="139"/>
      <c r="U2009" s="139"/>
      <c r="V2009" s="139"/>
      <c r="W2009" s="139"/>
      <c r="X2009" s="139"/>
      <c r="Y2009" s="139"/>
      <c r="Z2009" s="139"/>
      <c r="AA2009" s="139"/>
      <c r="AB2009" s="139"/>
      <c r="AC2009" s="139"/>
      <c r="AD2009" s="139"/>
      <c r="AE2009" s="139"/>
      <c r="AF2009" s="139"/>
      <c r="AG2009" s="139"/>
      <c r="AH2009" s="139"/>
      <c r="AI2009" s="139"/>
      <c r="AJ2009" s="139"/>
      <c r="AK2009" s="139"/>
      <c r="AL2009" s="139"/>
      <c r="AM2009" s="139"/>
      <c r="AN2009" s="139"/>
      <c r="AO2009" s="139"/>
      <c r="AP2009" s="139"/>
      <c r="AQ2009" s="139"/>
      <c r="AR2009" s="139"/>
      <c r="AS2009" s="139"/>
      <c r="AT2009" s="139"/>
      <c r="AU2009" s="139"/>
      <c r="AV2009" s="139"/>
      <c r="AW2009" s="139"/>
      <c r="AX2009" s="139"/>
      <c r="AY2009" s="139"/>
      <c r="AZ2009" s="139"/>
      <c r="BA2009" s="139"/>
      <c r="BB2009" s="139"/>
      <c r="BC2009" s="139"/>
      <c r="BD2009" s="139"/>
      <c r="BE2009" s="139"/>
      <c r="BF2009" s="139"/>
      <c r="BG2009" s="139"/>
    </row>
    <row r="2010" spans="1:59" ht="14.25" x14ac:dyDescent="0.2">
      <c r="A2010" s="139"/>
      <c r="B2010" s="139"/>
      <c r="C2010" s="139"/>
      <c r="D2010" s="139"/>
      <c r="E2010" s="139"/>
      <c r="F2010" s="139"/>
      <c r="G2010" s="139"/>
      <c r="H2010" s="139"/>
      <c r="I2010" s="139"/>
      <c r="J2010" s="139"/>
      <c r="K2010" s="139"/>
      <c r="L2010" s="139"/>
      <c r="M2010" s="139"/>
      <c r="N2010" s="139"/>
      <c r="O2010" s="139"/>
      <c r="P2010" s="139"/>
      <c r="Q2010" s="139"/>
      <c r="R2010" s="139"/>
      <c r="S2010" s="139"/>
      <c r="T2010" s="139"/>
      <c r="U2010" s="139"/>
      <c r="V2010" s="139"/>
      <c r="W2010" s="139"/>
      <c r="X2010" s="139"/>
      <c r="Y2010" s="139"/>
      <c r="Z2010" s="139"/>
      <c r="AA2010" s="139"/>
      <c r="AB2010" s="139"/>
      <c r="AC2010" s="139"/>
      <c r="AD2010" s="139"/>
      <c r="AE2010" s="139"/>
      <c r="AF2010" s="139"/>
      <c r="AG2010" s="139"/>
      <c r="AH2010" s="139"/>
      <c r="AI2010" s="139"/>
      <c r="AJ2010" s="139"/>
      <c r="AK2010" s="139"/>
      <c r="AL2010" s="139"/>
      <c r="AM2010" s="139"/>
      <c r="AN2010" s="139"/>
      <c r="AO2010" s="139"/>
      <c r="AP2010" s="139"/>
      <c r="AQ2010" s="139"/>
      <c r="AR2010" s="139"/>
      <c r="AS2010" s="139"/>
      <c r="AT2010" s="139"/>
      <c r="AU2010" s="139"/>
      <c r="AV2010" s="139"/>
      <c r="AW2010" s="139"/>
      <c r="AX2010" s="139"/>
      <c r="AY2010" s="139"/>
      <c r="AZ2010" s="139"/>
      <c r="BA2010" s="139"/>
      <c r="BB2010" s="139"/>
      <c r="BC2010" s="139"/>
      <c r="BD2010" s="139"/>
      <c r="BE2010" s="139"/>
      <c r="BF2010" s="139"/>
      <c r="BG2010" s="139"/>
    </row>
    <row r="2011" spans="1:59" ht="14.25" x14ac:dyDescent="0.2">
      <c r="A2011" s="139"/>
      <c r="B2011" s="139"/>
      <c r="C2011" s="139"/>
      <c r="D2011" s="139"/>
      <c r="E2011" s="139"/>
      <c r="F2011" s="139"/>
      <c r="G2011" s="139"/>
      <c r="H2011" s="139"/>
      <c r="I2011" s="139"/>
      <c r="J2011" s="139"/>
      <c r="K2011" s="139"/>
      <c r="L2011" s="139"/>
      <c r="M2011" s="139"/>
      <c r="N2011" s="139"/>
      <c r="O2011" s="139"/>
      <c r="P2011" s="139"/>
      <c r="Q2011" s="139"/>
      <c r="R2011" s="139"/>
      <c r="S2011" s="139"/>
      <c r="T2011" s="139"/>
      <c r="U2011" s="139"/>
      <c r="V2011" s="139"/>
      <c r="W2011" s="139"/>
      <c r="X2011" s="139"/>
      <c r="Y2011" s="139"/>
      <c r="Z2011" s="139"/>
      <c r="AA2011" s="139"/>
      <c r="AB2011" s="139"/>
      <c r="AC2011" s="139"/>
      <c r="AD2011" s="139"/>
      <c r="AE2011" s="139"/>
      <c r="AF2011" s="139"/>
      <c r="AG2011" s="139"/>
      <c r="AH2011" s="139"/>
      <c r="AI2011" s="139"/>
      <c r="AJ2011" s="139"/>
      <c r="AK2011" s="139"/>
      <c r="AL2011" s="139"/>
      <c r="AM2011" s="139"/>
      <c r="AN2011" s="139"/>
      <c r="AO2011" s="139"/>
      <c r="AP2011" s="139"/>
      <c r="AQ2011" s="139"/>
      <c r="AR2011" s="139"/>
      <c r="AS2011" s="139"/>
      <c r="AT2011" s="139"/>
      <c r="AU2011" s="139"/>
      <c r="AV2011" s="139"/>
      <c r="AW2011" s="139"/>
      <c r="AX2011" s="139"/>
      <c r="AY2011" s="139"/>
      <c r="AZ2011" s="139"/>
      <c r="BA2011" s="139"/>
      <c r="BB2011" s="139"/>
      <c r="BC2011" s="139"/>
      <c r="BD2011" s="139"/>
      <c r="BE2011" s="139"/>
      <c r="BF2011" s="139"/>
      <c r="BG2011" s="139"/>
    </row>
    <row r="2012" spans="1:59" ht="14.25" x14ac:dyDescent="0.2">
      <c r="A2012" s="139"/>
      <c r="B2012" s="139"/>
      <c r="C2012" s="139"/>
      <c r="D2012" s="139"/>
      <c r="E2012" s="139"/>
      <c r="F2012" s="139"/>
      <c r="G2012" s="139"/>
      <c r="H2012" s="139"/>
      <c r="I2012" s="139"/>
      <c r="J2012" s="139"/>
      <c r="K2012" s="139"/>
      <c r="L2012" s="139"/>
      <c r="M2012" s="139"/>
      <c r="N2012" s="139"/>
      <c r="O2012" s="139"/>
      <c r="P2012" s="139"/>
      <c r="Q2012" s="139"/>
      <c r="R2012" s="139"/>
      <c r="S2012" s="139"/>
      <c r="T2012" s="139"/>
      <c r="U2012" s="139"/>
      <c r="V2012" s="139"/>
      <c r="W2012" s="139"/>
      <c r="X2012" s="139"/>
      <c r="Y2012" s="139"/>
      <c r="Z2012" s="139"/>
      <c r="AA2012" s="139"/>
      <c r="AB2012" s="139"/>
      <c r="AC2012" s="139"/>
      <c r="AD2012" s="139"/>
      <c r="AE2012" s="139"/>
      <c r="AF2012" s="139"/>
      <c r="AG2012" s="139"/>
      <c r="AH2012" s="139"/>
      <c r="AI2012" s="139"/>
      <c r="AJ2012" s="139"/>
      <c r="AK2012" s="139"/>
      <c r="AL2012" s="139"/>
      <c r="AM2012" s="139"/>
      <c r="AN2012" s="139"/>
      <c r="AO2012" s="139"/>
      <c r="AP2012" s="139"/>
      <c r="AQ2012" s="139"/>
      <c r="AR2012" s="139"/>
      <c r="AS2012" s="139"/>
      <c r="AT2012" s="139"/>
      <c r="AU2012" s="139"/>
      <c r="AV2012" s="139"/>
      <c r="AW2012" s="139"/>
      <c r="AX2012" s="139"/>
      <c r="AY2012" s="139"/>
      <c r="AZ2012" s="139"/>
      <c r="BA2012" s="139"/>
      <c r="BB2012" s="139"/>
      <c r="BC2012" s="139"/>
      <c r="BD2012" s="139"/>
      <c r="BE2012" s="139"/>
      <c r="BF2012" s="139"/>
      <c r="BG2012" s="139"/>
    </row>
    <row r="2013" spans="1:59" ht="14.25" x14ac:dyDescent="0.2">
      <c r="A2013" s="139"/>
      <c r="B2013" s="139"/>
      <c r="C2013" s="139"/>
      <c r="D2013" s="139"/>
      <c r="E2013" s="139"/>
      <c r="F2013" s="139"/>
      <c r="G2013" s="139"/>
      <c r="H2013" s="139"/>
      <c r="I2013" s="139"/>
      <c r="J2013" s="139"/>
      <c r="K2013" s="139"/>
      <c r="L2013" s="139"/>
      <c r="M2013" s="139"/>
      <c r="N2013" s="139"/>
      <c r="O2013" s="139"/>
      <c r="P2013" s="139"/>
      <c r="Q2013" s="139"/>
      <c r="R2013" s="139"/>
      <c r="S2013" s="139"/>
      <c r="T2013" s="139"/>
      <c r="U2013" s="139"/>
      <c r="V2013" s="139"/>
      <c r="W2013" s="139"/>
      <c r="X2013" s="139"/>
      <c r="Y2013" s="139"/>
      <c r="Z2013" s="139"/>
      <c r="AA2013" s="139"/>
      <c r="AB2013" s="139"/>
      <c r="AC2013" s="139"/>
      <c r="AD2013" s="139"/>
      <c r="AE2013" s="139"/>
      <c r="AF2013" s="139"/>
      <c r="AG2013" s="139"/>
      <c r="AH2013" s="139"/>
      <c r="AI2013" s="139"/>
      <c r="AJ2013" s="139"/>
      <c r="AK2013" s="139"/>
      <c r="AL2013" s="139"/>
      <c r="AM2013" s="139"/>
      <c r="AN2013" s="139"/>
      <c r="AO2013" s="139"/>
      <c r="AP2013" s="139"/>
      <c r="AQ2013" s="139"/>
      <c r="AR2013" s="139"/>
      <c r="AS2013" s="139"/>
      <c r="AT2013" s="139"/>
      <c r="AU2013" s="139"/>
      <c r="AV2013" s="139"/>
      <c r="AW2013" s="139"/>
      <c r="AX2013" s="139"/>
      <c r="AY2013" s="139"/>
      <c r="AZ2013" s="139"/>
      <c r="BA2013" s="139"/>
      <c r="BB2013" s="139"/>
      <c r="BC2013" s="139"/>
      <c r="BD2013" s="139"/>
      <c r="BE2013" s="139"/>
      <c r="BF2013" s="139"/>
      <c r="BG2013" s="139"/>
    </row>
    <row r="2014" spans="1:59" ht="14.25" x14ac:dyDescent="0.2">
      <c r="A2014" s="139"/>
      <c r="B2014" s="139"/>
      <c r="C2014" s="139"/>
      <c r="D2014" s="139"/>
      <c r="E2014" s="139"/>
      <c r="F2014" s="139"/>
      <c r="G2014" s="139"/>
      <c r="H2014" s="139"/>
      <c r="I2014" s="139"/>
      <c r="J2014" s="139"/>
      <c r="K2014" s="139"/>
      <c r="L2014" s="139"/>
      <c r="M2014" s="139"/>
      <c r="N2014" s="139"/>
      <c r="O2014" s="139"/>
      <c r="P2014" s="139"/>
      <c r="Q2014" s="139"/>
      <c r="R2014" s="139"/>
      <c r="S2014" s="139"/>
      <c r="T2014" s="139"/>
      <c r="U2014" s="139"/>
      <c r="V2014" s="139"/>
      <c r="W2014" s="139"/>
      <c r="X2014" s="139"/>
      <c r="Y2014" s="139"/>
      <c r="Z2014" s="139"/>
      <c r="AA2014" s="139"/>
      <c r="AB2014" s="139"/>
      <c r="AC2014" s="139"/>
      <c r="AD2014" s="139"/>
      <c r="AE2014" s="139"/>
      <c r="AF2014" s="139"/>
      <c r="AG2014" s="139"/>
      <c r="AH2014" s="139"/>
      <c r="AI2014" s="139"/>
      <c r="AJ2014" s="139"/>
      <c r="AK2014" s="139"/>
      <c r="AL2014" s="139"/>
      <c r="AM2014" s="139"/>
      <c r="AN2014" s="139"/>
      <c r="AO2014" s="139"/>
      <c r="AP2014" s="139"/>
      <c r="AQ2014" s="139"/>
      <c r="AR2014" s="139"/>
      <c r="AS2014" s="139"/>
      <c r="AT2014" s="139"/>
      <c r="AU2014" s="139"/>
      <c r="AV2014" s="139"/>
      <c r="AW2014" s="139"/>
      <c r="AX2014" s="139"/>
      <c r="AY2014" s="139"/>
      <c r="AZ2014" s="139"/>
      <c r="BA2014" s="139"/>
      <c r="BB2014" s="139"/>
      <c r="BC2014" s="139"/>
      <c r="BD2014" s="139"/>
      <c r="BE2014" s="139"/>
      <c r="BF2014" s="139"/>
      <c r="BG2014" s="139"/>
    </row>
    <row r="2015" spans="1:59" ht="14.25" x14ac:dyDescent="0.2">
      <c r="A2015" s="139"/>
      <c r="B2015" s="139"/>
      <c r="C2015" s="139"/>
      <c r="D2015" s="139"/>
      <c r="E2015" s="139"/>
      <c r="F2015" s="139"/>
      <c r="G2015" s="139"/>
      <c r="H2015" s="139"/>
      <c r="I2015" s="139"/>
      <c r="J2015" s="139"/>
      <c r="K2015" s="139"/>
      <c r="L2015" s="139"/>
      <c r="M2015" s="139"/>
      <c r="N2015" s="139"/>
      <c r="O2015" s="139"/>
      <c r="P2015" s="139"/>
      <c r="Q2015" s="139"/>
      <c r="R2015" s="139"/>
      <c r="S2015" s="139"/>
      <c r="T2015" s="139"/>
      <c r="U2015" s="139"/>
      <c r="V2015" s="139"/>
      <c r="W2015" s="139"/>
      <c r="X2015" s="139"/>
      <c r="Y2015" s="139"/>
      <c r="Z2015" s="139"/>
      <c r="AA2015" s="139"/>
      <c r="AB2015" s="139"/>
      <c r="AC2015" s="139"/>
      <c r="AD2015" s="139"/>
      <c r="AE2015" s="139"/>
      <c r="AF2015" s="139"/>
      <c r="AG2015" s="139"/>
      <c r="AH2015" s="139"/>
      <c r="AI2015" s="139"/>
      <c r="AJ2015" s="139"/>
      <c r="AK2015" s="139"/>
      <c r="AL2015" s="139"/>
      <c r="AM2015" s="139"/>
      <c r="AN2015" s="139"/>
      <c r="AO2015" s="139"/>
      <c r="AP2015" s="139"/>
      <c r="AQ2015" s="139"/>
      <c r="AR2015" s="139"/>
      <c r="AS2015" s="139"/>
      <c r="AT2015" s="139"/>
      <c r="AU2015" s="139"/>
      <c r="AV2015" s="139"/>
      <c r="AW2015" s="139"/>
      <c r="AX2015" s="139"/>
      <c r="AY2015" s="139"/>
      <c r="AZ2015" s="139"/>
      <c r="BA2015" s="139"/>
      <c r="BB2015" s="139"/>
      <c r="BC2015" s="139"/>
      <c r="BD2015" s="139"/>
      <c r="BE2015" s="139"/>
      <c r="BF2015" s="139"/>
      <c r="BG2015" s="139"/>
    </row>
    <row r="2016" spans="1:59" ht="14.25" x14ac:dyDescent="0.2">
      <c r="A2016" s="139"/>
      <c r="B2016" s="139"/>
      <c r="C2016" s="139"/>
      <c r="D2016" s="139"/>
      <c r="E2016" s="139"/>
      <c r="F2016" s="139"/>
      <c r="G2016" s="139"/>
      <c r="H2016" s="139"/>
      <c r="I2016" s="139"/>
      <c r="J2016" s="139"/>
      <c r="K2016" s="139"/>
      <c r="L2016" s="139"/>
      <c r="M2016" s="139"/>
      <c r="N2016" s="139"/>
      <c r="O2016" s="139"/>
      <c r="P2016" s="139"/>
      <c r="Q2016" s="139"/>
      <c r="R2016" s="139"/>
      <c r="S2016" s="139"/>
      <c r="T2016" s="139"/>
      <c r="U2016" s="139"/>
      <c r="V2016" s="139"/>
      <c r="W2016" s="139"/>
      <c r="X2016" s="139"/>
      <c r="Y2016" s="139"/>
      <c r="Z2016" s="139"/>
      <c r="AA2016" s="139"/>
      <c r="AB2016" s="139"/>
      <c r="AC2016" s="139"/>
      <c r="AD2016" s="139"/>
      <c r="AE2016" s="139"/>
      <c r="AF2016" s="139"/>
      <c r="AG2016" s="139"/>
      <c r="AH2016" s="139"/>
      <c r="AI2016" s="139"/>
      <c r="AJ2016" s="139"/>
      <c r="AK2016" s="139"/>
      <c r="AL2016" s="139"/>
      <c r="AM2016" s="139"/>
      <c r="AN2016" s="139"/>
      <c r="AO2016" s="139"/>
      <c r="AP2016" s="139"/>
      <c r="AQ2016" s="139"/>
      <c r="AR2016" s="139"/>
      <c r="AS2016" s="139"/>
      <c r="AT2016" s="139"/>
      <c r="AU2016" s="139"/>
      <c r="AV2016" s="139"/>
      <c r="AW2016" s="139"/>
      <c r="AX2016" s="139"/>
      <c r="AY2016" s="139"/>
      <c r="AZ2016" s="139"/>
      <c r="BA2016" s="139"/>
      <c r="BB2016" s="139"/>
      <c r="BC2016" s="139"/>
      <c r="BD2016" s="139"/>
      <c r="BE2016" s="139"/>
      <c r="BF2016" s="139"/>
      <c r="BG2016" s="139"/>
    </row>
    <row r="2017" spans="1:59" ht="14.25" x14ac:dyDescent="0.2">
      <c r="A2017" s="139"/>
      <c r="B2017" s="139"/>
      <c r="C2017" s="139"/>
      <c r="D2017" s="139"/>
      <c r="E2017" s="139"/>
      <c r="F2017" s="139"/>
      <c r="G2017" s="139"/>
      <c r="H2017" s="139"/>
      <c r="I2017" s="139"/>
      <c r="J2017" s="139"/>
      <c r="K2017" s="139"/>
      <c r="L2017" s="139"/>
      <c r="M2017" s="139"/>
      <c r="N2017" s="139"/>
      <c r="O2017" s="139"/>
      <c r="P2017" s="139"/>
      <c r="Q2017" s="139"/>
      <c r="R2017" s="139"/>
      <c r="S2017" s="139"/>
      <c r="T2017" s="139"/>
      <c r="U2017" s="139"/>
      <c r="V2017" s="139"/>
      <c r="W2017" s="139"/>
      <c r="X2017" s="139"/>
      <c r="Y2017" s="139"/>
      <c r="Z2017" s="139"/>
      <c r="AA2017" s="139"/>
      <c r="AB2017" s="139"/>
      <c r="AC2017" s="139"/>
      <c r="AD2017" s="139"/>
      <c r="AE2017" s="139"/>
      <c r="AF2017" s="139"/>
      <c r="AG2017" s="139"/>
      <c r="AH2017" s="139"/>
      <c r="AI2017" s="139"/>
      <c r="AJ2017" s="139"/>
      <c r="AK2017" s="139"/>
      <c r="AL2017" s="139"/>
      <c r="AM2017" s="139"/>
      <c r="AN2017" s="139"/>
      <c r="AO2017" s="139"/>
      <c r="AP2017" s="139"/>
      <c r="AQ2017" s="139"/>
      <c r="AR2017" s="139"/>
      <c r="AS2017" s="139"/>
      <c r="AT2017" s="139"/>
      <c r="AU2017" s="139"/>
      <c r="AV2017" s="139"/>
      <c r="AW2017" s="139"/>
      <c r="AX2017" s="139"/>
      <c r="AY2017" s="139"/>
      <c r="AZ2017" s="139"/>
      <c r="BA2017" s="139"/>
      <c r="BB2017" s="139"/>
      <c r="BC2017" s="139"/>
      <c r="BD2017" s="139"/>
      <c r="BE2017" s="139"/>
      <c r="BF2017" s="139"/>
      <c r="BG2017" s="139"/>
    </row>
    <row r="2018" spans="1:59" ht="14.25" x14ac:dyDescent="0.2">
      <c r="A2018" s="139"/>
      <c r="B2018" s="139"/>
      <c r="C2018" s="139"/>
      <c r="D2018" s="139"/>
      <c r="E2018" s="139"/>
      <c r="F2018" s="139"/>
      <c r="G2018" s="139"/>
      <c r="H2018" s="139"/>
      <c r="I2018" s="139"/>
      <c r="J2018" s="139"/>
      <c r="K2018" s="139"/>
      <c r="L2018" s="139"/>
      <c r="M2018" s="139"/>
      <c r="N2018" s="139"/>
      <c r="O2018" s="139"/>
      <c r="P2018" s="139"/>
      <c r="Q2018" s="139"/>
      <c r="R2018" s="139"/>
      <c r="S2018" s="139"/>
      <c r="T2018" s="139"/>
      <c r="U2018" s="139"/>
      <c r="V2018" s="139"/>
      <c r="W2018" s="139"/>
      <c r="X2018" s="139"/>
      <c r="Y2018" s="139"/>
      <c r="Z2018" s="139"/>
      <c r="AA2018" s="139"/>
      <c r="AB2018" s="139"/>
      <c r="AC2018" s="139"/>
      <c r="AD2018" s="139"/>
      <c r="AE2018" s="139"/>
      <c r="AF2018" s="139"/>
      <c r="AG2018" s="139"/>
      <c r="AH2018" s="139"/>
      <c r="AI2018" s="139"/>
      <c r="AJ2018" s="139"/>
      <c r="AK2018" s="139"/>
      <c r="AL2018" s="139"/>
      <c r="AM2018" s="139"/>
      <c r="AN2018" s="139"/>
      <c r="AO2018" s="139"/>
      <c r="AP2018" s="139"/>
      <c r="AQ2018" s="139"/>
      <c r="AR2018" s="139"/>
      <c r="AS2018" s="139"/>
      <c r="AT2018" s="139"/>
      <c r="AU2018" s="139"/>
      <c r="AV2018" s="139"/>
      <c r="AW2018" s="139"/>
      <c r="AX2018" s="139"/>
      <c r="AY2018" s="139"/>
      <c r="AZ2018" s="139"/>
      <c r="BA2018" s="139"/>
      <c r="BB2018" s="139"/>
      <c r="BC2018" s="139"/>
      <c r="BD2018" s="139"/>
      <c r="BE2018" s="139"/>
      <c r="BF2018" s="139"/>
      <c r="BG2018" s="139"/>
    </row>
    <row r="2019" spans="1:59" ht="14.25" x14ac:dyDescent="0.2">
      <c r="A2019" s="139"/>
      <c r="B2019" s="139"/>
      <c r="C2019" s="139"/>
      <c r="D2019" s="139"/>
      <c r="E2019" s="139"/>
      <c r="F2019" s="139"/>
      <c r="G2019" s="139"/>
      <c r="H2019" s="139"/>
      <c r="I2019" s="139"/>
      <c r="J2019" s="139"/>
      <c r="K2019" s="139"/>
      <c r="L2019" s="139"/>
      <c r="M2019" s="139"/>
      <c r="N2019" s="139"/>
      <c r="O2019" s="139"/>
      <c r="P2019" s="139"/>
      <c r="Q2019" s="139"/>
      <c r="R2019" s="139"/>
      <c r="S2019" s="139"/>
      <c r="T2019" s="139"/>
      <c r="U2019" s="139"/>
      <c r="V2019" s="139"/>
      <c r="W2019" s="139"/>
      <c r="X2019" s="139"/>
      <c r="Y2019" s="139"/>
      <c r="Z2019" s="139"/>
      <c r="AA2019" s="139"/>
      <c r="AB2019" s="139"/>
      <c r="AC2019" s="139"/>
      <c r="AD2019" s="139"/>
      <c r="AE2019" s="139"/>
      <c r="AF2019" s="139"/>
      <c r="AG2019" s="139"/>
      <c r="AH2019" s="139"/>
      <c r="AI2019" s="139"/>
      <c r="AJ2019" s="139"/>
      <c r="AK2019" s="139"/>
      <c r="AL2019" s="139"/>
      <c r="AM2019" s="139"/>
      <c r="AN2019" s="139"/>
      <c r="AO2019" s="139"/>
      <c r="AP2019" s="139"/>
      <c r="AQ2019" s="139"/>
      <c r="AR2019" s="139"/>
      <c r="AS2019" s="139"/>
      <c r="AT2019" s="139"/>
      <c r="AU2019" s="139"/>
      <c r="AV2019" s="139"/>
      <c r="AW2019" s="139"/>
      <c r="AX2019" s="139"/>
      <c r="AY2019" s="139"/>
      <c r="AZ2019" s="139"/>
      <c r="BA2019" s="139"/>
      <c r="BB2019" s="139"/>
      <c r="BC2019" s="139"/>
      <c r="BD2019" s="139"/>
      <c r="BE2019" s="139"/>
      <c r="BF2019" s="139"/>
      <c r="BG2019" s="139"/>
    </row>
    <row r="2020" spans="1:59" ht="14.25" x14ac:dyDescent="0.2">
      <c r="A2020" s="139"/>
      <c r="B2020" s="139"/>
      <c r="C2020" s="139"/>
      <c r="D2020" s="139"/>
      <c r="E2020" s="139"/>
      <c r="F2020" s="139"/>
      <c r="G2020" s="139"/>
      <c r="H2020" s="139"/>
      <c r="I2020" s="139"/>
      <c r="J2020" s="139"/>
      <c r="K2020" s="139"/>
      <c r="L2020" s="139"/>
      <c r="M2020" s="139"/>
      <c r="N2020" s="139"/>
      <c r="O2020" s="139"/>
      <c r="P2020" s="139"/>
      <c r="Q2020" s="139"/>
      <c r="R2020" s="139"/>
      <c r="S2020" s="139"/>
      <c r="T2020" s="139"/>
      <c r="U2020" s="139"/>
      <c r="V2020" s="139"/>
      <c r="W2020" s="139"/>
      <c r="X2020" s="139"/>
      <c r="Y2020" s="139"/>
      <c r="Z2020" s="139"/>
      <c r="AA2020" s="139"/>
      <c r="AB2020" s="139"/>
      <c r="AC2020" s="139"/>
      <c r="AD2020" s="139"/>
      <c r="AE2020" s="139"/>
      <c r="AF2020" s="139"/>
      <c r="AG2020" s="139"/>
      <c r="AH2020" s="139"/>
      <c r="AI2020" s="139"/>
      <c r="AJ2020" s="139"/>
      <c r="AK2020" s="139"/>
      <c r="AL2020" s="139"/>
      <c r="AM2020" s="139"/>
      <c r="AN2020" s="139"/>
      <c r="AO2020" s="139"/>
      <c r="AP2020" s="139"/>
      <c r="AQ2020" s="139"/>
      <c r="AR2020" s="139"/>
      <c r="AS2020" s="139"/>
      <c r="AT2020" s="139"/>
      <c r="AU2020" s="139"/>
      <c r="AV2020" s="139"/>
      <c r="AW2020" s="139"/>
      <c r="AX2020" s="139"/>
      <c r="AY2020" s="139"/>
      <c r="AZ2020" s="139"/>
      <c r="BA2020" s="139"/>
      <c r="BB2020" s="139"/>
      <c r="BC2020" s="139"/>
      <c r="BD2020" s="139"/>
      <c r="BE2020" s="139"/>
      <c r="BF2020" s="139"/>
      <c r="BG2020" s="139"/>
    </row>
    <row r="2021" spans="1:59" ht="14.25" x14ac:dyDescent="0.2">
      <c r="A2021" s="139"/>
      <c r="B2021" s="139"/>
      <c r="C2021" s="139"/>
      <c r="D2021" s="139"/>
      <c r="E2021" s="139"/>
      <c r="F2021" s="139"/>
      <c r="G2021" s="139"/>
      <c r="H2021" s="139"/>
      <c r="I2021" s="139"/>
      <c r="J2021" s="139"/>
      <c r="K2021" s="139"/>
      <c r="L2021" s="139"/>
      <c r="M2021" s="139"/>
      <c r="N2021" s="139"/>
      <c r="O2021" s="139"/>
      <c r="P2021" s="139"/>
      <c r="Q2021" s="139"/>
      <c r="R2021" s="139"/>
      <c r="S2021" s="139"/>
      <c r="T2021" s="139"/>
      <c r="U2021" s="139"/>
      <c r="V2021" s="139"/>
      <c r="W2021" s="139"/>
      <c r="X2021" s="139"/>
      <c r="Y2021" s="139"/>
      <c r="Z2021" s="139"/>
      <c r="AA2021" s="139"/>
      <c r="AB2021" s="139"/>
      <c r="AC2021" s="139"/>
      <c r="AD2021" s="139"/>
      <c r="AE2021" s="139"/>
      <c r="AF2021" s="139"/>
      <c r="AG2021" s="139"/>
      <c r="AH2021" s="139"/>
      <c r="AI2021" s="139"/>
      <c r="AJ2021" s="139"/>
      <c r="AK2021" s="139"/>
      <c r="AL2021" s="139"/>
      <c r="AM2021" s="139"/>
      <c r="AN2021" s="139"/>
      <c r="AO2021" s="139"/>
      <c r="AP2021" s="139"/>
      <c r="AQ2021" s="139"/>
      <c r="AR2021" s="139"/>
      <c r="AS2021" s="139"/>
      <c r="AT2021" s="139"/>
      <c r="AU2021" s="139"/>
      <c r="AV2021" s="139"/>
      <c r="AW2021" s="139"/>
      <c r="AX2021" s="139"/>
      <c r="AY2021" s="139"/>
      <c r="AZ2021" s="139"/>
      <c r="BA2021" s="139"/>
      <c r="BB2021" s="139"/>
      <c r="BC2021" s="139"/>
      <c r="BD2021" s="139"/>
      <c r="BE2021" s="139"/>
      <c r="BF2021" s="139"/>
      <c r="BG2021" s="139"/>
    </row>
    <row r="2022" spans="1:59" ht="14.25" x14ac:dyDescent="0.2">
      <c r="A2022" s="139"/>
      <c r="B2022" s="139"/>
      <c r="C2022" s="139"/>
      <c r="D2022" s="139"/>
      <c r="E2022" s="139"/>
      <c r="F2022" s="139"/>
      <c r="G2022" s="139"/>
      <c r="H2022" s="139"/>
      <c r="I2022" s="139"/>
      <c r="J2022" s="139"/>
      <c r="K2022" s="139"/>
      <c r="L2022" s="139"/>
      <c r="M2022" s="139"/>
      <c r="N2022" s="139"/>
      <c r="O2022" s="139"/>
      <c r="P2022" s="139"/>
      <c r="Q2022" s="139"/>
      <c r="R2022" s="139"/>
      <c r="S2022" s="139"/>
      <c r="T2022" s="139"/>
      <c r="U2022" s="139"/>
      <c r="V2022" s="139"/>
      <c r="W2022" s="139"/>
      <c r="X2022" s="139"/>
      <c r="Y2022" s="139"/>
      <c r="Z2022" s="139"/>
      <c r="AA2022" s="139"/>
      <c r="AB2022" s="139"/>
      <c r="AC2022" s="139"/>
      <c r="AD2022" s="139"/>
      <c r="AE2022" s="139"/>
      <c r="AF2022" s="139"/>
      <c r="AG2022" s="139"/>
      <c r="AH2022" s="139"/>
      <c r="AI2022" s="139"/>
      <c r="AJ2022" s="139"/>
      <c r="AK2022" s="139"/>
      <c r="AL2022" s="139"/>
      <c r="AM2022" s="139"/>
      <c r="AN2022" s="139"/>
      <c r="AO2022" s="139"/>
      <c r="AP2022" s="139"/>
      <c r="AQ2022" s="139"/>
      <c r="AR2022" s="139"/>
      <c r="AS2022" s="139"/>
      <c r="AT2022" s="139"/>
      <c r="AU2022" s="139"/>
      <c r="AV2022" s="139"/>
      <c r="AW2022" s="139"/>
      <c r="AX2022" s="139"/>
      <c r="AY2022" s="139"/>
      <c r="AZ2022" s="139"/>
      <c r="BA2022" s="139"/>
      <c r="BB2022" s="139"/>
      <c r="BC2022" s="139"/>
      <c r="BD2022" s="139"/>
      <c r="BE2022" s="139"/>
      <c r="BF2022" s="139"/>
      <c r="BG2022" s="139"/>
    </row>
    <row r="2023" spans="1:59" ht="14.25" x14ac:dyDescent="0.2">
      <c r="A2023" s="139"/>
      <c r="B2023" s="139"/>
      <c r="C2023" s="139"/>
      <c r="D2023" s="139"/>
      <c r="E2023" s="139"/>
      <c r="F2023" s="139"/>
      <c r="G2023" s="139"/>
      <c r="H2023" s="139"/>
      <c r="I2023" s="139"/>
      <c r="J2023" s="139"/>
      <c r="K2023" s="139"/>
      <c r="L2023" s="139"/>
      <c r="M2023" s="139"/>
      <c r="N2023" s="139"/>
      <c r="O2023" s="139"/>
      <c r="P2023" s="139"/>
      <c r="Q2023" s="139"/>
      <c r="R2023" s="139"/>
      <c r="S2023" s="139"/>
      <c r="T2023" s="139"/>
      <c r="U2023" s="139"/>
      <c r="V2023" s="139"/>
      <c r="W2023" s="139"/>
      <c r="X2023" s="139"/>
      <c r="Y2023" s="139"/>
      <c r="Z2023" s="139"/>
      <c r="AA2023" s="139"/>
      <c r="AB2023" s="139"/>
      <c r="AC2023" s="139"/>
      <c r="AD2023" s="139"/>
      <c r="AE2023" s="139"/>
      <c r="AF2023" s="139"/>
      <c r="AG2023" s="139"/>
      <c r="AH2023" s="139"/>
      <c r="AI2023" s="139"/>
      <c r="AJ2023" s="139"/>
      <c r="AK2023" s="139"/>
      <c r="AL2023" s="139"/>
      <c r="AM2023" s="139"/>
      <c r="AN2023" s="139"/>
      <c r="AO2023" s="139"/>
      <c r="AP2023" s="139"/>
      <c r="AQ2023" s="139"/>
      <c r="AR2023" s="139"/>
      <c r="AS2023" s="139"/>
      <c r="AT2023" s="139"/>
      <c r="AU2023" s="139"/>
      <c r="AV2023" s="139"/>
      <c r="AW2023" s="139"/>
      <c r="AX2023" s="139"/>
      <c r="AY2023" s="139"/>
      <c r="AZ2023" s="139"/>
      <c r="BA2023" s="139"/>
      <c r="BB2023" s="139"/>
      <c r="BC2023" s="139"/>
      <c r="BD2023" s="139"/>
      <c r="BE2023" s="139"/>
      <c r="BF2023" s="139"/>
      <c r="BG2023" s="139"/>
    </row>
    <row r="2024" spans="1:59" ht="14.25" x14ac:dyDescent="0.2">
      <c r="A2024" s="139"/>
      <c r="B2024" s="139"/>
      <c r="C2024" s="139"/>
      <c r="D2024" s="139"/>
      <c r="E2024" s="139"/>
      <c r="F2024" s="139"/>
      <c r="G2024" s="139"/>
      <c r="H2024" s="139"/>
      <c r="I2024" s="139"/>
      <c r="J2024" s="139"/>
      <c r="K2024" s="139"/>
      <c r="L2024" s="139"/>
      <c r="M2024" s="139"/>
      <c r="N2024" s="139"/>
      <c r="O2024" s="139"/>
      <c r="P2024" s="139"/>
      <c r="Q2024" s="139"/>
      <c r="R2024" s="139"/>
      <c r="S2024" s="139"/>
      <c r="T2024" s="139"/>
      <c r="U2024" s="139"/>
      <c r="V2024" s="139"/>
      <c r="W2024" s="139"/>
      <c r="X2024" s="139"/>
      <c r="Y2024" s="139"/>
      <c r="Z2024" s="139"/>
      <c r="AA2024" s="139"/>
      <c r="AB2024" s="139"/>
      <c r="AC2024" s="139"/>
      <c r="AD2024" s="139"/>
      <c r="AE2024" s="139"/>
      <c r="AF2024" s="139"/>
      <c r="AG2024" s="139"/>
      <c r="AH2024" s="139"/>
      <c r="AI2024" s="139"/>
      <c r="AJ2024" s="139"/>
      <c r="AK2024" s="139"/>
      <c r="AL2024" s="139"/>
      <c r="AM2024" s="139"/>
      <c r="AN2024" s="139"/>
      <c r="AO2024" s="139"/>
      <c r="AP2024" s="139"/>
      <c r="AQ2024" s="139"/>
      <c r="AR2024" s="139"/>
      <c r="AS2024" s="139"/>
      <c r="AT2024" s="139"/>
      <c r="AU2024" s="139"/>
      <c r="AV2024" s="139"/>
      <c r="AW2024" s="139"/>
      <c r="AX2024" s="139"/>
      <c r="AY2024" s="139"/>
      <c r="AZ2024" s="139"/>
      <c r="BA2024" s="139"/>
      <c r="BB2024" s="139"/>
      <c r="BC2024" s="139"/>
      <c r="BD2024" s="139"/>
      <c r="BE2024" s="139"/>
      <c r="BF2024" s="139"/>
      <c r="BG2024" s="139"/>
    </row>
    <row r="2025" spans="1:59" ht="14.25" x14ac:dyDescent="0.2">
      <c r="A2025" s="139"/>
      <c r="B2025" s="139"/>
      <c r="C2025" s="139"/>
      <c r="D2025" s="139"/>
      <c r="E2025" s="139"/>
      <c r="F2025" s="139"/>
      <c r="G2025" s="139"/>
      <c r="H2025" s="139"/>
      <c r="I2025" s="139"/>
      <c r="J2025" s="139"/>
      <c r="K2025" s="139"/>
      <c r="L2025" s="139"/>
      <c r="M2025" s="139"/>
      <c r="N2025" s="139"/>
      <c r="O2025" s="139"/>
      <c r="P2025" s="139"/>
      <c r="Q2025" s="139"/>
      <c r="R2025" s="139"/>
      <c r="S2025" s="139"/>
      <c r="T2025" s="139"/>
      <c r="U2025" s="139"/>
      <c r="V2025" s="139"/>
      <c r="W2025" s="139"/>
      <c r="X2025" s="139"/>
      <c r="Y2025" s="139"/>
      <c r="Z2025" s="139"/>
      <c r="AA2025" s="139"/>
      <c r="AB2025" s="139"/>
      <c r="AC2025" s="139"/>
      <c r="AD2025" s="139"/>
      <c r="AE2025" s="139"/>
      <c r="AF2025" s="139"/>
      <c r="AG2025" s="139"/>
      <c r="AH2025" s="139"/>
      <c r="AI2025" s="139"/>
      <c r="AJ2025" s="139"/>
      <c r="AK2025" s="139"/>
      <c r="AL2025" s="139"/>
      <c r="AM2025" s="139"/>
      <c r="AN2025" s="139"/>
      <c r="AO2025" s="139"/>
      <c r="AP2025" s="139"/>
      <c r="AQ2025" s="139"/>
      <c r="AR2025" s="139"/>
      <c r="AS2025" s="139"/>
      <c r="AT2025" s="139"/>
      <c r="AU2025" s="139"/>
      <c r="AV2025" s="139"/>
      <c r="AW2025" s="139"/>
      <c r="AX2025" s="139"/>
      <c r="AY2025" s="139"/>
      <c r="AZ2025" s="139"/>
      <c r="BA2025" s="139"/>
      <c r="BB2025" s="139"/>
      <c r="BC2025" s="139"/>
      <c r="BD2025" s="139"/>
      <c r="BE2025" s="139"/>
      <c r="BF2025" s="139"/>
      <c r="BG2025" s="139"/>
    </row>
    <row r="2026" spans="1:59" ht="14.25" x14ac:dyDescent="0.2">
      <c r="A2026" s="139"/>
      <c r="B2026" s="139"/>
      <c r="C2026" s="139"/>
      <c r="D2026" s="139"/>
      <c r="E2026" s="139"/>
      <c r="F2026" s="139"/>
      <c r="G2026" s="139"/>
      <c r="H2026" s="139"/>
      <c r="I2026" s="139"/>
      <c r="J2026" s="139"/>
      <c r="K2026" s="139"/>
      <c r="L2026" s="139"/>
      <c r="M2026" s="139"/>
      <c r="N2026" s="139"/>
      <c r="O2026" s="139"/>
      <c r="P2026" s="139"/>
      <c r="Q2026" s="139"/>
      <c r="R2026" s="139"/>
      <c r="S2026" s="139"/>
      <c r="T2026" s="139"/>
      <c r="U2026" s="139"/>
      <c r="V2026" s="139"/>
      <c r="W2026" s="139"/>
      <c r="X2026" s="139"/>
      <c r="Y2026" s="139"/>
      <c r="Z2026" s="139"/>
      <c r="AA2026" s="139"/>
      <c r="AB2026" s="139"/>
      <c r="AC2026" s="139"/>
      <c r="AD2026" s="139"/>
      <c r="AE2026" s="139"/>
      <c r="AF2026" s="139"/>
      <c r="AG2026" s="139"/>
      <c r="AH2026" s="139"/>
      <c r="AI2026" s="139"/>
      <c r="AJ2026" s="139"/>
      <c r="AK2026" s="139"/>
      <c r="AL2026" s="139"/>
      <c r="AM2026" s="139"/>
      <c r="AN2026" s="139"/>
      <c r="AO2026" s="139"/>
      <c r="AP2026" s="139"/>
      <c r="AQ2026" s="139"/>
      <c r="AR2026" s="139"/>
      <c r="AS2026" s="139"/>
      <c r="AT2026" s="139"/>
      <c r="AU2026" s="139"/>
      <c r="AV2026" s="139"/>
      <c r="AW2026" s="139"/>
      <c r="AX2026" s="139"/>
      <c r="AY2026" s="139"/>
      <c r="AZ2026" s="139"/>
      <c r="BA2026" s="139"/>
      <c r="BB2026" s="139"/>
      <c r="BC2026" s="139"/>
      <c r="BD2026" s="139"/>
      <c r="BE2026" s="139"/>
      <c r="BF2026" s="139"/>
      <c r="BG2026" s="139"/>
    </row>
    <row r="2027" spans="1:59" ht="14.25" x14ac:dyDescent="0.2">
      <c r="A2027" s="139"/>
      <c r="B2027" s="139"/>
      <c r="C2027" s="139"/>
      <c r="D2027" s="139"/>
      <c r="E2027" s="139"/>
      <c r="F2027" s="139"/>
      <c r="G2027" s="139"/>
      <c r="H2027" s="139"/>
      <c r="I2027" s="139"/>
      <c r="J2027" s="139"/>
      <c r="K2027" s="139"/>
      <c r="L2027" s="139"/>
      <c r="M2027" s="139"/>
      <c r="N2027" s="139"/>
      <c r="O2027" s="139"/>
      <c r="P2027" s="139"/>
      <c r="Q2027" s="139"/>
      <c r="R2027" s="139"/>
      <c r="S2027" s="139"/>
      <c r="T2027" s="139"/>
      <c r="U2027" s="139"/>
      <c r="V2027" s="139"/>
      <c r="W2027" s="139"/>
      <c r="X2027" s="139"/>
      <c r="Y2027" s="139"/>
      <c r="Z2027" s="139"/>
      <c r="AA2027" s="139"/>
      <c r="AB2027" s="139"/>
      <c r="AC2027" s="139"/>
      <c r="AD2027" s="139"/>
      <c r="AE2027" s="139"/>
      <c r="AF2027" s="139"/>
      <c r="AG2027" s="139"/>
      <c r="AH2027" s="139"/>
      <c r="AI2027" s="139"/>
      <c r="AJ2027" s="139"/>
      <c r="AK2027" s="139"/>
      <c r="AL2027" s="139"/>
      <c r="AM2027" s="139"/>
      <c r="AN2027" s="139"/>
      <c r="AO2027" s="139"/>
      <c r="AP2027" s="139"/>
      <c r="AQ2027" s="139"/>
      <c r="AR2027" s="139"/>
      <c r="AS2027" s="139"/>
      <c r="AT2027" s="139"/>
      <c r="AU2027" s="139"/>
      <c r="AV2027" s="139"/>
      <c r="AW2027" s="139"/>
      <c r="AX2027" s="139"/>
      <c r="AY2027" s="139"/>
      <c r="AZ2027" s="139"/>
      <c r="BA2027" s="139"/>
      <c r="BB2027" s="139"/>
      <c r="BC2027" s="139"/>
      <c r="BD2027" s="139"/>
      <c r="BE2027" s="139"/>
      <c r="BF2027" s="139"/>
      <c r="BG2027" s="139"/>
    </row>
    <row r="2028" spans="1:59" ht="14.25" x14ac:dyDescent="0.2">
      <c r="A2028" s="139"/>
      <c r="B2028" s="139"/>
      <c r="C2028" s="139"/>
      <c r="D2028" s="139"/>
      <c r="E2028" s="139"/>
      <c r="F2028" s="139"/>
      <c r="G2028" s="139"/>
      <c r="H2028" s="139"/>
      <c r="I2028" s="139"/>
      <c r="J2028" s="139"/>
      <c r="K2028" s="139"/>
      <c r="L2028" s="139"/>
      <c r="M2028" s="139"/>
      <c r="N2028" s="139"/>
      <c r="O2028" s="139"/>
      <c r="P2028" s="139"/>
      <c r="Q2028" s="139"/>
      <c r="R2028" s="139"/>
      <c r="S2028" s="139"/>
      <c r="T2028" s="139"/>
      <c r="U2028" s="139"/>
      <c r="V2028" s="139"/>
      <c r="W2028" s="139"/>
      <c r="X2028" s="139"/>
      <c r="Y2028" s="139"/>
      <c r="Z2028" s="139"/>
      <c r="AA2028" s="139"/>
      <c r="AB2028" s="139"/>
      <c r="AC2028" s="139"/>
      <c r="AD2028" s="139"/>
      <c r="AE2028" s="139"/>
      <c r="AF2028" s="139"/>
      <c r="AG2028" s="139"/>
      <c r="AH2028" s="139"/>
      <c r="AI2028" s="139"/>
      <c r="AJ2028" s="139"/>
      <c r="AK2028" s="139"/>
      <c r="AL2028" s="139"/>
      <c r="AM2028" s="139"/>
      <c r="AN2028" s="139"/>
      <c r="AO2028" s="139"/>
      <c r="AP2028" s="139"/>
      <c r="AQ2028" s="139"/>
      <c r="AR2028" s="139"/>
      <c r="AS2028" s="139"/>
      <c r="AT2028" s="139"/>
      <c r="AU2028" s="139"/>
      <c r="AV2028" s="139"/>
      <c r="AW2028" s="139"/>
      <c r="AX2028" s="139"/>
      <c r="AY2028" s="139"/>
      <c r="AZ2028" s="139"/>
      <c r="BA2028" s="139"/>
      <c r="BB2028" s="139"/>
      <c r="BC2028" s="139"/>
      <c r="BD2028" s="139"/>
      <c r="BE2028" s="139"/>
      <c r="BF2028" s="139"/>
      <c r="BG2028" s="139"/>
    </row>
    <row r="2029" spans="1:59" ht="14.25" x14ac:dyDescent="0.2">
      <c r="A2029" s="139"/>
      <c r="B2029" s="139"/>
      <c r="C2029" s="139"/>
      <c r="D2029" s="139"/>
      <c r="E2029" s="139"/>
      <c r="F2029" s="139"/>
      <c r="G2029" s="139"/>
      <c r="H2029" s="139"/>
      <c r="I2029" s="139"/>
      <c r="J2029" s="139"/>
      <c r="K2029" s="139"/>
      <c r="L2029" s="139"/>
      <c r="M2029" s="139"/>
      <c r="N2029" s="139"/>
      <c r="O2029" s="139"/>
      <c r="P2029" s="139"/>
      <c r="Q2029" s="139"/>
      <c r="R2029" s="139"/>
      <c r="S2029" s="139"/>
      <c r="T2029" s="139"/>
      <c r="U2029" s="139"/>
      <c r="V2029" s="139"/>
      <c r="W2029" s="139"/>
      <c r="X2029" s="139"/>
      <c r="Y2029" s="139"/>
      <c r="Z2029" s="139"/>
      <c r="AA2029" s="139"/>
      <c r="AB2029" s="139"/>
      <c r="AC2029" s="139"/>
      <c r="AD2029" s="139"/>
      <c r="AE2029" s="139"/>
      <c r="AF2029" s="139"/>
      <c r="AG2029" s="139"/>
      <c r="AH2029" s="139"/>
      <c r="AI2029" s="139"/>
      <c r="AJ2029" s="139"/>
      <c r="AK2029" s="139"/>
      <c r="AL2029" s="139"/>
      <c r="AM2029" s="139"/>
      <c r="AN2029" s="139"/>
      <c r="AO2029" s="139"/>
      <c r="AP2029" s="139"/>
      <c r="AQ2029" s="139"/>
      <c r="AR2029" s="139"/>
      <c r="AS2029" s="139"/>
      <c r="AT2029" s="139"/>
      <c r="AU2029" s="139"/>
      <c r="AV2029" s="139"/>
      <c r="AW2029" s="139"/>
      <c r="AX2029" s="139"/>
      <c r="AY2029" s="139"/>
      <c r="AZ2029" s="139"/>
      <c r="BA2029" s="139"/>
      <c r="BB2029" s="139"/>
      <c r="BC2029" s="139"/>
      <c r="BD2029" s="139"/>
      <c r="BE2029" s="139"/>
      <c r="BF2029" s="139"/>
      <c r="BG2029" s="139"/>
    </row>
    <row r="2030" spans="1:59" ht="14.25" x14ac:dyDescent="0.2">
      <c r="A2030" s="139"/>
      <c r="B2030" s="139"/>
      <c r="C2030" s="139"/>
      <c r="D2030" s="139"/>
      <c r="E2030" s="139"/>
      <c r="F2030" s="139"/>
      <c r="G2030" s="139"/>
      <c r="H2030" s="139"/>
      <c r="I2030" s="139"/>
      <c r="J2030" s="139"/>
      <c r="K2030" s="139"/>
      <c r="L2030" s="139"/>
      <c r="M2030" s="139"/>
      <c r="N2030" s="139"/>
      <c r="O2030" s="139"/>
      <c r="P2030" s="139"/>
      <c r="Q2030" s="139"/>
      <c r="R2030" s="139"/>
      <c r="S2030" s="139"/>
      <c r="T2030" s="139"/>
      <c r="U2030" s="139"/>
      <c r="V2030" s="139"/>
      <c r="W2030" s="139"/>
      <c r="X2030" s="139"/>
      <c r="Y2030" s="139"/>
      <c r="Z2030" s="139"/>
      <c r="AA2030" s="139"/>
      <c r="AB2030" s="139"/>
      <c r="AC2030" s="139"/>
      <c r="AD2030" s="139"/>
      <c r="AE2030" s="139"/>
      <c r="AF2030" s="139"/>
      <c r="AG2030" s="139"/>
      <c r="AH2030" s="139"/>
      <c r="AI2030" s="139"/>
      <c r="AJ2030" s="139"/>
      <c r="AK2030" s="139"/>
      <c r="AL2030" s="139"/>
      <c r="AM2030" s="139"/>
      <c r="AN2030" s="139"/>
      <c r="AO2030" s="139"/>
      <c r="AP2030" s="139"/>
      <c r="AQ2030" s="139"/>
      <c r="AR2030" s="139"/>
      <c r="AS2030" s="139"/>
      <c r="AT2030" s="139"/>
      <c r="AU2030" s="139"/>
      <c r="AV2030" s="139"/>
      <c r="AW2030" s="139"/>
      <c r="AX2030" s="139"/>
      <c r="AY2030" s="139"/>
      <c r="AZ2030" s="139"/>
      <c r="BA2030" s="139"/>
      <c r="BB2030" s="139"/>
      <c r="BC2030" s="139"/>
      <c r="BD2030" s="139"/>
      <c r="BE2030" s="139"/>
      <c r="BF2030" s="139"/>
      <c r="BG2030" s="139"/>
    </row>
    <row r="2031" spans="1:59" ht="14.25" x14ac:dyDescent="0.2">
      <c r="A2031" s="139"/>
      <c r="B2031" s="139"/>
      <c r="C2031" s="139"/>
      <c r="D2031" s="139"/>
      <c r="E2031" s="139"/>
      <c r="F2031" s="139"/>
      <c r="G2031" s="139"/>
      <c r="H2031" s="139"/>
      <c r="I2031" s="139"/>
      <c r="J2031" s="139"/>
      <c r="K2031" s="139"/>
      <c r="L2031" s="139"/>
      <c r="M2031" s="139"/>
      <c r="N2031" s="139"/>
      <c r="O2031" s="139"/>
      <c r="P2031" s="139"/>
      <c r="Q2031" s="139"/>
      <c r="R2031" s="139"/>
      <c r="S2031" s="139"/>
      <c r="T2031" s="139"/>
      <c r="U2031" s="139"/>
      <c r="V2031" s="139"/>
      <c r="W2031" s="139"/>
      <c r="X2031" s="139"/>
      <c r="Y2031" s="139"/>
      <c r="Z2031" s="139"/>
      <c r="AA2031" s="139"/>
      <c r="AB2031" s="139"/>
      <c r="AC2031" s="139"/>
      <c r="AD2031" s="139"/>
      <c r="AE2031" s="139"/>
      <c r="AF2031" s="139"/>
      <c r="AG2031" s="139"/>
      <c r="AH2031" s="139"/>
      <c r="AI2031" s="139"/>
      <c r="AJ2031" s="139"/>
      <c r="AK2031" s="139"/>
      <c r="AL2031" s="139"/>
      <c r="AM2031" s="139"/>
      <c r="AN2031" s="139"/>
      <c r="AO2031" s="139"/>
      <c r="AP2031" s="139"/>
      <c r="AQ2031" s="139"/>
      <c r="AR2031" s="139"/>
      <c r="AS2031" s="139"/>
      <c r="AT2031" s="139"/>
      <c r="AU2031" s="139"/>
      <c r="AV2031" s="139"/>
      <c r="AW2031" s="139"/>
      <c r="AX2031" s="139"/>
      <c r="AY2031" s="139"/>
      <c r="AZ2031" s="139"/>
      <c r="BA2031" s="139"/>
      <c r="BB2031" s="139"/>
      <c r="BC2031" s="139"/>
      <c r="BD2031" s="139"/>
      <c r="BE2031" s="139"/>
      <c r="BF2031" s="139"/>
      <c r="BG2031" s="139"/>
    </row>
    <row r="2032" spans="1:59" ht="14.25" x14ac:dyDescent="0.2">
      <c r="A2032" s="139"/>
      <c r="B2032" s="139"/>
      <c r="C2032" s="139"/>
      <c r="D2032" s="139"/>
      <c r="E2032" s="139"/>
      <c r="F2032" s="139"/>
      <c r="G2032" s="139"/>
      <c r="H2032" s="139"/>
      <c r="I2032" s="139"/>
      <c r="J2032" s="139"/>
      <c r="K2032" s="139"/>
      <c r="L2032" s="139"/>
      <c r="M2032" s="139"/>
      <c r="N2032" s="139"/>
      <c r="O2032" s="139"/>
      <c r="P2032" s="139"/>
      <c r="Q2032" s="139"/>
      <c r="R2032" s="139"/>
      <c r="S2032" s="139"/>
      <c r="T2032" s="139"/>
      <c r="U2032" s="139"/>
      <c r="V2032" s="139"/>
      <c r="W2032" s="139"/>
      <c r="X2032" s="139"/>
      <c r="Y2032" s="139"/>
      <c r="Z2032" s="139"/>
      <c r="AA2032" s="139"/>
      <c r="AB2032" s="139"/>
      <c r="AC2032" s="139"/>
      <c r="AD2032" s="139"/>
      <c r="AE2032" s="139"/>
      <c r="AF2032" s="139"/>
      <c r="AG2032" s="139"/>
      <c r="AH2032" s="139"/>
      <c r="AI2032" s="139"/>
      <c r="AJ2032" s="139"/>
      <c r="AK2032" s="139"/>
      <c r="AL2032" s="139"/>
      <c r="AM2032" s="139"/>
      <c r="AN2032" s="139"/>
      <c r="AO2032" s="139"/>
      <c r="AP2032" s="139"/>
      <c r="AQ2032" s="139"/>
      <c r="AR2032" s="139"/>
      <c r="AS2032" s="139"/>
      <c r="AT2032" s="139"/>
      <c r="AU2032" s="139"/>
      <c r="AV2032" s="139"/>
      <c r="AW2032" s="139"/>
      <c r="AX2032" s="139"/>
      <c r="AY2032" s="139"/>
      <c r="AZ2032" s="139"/>
      <c r="BA2032" s="139"/>
      <c r="BB2032" s="139"/>
      <c r="BC2032" s="139"/>
      <c r="BD2032" s="139"/>
      <c r="BE2032" s="139"/>
      <c r="BF2032" s="139"/>
      <c r="BG2032" s="139"/>
    </row>
    <row r="2033" spans="1:59" ht="14.25" x14ac:dyDescent="0.2">
      <c r="A2033" s="139"/>
      <c r="B2033" s="139"/>
      <c r="C2033" s="139"/>
      <c r="D2033" s="139"/>
      <c r="E2033" s="139"/>
      <c r="F2033" s="139"/>
      <c r="G2033" s="139"/>
      <c r="H2033" s="139"/>
      <c r="I2033" s="139"/>
      <c r="J2033" s="139"/>
      <c r="K2033" s="139"/>
      <c r="L2033" s="139"/>
      <c r="M2033" s="139"/>
      <c r="N2033" s="139"/>
      <c r="O2033" s="139"/>
      <c r="P2033" s="139"/>
      <c r="Q2033" s="139"/>
      <c r="R2033" s="139"/>
      <c r="S2033" s="139"/>
      <c r="T2033" s="139"/>
      <c r="U2033" s="139"/>
      <c r="V2033" s="139"/>
      <c r="W2033" s="139"/>
      <c r="X2033" s="139"/>
      <c r="Y2033" s="139"/>
      <c r="Z2033" s="139"/>
      <c r="AA2033" s="139"/>
      <c r="AB2033" s="139"/>
      <c r="AC2033" s="139"/>
      <c r="AD2033" s="139"/>
      <c r="AE2033" s="139"/>
      <c r="AF2033" s="139"/>
      <c r="AG2033" s="139"/>
      <c r="AH2033" s="139"/>
      <c r="AI2033" s="139"/>
      <c r="AJ2033" s="139"/>
      <c r="AK2033" s="139"/>
      <c r="AL2033" s="139"/>
      <c r="AM2033" s="139"/>
      <c r="AN2033" s="139"/>
      <c r="AO2033" s="139"/>
      <c r="AP2033" s="139"/>
      <c r="AQ2033" s="139"/>
      <c r="AR2033" s="139"/>
      <c r="AS2033" s="139"/>
      <c r="AT2033" s="139"/>
      <c r="AU2033" s="139"/>
      <c r="AV2033" s="139"/>
      <c r="AW2033" s="139"/>
      <c r="AX2033" s="139"/>
      <c r="AY2033" s="139"/>
      <c r="AZ2033" s="139"/>
      <c r="BA2033" s="139"/>
      <c r="BB2033" s="139"/>
      <c r="BC2033" s="139"/>
      <c r="BD2033" s="139"/>
      <c r="BE2033" s="139"/>
      <c r="BF2033" s="139"/>
      <c r="BG2033" s="139"/>
    </row>
    <row r="2034" spans="1:59" ht="14.25" x14ac:dyDescent="0.2">
      <c r="A2034" s="139"/>
      <c r="B2034" s="139"/>
      <c r="C2034" s="139"/>
      <c r="D2034" s="139"/>
      <c r="E2034" s="139"/>
      <c r="F2034" s="139"/>
      <c r="G2034" s="139"/>
      <c r="H2034" s="139"/>
      <c r="I2034" s="139"/>
      <c r="J2034" s="139"/>
      <c r="K2034" s="139"/>
      <c r="L2034" s="139"/>
      <c r="M2034" s="139"/>
      <c r="N2034" s="139"/>
      <c r="O2034" s="139"/>
      <c r="P2034" s="139"/>
      <c r="Q2034" s="139"/>
      <c r="R2034" s="139"/>
      <c r="S2034" s="139"/>
      <c r="T2034" s="139"/>
      <c r="U2034" s="139"/>
      <c r="V2034" s="139"/>
      <c r="W2034" s="139"/>
      <c r="X2034" s="139"/>
      <c r="Y2034" s="139"/>
      <c r="Z2034" s="139"/>
      <c r="AA2034" s="139"/>
      <c r="AB2034" s="139"/>
      <c r="AC2034" s="139"/>
      <c r="AD2034" s="139"/>
      <c r="AE2034" s="139"/>
      <c r="AF2034" s="139"/>
      <c r="AG2034" s="139"/>
      <c r="AH2034" s="139"/>
      <c r="AI2034" s="139"/>
      <c r="AJ2034" s="139"/>
      <c r="AK2034" s="139"/>
      <c r="AL2034" s="139"/>
      <c r="AM2034" s="139"/>
      <c r="AN2034" s="139"/>
      <c r="AO2034" s="139"/>
      <c r="AP2034" s="139"/>
      <c r="AQ2034" s="139"/>
      <c r="AR2034" s="139"/>
      <c r="AS2034" s="139"/>
      <c r="AT2034" s="139"/>
      <c r="AU2034" s="139"/>
      <c r="AV2034" s="139"/>
      <c r="AW2034" s="139"/>
      <c r="AX2034" s="139"/>
      <c r="AY2034" s="139"/>
      <c r="AZ2034" s="139"/>
      <c r="BA2034" s="139"/>
      <c r="BB2034" s="139"/>
      <c r="BC2034" s="139"/>
      <c r="BD2034" s="139"/>
      <c r="BE2034" s="139"/>
      <c r="BF2034" s="139"/>
      <c r="BG2034" s="139"/>
    </row>
    <row r="2035" spans="1:59" ht="14.25" x14ac:dyDescent="0.2">
      <c r="A2035" s="139"/>
      <c r="B2035" s="139"/>
      <c r="C2035" s="139"/>
      <c r="D2035" s="139"/>
      <c r="E2035" s="139"/>
      <c r="F2035" s="139"/>
      <c r="G2035" s="139"/>
      <c r="H2035" s="139"/>
      <c r="I2035" s="139"/>
      <c r="J2035" s="139"/>
      <c r="K2035" s="139"/>
      <c r="L2035" s="139"/>
      <c r="M2035" s="139"/>
      <c r="N2035" s="139"/>
      <c r="O2035" s="139"/>
      <c r="P2035" s="139"/>
      <c r="Q2035" s="139"/>
      <c r="R2035" s="139"/>
      <c r="S2035" s="139"/>
      <c r="T2035" s="139"/>
      <c r="U2035" s="139"/>
      <c r="V2035" s="139"/>
      <c r="W2035" s="139"/>
      <c r="X2035" s="139"/>
      <c r="Y2035" s="139"/>
      <c r="Z2035" s="139"/>
      <c r="AA2035" s="139"/>
      <c r="AB2035" s="139"/>
      <c r="AC2035" s="139"/>
      <c r="AD2035" s="139"/>
      <c r="AE2035" s="139"/>
      <c r="AF2035" s="139"/>
      <c r="AG2035" s="139"/>
      <c r="AH2035" s="139"/>
      <c r="AI2035" s="139"/>
      <c r="AJ2035" s="139"/>
      <c r="AK2035" s="139"/>
      <c r="AL2035" s="139"/>
      <c r="AM2035" s="139"/>
      <c r="AN2035" s="139"/>
      <c r="AO2035" s="139"/>
      <c r="AP2035" s="139"/>
      <c r="AQ2035" s="139"/>
      <c r="AR2035" s="139"/>
      <c r="AS2035" s="139"/>
      <c r="AT2035" s="139"/>
      <c r="AU2035" s="139"/>
      <c r="AV2035" s="139"/>
      <c r="AW2035" s="139"/>
      <c r="AX2035" s="139"/>
      <c r="AY2035" s="139"/>
      <c r="AZ2035" s="139"/>
      <c r="BA2035" s="139"/>
      <c r="BB2035" s="139"/>
      <c r="BC2035" s="139"/>
      <c r="BD2035" s="139"/>
      <c r="BE2035" s="139"/>
      <c r="BF2035" s="139"/>
      <c r="BG2035" s="139"/>
    </row>
    <row r="2036" spans="1:59" ht="14.25" x14ac:dyDescent="0.2">
      <c r="A2036" s="139"/>
      <c r="B2036" s="139"/>
      <c r="C2036" s="139"/>
      <c r="D2036" s="139"/>
      <c r="E2036" s="139"/>
      <c r="F2036" s="139"/>
      <c r="G2036" s="139"/>
      <c r="H2036" s="139"/>
      <c r="I2036" s="139"/>
      <c r="J2036" s="139"/>
      <c r="K2036" s="139"/>
      <c r="L2036" s="139"/>
      <c r="M2036" s="139"/>
      <c r="N2036" s="139"/>
      <c r="O2036" s="139"/>
      <c r="P2036" s="139"/>
      <c r="Q2036" s="139"/>
      <c r="R2036" s="139"/>
      <c r="S2036" s="139"/>
      <c r="T2036" s="139"/>
      <c r="U2036" s="139"/>
      <c r="V2036" s="139"/>
      <c r="W2036" s="139"/>
      <c r="X2036" s="139"/>
      <c r="Y2036" s="139"/>
      <c r="Z2036" s="139"/>
      <c r="AA2036" s="139"/>
      <c r="AB2036" s="139"/>
      <c r="AC2036" s="139"/>
      <c r="AD2036" s="139"/>
      <c r="AE2036" s="139"/>
      <c r="AF2036" s="139"/>
      <c r="AG2036" s="139"/>
      <c r="AH2036" s="139"/>
      <c r="AI2036" s="139"/>
      <c r="AJ2036" s="139"/>
      <c r="AK2036" s="139"/>
      <c r="AL2036" s="139"/>
      <c r="AM2036" s="139"/>
      <c r="AN2036" s="139"/>
      <c r="AO2036" s="139"/>
      <c r="AP2036" s="139"/>
      <c r="AQ2036" s="139"/>
      <c r="AR2036" s="139"/>
      <c r="AS2036" s="139"/>
      <c r="AT2036" s="139"/>
      <c r="AU2036" s="139"/>
      <c r="AV2036" s="139"/>
      <c r="AW2036" s="139"/>
      <c r="AX2036" s="139"/>
      <c r="AY2036" s="139"/>
      <c r="AZ2036" s="139"/>
      <c r="BA2036" s="139"/>
      <c r="BB2036" s="139"/>
      <c r="BC2036" s="139"/>
      <c r="BD2036" s="139"/>
      <c r="BE2036" s="139"/>
      <c r="BF2036" s="139"/>
      <c r="BG2036" s="139"/>
    </row>
    <row r="2037" spans="1:59" ht="14.25" x14ac:dyDescent="0.2">
      <c r="A2037" s="139"/>
      <c r="B2037" s="139"/>
      <c r="C2037" s="139"/>
      <c r="D2037" s="139"/>
      <c r="E2037" s="139"/>
      <c r="F2037" s="139"/>
      <c r="G2037" s="139"/>
      <c r="H2037" s="139"/>
      <c r="I2037" s="139"/>
      <c r="J2037" s="139"/>
      <c r="K2037" s="139"/>
      <c r="L2037" s="139"/>
      <c r="M2037" s="139"/>
      <c r="N2037" s="139"/>
      <c r="O2037" s="139"/>
      <c r="P2037" s="139"/>
      <c r="Q2037" s="139"/>
      <c r="R2037" s="139"/>
      <c r="S2037" s="139"/>
      <c r="T2037" s="139"/>
      <c r="U2037" s="139"/>
      <c r="V2037" s="139"/>
      <c r="W2037" s="139"/>
      <c r="X2037" s="139"/>
      <c r="Y2037" s="139"/>
      <c r="Z2037" s="139"/>
      <c r="AA2037" s="139"/>
      <c r="AB2037" s="139"/>
      <c r="AC2037" s="139"/>
      <c r="AD2037" s="139"/>
      <c r="AE2037" s="139"/>
      <c r="AF2037" s="139"/>
      <c r="AG2037" s="139"/>
      <c r="AH2037" s="139"/>
      <c r="AI2037" s="139"/>
      <c r="AJ2037" s="139"/>
      <c r="AK2037" s="139"/>
      <c r="AL2037" s="139"/>
      <c r="AM2037" s="139"/>
      <c r="AN2037" s="139"/>
      <c r="AO2037" s="139"/>
      <c r="AP2037" s="139"/>
      <c r="AQ2037" s="139"/>
      <c r="AR2037" s="139"/>
      <c r="AS2037" s="139"/>
      <c r="AT2037" s="139"/>
      <c r="AU2037" s="139"/>
      <c r="AV2037" s="139"/>
      <c r="AW2037" s="139"/>
      <c r="AX2037" s="139"/>
      <c r="AY2037" s="139"/>
      <c r="AZ2037" s="139"/>
      <c r="BA2037" s="139"/>
      <c r="BB2037" s="139"/>
      <c r="BC2037" s="139"/>
      <c r="BD2037" s="139"/>
      <c r="BE2037" s="139"/>
      <c r="BF2037" s="139"/>
      <c r="BG2037" s="139"/>
    </row>
    <row r="2038" spans="1:59" ht="14.25" x14ac:dyDescent="0.2">
      <c r="A2038" s="139"/>
      <c r="B2038" s="139"/>
      <c r="C2038" s="139"/>
      <c r="D2038" s="139"/>
      <c r="E2038" s="139"/>
      <c r="F2038" s="139"/>
      <c r="G2038" s="139"/>
      <c r="H2038" s="139"/>
      <c r="I2038" s="139"/>
      <c r="J2038" s="139"/>
      <c r="K2038" s="139"/>
      <c r="L2038" s="139"/>
      <c r="M2038" s="139"/>
      <c r="N2038" s="139"/>
      <c r="O2038" s="139"/>
      <c r="P2038" s="139"/>
      <c r="Q2038" s="139"/>
      <c r="R2038" s="139"/>
      <c r="S2038" s="139"/>
      <c r="T2038" s="139"/>
      <c r="U2038" s="139"/>
      <c r="V2038" s="139"/>
      <c r="W2038" s="139"/>
      <c r="X2038" s="139"/>
      <c r="Y2038" s="139"/>
      <c r="Z2038" s="139"/>
      <c r="AA2038" s="139"/>
      <c r="AB2038" s="139"/>
      <c r="AC2038" s="139"/>
      <c r="AD2038" s="139"/>
      <c r="AE2038" s="139"/>
      <c r="AF2038" s="139"/>
      <c r="AG2038" s="139"/>
      <c r="AH2038" s="139"/>
      <c r="AI2038" s="139"/>
      <c r="AJ2038" s="139"/>
      <c r="AK2038" s="139"/>
      <c r="AL2038" s="139"/>
      <c r="AM2038" s="139"/>
      <c r="AN2038" s="139"/>
      <c r="AO2038" s="139"/>
      <c r="AP2038" s="139"/>
      <c r="AQ2038" s="139"/>
      <c r="AR2038" s="139"/>
      <c r="AS2038" s="139"/>
      <c r="AT2038" s="139"/>
      <c r="AU2038" s="139"/>
      <c r="AV2038" s="139"/>
      <c r="AW2038" s="139"/>
      <c r="AX2038" s="139"/>
      <c r="AY2038" s="139"/>
      <c r="AZ2038" s="139"/>
      <c r="BA2038" s="139"/>
      <c r="BB2038" s="139"/>
      <c r="BC2038" s="139"/>
      <c r="BD2038" s="139"/>
      <c r="BE2038" s="139"/>
      <c r="BF2038" s="139"/>
      <c r="BG2038" s="139"/>
    </row>
    <row r="2039" spans="1:59" ht="14.25" x14ac:dyDescent="0.2">
      <c r="A2039" s="139"/>
      <c r="B2039" s="139"/>
      <c r="C2039" s="139"/>
      <c r="D2039" s="139"/>
      <c r="E2039" s="139"/>
      <c r="F2039" s="139"/>
      <c r="G2039" s="139"/>
      <c r="H2039" s="139"/>
      <c r="I2039" s="139"/>
      <c r="J2039" s="139"/>
      <c r="K2039" s="139"/>
      <c r="L2039" s="139"/>
      <c r="M2039" s="139"/>
      <c r="N2039" s="139"/>
      <c r="O2039" s="139"/>
      <c r="P2039" s="139"/>
      <c r="Q2039" s="139"/>
      <c r="R2039" s="139"/>
      <c r="S2039" s="139"/>
      <c r="T2039" s="139"/>
      <c r="U2039" s="139"/>
      <c r="V2039" s="139"/>
      <c r="W2039" s="139"/>
      <c r="X2039" s="139"/>
      <c r="Y2039" s="139"/>
      <c r="Z2039" s="139"/>
      <c r="AA2039" s="139"/>
      <c r="AB2039" s="139"/>
      <c r="AC2039" s="139"/>
      <c r="AD2039" s="139"/>
      <c r="AE2039" s="139"/>
      <c r="AF2039" s="139"/>
      <c r="AG2039" s="139"/>
      <c r="AH2039" s="139"/>
      <c r="AI2039" s="139"/>
      <c r="AJ2039" s="139"/>
      <c r="AK2039" s="139"/>
      <c r="AL2039" s="139"/>
      <c r="AM2039" s="139"/>
      <c r="AN2039" s="139"/>
      <c r="AO2039" s="139"/>
      <c r="AP2039" s="139"/>
      <c r="AQ2039" s="139"/>
      <c r="AR2039" s="139"/>
      <c r="AS2039" s="139"/>
      <c r="AT2039" s="139"/>
      <c r="AU2039" s="139"/>
      <c r="AV2039" s="139"/>
      <c r="AW2039" s="139"/>
      <c r="AX2039" s="139"/>
      <c r="AY2039" s="139"/>
      <c r="AZ2039" s="139"/>
      <c r="BA2039" s="139"/>
      <c r="BB2039" s="139"/>
      <c r="BC2039" s="139"/>
      <c r="BD2039" s="139"/>
      <c r="BE2039" s="139"/>
      <c r="BF2039" s="139"/>
      <c r="BG2039" s="139"/>
    </row>
    <row r="2040" spans="1:59" ht="14.25" x14ac:dyDescent="0.2">
      <c r="A2040" s="139"/>
      <c r="B2040" s="139"/>
      <c r="C2040" s="139"/>
      <c r="D2040" s="139"/>
      <c r="E2040" s="139"/>
      <c r="F2040" s="139"/>
      <c r="G2040" s="139"/>
      <c r="H2040" s="139"/>
      <c r="I2040" s="139"/>
      <c r="J2040" s="139"/>
      <c r="K2040" s="139"/>
      <c r="L2040" s="139"/>
      <c r="M2040" s="139"/>
      <c r="N2040" s="139"/>
      <c r="O2040" s="139"/>
      <c r="P2040" s="139"/>
      <c r="Q2040" s="139"/>
      <c r="R2040" s="139"/>
      <c r="S2040" s="139"/>
      <c r="T2040" s="139"/>
      <c r="U2040" s="139"/>
      <c r="V2040" s="139"/>
      <c r="W2040" s="139"/>
      <c r="X2040" s="139"/>
      <c r="Y2040" s="139"/>
      <c r="Z2040" s="139"/>
      <c r="AA2040" s="139"/>
      <c r="AB2040" s="139"/>
      <c r="AC2040" s="139"/>
      <c r="AD2040" s="139"/>
      <c r="AE2040" s="139"/>
      <c r="AF2040" s="139"/>
      <c r="AG2040" s="139"/>
      <c r="AH2040" s="139"/>
      <c r="AI2040" s="139"/>
      <c r="AJ2040" s="139"/>
      <c r="AK2040" s="139"/>
      <c r="AL2040" s="139"/>
      <c r="AM2040" s="139"/>
      <c r="AN2040" s="139"/>
      <c r="AO2040" s="139"/>
      <c r="AP2040" s="139"/>
      <c r="AQ2040" s="139"/>
      <c r="AR2040" s="139"/>
      <c r="AS2040" s="139"/>
      <c r="AT2040" s="139"/>
      <c r="AU2040" s="139"/>
      <c r="AV2040" s="139"/>
      <c r="AW2040" s="139"/>
      <c r="AX2040" s="139"/>
      <c r="AY2040" s="139"/>
      <c r="AZ2040" s="139"/>
      <c r="BA2040" s="139"/>
      <c r="BB2040" s="139"/>
      <c r="BC2040" s="139"/>
      <c r="BD2040" s="139"/>
      <c r="BE2040" s="139"/>
      <c r="BF2040" s="139"/>
      <c r="BG2040" s="139"/>
    </row>
    <row r="2041" spans="1:59" ht="14.25" x14ac:dyDescent="0.2">
      <c r="A2041" s="139"/>
      <c r="B2041" s="139"/>
      <c r="C2041" s="139"/>
      <c r="D2041" s="139"/>
      <c r="E2041" s="139"/>
      <c r="F2041" s="139"/>
      <c r="G2041" s="139"/>
      <c r="H2041" s="139"/>
      <c r="I2041" s="139"/>
      <c r="J2041" s="139"/>
      <c r="K2041" s="139"/>
      <c r="L2041" s="139"/>
      <c r="M2041" s="139"/>
      <c r="N2041" s="139"/>
      <c r="O2041" s="139"/>
      <c r="P2041" s="139"/>
      <c r="Q2041" s="139"/>
      <c r="R2041" s="139"/>
      <c r="S2041" s="139"/>
      <c r="T2041" s="139"/>
      <c r="U2041" s="139"/>
      <c r="V2041" s="139"/>
      <c r="W2041" s="139"/>
      <c r="X2041" s="139"/>
      <c r="Y2041" s="139"/>
      <c r="Z2041" s="139"/>
      <c r="AA2041" s="139"/>
      <c r="AB2041" s="139"/>
      <c r="AC2041" s="139"/>
      <c r="AD2041" s="139"/>
      <c r="AE2041" s="139"/>
      <c r="AF2041" s="139"/>
      <c r="AG2041" s="139"/>
      <c r="AH2041" s="139"/>
      <c r="AI2041" s="139"/>
      <c r="AJ2041" s="139"/>
      <c r="AK2041" s="139"/>
      <c r="AL2041" s="139"/>
      <c r="AM2041" s="139"/>
      <c r="AN2041" s="139"/>
      <c r="AO2041" s="139"/>
      <c r="AP2041" s="139"/>
      <c r="AQ2041" s="139"/>
      <c r="AR2041" s="139"/>
      <c r="AS2041" s="139"/>
      <c r="AT2041" s="139"/>
      <c r="AU2041" s="139"/>
      <c r="AV2041" s="139"/>
      <c r="AW2041" s="139"/>
      <c r="AX2041" s="139"/>
      <c r="AY2041" s="139"/>
      <c r="AZ2041" s="139"/>
      <c r="BA2041" s="139"/>
      <c r="BB2041" s="139"/>
      <c r="BC2041" s="139"/>
      <c r="BD2041" s="139"/>
      <c r="BE2041" s="139"/>
      <c r="BF2041" s="139"/>
      <c r="BG2041" s="139"/>
    </row>
    <row r="2042" spans="1:59" ht="14.25" x14ac:dyDescent="0.2">
      <c r="A2042" s="139"/>
      <c r="B2042" s="139"/>
      <c r="C2042" s="139"/>
      <c r="D2042" s="139"/>
      <c r="E2042" s="139"/>
      <c r="F2042" s="139"/>
      <c r="G2042" s="139"/>
      <c r="H2042" s="139"/>
      <c r="I2042" s="139"/>
      <c r="J2042" s="139"/>
      <c r="K2042" s="139"/>
      <c r="L2042" s="139"/>
      <c r="M2042" s="139"/>
      <c r="N2042" s="139"/>
      <c r="O2042" s="139"/>
      <c r="P2042" s="139"/>
      <c r="Q2042" s="139"/>
      <c r="R2042" s="139"/>
      <c r="S2042" s="139"/>
      <c r="T2042" s="139"/>
      <c r="U2042" s="139"/>
      <c r="V2042" s="139"/>
      <c r="W2042" s="139"/>
      <c r="X2042" s="139"/>
      <c r="Y2042" s="139"/>
      <c r="Z2042" s="139"/>
      <c r="AA2042" s="139"/>
      <c r="AB2042" s="139"/>
      <c r="AC2042" s="139"/>
      <c r="AD2042" s="139"/>
      <c r="AE2042" s="139"/>
      <c r="AF2042" s="139"/>
      <c r="AG2042" s="139"/>
      <c r="AH2042" s="139"/>
      <c r="AI2042" s="139"/>
      <c r="AJ2042" s="139"/>
      <c r="AK2042" s="139"/>
      <c r="AL2042" s="139"/>
      <c r="AM2042" s="139"/>
      <c r="AN2042" s="139"/>
      <c r="AO2042" s="139"/>
      <c r="AP2042" s="139"/>
      <c r="AQ2042" s="139"/>
      <c r="AR2042" s="139"/>
      <c r="AS2042" s="139"/>
      <c r="AT2042" s="139"/>
      <c r="AU2042" s="139"/>
      <c r="AV2042" s="139"/>
      <c r="AW2042" s="139"/>
      <c r="AX2042" s="139"/>
      <c r="AY2042" s="139"/>
      <c r="AZ2042" s="139"/>
      <c r="BA2042" s="139"/>
      <c r="BB2042" s="139"/>
      <c r="BC2042" s="139"/>
      <c r="BD2042" s="139"/>
      <c r="BE2042" s="139"/>
      <c r="BF2042" s="139"/>
      <c r="BG2042" s="139"/>
    </row>
    <row r="2043" spans="1:59" ht="14.25" x14ac:dyDescent="0.2">
      <c r="A2043" s="139"/>
      <c r="B2043" s="139"/>
      <c r="C2043" s="139"/>
      <c r="D2043" s="139"/>
      <c r="E2043" s="139"/>
      <c r="F2043" s="139"/>
      <c r="G2043" s="139"/>
      <c r="H2043" s="139"/>
      <c r="I2043" s="139"/>
      <c r="J2043" s="139"/>
      <c r="K2043" s="139"/>
      <c r="L2043" s="139"/>
      <c r="M2043" s="139"/>
      <c r="N2043" s="139"/>
      <c r="O2043" s="139"/>
      <c r="P2043" s="139"/>
      <c r="Q2043" s="139"/>
      <c r="R2043" s="139"/>
      <c r="S2043" s="139"/>
      <c r="T2043" s="139"/>
      <c r="U2043" s="139"/>
      <c r="V2043" s="139"/>
      <c r="W2043" s="139"/>
      <c r="X2043" s="139"/>
      <c r="Y2043" s="139"/>
      <c r="Z2043" s="139"/>
      <c r="AA2043" s="139"/>
      <c r="AB2043" s="139"/>
      <c r="AC2043" s="139"/>
      <c r="AD2043" s="139"/>
      <c r="AE2043" s="139"/>
      <c r="AF2043" s="139"/>
      <c r="AG2043" s="139"/>
      <c r="AH2043" s="139"/>
      <c r="AI2043" s="139"/>
      <c r="AJ2043" s="139"/>
      <c r="AK2043" s="139"/>
      <c r="AL2043" s="139"/>
      <c r="AM2043" s="139"/>
      <c r="AN2043" s="139"/>
      <c r="AO2043" s="139"/>
      <c r="AP2043" s="139"/>
      <c r="AQ2043" s="139"/>
      <c r="AR2043" s="139"/>
      <c r="AS2043" s="139"/>
      <c r="AT2043" s="139"/>
      <c r="AU2043" s="139"/>
      <c r="AV2043" s="139"/>
      <c r="AW2043" s="139"/>
      <c r="AX2043" s="139"/>
      <c r="AY2043" s="139"/>
      <c r="AZ2043" s="139"/>
      <c r="BA2043" s="139"/>
      <c r="BB2043" s="139"/>
      <c r="BC2043" s="139"/>
      <c r="BD2043" s="139"/>
      <c r="BE2043" s="139"/>
      <c r="BF2043" s="139"/>
      <c r="BG2043" s="139"/>
    </row>
    <row r="2044" spans="1:59" ht="14.25" x14ac:dyDescent="0.2">
      <c r="A2044" s="139"/>
      <c r="B2044" s="139"/>
      <c r="C2044" s="139"/>
      <c r="D2044" s="139"/>
      <c r="E2044" s="139"/>
      <c r="F2044" s="139"/>
      <c r="G2044" s="139"/>
      <c r="H2044" s="139"/>
      <c r="I2044" s="139"/>
      <c r="J2044" s="139"/>
      <c r="K2044" s="139"/>
      <c r="L2044" s="139"/>
      <c r="M2044" s="139"/>
      <c r="N2044" s="139"/>
      <c r="O2044" s="139"/>
      <c r="P2044" s="139"/>
      <c r="Q2044" s="139"/>
      <c r="R2044" s="139"/>
      <c r="S2044" s="139"/>
      <c r="T2044" s="139"/>
      <c r="U2044" s="139"/>
      <c r="V2044" s="139"/>
      <c r="W2044" s="139"/>
      <c r="X2044" s="139"/>
      <c r="Y2044" s="139"/>
      <c r="Z2044" s="139"/>
      <c r="AA2044" s="139"/>
      <c r="AB2044" s="139"/>
      <c r="AC2044" s="139"/>
      <c r="AD2044" s="139"/>
      <c r="AE2044" s="139"/>
      <c r="AF2044" s="139"/>
      <c r="AG2044" s="139"/>
      <c r="AH2044" s="139"/>
      <c r="AI2044" s="139"/>
      <c r="AJ2044" s="139"/>
      <c r="AK2044" s="139"/>
      <c r="AL2044" s="139"/>
      <c r="AM2044" s="139"/>
      <c r="AN2044" s="139"/>
      <c r="AO2044" s="139"/>
      <c r="AP2044" s="139"/>
      <c r="AQ2044" s="139"/>
      <c r="AR2044" s="139"/>
      <c r="AS2044" s="139"/>
      <c r="AT2044" s="139"/>
      <c r="AU2044" s="139"/>
      <c r="AV2044" s="139"/>
      <c r="AW2044" s="139"/>
      <c r="AX2044" s="139"/>
      <c r="AY2044" s="139"/>
      <c r="AZ2044" s="139"/>
      <c r="BA2044" s="139"/>
      <c r="BB2044" s="139"/>
      <c r="BC2044" s="139"/>
      <c r="BD2044" s="139"/>
      <c r="BE2044" s="139"/>
      <c r="BF2044" s="139"/>
      <c r="BG2044" s="139"/>
    </row>
    <row r="2045" spans="1:59" ht="14.25" x14ac:dyDescent="0.2">
      <c r="A2045" s="139"/>
      <c r="B2045" s="139"/>
      <c r="C2045" s="139"/>
      <c r="D2045" s="139"/>
      <c r="E2045" s="139"/>
      <c r="F2045" s="139"/>
      <c r="G2045" s="139"/>
      <c r="H2045" s="139"/>
      <c r="I2045" s="139"/>
      <c r="J2045" s="139"/>
      <c r="K2045" s="139"/>
      <c r="L2045" s="139"/>
      <c r="M2045" s="139"/>
      <c r="N2045" s="139"/>
      <c r="O2045" s="139"/>
      <c r="P2045" s="139"/>
      <c r="Q2045" s="139"/>
      <c r="R2045" s="139"/>
      <c r="S2045" s="139"/>
      <c r="T2045" s="139"/>
      <c r="U2045" s="139"/>
      <c r="V2045" s="139"/>
      <c r="W2045" s="139"/>
      <c r="X2045" s="139"/>
      <c r="Y2045" s="139"/>
      <c r="Z2045" s="139"/>
      <c r="AA2045" s="139"/>
      <c r="AB2045" s="139"/>
      <c r="AC2045" s="139"/>
      <c r="AD2045" s="139"/>
      <c r="AE2045" s="139"/>
      <c r="AF2045" s="139"/>
      <c r="AG2045" s="139"/>
      <c r="AH2045" s="139"/>
      <c r="AI2045" s="139"/>
      <c r="AJ2045" s="139"/>
      <c r="AK2045" s="139"/>
      <c r="AL2045" s="139"/>
      <c r="AM2045" s="139"/>
      <c r="AN2045" s="139"/>
      <c r="AO2045" s="139"/>
      <c r="AP2045" s="139"/>
      <c r="AQ2045" s="139"/>
      <c r="AR2045" s="139"/>
      <c r="AS2045" s="139"/>
      <c r="AT2045" s="139"/>
      <c r="AU2045" s="139"/>
      <c r="AV2045" s="139"/>
      <c r="AW2045" s="139"/>
      <c r="AX2045" s="139"/>
      <c r="AY2045" s="139"/>
      <c r="AZ2045" s="139"/>
      <c r="BA2045" s="139"/>
      <c r="BB2045" s="139"/>
      <c r="BC2045" s="139"/>
      <c r="BD2045" s="139"/>
      <c r="BE2045" s="139"/>
      <c r="BF2045" s="139"/>
      <c r="BG2045" s="139"/>
    </row>
    <row r="2046" spans="1:59" ht="14.25" x14ac:dyDescent="0.2">
      <c r="A2046" s="139"/>
      <c r="B2046" s="139"/>
      <c r="C2046" s="139"/>
      <c r="D2046" s="139"/>
      <c r="E2046" s="139"/>
      <c r="F2046" s="139"/>
      <c r="G2046" s="139"/>
      <c r="H2046" s="139"/>
      <c r="I2046" s="139"/>
      <c r="J2046" s="139"/>
      <c r="K2046" s="139"/>
      <c r="L2046" s="139"/>
      <c r="M2046" s="139"/>
      <c r="N2046" s="139"/>
      <c r="O2046" s="139"/>
      <c r="P2046" s="139"/>
      <c r="Q2046" s="139"/>
      <c r="R2046" s="139"/>
      <c r="S2046" s="139"/>
      <c r="T2046" s="139"/>
      <c r="U2046" s="139"/>
      <c r="V2046" s="139"/>
      <c r="W2046" s="139"/>
      <c r="X2046" s="139"/>
      <c r="Y2046" s="139"/>
      <c r="Z2046" s="139"/>
      <c r="AA2046" s="139"/>
      <c r="AB2046" s="139"/>
      <c r="AC2046" s="139"/>
      <c r="AD2046" s="139"/>
      <c r="AE2046" s="139"/>
      <c r="AF2046" s="139"/>
      <c r="AG2046" s="139"/>
      <c r="AH2046" s="139"/>
      <c r="AI2046" s="139"/>
      <c r="AJ2046" s="139"/>
      <c r="AK2046" s="139"/>
      <c r="AL2046" s="139"/>
      <c r="AM2046" s="139"/>
      <c r="AN2046" s="139"/>
      <c r="AO2046" s="139"/>
      <c r="AP2046" s="139"/>
      <c r="AQ2046" s="139"/>
      <c r="AR2046" s="139"/>
      <c r="AS2046" s="139"/>
      <c r="AT2046" s="139"/>
      <c r="AU2046" s="139"/>
      <c r="AV2046" s="139"/>
      <c r="AW2046" s="139"/>
      <c r="AX2046" s="139"/>
      <c r="AY2046" s="139"/>
      <c r="AZ2046" s="139"/>
      <c r="BA2046" s="139"/>
      <c r="BB2046" s="139"/>
      <c r="BC2046" s="139"/>
      <c r="BD2046" s="139"/>
      <c r="BE2046" s="139"/>
      <c r="BF2046" s="139"/>
      <c r="BG2046" s="139"/>
    </row>
    <row r="2047" spans="1:59" ht="14.25" x14ac:dyDescent="0.2">
      <c r="A2047" s="139"/>
      <c r="B2047" s="139"/>
      <c r="C2047" s="139"/>
      <c r="D2047" s="139"/>
      <c r="E2047" s="139"/>
      <c r="F2047" s="139"/>
      <c r="G2047" s="139"/>
      <c r="H2047" s="139"/>
      <c r="I2047" s="139"/>
      <c r="J2047" s="139"/>
      <c r="K2047" s="139"/>
      <c r="L2047" s="139"/>
      <c r="M2047" s="139"/>
      <c r="N2047" s="139"/>
      <c r="O2047" s="139"/>
      <c r="P2047" s="139"/>
      <c r="Q2047" s="139"/>
      <c r="R2047" s="139"/>
      <c r="S2047" s="139"/>
      <c r="T2047" s="139"/>
      <c r="U2047" s="139"/>
      <c r="V2047" s="139"/>
      <c r="W2047" s="139"/>
      <c r="X2047" s="139"/>
      <c r="Y2047" s="139"/>
      <c r="Z2047" s="139"/>
      <c r="AA2047" s="139"/>
      <c r="AB2047" s="139"/>
      <c r="AC2047" s="139"/>
      <c r="AD2047" s="139"/>
      <c r="AE2047" s="139"/>
      <c r="AF2047" s="139"/>
      <c r="AG2047" s="139"/>
      <c r="AH2047" s="139"/>
      <c r="AI2047" s="139"/>
      <c r="AJ2047" s="139"/>
      <c r="AK2047" s="139"/>
      <c r="AL2047" s="139"/>
      <c r="AM2047" s="139"/>
      <c r="AN2047" s="139"/>
      <c r="AO2047" s="139"/>
      <c r="AP2047" s="139"/>
      <c r="AQ2047" s="139"/>
      <c r="AR2047" s="139"/>
      <c r="AS2047" s="139"/>
      <c r="AT2047" s="139"/>
      <c r="AU2047" s="139"/>
      <c r="AV2047" s="139"/>
      <c r="AW2047" s="139"/>
      <c r="AX2047" s="139"/>
      <c r="AY2047" s="139"/>
      <c r="AZ2047" s="139"/>
      <c r="BA2047" s="139"/>
      <c r="BB2047" s="139"/>
      <c r="BC2047" s="139"/>
      <c r="BD2047" s="139"/>
      <c r="BE2047" s="139"/>
      <c r="BF2047" s="139"/>
      <c r="BG2047" s="139"/>
    </row>
    <row r="2048" spans="1:59" ht="14.25" x14ac:dyDescent="0.2">
      <c r="A2048" s="139"/>
      <c r="B2048" s="139"/>
      <c r="C2048" s="139"/>
      <c r="D2048" s="139"/>
      <c r="E2048" s="139"/>
      <c r="F2048" s="139"/>
      <c r="G2048" s="139"/>
      <c r="H2048" s="139"/>
      <c r="I2048" s="139"/>
      <c r="J2048" s="139"/>
      <c r="K2048" s="139"/>
      <c r="L2048" s="139"/>
      <c r="M2048" s="139"/>
      <c r="N2048" s="139"/>
      <c r="O2048" s="139"/>
      <c r="P2048" s="139"/>
      <c r="Q2048" s="139"/>
      <c r="R2048" s="139"/>
      <c r="S2048" s="139"/>
      <c r="T2048" s="139"/>
      <c r="U2048" s="139"/>
      <c r="V2048" s="139"/>
      <c r="W2048" s="139"/>
      <c r="X2048" s="139"/>
      <c r="Y2048" s="139"/>
      <c r="Z2048" s="139"/>
      <c r="AA2048" s="139"/>
      <c r="AB2048" s="139"/>
      <c r="AC2048" s="139"/>
      <c r="AD2048" s="139"/>
      <c r="AE2048" s="139"/>
      <c r="AF2048" s="139"/>
      <c r="AG2048" s="139"/>
      <c r="AH2048" s="139"/>
      <c r="AI2048" s="139"/>
      <c r="AJ2048" s="139"/>
      <c r="AK2048" s="139"/>
      <c r="AL2048" s="139"/>
      <c r="AM2048" s="139"/>
      <c r="AN2048" s="139"/>
      <c r="AO2048" s="139"/>
      <c r="AP2048" s="139"/>
      <c r="AQ2048" s="139"/>
      <c r="AR2048" s="139"/>
      <c r="AS2048" s="139"/>
      <c r="AT2048" s="139"/>
      <c r="AU2048" s="139"/>
      <c r="AV2048" s="139"/>
      <c r="AW2048" s="139"/>
      <c r="AX2048" s="139"/>
      <c r="AY2048" s="139"/>
      <c r="AZ2048" s="139"/>
      <c r="BA2048" s="139"/>
      <c r="BB2048" s="139"/>
      <c r="BC2048" s="139"/>
      <c r="BD2048" s="139"/>
      <c r="BE2048" s="139"/>
      <c r="BF2048" s="139"/>
      <c r="BG2048" s="139"/>
    </row>
    <row r="2049" spans="1:59" ht="14.25" x14ac:dyDescent="0.2">
      <c r="A2049" s="139"/>
      <c r="B2049" s="139"/>
      <c r="C2049" s="139"/>
      <c r="D2049" s="139"/>
      <c r="E2049" s="139"/>
      <c r="F2049" s="139"/>
      <c r="G2049" s="139"/>
      <c r="H2049" s="139"/>
      <c r="I2049" s="139"/>
      <c r="J2049" s="139"/>
      <c r="K2049" s="139"/>
      <c r="L2049" s="139"/>
      <c r="M2049" s="139"/>
      <c r="N2049" s="139"/>
      <c r="O2049" s="139"/>
      <c r="P2049" s="139"/>
      <c r="Q2049" s="139"/>
      <c r="R2049" s="139"/>
      <c r="S2049" s="139"/>
      <c r="T2049" s="139"/>
      <c r="U2049" s="139"/>
      <c r="V2049" s="139"/>
      <c r="W2049" s="139"/>
      <c r="X2049" s="139"/>
      <c r="Y2049" s="139"/>
      <c r="Z2049" s="139"/>
      <c r="AA2049" s="139"/>
      <c r="AB2049" s="139"/>
      <c r="AC2049" s="139"/>
      <c r="AD2049" s="139"/>
      <c r="AE2049" s="139"/>
      <c r="AF2049" s="139"/>
      <c r="AG2049" s="139"/>
      <c r="AH2049" s="139"/>
      <c r="AI2049" s="139"/>
      <c r="AJ2049" s="139"/>
      <c r="AK2049" s="139"/>
      <c r="AL2049" s="139"/>
      <c r="AM2049" s="139"/>
      <c r="AN2049" s="139"/>
      <c r="AO2049" s="139"/>
      <c r="AP2049" s="139"/>
      <c r="AQ2049" s="139"/>
      <c r="AR2049" s="139"/>
      <c r="AS2049" s="139"/>
      <c r="AT2049" s="139"/>
      <c r="AU2049" s="139"/>
      <c r="AV2049" s="139"/>
      <c r="AW2049" s="139"/>
      <c r="AX2049" s="139"/>
      <c r="AY2049" s="139"/>
      <c r="AZ2049" s="139"/>
      <c r="BA2049" s="139"/>
      <c r="BB2049" s="139"/>
      <c r="BC2049" s="139"/>
      <c r="BD2049" s="139"/>
      <c r="BE2049" s="139"/>
      <c r="BF2049" s="139"/>
      <c r="BG2049" s="139"/>
    </row>
    <row r="2050" spans="1:59" ht="14.25" x14ac:dyDescent="0.2">
      <c r="A2050" s="139"/>
      <c r="B2050" s="139"/>
      <c r="C2050" s="139"/>
      <c r="D2050" s="139"/>
      <c r="E2050" s="139"/>
      <c r="F2050" s="139"/>
      <c r="G2050" s="139"/>
      <c r="H2050" s="139"/>
      <c r="I2050" s="139"/>
      <c r="J2050" s="139"/>
      <c r="K2050" s="139"/>
      <c r="L2050" s="139"/>
      <c r="M2050" s="139"/>
      <c r="N2050" s="139"/>
      <c r="O2050" s="139"/>
      <c r="P2050" s="139"/>
      <c r="Q2050" s="139"/>
      <c r="R2050" s="139"/>
      <c r="S2050" s="139"/>
      <c r="T2050" s="139"/>
      <c r="U2050" s="139"/>
      <c r="V2050" s="139"/>
      <c r="W2050" s="139"/>
      <c r="X2050" s="139"/>
      <c r="Y2050" s="139"/>
      <c r="Z2050" s="139"/>
      <c r="AA2050" s="139"/>
      <c r="AB2050" s="139"/>
      <c r="AC2050" s="139"/>
      <c r="AD2050" s="139"/>
      <c r="AE2050" s="139"/>
      <c r="AF2050" s="139"/>
      <c r="AG2050" s="139"/>
      <c r="AH2050" s="139"/>
      <c r="AI2050" s="139"/>
      <c r="AJ2050" s="139"/>
      <c r="AK2050" s="139"/>
      <c r="AL2050" s="139"/>
      <c r="AM2050" s="139"/>
      <c r="AN2050" s="139"/>
      <c r="AO2050" s="139"/>
      <c r="AP2050" s="139"/>
      <c r="AQ2050" s="139"/>
      <c r="AR2050" s="139"/>
      <c r="AS2050" s="139"/>
      <c r="AT2050" s="139"/>
      <c r="AU2050" s="139"/>
      <c r="AV2050" s="139"/>
      <c r="AW2050" s="139"/>
      <c r="AX2050" s="139"/>
      <c r="AY2050" s="139"/>
      <c r="AZ2050" s="139"/>
      <c r="BA2050" s="139"/>
      <c r="BB2050" s="139"/>
      <c r="BC2050" s="139"/>
      <c r="BD2050" s="139"/>
      <c r="BE2050" s="139"/>
      <c r="BF2050" s="139"/>
      <c r="BG2050" s="139"/>
    </row>
    <row r="2051" spans="1:59" ht="14.25" x14ac:dyDescent="0.2">
      <c r="A2051" s="139"/>
      <c r="B2051" s="139"/>
      <c r="C2051" s="139"/>
      <c r="D2051" s="139"/>
      <c r="E2051" s="139"/>
      <c r="F2051" s="139"/>
      <c r="G2051" s="139"/>
      <c r="H2051" s="139"/>
      <c r="I2051" s="139"/>
      <c r="J2051" s="139"/>
      <c r="K2051" s="139"/>
      <c r="L2051" s="139"/>
      <c r="M2051" s="139"/>
      <c r="N2051" s="139"/>
      <c r="O2051" s="139"/>
      <c r="P2051" s="139"/>
      <c r="Q2051" s="139"/>
      <c r="R2051" s="139"/>
      <c r="S2051" s="139"/>
      <c r="T2051" s="139"/>
      <c r="U2051" s="139"/>
      <c r="V2051" s="139"/>
      <c r="W2051" s="139"/>
      <c r="X2051" s="139"/>
      <c r="Y2051" s="139"/>
      <c r="Z2051" s="139"/>
      <c r="AA2051" s="139"/>
      <c r="AB2051" s="139"/>
      <c r="AC2051" s="139"/>
      <c r="AD2051" s="139"/>
      <c r="AE2051" s="139"/>
      <c r="AF2051" s="139"/>
      <c r="AG2051" s="139"/>
      <c r="AH2051" s="139"/>
      <c r="AI2051" s="139"/>
      <c r="AJ2051" s="139"/>
      <c r="AK2051" s="139"/>
      <c r="AL2051" s="139"/>
      <c r="AM2051" s="139"/>
      <c r="AN2051" s="139"/>
      <c r="AO2051" s="139"/>
      <c r="AP2051" s="139"/>
      <c r="AQ2051" s="139"/>
      <c r="AR2051" s="139"/>
      <c r="AS2051" s="139"/>
      <c r="AT2051" s="139"/>
      <c r="AU2051" s="139"/>
      <c r="AV2051" s="139"/>
      <c r="AW2051" s="139"/>
      <c r="AX2051" s="139"/>
      <c r="AY2051" s="139"/>
      <c r="AZ2051" s="139"/>
      <c r="BA2051" s="139"/>
      <c r="BB2051" s="139"/>
      <c r="BC2051" s="139"/>
      <c r="BD2051" s="139"/>
      <c r="BE2051" s="139"/>
      <c r="BF2051" s="139"/>
      <c r="BG2051" s="139"/>
    </row>
    <row r="2052" spans="1:59" ht="14.25" x14ac:dyDescent="0.2">
      <c r="A2052" s="139"/>
      <c r="B2052" s="139"/>
      <c r="C2052" s="139"/>
      <c r="D2052" s="139"/>
      <c r="E2052" s="139"/>
      <c r="F2052" s="139"/>
      <c r="G2052" s="139"/>
      <c r="H2052" s="139"/>
      <c r="I2052" s="139"/>
      <c r="J2052" s="139"/>
      <c r="K2052" s="139"/>
      <c r="L2052" s="139"/>
      <c r="M2052" s="139"/>
      <c r="N2052" s="139"/>
      <c r="O2052" s="139"/>
      <c r="P2052" s="139"/>
      <c r="Q2052" s="139"/>
      <c r="R2052" s="139"/>
      <c r="S2052" s="139"/>
      <c r="T2052" s="139"/>
      <c r="U2052" s="139"/>
      <c r="V2052" s="139"/>
      <c r="W2052" s="139"/>
      <c r="X2052" s="139"/>
      <c r="Y2052" s="139"/>
      <c r="Z2052" s="139"/>
      <c r="AA2052" s="139"/>
      <c r="AB2052" s="139"/>
      <c r="AC2052" s="139"/>
      <c r="AD2052" s="139"/>
      <c r="AE2052" s="139"/>
      <c r="AF2052" s="139"/>
      <c r="AG2052" s="139"/>
      <c r="AH2052" s="139"/>
      <c r="AI2052" s="139"/>
      <c r="AJ2052" s="139"/>
      <c r="AK2052" s="139"/>
      <c r="AL2052" s="139"/>
      <c r="AM2052" s="139"/>
      <c r="AN2052" s="139"/>
      <c r="AO2052" s="139"/>
      <c r="AP2052" s="139"/>
      <c r="AQ2052" s="139"/>
      <c r="AR2052" s="139"/>
      <c r="AS2052" s="139"/>
      <c r="AT2052" s="139"/>
      <c r="AU2052" s="139"/>
      <c r="AV2052" s="139"/>
      <c r="AW2052" s="139"/>
      <c r="AX2052" s="139"/>
      <c r="AY2052" s="139"/>
      <c r="AZ2052" s="139"/>
      <c r="BA2052" s="139"/>
      <c r="BB2052" s="139"/>
      <c r="BC2052" s="139"/>
      <c r="BD2052" s="139"/>
      <c r="BE2052" s="139"/>
      <c r="BF2052" s="139"/>
      <c r="BG2052" s="139"/>
    </row>
    <row r="2053" spans="1:59" ht="14.25" x14ac:dyDescent="0.2">
      <c r="A2053" s="139"/>
      <c r="B2053" s="139"/>
      <c r="C2053" s="139"/>
      <c r="D2053" s="139"/>
      <c r="E2053" s="139"/>
      <c r="F2053" s="139"/>
      <c r="G2053" s="139"/>
      <c r="H2053" s="139"/>
      <c r="I2053" s="139"/>
      <c r="J2053" s="139"/>
      <c r="K2053" s="139"/>
      <c r="L2053" s="139"/>
      <c r="M2053" s="139"/>
      <c r="N2053" s="139"/>
      <c r="O2053" s="139"/>
      <c r="P2053" s="139"/>
      <c r="Q2053" s="139"/>
      <c r="R2053" s="139"/>
      <c r="S2053" s="139"/>
      <c r="T2053" s="139"/>
      <c r="U2053" s="139"/>
      <c r="V2053" s="139"/>
      <c r="W2053" s="139"/>
      <c r="X2053" s="139"/>
      <c r="Y2053" s="139"/>
      <c r="Z2053" s="139"/>
      <c r="AA2053" s="139"/>
      <c r="AB2053" s="139"/>
      <c r="AC2053" s="139"/>
      <c r="AD2053" s="139"/>
      <c r="AE2053" s="139"/>
      <c r="AF2053" s="139"/>
      <c r="AG2053" s="139"/>
      <c r="AH2053" s="139"/>
      <c r="AI2053" s="139"/>
      <c r="AJ2053" s="139"/>
      <c r="AK2053" s="139"/>
      <c r="AL2053" s="139"/>
      <c r="AM2053" s="139"/>
      <c r="AN2053" s="139"/>
      <c r="AO2053" s="139"/>
      <c r="AP2053" s="139"/>
      <c r="AQ2053" s="139"/>
      <c r="AR2053" s="139"/>
      <c r="AS2053" s="139"/>
      <c r="AT2053" s="139"/>
      <c r="AU2053" s="139"/>
      <c r="AV2053" s="139"/>
      <c r="AW2053" s="139"/>
      <c r="AX2053" s="139"/>
      <c r="AY2053" s="139"/>
      <c r="AZ2053" s="139"/>
      <c r="BA2053" s="139"/>
      <c r="BB2053" s="139"/>
      <c r="BC2053" s="139"/>
      <c r="BD2053" s="139"/>
      <c r="BE2053" s="139"/>
      <c r="BF2053" s="139"/>
      <c r="BG2053" s="139"/>
    </row>
    <row r="2054" spans="1:59" ht="14.25" x14ac:dyDescent="0.2">
      <c r="A2054" s="139"/>
      <c r="B2054" s="139"/>
      <c r="C2054" s="139"/>
      <c r="D2054" s="139"/>
      <c r="E2054" s="139"/>
      <c r="F2054" s="139"/>
      <c r="G2054" s="139"/>
      <c r="H2054" s="139"/>
      <c r="I2054" s="139"/>
      <c r="J2054" s="139"/>
      <c r="K2054" s="139"/>
      <c r="L2054" s="139"/>
      <c r="M2054" s="139"/>
      <c r="N2054" s="139"/>
      <c r="O2054" s="139"/>
      <c r="P2054" s="139"/>
      <c r="Q2054" s="139"/>
      <c r="R2054" s="139"/>
      <c r="S2054" s="139"/>
      <c r="T2054" s="139"/>
      <c r="U2054" s="139"/>
      <c r="V2054" s="139"/>
      <c r="W2054" s="139"/>
      <c r="X2054" s="139"/>
      <c r="Y2054" s="139"/>
      <c r="Z2054" s="139"/>
      <c r="AA2054" s="139"/>
      <c r="AB2054" s="139"/>
      <c r="AC2054" s="139"/>
      <c r="AD2054" s="139"/>
      <c r="AE2054" s="139"/>
      <c r="AF2054" s="139"/>
      <c r="AG2054" s="139"/>
      <c r="AH2054" s="139"/>
      <c r="AI2054" s="139"/>
      <c r="AJ2054" s="139"/>
      <c r="AK2054" s="139"/>
      <c r="AL2054" s="139"/>
      <c r="AM2054" s="139"/>
      <c r="AN2054" s="139"/>
      <c r="AO2054" s="139"/>
      <c r="AP2054" s="139"/>
      <c r="AQ2054" s="139"/>
      <c r="AR2054" s="139"/>
      <c r="AS2054" s="139"/>
      <c r="AT2054" s="139"/>
      <c r="AU2054" s="139"/>
      <c r="AV2054" s="139"/>
      <c r="AW2054" s="139"/>
      <c r="AX2054" s="139"/>
      <c r="AY2054" s="139"/>
      <c r="AZ2054" s="139"/>
      <c r="BA2054" s="139"/>
      <c r="BB2054" s="139"/>
      <c r="BC2054" s="139"/>
      <c r="BD2054" s="139"/>
      <c r="BE2054" s="139"/>
      <c r="BF2054" s="139"/>
      <c r="BG2054" s="139"/>
    </row>
    <row r="2055" spans="1:59" ht="14.25" x14ac:dyDescent="0.2">
      <c r="A2055" s="139"/>
      <c r="B2055" s="139"/>
      <c r="C2055" s="139"/>
      <c r="D2055" s="139"/>
      <c r="E2055" s="139"/>
      <c r="F2055" s="139"/>
      <c r="G2055" s="139"/>
      <c r="H2055" s="139"/>
      <c r="I2055" s="139"/>
      <c r="J2055" s="139"/>
      <c r="K2055" s="139"/>
      <c r="L2055" s="139"/>
      <c r="M2055" s="139"/>
      <c r="N2055" s="139"/>
      <c r="O2055" s="139"/>
      <c r="P2055" s="139"/>
      <c r="Q2055" s="139"/>
      <c r="R2055" s="139"/>
      <c r="S2055" s="139"/>
      <c r="T2055" s="139"/>
      <c r="U2055" s="139"/>
      <c r="V2055" s="139"/>
      <c r="W2055" s="139"/>
      <c r="X2055" s="139"/>
      <c r="Y2055" s="139"/>
      <c r="Z2055" s="139"/>
      <c r="AA2055" s="139"/>
      <c r="AB2055" s="139"/>
      <c r="AC2055" s="139"/>
      <c r="AD2055" s="139"/>
      <c r="AE2055" s="139"/>
      <c r="AF2055" s="139"/>
      <c r="AG2055" s="139"/>
      <c r="AH2055" s="139"/>
      <c r="AI2055" s="139"/>
      <c r="AJ2055" s="139"/>
      <c r="AK2055" s="139"/>
      <c r="AL2055" s="139"/>
      <c r="AM2055" s="139"/>
      <c r="AN2055" s="139"/>
      <c r="AO2055" s="139"/>
      <c r="AP2055" s="139"/>
      <c r="AQ2055" s="139"/>
      <c r="AR2055" s="139"/>
      <c r="AS2055" s="139"/>
      <c r="AT2055" s="139"/>
      <c r="AU2055" s="139"/>
      <c r="AV2055" s="139"/>
      <c r="AW2055" s="139"/>
      <c r="AX2055" s="139"/>
      <c r="AY2055" s="139"/>
      <c r="AZ2055" s="139"/>
      <c r="BA2055" s="139"/>
      <c r="BB2055" s="139"/>
      <c r="BC2055" s="139"/>
      <c r="BD2055" s="139"/>
      <c r="BE2055" s="139"/>
      <c r="BF2055" s="139"/>
      <c r="BG2055" s="139"/>
    </row>
    <row r="2056" spans="1:59" ht="14.25" x14ac:dyDescent="0.2">
      <c r="A2056" s="139"/>
      <c r="B2056" s="139"/>
      <c r="C2056" s="139"/>
      <c r="D2056" s="139"/>
      <c r="E2056" s="139"/>
      <c r="F2056" s="139"/>
      <c r="G2056" s="139"/>
      <c r="H2056" s="139"/>
      <c r="I2056" s="139"/>
      <c r="J2056" s="139"/>
      <c r="K2056" s="139"/>
      <c r="L2056" s="139"/>
      <c r="M2056" s="139"/>
      <c r="N2056" s="139"/>
      <c r="O2056" s="139"/>
      <c r="P2056" s="139"/>
      <c r="Q2056" s="139"/>
      <c r="R2056" s="139"/>
      <c r="S2056" s="139"/>
      <c r="T2056" s="139"/>
      <c r="U2056" s="139"/>
      <c r="V2056" s="139"/>
      <c r="W2056" s="139"/>
      <c r="X2056" s="139"/>
      <c r="Y2056" s="139"/>
      <c r="Z2056" s="139"/>
      <c r="AA2056" s="139"/>
      <c r="AB2056" s="139"/>
      <c r="AC2056" s="139"/>
      <c r="AD2056" s="139"/>
      <c r="AE2056" s="139"/>
      <c r="AF2056" s="139"/>
      <c r="AG2056" s="139"/>
      <c r="AH2056" s="139"/>
      <c r="AI2056" s="139"/>
      <c r="AJ2056" s="139"/>
      <c r="AK2056" s="139"/>
      <c r="AL2056" s="139"/>
      <c r="AM2056" s="139"/>
      <c r="AN2056" s="139"/>
      <c r="AO2056" s="139"/>
      <c r="AP2056" s="139"/>
      <c r="AQ2056" s="139"/>
      <c r="AR2056" s="139"/>
      <c r="AS2056" s="139"/>
      <c r="AT2056" s="139"/>
      <c r="AU2056" s="139"/>
      <c r="AV2056" s="139"/>
      <c r="AW2056" s="139"/>
      <c r="AX2056" s="139"/>
      <c r="AY2056" s="139"/>
      <c r="AZ2056" s="139"/>
      <c r="BA2056" s="139"/>
      <c r="BB2056" s="139"/>
      <c r="BC2056" s="139"/>
      <c r="BD2056" s="139"/>
      <c r="BE2056" s="139"/>
      <c r="BF2056" s="139"/>
      <c r="BG2056" s="139"/>
    </row>
    <row r="2057" spans="1:59" ht="14.25" x14ac:dyDescent="0.2">
      <c r="A2057" s="139"/>
      <c r="B2057" s="139"/>
      <c r="C2057" s="139"/>
      <c r="D2057" s="139"/>
      <c r="E2057" s="139"/>
      <c r="F2057" s="139"/>
      <c r="G2057" s="139"/>
      <c r="H2057" s="139"/>
      <c r="I2057" s="139"/>
      <c r="J2057" s="139"/>
      <c r="K2057" s="139"/>
      <c r="L2057" s="139"/>
      <c r="M2057" s="139"/>
      <c r="N2057" s="139"/>
      <c r="O2057" s="139"/>
      <c r="P2057" s="139"/>
      <c r="Q2057" s="139"/>
      <c r="R2057" s="139"/>
      <c r="S2057" s="139"/>
      <c r="T2057" s="139"/>
      <c r="U2057" s="139"/>
      <c r="V2057" s="139"/>
      <c r="W2057" s="139"/>
      <c r="X2057" s="139"/>
      <c r="Y2057" s="139"/>
      <c r="Z2057" s="139"/>
      <c r="AA2057" s="139"/>
      <c r="AB2057" s="139"/>
      <c r="AC2057" s="139"/>
      <c r="AD2057" s="139"/>
      <c r="AE2057" s="139"/>
      <c r="AF2057" s="139"/>
      <c r="AG2057" s="139"/>
      <c r="AH2057" s="139"/>
      <c r="AI2057" s="139"/>
      <c r="AJ2057" s="139"/>
      <c r="AK2057" s="139"/>
      <c r="AL2057" s="139"/>
      <c r="AM2057" s="139"/>
      <c r="AN2057" s="139"/>
      <c r="AO2057" s="139"/>
      <c r="AP2057" s="139"/>
      <c r="AQ2057" s="139"/>
      <c r="AR2057" s="139"/>
      <c r="AS2057" s="139"/>
      <c r="AT2057" s="139"/>
      <c r="AU2057" s="139"/>
      <c r="AV2057" s="139"/>
      <c r="AW2057" s="139"/>
      <c r="AX2057" s="139"/>
      <c r="AY2057" s="139"/>
      <c r="AZ2057" s="139"/>
      <c r="BA2057" s="139"/>
      <c r="BB2057" s="139"/>
      <c r="BC2057" s="139"/>
      <c r="BD2057" s="139"/>
      <c r="BE2057" s="139"/>
      <c r="BF2057" s="139"/>
      <c r="BG2057" s="139"/>
    </row>
    <row r="2058" spans="1:59" ht="14.25" x14ac:dyDescent="0.2">
      <c r="A2058" s="139"/>
      <c r="B2058" s="139"/>
      <c r="C2058" s="139"/>
      <c r="D2058" s="139"/>
      <c r="E2058" s="139"/>
      <c r="F2058" s="139"/>
      <c r="G2058" s="139"/>
      <c r="H2058" s="139"/>
      <c r="I2058" s="139"/>
      <c r="J2058" s="139"/>
      <c r="K2058" s="139"/>
      <c r="L2058" s="139"/>
      <c r="M2058" s="139"/>
      <c r="N2058" s="139"/>
      <c r="O2058" s="139"/>
      <c r="P2058" s="139"/>
      <c r="Q2058" s="139"/>
      <c r="R2058" s="139"/>
      <c r="S2058" s="139"/>
      <c r="T2058" s="139"/>
      <c r="U2058" s="139"/>
      <c r="V2058" s="139"/>
      <c r="W2058" s="139"/>
      <c r="X2058" s="139"/>
      <c r="Y2058" s="139"/>
      <c r="Z2058" s="139"/>
      <c r="AA2058" s="139"/>
      <c r="AB2058" s="139"/>
      <c r="AC2058" s="139"/>
      <c r="AD2058" s="139"/>
      <c r="AE2058" s="139"/>
      <c r="AF2058" s="139"/>
      <c r="AG2058" s="139"/>
      <c r="AH2058" s="139"/>
      <c r="AI2058" s="139"/>
      <c r="AJ2058" s="139"/>
      <c r="AK2058" s="139"/>
      <c r="AL2058" s="139"/>
      <c r="AM2058" s="139"/>
      <c r="AN2058" s="139"/>
      <c r="AO2058" s="139"/>
      <c r="AP2058" s="139"/>
      <c r="AQ2058" s="139"/>
      <c r="AR2058" s="139"/>
      <c r="AS2058" s="139"/>
      <c r="AT2058" s="139"/>
      <c r="AU2058" s="139"/>
      <c r="AV2058" s="139"/>
      <c r="AW2058" s="139"/>
      <c r="AX2058" s="139"/>
      <c r="AY2058" s="139"/>
      <c r="AZ2058" s="139"/>
      <c r="BA2058" s="139"/>
      <c r="BB2058" s="139"/>
      <c r="BC2058" s="139"/>
      <c r="BD2058" s="139"/>
      <c r="BE2058" s="139"/>
      <c r="BF2058" s="139"/>
      <c r="BG2058" s="139"/>
    </row>
    <row r="2059" spans="1:59" ht="14.25" x14ac:dyDescent="0.2">
      <c r="A2059" s="139"/>
      <c r="B2059" s="139"/>
      <c r="C2059" s="139"/>
      <c r="D2059" s="139"/>
      <c r="E2059" s="139"/>
      <c r="F2059" s="139"/>
      <c r="G2059" s="139"/>
      <c r="H2059" s="139"/>
      <c r="I2059" s="139"/>
      <c r="J2059" s="139"/>
      <c r="K2059" s="139"/>
      <c r="L2059" s="139"/>
      <c r="M2059" s="139"/>
      <c r="N2059" s="139"/>
      <c r="O2059" s="139"/>
      <c r="P2059" s="139"/>
      <c r="Q2059" s="139"/>
      <c r="R2059" s="139"/>
      <c r="S2059" s="139"/>
      <c r="T2059" s="139"/>
      <c r="U2059" s="139"/>
      <c r="V2059" s="139"/>
      <c r="W2059" s="139"/>
      <c r="X2059" s="139"/>
      <c r="Y2059" s="139"/>
      <c r="Z2059" s="139"/>
      <c r="AA2059" s="139"/>
      <c r="AB2059" s="139"/>
      <c r="AC2059" s="139"/>
      <c r="AD2059" s="139"/>
      <c r="AE2059" s="139"/>
      <c r="AF2059" s="139"/>
      <c r="AG2059" s="139"/>
      <c r="AH2059" s="139"/>
      <c r="AI2059" s="139"/>
      <c r="AJ2059" s="139"/>
      <c r="AK2059" s="139"/>
      <c r="AL2059" s="139"/>
      <c r="AM2059" s="139"/>
      <c r="AN2059" s="139"/>
      <c r="AO2059" s="139"/>
      <c r="AP2059" s="139"/>
      <c r="AQ2059" s="139"/>
      <c r="AR2059" s="139"/>
      <c r="AS2059" s="139"/>
      <c r="AT2059" s="139"/>
      <c r="AU2059" s="139"/>
      <c r="AV2059" s="139"/>
      <c r="AW2059" s="139"/>
      <c r="AX2059" s="139"/>
      <c r="AY2059" s="139"/>
      <c r="AZ2059" s="139"/>
      <c r="BA2059" s="139"/>
      <c r="BB2059" s="139"/>
      <c r="BC2059" s="139"/>
      <c r="BD2059" s="139"/>
      <c r="BE2059" s="139"/>
      <c r="BF2059" s="139"/>
      <c r="BG2059" s="139"/>
    </row>
    <row r="2060" spans="1:59" ht="14.25" x14ac:dyDescent="0.2">
      <c r="A2060" s="139"/>
      <c r="B2060" s="139"/>
      <c r="C2060" s="139"/>
      <c r="D2060" s="139"/>
      <c r="E2060" s="139"/>
      <c r="F2060" s="139"/>
      <c r="G2060" s="139"/>
      <c r="H2060" s="139"/>
      <c r="I2060" s="139"/>
      <c r="J2060" s="139"/>
      <c r="K2060" s="139"/>
      <c r="L2060" s="139"/>
      <c r="M2060" s="139"/>
      <c r="N2060" s="139"/>
      <c r="O2060" s="139"/>
      <c r="P2060" s="139"/>
      <c r="Q2060" s="139"/>
      <c r="R2060" s="139"/>
      <c r="S2060" s="139"/>
      <c r="T2060" s="139"/>
      <c r="U2060" s="139"/>
      <c r="V2060" s="139"/>
      <c r="W2060" s="139"/>
      <c r="X2060" s="139"/>
      <c r="Y2060" s="139"/>
      <c r="Z2060" s="139"/>
      <c r="AA2060" s="139"/>
      <c r="AB2060" s="139"/>
      <c r="AC2060" s="139"/>
      <c r="AD2060" s="139"/>
      <c r="AE2060" s="139"/>
      <c r="AF2060" s="139"/>
      <c r="AG2060" s="139"/>
      <c r="AH2060" s="139"/>
      <c r="AI2060" s="139"/>
      <c r="AJ2060" s="139"/>
      <c r="AK2060" s="139"/>
      <c r="AL2060" s="139"/>
      <c r="AM2060" s="139"/>
      <c r="AN2060" s="139"/>
      <c r="AO2060" s="139"/>
      <c r="AP2060" s="139"/>
      <c r="AQ2060" s="139"/>
      <c r="AR2060" s="139"/>
      <c r="AS2060" s="139"/>
      <c r="AT2060" s="139"/>
      <c r="AU2060" s="139"/>
      <c r="AV2060" s="139"/>
      <c r="AW2060" s="139"/>
      <c r="AX2060" s="139"/>
      <c r="AY2060" s="139"/>
      <c r="AZ2060" s="139"/>
      <c r="BA2060" s="139"/>
      <c r="BB2060" s="139"/>
      <c r="BC2060" s="139"/>
      <c r="BD2060" s="139"/>
      <c r="BE2060" s="139"/>
      <c r="BF2060" s="139"/>
      <c r="BG2060" s="139"/>
    </row>
    <row r="2061" spans="1:59" ht="14.25" x14ac:dyDescent="0.2">
      <c r="A2061" s="139"/>
      <c r="B2061" s="139"/>
      <c r="C2061" s="139"/>
      <c r="D2061" s="139"/>
      <c r="E2061" s="139"/>
      <c r="F2061" s="139"/>
      <c r="G2061" s="139"/>
      <c r="H2061" s="139"/>
      <c r="I2061" s="139"/>
      <c r="J2061" s="139"/>
      <c r="K2061" s="139"/>
      <c r="L2061" s="139"/>
      <c r="M2061" s="139"/>
      <c r="N2061" s="139"/>
      <c r="O2061" s="139"/>
      <c r="P2061" s="139"/>
      <c r="Q2061" s="139"/>
      <c r="R2061" s="139"/>
      <c r="S2061" s="139"/>
      <c r="T2061" s="139"/>
      <c r="U2061" s="139"/>
      <c r="V2061" s="139"/>
      <c r="W2061" s="139"/>
      <c r="X2061" s="139"/>
      <c r="Y2061" s="139"/>
      <c r="Z2061" s="139"/>
      <c r="AA2061" s="139"/>
      <c r="AB2061" s="139"/>
      <c r="AC2061" s="139"/>
      <c r="AD2061" s="139"/>
      <c r="AE2061" s="139"/>
      <c r="AF2061" s="139"/>
      <c r="AG2061" s="139"/>
      <c r="AH2061" s="139"/>
      <c r="AI2061" s="139"/>
      <c r="AJ2061" s="139"/>
      <c r="AK2061" s="139"/>
      <c r="AL2061" s="139"/>
      <c r="AM2061" s="139"/>
      <c r="AN2061" s="139"/>
      <c r="AO2061" s="139"/>
      <c r="AP2061" s="139"/>
      <c r="AQ2061" s="139"/>
      <c r="AR2061" s="139"/>
      <c r="AS2061" s="139"/>
      <c r="AT2061" s="139"/>
      <c r="AU2061" s="139"/>
      <c r="AV2061" s="139"/>
      <c r="AW2061" s="139"/>
      <c r="AX2061" s="139"/>
      <c r="AY2061" s="139"/>
      <c r="AZ2061" s="139"/>
      <c r="BA2061" s="139"/>
      <c r="BB2061" s="139"/>
      <c r="BC2061" s="139"/>
      <c r="BD2061" s="139"/>
      <c r="BE2061" s="139"/>
      <c r="BF2061" s="139"/>
      <c r="BG2061" s="139"/>
    </row>
    <row r="2062" spans="1:59" ht="14.25" x14ac:dyDescent="0.2">
      <c r="A2062" s="139"/>
      <c r="B2062" s="139"/>
      <c r="C2062" s="139"/>
      <c r="D2062" s="139"/>
      <c r="E2062" s="139"/>
      <c r="F2062" s="139"/>
      <c r="G2062" s="139"/>
      <c r="H2062" s="139"/>
      <c r="I2062" s="139"/>
      <c r="J2062" s="139"/>
      <c r="K2062" s="139"/>
      <c r="L2062" s="139"/>
      <c r="M2062" s="139"/>
      <c r="N2062" s="139"/>
      <c r="O2062" s="139"/>
      <c r="P2062" s="139"/>
      <c r="Q2062" s="139"/>
      <c r="R2062" s="139"/>
      <c r="S2062" s="139"/>
      <c r="T2062" s="139"/>
      <c r="U2062" s="139"/>
      <c r="V2062" s="139"/>
      <c r="W2062" s="139"/>
      <c r="X2062" s="139"/>
      <c r="Y2062" s="139"/>
      <c r="Z2062" s="139"/>
      <c r="AA2062" s="139"/>
      <c r="AB2062" s="139"/>
      <c r="AC2062" s="139"/>
      <c r="AD2062" s="139"/>
      <c r="AE2062" s="139"/>
      <c r="AF2062" s="139"/>
      <c r="AG2062" s="139"/>
      <c r="AH2062" s="139"/>
      <c r="AI2062" s="139"/>
      <c r="AJ2062" s="139"/>
      <c r="AK2062" s="139"/>
      <c r="AL2062" s="139"/>
      <c r="AM2062" s="139"/>
      <c r="AN2062" s="139"/>
      <c r="AO2062" s="139"/>
      <c r="AP2062" s="139"/>
      <c r="AQ2062" s="139"/>
      <c r="AR2062" s="139"/>
      <c r="AS2062" s="139"/>
      <c r="AT2062" s="139"/>
      <c r="AU2062" s="139"/>
      <c r="AV2062" s="139"/>
      <c r="AW2062" s="139"/>
      <c r="AX2062" s="139"/>
      <c r="AY2062" s="139"/>
      <c r="AZ2062" s="139"/>
      <c r="BA2062" s="139"/>
      <c r="BB2062" s="139"/>
      <c r="BC2062" s="139"/>
      <c r="BD2062" s="139"/>
      <c r="BE2062" s="139"/>
      <c r="BF2062" s="139"/>
      <c r="BG2062" s="139"/>
    </row>
    <row r="2063" spans="1:59" ht="14.25" x14ac:dyDescent="0.2">
      <c r="A2063" s="139"/>
      <c r="B2063" s="139"/>
      <c r="C2063" s="139"/>
      <c r="D2063" s="139"/>
      <c r="E2063" s="139"/>
      <c r="F2063" s="139"/>
      <c r="G2063" s="139"/>
      <c r="H2063" s="139"/>
      <c r="I2063" s="139"/>
      <c r="J2063" s="139"/>
      <c r="K2063" s="139"/>
      <c r="L2063" s="139"/>
      <c r="M2063" s="139"/>
      <c r="N2063" s="139"/>
      <c r="O2063" s="139"/>
      <c r="P2063" s="139"/>
      <c r="Q2063" s="139"/>
      <c r="R2063" s="139"/>
      <c r="S2063" s="139"/>
      <c r="T2063" s="139"/>
      <c r="U2063" s="139"/>
      <c r="V2063" s="139"/>
      <c r="W2063" s="139"/>
      <c r="X2063" s="139"/>
      <c r="Y2063" s="139"/>
      <c r="Z2063" s="139"/>
      <c r="AA2063" s="139"/>
      <c r="AB2063" s="139"/>
      <c r="AC2063" s="139"/>
      <c r="AD2063" s="139"/>
      <c r="AE2063" s="139"/>
      <c r="AF2063" s="139"/>
      <c r="AG2063" s="139"/>
      <c r="AH2063" s="139"/>
      <c r="AI2063" s="139"/>
      <c r="AJ2063" s="139"/>
      <c r="AK2063" s="139"/>
      <c r="AL2063" s="139"/>
      <c r="AM2063" s="139"/>
      <c r="AN2063" s="139"/>
      <c r="AO2063" s="139"/>
      <c r="AP2063" s="139"/>
      <c r="AQ2063" s="139"/>
      <c r="AR2063" s="139"/>
      <c r="AS2063" s="139"/>
      <c r="AT2063" s="139"/>
      <c r="AU2063" s="139"/>
      <c r="AV2063" s="139"/>
      <c r="AW2063" s="139"/>
      <c r="AX2063" s="139"/>
      <c r="AY2063" s="139"/>
      <c r="AZ2063" s="139"/>
      <c r="BA2063" s="139"/>
      <c r="BB2063" s="139"/>
      <c r="BC2063" s="139"/>
      <c r="BD2063" s="139"/>
      <c r="BE2063" s="139"/>
      <c r="BF2063" s="139"/>
      <c r="BG2063" s="139"/>
    </row>
    <row r="2064" spans="1:59" ht="14.25" x14ac:dyDescent="0.2">
      <c r="A2064" s="139"/>
      <c r="B2064" s="139"/>
      <c r="C2064" s="139"/>
      <c r="D2064" s="139"/>
      <c r="E2064" s="139"/>
      <c r="F2064" s="139"/>
      <c r="G2064" s="139"/>
      <c r="H2064" s="139"/>
      <c r="I2064" s="139"/>
      <c r="J2064" s="139"/>
      <c r="K2064" s="139"/>
      <c r="L2064" s="139"/>
      <c r="M2064" s="139"/>
      <c r="N2064" s="139"/>
      <c r="O2064" s="139"/>
      <c r="P2064" s="139"/>
      <c r="Q2064" s="139"/>
      <c r="R2064" s="139"/>
      <c r="S2064" s="139"/>
      <c r="T2064" s="139"/>
      <c r="U2064" s="139"/>
      <c r="V2064" s="139"/>
      <c r="W2064" s="139"/>
      <c r="X2064" s="139"/>
      <c r="Y2064" s="139"/>
      <c r="Z2064" s="139"/>
      <c r="AA2064" s="139"/>
      <c r="AB2064" s="139"/>
      <c r="AC2064" s="139"/>
      <c r="AD2064" s="139"/>
      <c r="AE2064" s="139"/>
      <c r="AF2064" s="139"/>
      <c r="AG2064" s="139"/>
      <c r="AH2064" s="139"/>
      <c r="AI2064" s="139"/>
      <c r="AJ2064" s="139"/>
      <c r="AK2064" s="139"/>
      <c r="AL2064" s="139"/>
      <c r="AM2064" s="139"/>
      <c r="AN2064" s="139"/>
      <c r="AO2064" s="139"/>
      <c r="AP2064" s="139"/>
      <c r="AQ2064" s="139"/>
      <c r="AR2064" s="139"/>
      <c r="AS2064" s="139"/>
      <c r="AT2064" s="139"/>
      <c r="AU2064" s="139"/>
      <c r="AV2064" s="139"/>
      <c r="AW2064" s="139"/>
      <c r="AX2064" s="139"/>
      <c r="AY2064" s="139"/>
      <c r="AZ2064" s="139"/>
      <c r="BA2064" s="139"/>
      <c r="BB2064" s="139"/>
      <c r="BC2064" s="139"/>
      <c r="BD2064" s="139"/>
      <c r="BE2064" s="139"/>
      <c r="BF2064" s="139"/>
      <c r="BG2064" s="139"/>
    </row>
    <row r="2065" spans="1:59" ht="14.25" x14ac:dyDescent="0.2">
      <c r="A2065" s="139"/>
      <c r="B2065" s="139"/>
      <c r="C2065" s="139"/>
      <c r="D2065" s="139"/>
      <c r="E2065" s="139"/>
      <c r="F2065" s="139"/>
      <c r="G2065" s="139"/>
      <c r="H2065" s="139"/>
      <c r="I2065" s="139"/>
      <c r="J2065" s="139"/>
      <c r="K2065" s="139"/>
      <c r="L2065" s="139"/>
      <c r="M2065" s="139"/>
      <c r="N2065" s="139"/>
      <c r="O2065" s="139"/>
      <c r="P2065" s="139"/>
      <c r="Q2065" s="139"/>
      <c r="R2065" s="139"/>
      <c r="S2065" s="139"/>
      <c r="T2065" s="139"/>
      <c r="U2065" s="139"/>
      <c r="V2065" s="139"/>
      <c r="W2065" s="139"/>
      <c r="X2065" s="139"/>
      <c r="Y2065" s="139"/>
      <c r="Z2065" s="139"/>
      <c r="AA2065" s="139"/>
      <c r="AB2065" s="139"/>
      <c r="AC2065" s="139"/>
      <c r="AD2065" s="139"/>
      <c r="AE2065" s="139"/>
      <c r="AF2065" s="139"/>
      <c r="AG2065" s="139"/>
      <c r="AH2065" s="139"/>
      <c r="AI2065" s="139"/>
      <c r="AJ2065" s="139"/>
      <c r="AK2065" s="139"/>
      <c r="AL2065" s="139"/>
      <c r="AM2065" s="139"/>
      <c r="AN2065" s="139"/>
      <c r="AO2065" s="139"/>
      <c r="AP2065" s="139"/>
      <c r="AQ2065" s="139"/>
      <c r="AR2065" s="139"/>
      <c r="AS2065" s="139"/>
      <c r="AT2065" s="139"/>
      <c r="AU2065" s="139"/>
      <c r="AV2065" s="139"/>
      <c r="AW2065" s="139"/>
      <c r="AX2065" s="139"/>
      <c r="AY2065" s="139"/>
      <c r="AZ2065" s="139"/>
      <c r="BA2065" s="139"/>
      <c r="BB2065" s="139"/>
      <c r="BC2065" s="139"/>
      <c r="BD2065" s="139"/>
      <c r="BE2065" s="139"/>
      <c r="BF2065" s="139"/>
      <c r="BG2065" s="139"/>
    </row>
    <row r="2066" spans="1:59" ht="14.25" x14ac:dyDescent="0.2">
      <c r="A2066" s="139"/>
      <c r="B2066" s="139"/>
      <c r="C2066" s="139"/>
      <c r="D2066" s="139"/>
      <c r="E2066" s="139"/>
      <c r="F2066" s="139"/>
      <c r="G2066" s="139"/>
      <c r="H2066" s="139"/>
      <c r="I2066" s="139"/>
      <c r="J2066" s="139"/>
      <c r="K2066" s="139"/>
      <c r="L2066" s="139"/>
      <c r="M2066" s="139"/>
      <c r="N2066" s="139"/>
      <c r="O2066" s="139"/>
      <c r="P2066" s="139"/>
      <c r="Q2066" s="139"/>
      <c r="R2066" s="139"/>
      <c r="S2066" s="139"/>
      <c r="T2066" s="139"/>
      <c r="U2066" s="139"/>
      <c r="V2066" s="139"/>
      <c r="W2066" s="139"/>
      <c r="X2066" s="139"/>
      <c r="Y2066" s="139"/>
      <c r="Z2066" s="139"/>
      <c r="AA2066" s="139"/>
      <c r="AB2066" s="139"/>
      <c r="AC2066" s="139"/>
      <c r="AD2066" s="139"/>
      <c r="AE2066" s="139"/>
      <c r="AF2066" s="139"/>
      <c r="AG2066" s="139"/>
      <c r="AH2066" s="139"/>
      <c r="AI2066" s="139"/>
      <c r="AJ2066" s="139"/>
      <c r="AK2066" s="139"/>
      <c r="AL2066" s="139"/>
      <c r="AM2066" s="139"/>
      <c r="AN2066" s="139"/>
      <c r="AO2066" s="139"/>
      <c r="AP2066" s="139"/>
      <c r="AQ2066" s="139"/>
      <c r="AR2066" s="139"/>
      <c r="AS2066" s="139"/>
      <c r="AT2066" s="139"/>
      <c r="AU2066" s="139"/>
      <c r="AV2066" s="139"/>
      <c r="AW2066" s="139"/>
      <c r="AX2066" s="139"/>
      <c r="AY2066" s="139"/>
      <c r="AZ2066" s="139"/>
      <c r="BA2066" s="139"/>
      <c r="BB2066" s="139"/>
      <c r="BC2066" s="139"/>
      <c r="BD2066" s="139"/>
      <c r="BE2066" s="139"/>
      <c r="BF2066" s="139"/>
      <c r="BG2066" s="139"/>
    </row>
    <row r="2067" spans="1:59" ht="14.25" x14ac:dyDescent="0.2">
      <c r="A2067" s="139"/>
      <c r="B2067" s="139"/>
      <c r="C2067" s="139"/>
      <c r="D2067" s="139"/>
      <c r="E2067" s="139"/>
      <c r="F2067" s="139"/>
      <c r="G2067" s="139"/>
      <c r="H2067" s="139"/>
      <c r="I2067" s="139"/>
      <c r="J2067" s="139"/>
      <c r="K2067" s="139"/>
      <c r="L2067" s="139"/>
      <c r="M2067" s="139"/>
      <c r="N2067" s="139"/>
      <c r="O2067" s="139"/>
      <c r="P2067" s="139"/>
      <c r="Q2067" s="139"/>
      <c r="R2067" s="139"/>
      <c r="S2067" s="139"/>
      <c r="T2067" s="139"/>
      <c r="U2067" s="139"/>
      <c r="V2067" s="139"/>
      <c r="W2067" s="139"/>
      <c r="X2067" s="139"/>
      <c r="Y2067" s="139"/>
      <c r="Z2067" s="139"/>
      <c r="AA2067" s="139"/>
      <c r="AB2067" s="139"/>
      <c r="AC2067" s="139"/>
      <c r="AD2067" s="139"/>
      <c r="AE2067" s="139"/>
      <c r="AF2067" s="139"/>
      <c r="AG2067" s="139"/>
      <c r="AH2067" s="139"/>
      <c r="AI2067" s="139"/>
      <c r="AJ2067" s="139"/>
      <c r="AK2067" s="139"/>
      <c r="AL2067" s="139"/>
      <c r="AM2067" s="139"/>
      <c r="AN2067" s="139"/>
      <c r="AO2067" s="139"/>
      <c r="AP2067" s="139"/>
      <c r="AQ2067" s="139"/>
      <c r="AR2067" s="139"/>
      <c r="AS2067" s="139"/>
      <c r="AT2067" s="139"/>
      <c r="AU2067" s="139"/>
      <c r="AV2067" s="139"/>
      <c r="AW2067" s="139"/>
      <c r="AX2067" s="139"/>
      <c r="AY2067" s="139"/>
      <c r="AZ2067" s="139"/>
      <c r="BA2067" s="139"/>
      <c r="BB2067" s="139"/>
      <c r="BC2067" s="139"/>
      <c r="BD2067" s="139"/>
      <c r="BE2067" s="139"/>
      <c r="BF2067" s="139"/>
      <c r="BG2067" s="139"/>
    </row>
    <row r="2068" spans="1:59" ht="14.25" x14ac:dyDescent="0.2">
      <c r="A2068" s="139"/>
      <c r="B2068" s="139"/>
      <c r="C2068" s="139"/>
      <c r="D2068" s="139"/>
      <c r="E2068" s="139"/>
      <c r="F2068" s="139"/>
      <c r="G2068" s="139"/>
      <c r="H2068" s="139"/>
      <c r="I2068" s="139"/>
      <c r="J2068" s="139"/>
      <c r="K2068" s="139"/>
      <c r="L2068" s="139"/>
      <c r="M2068" s="139"/>
      <c r="N2068" s="139"/>
      <c r="O2068" s="139"/>
      <c r="P2068" s="139"/>
      <c r="Q2068" s="139"/>
      <c r="R2068" s="139"/>
      <c r="S2068" s="139"/>
      <c r="T2068" s="139"/>
      <c r="U2068" s="139"/>
      <c r="V2068" s="139"/>
      <c r="W2068" s="139"/>
      <c r="X2068" s="139"/>
      <c r="Y2068" s="139"/>
      <c r="Z2068" s="139"/>
      <c r="AA2068" s="139"/>
      <c r="AB2068" s="139"/>
      <c r="AC2068" s="139"/>
      <c r="AD2068" s="139"/>
      <c r="AE2068" s="139"/>
      <c r="AF2068" s="139"/>
      <c r="AG2068" s="139"/>
      <c r="AH2068" s="139"/>
      <c r="AI2068" s="139"/>
      <c r="AJ2068" s="139"/>
      <c r="AK2068" s="139"/>
      <c r="AL2068" s="139"/>
      <c r="AM2068" s="139"/>
      <c r="AN2068" s="139"/>
      <c r="AO2068" s="139"/>
      <c r="AP2068" s="139"/>
      <c r="AQ2068" s="139"/>
      <c r="AR2068" s="139"/>
      <c r="AS2068" s="139"/>
      <c r="AT2068" s="139"/>
      <c r="AU2068" s="139"/>
      <c r="AV2068" s="139"/>
      <c r="AW2068" s="139"/>
      <c r="AX2068" s="139"/>
      <c r="AY2068" s="139"/>
      <c r="AZ2068" s="139"/>
      <c r="BA2068" s="139"/>
      <c r="BB2068" s="139"/>
      <c r="BC2068" s="139"/>
      <c r="BD2068" s="139"/>
      <c r="BE2068" s="139"/>
      <c r="BF2068" s="139"/>
      <c r="BG2068" s="139"/>
    </row>
    <row r="2069" spans="1:59" ht="14.25" x14ac:dyDescent="0.2">
      <c r="A2069" s="139"/>
      <c r="B2069" s="139"/>
      <c r="C2069" s="139"/>
      <c r="D2069" s="139"/>
      <c r="E2069" s="139"/>
      <c r="F2069" s="139"/>
      <c r="G2069" s="139"/>
      <c r="H2069" s="139"/>
      <c r="I2069" s="139"/>
      <c r="J2069" s="139"/>
      <c r="K2069" s="139"/>
      <c r="L2069" s="139"/>
      <c r="M2069" s="139"/>
      <c r="N2069" s="139"/>
      <c r="O2069" s="139"/>
      <c r="P2069" s="139"/>
      <c r="Q2069" s="139"/>
      <c r="R2069" s="139"/>
      <c r="S2069" s="139"/>
      <c r="T2069" s="139"/>
      <c r="U2069" s="139"/>
      <c r="V2069" s="139"/>
      <c r="W2069" s="139"/>
      <c r="X2069" s="139"/>
      <c r="Y2069" s="139"/>
      <c r="Z2069" s="139"/>
      <c r="AA2069" s="139"/>
      <c r="AB2069" s="139"/>
      <c r="AC2069" s="139"/>
      <c r="AD2069" s="139"/>
      <c r="AE2069" s="139"/>
      <c r="AF2069" s="139"/>
      <c r="AG2069" s="139"/>
      <c r="AH2069" s="139"/>
      <c r="AI2069" s="139"/>
      <c r="AJ2069" s="139"/>
      <c r="AK2069" s="139"/>
      <c r="AL2069" s="139"/>
      <c r="AM2069" s="139"/>
      <c r="AN2069" s="139"/>
      <c r="AO2069" s="139"/>
      <c r="AP2069" s="139"/>
      <c r="AQ2069" s="139"/>
      <c r="AR2069" s="139"/>
      <c r="AS2069" s="139"/>
      <c r="AT2069" s="139"/>
      <c r="AU2069" s="139"/>
      <c r="AV2069" s="139"/>
      <c r="AW2069" s="139"/>
      <c r="AX2069" s="139"/>
      <c r="AY2069" s="139"/>
      <c r="AZ2069" s="139"/>
      <c r="BA2069" s="139"/>
      <c r="BB2069" s="139"/>
      <c r="BC2069" s="139"/>
      <c r="BD2069" s="139"/>
      <c r="BE2069" s="139"/>
      <c r="BF2069" s="139"/>
      <c r="BG2069" s="139"/>
    </row>
    <row r="2070" spans="1:59" ht="14.25" x14ac:dyDescent="0.2">
      <c r="A2070" s="139"/>
      <c r="B2070" s="139"/>
      <c r="C2070" s="139"/>
      <c r="D2070" s="139"/>
      <c r="E2070" s="139"/>
      <c r="F2070" s="139"/>
      <c r="G2070" s="139"/>
      <c r="H2070" s="139"/>
      <c r="I2070" s="139"/>
      <c r="J2070" s="139"/>
      <c r="K2070" s="139"/>
      <c r="L2070" s="139"/>
      <c r="M2070" s="139"/>
      <c r="N2070" s="139"/>
      <c r="O2070" s="139"/>
      <c r="P2070" s="139"/>
      <c r="Q2070" s="139"/>
      <c r="R2070" s="139"/>
      <c r="S2070" s="139"/>
      <c r="T2070" s="139"/>
      <c r="U2070" s="139"/>
      <c r="V2070" s="139"/>
      <c r="W2070" s="139"/>
      <c r="X2070" s="139"/>
      <c r="Y2070" s="139"/>
      <c r="Z2070" s="139"/>
      <c r="AA2070" s="139"/>
      <c r="AB2070" s="139"/>
      <c r="AC2070" s="139"/>
      <c r="AD2070" s="139"/>
      <c r="AE2070" s="139"/>
      <c r="AF2070" s="139"/>
      <c r="AG2070" s="139"/>
      <c r="AH2070" s="139"/>
      <c r="AI2070" s="139"/>
      <c r="AJ2070" s="139"/>
      <c r="AK2070" s="139"/>
      <c r="AL2070" s="139"/>
      <c r="AM2070" s="139"/>
      <c r="AN2070" s="139"/>
      <c r="AO2070" s="139"/>
      <c r="AP2070" s="139"/>
      <c r="AQ2070" s="139"/>
      <c r="AR2070" s="139"/>
      <c r="AS2070" s="139"/>
      <c r="AT2070" s="139"/>
      <c r="AU2070" s="139"/>
      <c r="AV2070" s="139"/>
      <c r="AW2070" s="139"/>
      <c r="AX2070" s="139"/>
      <c r="AY2070" s="139"/>
      <c r="AZ2070" s="139"/>
      <c r="BA2070" s="139"/>
      <c r="BB2070" s="139"/>
      <c r="BC2070" s="139"/>
      <c r="BD2070" s="139"/>
      <c r="BE2070" s="139"/>
      <c r="BF2070" s="139"/>
      <c r="BG2070" s="139"/>
    </row>
    <row r="2071" spans="1:59" ht="14.25" x14ac:dyDescent="0.2">
      <c r="A2071" s="139"/>
      <c r="B2071" s="139"/>
      <c r="C2071" s="139"/>
      <c r="D2071" s="139"/>
      <c r="E2071" s="139"/>
      <c r="F2071" s="139"/>
      <c r="G2071" s="139"/>
      <c r="H2071" s="139"/>
      <c r="I2071" s="139"/>
      <c r="J2071" s="139"/>
      <c r="K2071" s="139"/>
      <c r="L2071" s="139"/>
      <c r="M2071" s="139"/>
      <c r="N2071" s="139"/>
      <c r="O2071" s="139"/>
      <c r="P2071" s="139"/>
      <c r="Q2071" s="139"/>
      <c r="R2071" s="139"/>
      <c r="S2071" s="139"/>
      <c r="T2071" s="139"/>
      <c r="U2071" s="139"/>
      <c r="V2071" s="139"/>
      <c r="W2071" s="139"/>
      <c r="X2071" s="139"/>
      <c r="Y2071" s="139"/>
      <c r="Z2071" s="139"/>
      <c r="AA2071" s="139"/>
      <c r="AB2071" s="139"/>
      <c r="AC2071" s="139"/>
      <c r="AD2071" s="139"/>
      <c r="AE2071" s="139"/>
      <c r="AF2071" s="139"/>
      <c r="AG2071" s="139"/>
      <c r="AH2071" s="139"/>
      <c r="AI2071" s="139"/>
      <c r="AJ2071" s="139"/>
      <c r="AK2071" s="139"/>
      <c r="AL2071" s="139"/>
      <c r="AM2071" s="139"/>
      <c r="AN2071" s="139"/>
      <c r="AO2071" s="139"/>
      <c r="AP2071" s="139"/>
      <c r="AQ2071" s="139"/>
      <c r="AR2071" s="139"/>
      <c r="AS2071" s="139"/>
      <c r="AT2071" s="139"/>
      <c r="AU2071" s="139"/>
      <c r="AV2071" s="139"/>
      <c r="AW2071" s="139"/>
      <c r="AX2071" s="139"/>
      <c r="AY2071" s="139"/>
      <c r="AZ2071" s="139"/>
      <c r="BA2071" s="139"/>
      <c r="BB2071" s="139"/>
      <c r="BC2071" s="139"/>
      <c r="BD2071" s="139"/>
      <c r="BE2071" s="139"/>
      <c r="BF2071" s="139"/>
      <c r="BG2071" s="139"/>
    </row>
    <row r="2072" spans="1:59" ht="14.25" x14ac:dyDescent="0.2">
      <c r="A2072" s="139"/>
      <c r="B2072" s="139"/>
      <c r="C2072" s="139"/>
      <c r="D2072" s="139"/>
      <c r="E2072" s="139"/>
      <c r="F2072" s="139"/>
      <c r="G2072" s="139"/>
      <c r="H2072" s="139"/>
      <c r="I2072" s="139"/>
      <c r="J2072" s="139"/>
      <c r="K2072" s="139"/>
      <c r="L2072" s="139"/>
      <c r="M2072" s="139"/>
      <c r="N2072" s="139"/>
      <c r="O2072" s="139"/>
      <c r="P2072" s="139"/>
      <c r="Q2072" s="139"/>
      <c r="R2072" s="139"/>
      <c r="S2072" s="139"/>
      <c r="T2072" s="139"/>
      <c r="U2072" s="139"/>
      <c r="V2072" s="139"/>
      <c r="W2072" s="139"/>
      <c r="X2072" s="139"/>
      <c r="Y2072" s="139"/>
      <c r="Z2072" s="139"/>
      <c r="AA2072" s="139"/>
      <c r="AB2072" s="139"/>
      <c r="AC2072" s="139"/>
      <c r="AD2072" s="139"/>
      <c r="AE2072" s="139"/>
      <c r="AF2072" s="139"/>
      <c r="AG2072" s="139"/>
      <c r="AH2072" s="139"/>
      <c r="AI2072" s="139"/>
      <c r="AJ2072" s="139"/>
      <c r="AK2072" s="139"/>
      <c r="AL2072" s="139"/>
      <c r="AM2072" s="139"/>
      <c r="AN2072" s="139"/>
      <c r="AO2072" s="139"/>
      <c r="AP2072" s="139"/>
      <c r="AQ2072" s="139"/>
      <c r="AR2072" s="139"/>
      <c r="AS2072" s="139"/>
      <c r="AT2072" s="139"/>
      <c r="AU2072" s="139"/>
      <c r="AV2072" s="139"/>
      <c r="AW2072" s="139"/>
      <c r="AX2072" s="139"/>
      <c r="AY2072" s="139"/>
      <c r="AZ2072" s="139"/>
      <c r="BA2072" s="139"/>
      <c r="BB2072" s="139"/>
      <c r="BC2072" s="139"/>
      <c r="BD2072" s="139"/>
      <c r="BE2072" s="139"/>
      <c r="BF2072" s="139"/>
      <c r="BG2072" s="139"/>
    </row>
    <row r="2073" spans="1:59" ht="14.25" x14ac:dyDescent="0.2">
      <c r="A2073" s="139"/>
      <c r="B2073" s="139"/>
      <c r="C2073" s="139"/>
      <c r="D2073" s="139"/>
      <c r="E2073" s="139"/>
      <c r="F2073" s="139"/>
      <c r="G2073" s="139"/>
      <c r="H2073" s="139"/>
      <c r="I2073" s="139"/>
      <c r="J2073" s="139"/>
      <c r="K2073" s="139"/>
      <c r="L2073" s="139"/>
      <c r="M2073" s="139"/>
      <c r="N2073" s="139"/>
      <c r="O2073" s="139"/>
      <c r="P2073" s="139"/>
      <c r="Q2073" s="139"/>
      <c r="R2073" s="139"/>
      <c r="S2073" s="139"/>
      <c r="T2073" s="139"/>
      <c r="U2073" s="139"/>
      <c r="V2073" s="139"/>
      <c r="W2073" s="139"/>
      <c r="X2073" s="139"/>
      <c r="Y2073" s="139"/>
      <c r="Z2073" s="139"/>
      <c r="AA2073" s="139"/>
      <c r="AB2073" s="139"/>
      <c r="AC2073" s="139"/>
      <c r="AD2073" s="139"/>
      <c r="AE2073" s="139"/>
      <c r="AF2073" s="139"/>
      <c r="AG2073" s="139"/>
      <c r="AH2073" s="139"/>
      <c r="AI2073" s="139"/>
      <c r="AJ2073" s="139"/>
      <c r="AK2073" s="139"/>
      <c r="AL2073" s="139"/>
      <c r="AM2073" s="139"/>
      <c r="AN2073" s="139"/>
      <c r="AO2073" s="139"/>
      <c r="AP2073" s="139"/>
      <c r="AQ2073" s="139"/>
      <c r="AR2073" s="139"/>
      <c r="AS2073" s="139"/>
      <c r="AT2073" s="139"/>
      <c r="AU2073" s="139"/>
      <c r="AV2073" s="139"/>
      <c r="AW2073" s="139"/>
      <c r="AX2073" s="139"/>
      <c r="AY2073" s="139"/>
      <c r="AZ2073" s="139"/>
      <c r="BA2073" s="139"/>
      <c r="BB2073" s="139"/>
      <c r="BC2073" s="139"/>
      <c r="BD2073" s="139"/>
      <c r="BE2073" s="139"/>
      <c r="BF2073" s="139"/>
      <c r="BG2073" s="139"/>
    </row>
    <row r="2074" spans="1:59" ht="14.25" x14ac:dyDescent="0.2">
      <c r="A2074" s="139"/>
      <c r="B2074" s="139"/>
      <c r="C2074" s="139"/>
      <c r="D2074" s="139"/>
      <c r="E2074" s="139"/>
      <c r="F2074" s="139"/>
      <c r="G2074" s="139"/>
      <c r="H2074" s="139"/>
      <c r="I2074" s="139"/>
      <c r="J2074" s="139"/>
      <c r="K2074" s="139"/>
      <c r="L2074" s="139"/>
      <c r="M2074" s="139"/>
      <c r="N2074" s="139"/>
      <c r="O2074" s="139"/>
      <c r="P2074" s="139"/>
      <c r="Q2074" s="139"/>
      <c r="R2074" s="139"/>
      <c r="S2074" s="139"/>
      <c r="T2074" s="139"/>
      <c r="U2074" s="139"/>
      <c r="V2074" s="139"/>
      <c r="W2074" s="139"/>
      <c r="X2074" s="139"/>
      <c r="Y2074" s="139"/>
      <c r="Z2074" s="139"/>
      <c r="AA2074" s="139"/>
      <c r="AB2074" s="139"/>
      <c r="AC2074" s="139"/>
      <c r="AD2074" s="139"/>
      <c r="AE2074" s="139"/>
      <c r="AF2074" s="139"/>
      <c r="AG2074" s="139"/>
      <c r="AH2074" s="139"/>
      <c r="AI2074" s="139"/>
      <c r="AJ2074" s="139"/>
      <c r="AK2074" s="139"/>
      <c r="AL2074" s="139"/>
      <c r="AM2074" s="139"/>
      <c r="AN2074" s="139"/>
      <c r="AO2074" s="139"/>
      <c r="AP2074" s="139"/>
      <c r="AQ2074" s="139"/>
      <c r="AR2074" s="139"/>
      <c r="AS2074" s="139"/>
      <c r="AT2074" s="139"/>
      <c r="AU2074" s="139"/>
      <c r="AV2074" s="139"/>
      <c r="AW2074" s="139"/>
      <c r="AX2074" s="139"/>
      <c r="AY2074" s="139"/>
      <c r="AZ2074" s="139"/>
      <c r="BA2074" s="139"/>
      <c r="BB2074" s="139"/>
      <c r="BC2074" s="139"/>
      <c r="BD2074" s="139"/>
      <c r="BE2074" s="139"/>
      <c r="BF2074" s="139"/>
      <c r="BG2074" s="139"/>
    </row>
    <row r="2075" spans="1:59" ht="14.25" x14ac:dyDescent="0.2">
      <c r="A2075" s="139"/>
      <c r="B2075" s="139"/>
      <c r="C2075" s="139"/>
      <c r="D2075" s="139"/>
      <c r="E2075" s="139"/>
      <c r="F2075" s="139"/>
      <c r="G2075" s="139"/>
      <c r="H2075" s="139"/>
      <c r="I2075" s="139"/>
      <c r="J2075" s="139"/>
      <c r="K2075" s="139"/>
      <c r="L2075" s="139"/>
      <c r="M2075" s="139"/>
      <c r="N2075" s="139"/>
      <c r="O2075" s="139"/>
      <c r="P2075" s="139"/>
      <c r="Q2075" s="139"/>
      <c r="R2075" s="139"/>
      <c r="S2075" s="139"/>
      <c r="T2075" s="139"/>
      <c r="U2075" s="139"/>
      <c r="V2075" s="139"/>
      <c r="W2075" s="139"/>
      <c r="X2075" s="139"/>
      <c r="Y2075" s="139"/>
      <c r="Z2075" s="139"/>
      <c r="AA2075" s="139"/>
      <c r="AB2075" s="139"/>
      <c r="AC2075" s="139"/>
      <c r="AD2075" s="139"/>
      <c r="AE2075" s="139"/>
      <c r="AF2075" s="139"/>
      <c r="AG2075" s="139"/>
      <c r="AH2075" s="139"/>
      <c r="AI2075" s="139"/>
      <c r="AJ2075" s="139"/>
      <c r="AK2075" s="139"/>
      <c r="AL2075" s="139"/>
      <c r="AM2075" s="139"/>
      <c r="AN2075" s="139"/>
      <c r="AO2075" s="139"/>
      <c r="AP2075" s="139"/>
      <c r="AQ2075" s="139"/>
      <c r="AR2075" s="139"/>
      <c r="AS2075" s="139"/>
      <c r="AT2075" s="139"/>
      <c r="AU2075" s="139"/>
      <c r="AV2075" s="139"/>
      <c r="AW2075" s="139"/>
      <c r="AX2075" s="139"/>
      <c r="AY2075" s="139"/>
      <c r="AZ2075" s="139"/>
      <c r="BA2075" s="139"/>
      <c r="BB2075" s="139"/>
      <c r="BC2075" s="139"/>
      <c r="BD2075" s="139"/>
      <c r="BE2075" s="139"/>
      <c r="BF2075" s="139"/>
      <c r="BG2075" s="139"/>
    </row>
    <row r="2076" spans="1:59" ht="14.25" x14ac:dyDescent="0.2">
      <c r="A2076" s="139"/>
      <c r="B2076" s="139"/>
      <c r="C2076" s="139"/>
      <c r="D2076" s="139"/>
      <c r="E2076" s="139"/>
      <c r="F2076" s="139"/>
      <c r="G2076" s="139"/>
      <c r="H2076" s="139"/>
      <c r="I2076" s="139"/>
      <c r="J2076" s="139"/>
      <c r="K2076" s="139"/>
      <c r="L2076" s="139"/>
      <c r="M2076" s="139"/>
      <c r="N2076" s="139"/>
      <c r="O2076" s="139"/>
      <c r="P2076" s="139"/>
      <c r="Q2076" s="139"/>
      <c r="R2076" s="139"/>
      <c r="S2076" s="139"/>
      <c r="T2076" s="139"/>
      <c r="U2076" s="139"/>
      <c r="V2076" s="139"/>
      <c r="W2076" s="139"/>
      <c r="X2076" s="139"/>
      <c r="Y2076" s="139"/>
      <c r="Z2076" s="139"/>
      <c r="AA2076" s="139"/>
      <c r="AB2076" s="139"/>
      <c r="AC2076" s="139"/>
      <c r="AD2076" s="139"/>
      <c r="AE2076" s="139"/>
      <c r="AF2076" s="139"/>
      <c r="AG2076" s="139"/>
      <c r="AH2076" s="139"/>
      <c r="AI2076" s="139"/>
      <c r="AJ2076" s="139"/>
      <c r="AK2076" s="139"/>
      <c r="AL2076" s="139"/>
      <c r="AM2076" s="139"/>
      <c r="AN2076" s="139"/>
      <c r="AO2076" s="139"/>
      <c r="AP2076" s="139"/>
      <c r="AQ2076" s="139"/>
      <c r="AR2076" s="139"/>
      <c r="AS2076" s="139"/>
      <c r="AT2076" s="139"/>
      <c r="AU2076" s="139"/>
      <c r="AV2076" s="139"/>
      <c r="AW2076" s="139"/>
      <c r="AX2076" s="139"/>
      <c r="AY2076" s="139"/>
      <c r="AZ2076" s="139"/>
      <c r="BA2076" s="139"/>
      <c r="BB2076" s="139"/>
      <c r="BC2076" s="139"/>
      <c r="BD2076" s="139"/>
      <c r="BE2076" s="139"/>
      <c r="BF2076" s="139"/>
      <c r="BG2076" s="139"/>
    </row>
    <row r="2077" spans="1:59" ht="14.25" x14ac:dyDescent="0.2">
      <c r="A2077" s="139"/>
      <c r="B2077" s="139"/>
      <c r="C2077" s="139"/>
      <c r="D2077" s="139"/>
      <c r="E2077" s="139"/>
      <c r="F2077" s="139"/>
      <c r="G2077" s="139"/>
      <c r="H2077" s="139"/>
      <c r="I2077" s="139"/>
      <c r="J2077" s="139"/>
      <c r="K2077" s="139"/>
      <c r="L2077" s="139"/>
      <c r="M2077" s="139"/>
      <c r="N2077" s="139"/>
      <c r="O2077" s="139"/>
      <c r="P2077" s="139"/>
      <c r="Q2077" s="139"/>
      <c r="R2077" s="139"/>
      <c r="S2077" s="139"/>
      <c r="T2077" s="139"/>
      <c r="U2077" s="139"/>
      <c r="V2077" s="139"/>
      <c r="W2077" s="139"/>
      <c r="X2077" s="139"/>
      <c r="Y2077" s="139"/>
      <c r="Z2077" s="139"/>
      <c r="AA2077" s="139"/>
      <c r="AB2077" s="139"/>
      <c r="AC2077" s="139"/>
      <c r="AD2077" s="139"/>
      <c r="AE2077" s="139"/>
      <c r="AF2077" s="139"/>
      <c r="AG2077" s="139"/>
      <c r="AH2077" s="139"/>
      <c r="AI2077" s="139"/>
      <c r="AJ2077" s="139"/>
      <c r="AK2077" s="139"/>
      <c r="AL2077" s="139"/>
      <c r="AM2077" s="139"/>
      <c r="AN2077" s="139"/>
      <c r="AO2077" s="139"/>
      <c r="AP2077" s="139"/>
      <c r="AQ2077" s="139"/>
      <c r="AR2077" s="139"/>
      <c r="AS2077" s="139"/>
      <c r="AT2077" s="139"/>
      <c r="AU2077" s="139"/>
      <c r="AV2077" s="139"/>
      <c r="AW2077" s="139"/>
      <c r="AX2077" s="139"/>
      <c r="AY2077" s="139"/>
      <c r="AZ2077" s="139"/>
      <c r="BA2077" s="139"/>
      <c r="BB2077" s="139"/>
      <c r="BC2077" s="139"/>
      <c r="BD2077" s="139"/>
      <c r="BE2077" s="139"/>
      <c r="BF2077" s="139"/>
      <c r="BG2077" s="139"/>
    </row>
    <row r="2078" spans="1:59" ht="14.25" x14ac:dyDescent="0.2">
      <c r="A2078" s="139"/>
      <c r="B2078" s="139"/>
      <c r="C2078" s="139"/>
      <c r="D2078" s="139"/>
      <c r="E2078" s="139"/>
      <c r="F2078" s="139"/>
      <c r="G2078" s="139"/>
      <c r="H2078" s="139"/>
      <c r="I2078" s="139"/>
      <c r="J2078" s="139"/>
      <c r="K2078" s="139"/>
      <c r="L2078" s="139"/>
      <c r="M2078" s="139"/>
      <c r="N2078" s="139"/>
      <c r="O2078" s="139"/>
      <c r="P2078" s="139"/>
      <c r="Q2078" s="139"/>
      <c r="R2078" s="139"/>
      <c r="S2078" s="139"/>
      <c r="T2078" s="139"/>
      <c r="U2078" s="139"/>
      <c r="V2078" s="139"/>
      <c r="W2078" s="139"/>
      <c r="X2078" s="139"/>
      <c r="Y2078" s="139"/>
      <c r="Z2078" s="139"/>
      <c r="AA2078" s="139"/>
      <c r="AB2078" s="139"/>
      <c r="AC2078" s="139"/>
      <c r="AD2078" s="139"/>
      <c r="AE2078" s="139"/>
      <c r="AF2078" s="139"/>
      <c r="AG2078" s="139"/>
      <c r="AH2078" s="139"/>
      <c r="AI2078" s="139"/>
      <c r="AJ2078" s="139"/>
      <c r="AK2078" s="139"/>
      <c r="AL2078" s="139"/>
      <c r="AM2078" s="139"/>
      <c r="AN2078" s="139"/>
      <c r="AO2078" s="139"/>
      <c r="AP2078" s="139"/>
      <c r="AQ2078" s="139"/>
      <c r="AR2078" s="139"/>
      <c r="AS2078" s="139"/>
      <c r="AT2078" s="139"/>
      <c r="AU2078" s="139"/>
      <c r="AV2078" s="139"/>
      <c r="AW2078" s="139"/>
      <c r="AX2078" s="139"/>
      <c r="AY2078" s="139"/>
      <c r="AZ2078" s="139"/>
      <c r="BA2078" s="139"/>
      <c r="BB2078" s="139"/>
      <c r="BC2078" s="139"/>
      <c r="BD2078" s="139"/>
      <c r="BE2078" s="139"/>
      <c r="BF2078" s="139"/>
      <c r="BG2078" s="139"/>
    </row>
    <row r="2079" spans="1:59" ht="14.25" x14ac:dyDescent="0.2">
      <c r="A2079" s="139"/>
      <c r="B2079" s="139"/>
      <c r="C2079" s="139"/>
      <c r="D2079" s="139"/>
      <c r="E2079" s="139"/>
      <c r="F2079" s="139"/>
      <c r="G2079" s="139"/>
      <c r="H2079" s="139"/>
      <c r="I2079" s="139"/>
      <c r="J2079" s="139"/>
      <c r="K2079" s="139"/>
      <c r="L2079" s="139"/>
      <c r="M2079" s="139"/>
      <c r="N2079" s="139"/>
      <c r="O2079" s="139"/>
      <c r="P2079" s="139"/>
      <c r="Q2079" s="139"/>
      <c r="R2079" s="139"/>
      <c r="S2079" s="139"/>
      <c r="T2079" s="139"/>
      <c r="U2079" s="139"/>
      <c r="V2079" s="139"/>
      <c r="W2079" s="139"/>
      <c r="X2079" s="139"/>
      <c r="Y2079" s="139"/>
      <c r="Z2079" s="139"/>
      <c r="AA2079" s="139"/>
      <c r="AB2079" s="139"/>
      <c r="AC2079" s="139"/>
      <c r="AD2079" s="139"/>
      <c r="AE2079" s="139"/>
      <c r="AF2079" s="139"/>
      <c r="AG2079" s="139"/>
      <c r="AH2079" s="139"/>
      <c r="AI2079" s="139"/>
      <c r="AJ2079" s="139"/>
      <c r="AK2079" s="139"/>
      <c r="AL2079" s="139"/>
      <c r="AM2079" s="139"/>
      <c r="AN2079" s="139"/>
      <c r="AO2079" s="139"/>
      <c r="AP2079" s="139"/>
      <c r="AQ2079" s="139"/>
      <c r="AR2079" s="139"/>
      <c r="AS2079" s="139"/>
      <c r="AT2079" s="139"/>
      <c r="AU2079" s="139"/>
      <c r="AV2079" s="139"/>
      <c r="AW2079" s="139"/>
      <c r="AX2079" s="139"/>
      <c r="AY2079" s="139"/>
      <c r="AZ2079" s="139"/>
      <c r="BA2079" s="139"/>
      <c r="BB2079" s="139"/>
      <c r="BC2079" s="139"/>
      <c r="BD2079" s="139"/>
      <c r="BE2079" s="139"/>
      <c r="BF2079" s="139"/>
      <c r="BG2079" s="139"/>
    </row>
    <row r="2080" spans="1:59" ht="14.25" x14ac:dyDescent="0.2">
      <c r="A2080" s="139"/>
      <c r="B2080" s="139"/>
      <c r="C2080" s="139"/>
      <c r="D2080" s="139"/>
      <c r="E2080" s="139"/>
      <c r="F2080" s="139"/>
      <c r="G2080" s="139"/>
      <c r="H2080" s="139"/>
      <c r="I2080" s="139"/>
      <c r="J2080" s="139"/>
      <c r="K2080" s="139"/>
      <c r="L2080" s="139"/>
      <c r="M2080" s="139"/>
      <c r="N2080" s="139"/>
      <c r="O2080" s="139"/>
      <c r="P2080" s="139"/>
      <c r="Q2080" s="139"/>
      <c r="R2080" s="139"/>
      <c r="S2080" s="139"/>
      <c r="T2080" s="139"/>
      <c r="U2080" s="139"/>
      <c r="V2080" s="139"/>
      <c r="W2080" s="139"/>
      <c r="X2080" s="139"/>
      <c r="Y2080" s="139"/>
      <c r="Z2080" s="139"/>
      <c r="AA2080" s="139"/>
      <c r="AB2080" s="139"/>
      <c r="AC2080" s="139"/>
      <c r="AD2080" s="139"/>
      <c r="AE2080" s="139"/>
      <c r="AF2080" s="139"/>
      <c r="AG2080" s="139"/>
      <c r="AH2080" s="139"/>
      <c r="AI2080" s="139"/>
      <c r="AJ2080" s="139"/>
      <c r="AK2080" s="139"/>
      <c r="AL2080" s="139"/>
      <c r="AM2080" s="139"/>
      <c r="AN2080" s="139"/>
      <c r="AO2080" s="139"/>
      <c r="AP2080" s="139"/>
      <c r="AQ2080" s="139"/>
      <c r="AR2080" s="139"/>
      <c r="AS2080" s="139"/>
      <c r="AT2080" s="139"/>
      <c r="AU2080" s="139"/>
      <c r="AV2080" s="139"/>
      <c r="AW2080" s="139"/>
      <c r="AX2080" s="139"/>
      <c r="AY2080" s="139"/>
      <c r="AZ2080" s="139"/>
      <c r="BA2080" s="139"/>
      <c r="BB2080" s="139"/>
      <c r="BC2080" s="139"/>
      <c r="BD2080" s="139"/>
      <c r="BE2080" s="139"/>
      <c r="BF2080" s="139"/>
      <c r="BG2080" s="139"/>
    </row>
    <row r="2081" spans="1:59" ht="14.25" x14ac:dyDescent="0.2">
      <c r="A2081" s="139"/>
      <c r="B2081" s="139"/>
      <c r="C2081" s="139"/>
      <c r="D2081" s="139"/>
      <c r="E2081" s="139"/>
      <c r="F2081" s="139"/>
      <c r="G2081" s="139"/>
      <c r="H2081" s="139"/>
      <c r="I2081" s="139"/>
      <c r="J2081" s="139"/>
      <c r="K2081" s="139"/>
      <c r="L2081" s="139"/>
      <c r="M2081" s="139"/>
      <c r="N2081" s="139"/>
      <c r="O2081" s="139"/>
      <c r="P2081" s="139"/>
      <c r="Q2081" s="139"/>
      <c r="R2081" s="139"/>
      <c r="S2081" s="139"/>
      <c r="T2081" s="139"/>
      <c r="U2081" s="139"/>
      <c r="V2081" s="139"/>
      <c r="W2081" s="139"/>
      <c r="X2081" s="139"/>
      <c r="Y2081" s="139"/>
      <c r="Z2081" s="139"/>
      <c r="AA2081" s="139"/>
      <c r="AB2081" s="139"/>
      <c r="AC2081" s="139"/>
      <c r="AD2081" s="139"/>
      <c r="AE2081" s="139"/>
      <c r="AF2081" s="139"/>
      <c r="AG2081" s="139"/>
      <c r="AH2081" s="139"/>
      <c r="AI2081" s="139"/>
      <c r="AJ2081" s="139"/>
      <c r="AK2081" s="139"/>
      <c r="AL2081" s="139"/>
      <c r="AM2081" s="139"/>
      <c r="AN2081" s="139"/>
      <c r="AO2081" s="139"/>
      <c r="AP2081" s="139"/>
      <c r="AQ2081" s="139"/>
      <c r="AR2081" s="139"/>
      <c r="AS2081" s="139"/>
      <c r="AT2081" s="139"/>
      <c r="AU2081" s="139"/>
      <c r="AV2081" s="139"/>
      <c r="AW2081" s="139"/>
      <c r="AX2081" s="139"/>
      <c r="AY2081" s="139"/>
      <c r="AZ2081" s="139"/>
      <c r="BA2081" s="139"/>
      <c r="BB2081" s="139"/>
      <c r="BC2081" s="139"/>
      <c r="BD2081" s="139"/>
      <c r="BE2081" s="139"/>
      <c r="BF2081" s="139"/>
      <c r="BG2081" s="139"/>
    </row>
    <row r="2082" spans="1:59" ht="14.25" x14ac:dyDescent="0.2">
      <c r="A2082" s="139"/>
      <c r="B2082" s="139"/>
      <c r="C2082" s="139"/>
      <c r="D2082" s="139"/>
      <c r="E2082" s="139"/>
      <c r="F2082" s="139"/>
      <c r="G2082" s="139"/>
      <c r="H2082" s="139"/>
      <c r="I2082" s="139"/>
      <c r="J2082" s="139"/>
      <c r="K2082" s="139"/>
      <c r="L2082" s="139"/>
      <c r="M2082" s="139"/>
      <c r="N2082" s="139"/>
      <c r="O2082" s="139"/>
      <c r="P2082" s="139"/>
      <c r="Q2082" s="139"/>
      <c r="R2082" s="139"/>
      <c r="S2082" s="139"/>
      <c r="T2082" s="139"/>
      <c r="U2082" s="139"/>
      <c r="V2082" s="139"/>
      <c r="W2082" s="139"/>
      <c r="X2082" s="139"/>
      <c r="Y2082" s="139"/>
      <c r="Z2082" s="139"/>
      <c r="AA2082" s="139"/>
      <c r="AB2082" s="139"/>
      <c r="AC2082" s="139"/>
      <c r="AD2082" s="139"/>
      <c r="AE2082" s="139"/>
      <c r="AF2082" s="139"/>
      <c r="AG2082" s="139"/>
      <c r="AH2082" s="139"/>
      <c r="AI2082" s="139"/>
      <c r="AJ2082" s="139"/>
      <c r="AK2082" s="139"/>
      <c r="AL2082" s="139"/>
      <c r="AM2082" s="139"/>
      <c r="AN2082" s="139"/>
      <c r="AO2082" s="139"/>
      <c r="AP2082" s="139"/>
      <c r="AQ2082" s="139"/>
      <c r="AR2082" s="139"/>
      <c r="AS2082" s="139"/>
      <c r="AT2082" s="139"/>
      <c r="AU2082" s="139"/>
      <c r="AV2082" s="139"/>
      <c r="AW2082" s="139"/>
      <c r="AX2082" s="139"/>
      <c r="AY2082" s="139"/>
      <c r="AZ2082" s="139"/>
      <c r="BA2082" s="139"/>
      <c r="BB2082" s="139"/>
      <c r="BC2082" s="139"/>
      <c r="BD2082" s="139"/>
      <c r="BE2082" s="139"/>
      <c r="BF2082" s="139"/>
      <c r="BG2082" s="139"/>
    </row>
    <row r="2083" spans="1:59" ht="14.25" x14ac:dyDescent="0.2">
      <c r="A2083" s="139"/>
      <c r="B2083" s="139"/>
      <c r="C2083" s="139"/>
      <c r="D2083" s="139"/>
      <c r="E2083" s="139"/>
      <c r="F2083" s="139"/>
      <c r="G2083" s="139"/>
      <c r="H2083" s="139"/>
      <c r="I2083" s="139"/>
      <c r="J2083" s="139"/>
      <c r="K2083" s="139"/>
      <c r="L2083" s="139"/>
      <c r="M2083" s="139"/>
      <c r="N2083" s="139"/>
      <c r="O2083" s="139"/>
      <c r="P2083" s="139"/>
      <c r="Q2083" s="139"/>
      <c r="R2083" s="139"/>
      <c r="S2083" s="139"/>
      <c r="T2083" s="139"/>
      <c r="U2083" s="139"/>
      <c r="V2083" s="139"/>
      <c r="W2083" s="139"/>
      <c r="X2083" s="139"/>
      <c r="Y2083" s="139"/>
      <c r="Z2083" s="139"/>
      <c r="AA2083" s="139"/>
      <c r="AB2083" s="139"/>
      <c r="AC2083" s="139"/>
      <c r="AD2083" s="139"/>
      <c r="AE2083" s="139"/>
      <c r="AF2083" s="139"/>
      <c r="AG2083" s="139"/>
      <c r="AH2083" s="139"/>
      <c r="AI2083" s="139"/>
      <c r="AJ2083" s="139"/>
      <c r="AK2083" s="139"/>
      <c r="AL2083" s="139"/>
      <c r="AM2083" s="139"/>
      <c r="AN2083" s="139"/>
      <c r="AO2083" s="139"/>
      <c r="AP2083" s="139"/>
      <c r="AQ2083" s="139"/>
      <c r="AR2083" s="139"/>
      <c r="AS2083" s="139"/>
      <c r="AT2083" s="139"/>
      <c r="AU2083" s="139"/>
      <c r="AV2083" s="139"/>
      <c r="AW2083" s="139"/>
      <c r="AX2083" s="139"/>
      <c r="AY2083" s="139"/>
      <c r="AZ2083" s="139"/>
      <c r="BA2083" s="139"/>
      <c r="BB2083" s="139"/>
      <c r="BC2083" s="139"/>
      <c r="BD2083" s="139"/>
      <c r="BE2083" s="139"/>
      <c r="BF2083" s="139"/>
      <c r="BG2083" s="139"/>
    </row>
    <row r="2084" spans="1:59" ht="14.25" x14ac:dyDescent="0.2">
      <c r="A2084" s="139"/>
      <c r="B2084" s="139"/>
      <c r="C2084" s="139"/>
      <c r="D2084" s="139"/>
      <c r="E2084" s="139"/>
      <c r="F2084" s="139"/>
      <c r="G2084" s="139"/>
      <c r="H2084" s="139"/>
      <c r="I2084" s="139"/>
      <c r="J2084" s="139"/>
      <c r="K2084" s="139"/>
      <c r="L2084" s="139"/>
      <c r="M2084" s="139"/>
      <c r="N2084" s="139"/>
      <c r="O2084" s="139"/>
      <c r="P2084" s="139"/>
      <c r="Q2084" s="139"/>
      <c r="R2084" s="139"/>
      <c r="S2084" s="139"/>
      <c r="T2084" s="139"/>
      <c r="U2084" s="139"/>
      <c r="V2084" s="139"/>
      <c r="W2084" s="139"/>
      <c r="X2084" s="139"/>
      <c r="Y2084" s="139"/>
      <c r="Z2084" s="139"/>
      <c r="AA2084" s="139"/>
      <c r="AB2084" s="139"/>
      <c r="AC2084" s="139"/>
      <c r="AD2084" s="139"/>
      <c r="AE2084" s="139"/>
      <c r="AF2084" s="139"/>
      <c r="AG2084" s="139"/>
      <c r="AH2084" s="139"/>
      <c r="AI2084" s="139"/>
      <c r="AJ2084" s="139"/>
      <c r="AK2084" s="139"/>
      <c r="AL2084" s="139"/>
      <c r="AM2084" s="139"/>
      <c r="AN2084" s="139"/>
      <c r="AO2084" s="139"/>
      <c r="AP2084" s="139"/>
      <c r="AQ2084" s="139"/>
      <c r="AR2084" s="139"/>
      <c r="AS2084" s="139"/>
      <c r="AT2084" s="139"/>
      <c r="AU2084" s="139"/>
      <c r="AV2084" s="139"/>
      <c r="AW2084" s="139"/>
      <c r="AX2084" s="139"/>
      <c r="AY2084" s="139"/>
      <c r="AZ2084" s="139"/>
      <c r="BA2084" s="139"/>
      <c r="BB2084" s="139"/>
      <c r="BC2084" s="139"/>
      <c r="BD2084" s="139"/>
      <c r="BE2084" s="139"/>
      <c r="BF2084" s="139"/>
      <c r="BG2084" s="139"/>
    </row>
    <row r="2085" spans="1:59" ht="14.25" x14ac:dyDescent="0.2">
      <c r="A2085" s="139"/>
      <c r="B2085" s="139"/>
      <c r="C2085" s="139"/>
      <c r="D2085" s="139"/>
      <c r="E2085" s="139"/>
      <c r="F2085" s="139"/>
      <c r="G2085" s="139"/>
      <c r="H2085" s="139"/>
      <c r="I2085" s="139"/>
      <c r="J2085" s="139"/>
      <c r="K2085" s="139"/>
      <c r="L2085" s="139"/>
      <c r="M2085" s="139"/>
      <c r="N2085" s="139"/>
      <c r="O2085" s="139"/>
      <c r="P2085" s="139"/>
      <c r="Q2085" s="139"/>
      <c r="R2085" s="139"/>
      <c r="S2085" s="139"/>
      <c r="T2085" s="139"/>
      <c r="U2085" s="139"/>
      <c r="V2085" s="139"/>
      <c r="W2085" s="139"/>
      <c r="X2085" s="139"/>
      <c r="Y2085" s="139"/>
      <c r="Z2085" s="139"/>
      <c r="AA2085" s="139"/>
      <c r="AB2085" s="139"/>
      <c r="AC2085" s="139"/>
      <c r="AD2085" s="139"/>
      <c r="AE2085" s="139"/>
      <c r="AF2085" s="139"/>
      <c r="AG2085" s="139"/>
      <c r="AH2085" s="139"/>
      <c r="AI2085" s="139"/>
      <c r="AJ2085" s="139"/>
      <c r="AK2085" s="139"/>
      <c r="AL2085" s="139"/>
      <c r="AM2085" s="139"/>
      <c r="AN2085" s="139"/>
      <c r="AO2085" s="139"/>
      <c r="AP2085" s="139"/>
      <c r="AQ2085" s="139"/>
      <c r="AR2085" s="139"/>
      <c r="AS2085" s="139"/>
      <c r="AT2085" s="139"/>
      <c r="AU2085" s="139"/>
      <c r="AV2085" s="139"/>
      <c r="AW2085" s="139"/>
      <c r="AX2085" s="139"/>
      <c r="AY2085" s="139"/>
      <c r="AZ2085" s="139"/>
      <c r="BA2085" s="139"/>
      <c r="BB2085" s="139"/>
      <c r="BC2085" s="139"/>
      <c r="BD2085" s="139"/>
      <c r="BE2085" s="139"/>
      <c r="BF2085" s="139"/>
      <c r="BG2085" s="139"/>
    </row>
    <row r="2086" spans="1:59" ht="14.25" x14ac:dyDescent="0.2">
      <c r="A2086" s="139"/>
      <c r="B2086" s="139"/>
      <c r="C2086" s="139"/>
      <c r="D2086" s="139"/>
      <c r="E2086" s="139"/>
      <c r="F2086" s="139"/>
      <c r="G2086" s="139"/>
      <c r="H2086" s="139"/>
      <c r="I2086" s="139"/>
      <c r="J2086" s="139"/>
      <c r="K2086" s="139"/>
      <c r="L2086" s="139"/>
      <c r="M2086" s="139"/>
      <c r="N2086" s="139"/>
      <c r="O2086" s="139"/>
      <c r="P2086" s="139"/>
      <c r="Q2086" s="139"/>
      <c r="R2086" s="139"/>
      <c r="S2086" s="139"/>
      <c r="T2086" s="139"/>
      <c r="U2086" s="139"/>
      <c r="V2086" s="139"/>
      <c r="W2086" s="139"/>
      <c r="X2086" s="139"/>
      <c r="Y2086" s="139"/>
      <c r="Z2086" s="139"/>
      <c r="AA2086" s="139"/>
      <c r="AB2086" s="139"/>
      <c r="AC2086" s="139"/>
      <c r="AD2086" s="139"/>
      <c r="AE2086" s="139"/>
      <c r="AF2086" s="139"/>
      <c r="AG2086" s="139"/>
      <c r="AH2086" s="139"/>
      <c r="AI2086" s="139"/>
      <c r="AJ2086" s="139"/>
      <c r="AK2086" s="139"/>
      <c r="AL2086" s="139"/>
      <c r="AM2086" s="139"/>
      <c r="AN2086" s="139"/>
      <c r="AO2086" s="139"/>
      <c r="AP2086" s="139"/>
      <c r="AQ2086" s="139"/>
      <c r="AR2086" s="139"/>
      <c r="AS2086" s="139"/>
      <c r="AT2086" s="139"/>
      <c r="AU2086" s="139"/>
      <c r="AV2086" s="139"/>
      <c r="AW2086" s="139"/>
      <c r="AX2086" s="139"/>
      <c r="AY2086" s="139"/>
      <c r="AZ2086" s="139"/>
      <c r="BA2086" s="139"/>
      <c r="BB2086" s="139"/>
      <c r="BC2086" s="139"/>
      <c r="BD2086" s="139"/>
      <c r="BE2086" s="139"/>
      <c r="BF2086" s="139"/>
      <c r="BG2086" s="139"/>
    </row>
    <row r="2087" spans="1:59" ht="14.25" x14ac:dyDescent="0.2">
      <c r="A2087" s="139"/>
      <c r="B2087" s="139"/>
      <c r="C2087" s="139"/>
      <c r="D2087" s="139"/>
      <c r="E2087" s="139"/>
      <c r="F2087" s="139"/>
      <c r="G2087" s="139"/>
      <c r="H2087" s="139"/>
      <c r="I2087" s="139"/>
      <c r="J2087" s="139"/>
      <c r="K2087" s="139"/>
      <c r="L2087" s="139"/>
      <c r="M2087" s="139"/>
      <c r="N2087" s="139"/>
      <c r="O2087" s="139"/>
      <c r="P2087" s="139"/>
      <c r="Q2087" s="139"/>
      <c r="R2087" s="139"/>
      <c r="S2087" s="139"/>
      <c r="T2087" s="139"/>
      <c r="U2087" s="139"/>
      <c r="V2087" s="139"/>
      <c r="W2087" s="139"/>
      <c r="X2087" s="139"/>
      <c r="Y2087" s="139"/>
      <c r="Z2087" s="139"/>
      <c r="AA2087" s="139"/>
      <c r="AB2087" s="139"/>
      <c r="AC2087" s="139"/>
      <c r="AD2087" s="139"/>
      <c r="AE2087" s="139"/>
      <c r="AF2087" s="139"/>
      <c r="AG2087" s="139"/>
      <c r="AH2087" s="139"/>
      <c r="AI2087" s="139"/>
      <c r="AJ2087" s="139"/>
      <c r="AK2087" s="139"/>
      <c r="AL2087" s="139"/>
      <c r="AM2087" s="139"/>
      <c r="AN2087" s="139"/>
      <c r="AO2087" s="139"/>
      <c r="AP2087" s="139"/>
      <c r="AQ2087" s="139"/>
      <c r="AR2087" s="139"/>
      <c r="AS2087" s="139"/>
      <c r="AT2087" s="139"/>
      <c r="AU2087" s="139"/>
      <c r="AV2087" s="139"/>
      <c r="AW2087" s="139"/>
      <c r="AX2087" s="139"/>
      <c r="AY2087" s="139"/>
      <c r="AZ2087" s="139"/>
      <c r="BA2087" s="139"/>
      <c r="BB2087" s="139"/>
      <c r="BC2087" s="139"/>
      <c r="BD2087" s="139"/>
      <c r="BE2087" s="139"/>
      <c r="BF2087" s="139"/>
      <c r="BG2087" s="139"/>
    </row>
    <row r="2088" spans="1:59" ht="14.25" x14ac:dyDescent="0.2">
      <c r="A2088" s="139"/>
      <c r="B2088" s="139"/>
      <c r="C2088" s="139"/>
      <c r="D2088" s="139"/>
      <c r="E2088" s="139"/>
      <c r="F2088" s="139"/>
      <c r="G2088" s="139"/>
      <c r="H2088" s="139"/>
      <c r="I2088" s="139"/>
      <c r="J2088" s="139"/>
      <c r="K2088" s="139"/>
      <c r="L2088" s="139"/>
      <c r="M2088" s="139"/>
      <c r="N2088" s="139"/>
      <c r="O2088" s="139"/>
      <c r="P2088" s="139"/>
      <c r="Q2088" s="139"/>
      <c r="R2088" s="139"/>
      <c r="S2088" s="139"/>
      <c r="T2088" s="139"/>
      <c r="U2088" s="139"/>
      <c r="V2088" s="139"/>
      <c r="W2088" s="139"/>
      <c r="X2088" s="139"/>
      <c r="Y2088" s="139"/>
      <c r="Z2088" s="139"/>
      <c r="AA2088" s="139"/>
      <c r="AB2088" s="139"/>
      <c r="AC2088" s="139"/>
      <c r="AD2088" s="139"/>
      <c r="AE2088" s="139"/>
      <c r="AF2088" s="139"/>
      <c r="AG2088" s="139"/>
      <c r="AH2088" s="139"/>
      <c r="AI2088" s="139"/>
      <c r="AJ2088" s="139"/>
      <c r="AK2088" s="139"/>
      <c r="AL2088" s="139"/>
      <c r="AM2088" s="139"/>
      <c r="AN2088" s="139"/>
      <c r="AO2088" s="139"/>
      <c r="AP2088" s="139"/>
      <c r="AQ2088" s="139"/>
      <c r="AR2088" s="139"/>
      <c r="AS2088" s="139"/>
      <c r="AT2088" s="139"/>
      <c r="AU2088" s="139"/>
      <c r="AV2088" s="139"/>
      <c r="AW2088" s="139"/>
      <c r="AX2088" s="139"/>
      <c r="AY2088" s="139"/>
      <c r="AZ2088" s="139"/>
      <c r="BA2088" s="139"/>
      <c r="BB2088" s="139"/>
      <c r="BC2088" s="139"/>
      <c r="BD2088" s="139"/>
      <c r="BE2088" s="139"/>
      <c r="BF2088" s="139"/>
      <c r="BG2088" s="139"/>
    </row>
    <row r="2089" spans="1:59" ht="14.25" x14ac:dyDescent="0.2">
      <c r="A2089" s="139"/>
      <c r="B2089" s="139"/>
      <c r="C2089" s="139"/>
      <c r="D2089" s="139"/>
      <c r="E2089" s="139"/>
      <c r="F2089" s="139"/>
      <c r="G2089" s="139"/>
      <c r="H2089" s="139"/>
      <c r="I2089" s="139"/>
      <c r="J2089" s="139"/>
      <c r="K2089" s="139"/>
      <c r="L2089" s="139"/>
      <c r="M2089" s="139"/>
      <c r="N2089" s="139"/>
      <c r="O2089" s="139"/>
      <c r="P2089" s="139"/>
      <c r="Q2089" s="139"/>
      <c r="R2089" s="139"/>
      <c r="S2089" s="139"/>
      <c r="T2089" s="139"/>
      <c r="U2089" s="139"/>
      <c r="V2089" s="139"/>
      <c r="W2089" s="139"/>
      <c r="X2089" s="139"/>
      <c r="Y2089" s="139"/>
      <c r="Z2089" s="139"/>
      <c r="AA2089" s="139"/>
      <c r="AB2089" s="139"/>
      <c r="AC2089" s="139"/>
      <c r="AD2089" s="139"/>
      <c r="AE2089" s="139"/>
      <c r="AF2089" s="139"/>
      <c r="AG2089" s="139"/>
      <c r="AH2089" s="139"/>
      <c r="AI2089" s="139"/>
      <c r="AJ2089" s="139"/>
      <c r="AK2089" s="139"/>
      <c r="AL2089" s="139"/>
      <c r="AM2089" s="139"/>
      <c r="AN2089" s="139"/>
      <c r="AO2089" s="139"/>
      <c r="AP2089" s="139"/>
      <c r="AQ2089" s="139"/>
      <c r="AR2089" s="139"/>
      <c r="AS2089" s="139"/>
      <c r="AT2089" s="139"/>
      <c r="AU2089" s="139"/>
      <c r="AV2089" s="139"/>
      <c r="AW2089" s="139"/>
      <c r="AX2089" s="139"/>
      <c r="AY2089" s="139"/>
      <c r="AZ2089" s="139"/>
      <c r="BA2089" s="139"/>
      <c r="BB2089" s="139"/>
      <c r="BC2089" s="139"/>
      <c r="BD2089" s="139"/>
      <c r="BE2089" s="139"/>
      <c r="BF2089" s="139"/>
      <c r="BG2089" s="139"/>
    </row>
    <row r="2090" spans="1:59" ht="14.25" x14ac:dyDescent="0.2">
      <c r="A2090" s="139"/>
      <c r="B2090" s="139"/>
      <c r="C2090" s="139"/>
      <c r="D2090" s="139"/>
      <c r="E2090" s="139"/>
      <c r="F2090" s="139"/>
      <c r="G2090" s="139"/>
      <c r="H2090" s="139"/>
      <c r="I2090" s="139"/>
      <c r="J2090" s="139"/>
      <c r="K2090" s="139"/>
      <c r="L2090" s="139"/>
      <c r="M2090" s="139"/>
      <c r="N2090" s="139"/>
      <c r="O2090" s="139"/>
      <c r="P2090" s="139"/>
      <c r="Q2090" s="139"/>
      <c r="R2090" s="139"/>
      <c r="S2090" s="139"/>
      <c r="T2090" s="139"/>
      <c r="U2090" s="139"/>
      <c r="V2090" s="139"/>
      <c r="W2090" s="139"/>
      <c r="X2090" s="139"/>
      <c r="Y2090" s="139"/>
      <c r="Z2090" s="139"/>
      <c r="AA2090" s="139"/>
      <c r="AB2090" s="139"/>
      <c r="AC2090" s="139"/>
      <c r="AD2090" s="139"/>
      <c r="AE2090" s="139"/>
      <c r="AF2090" s="139"/>
      <c r="AG2090" s="139"/>
      <c r="AH2090" s="139"/>
      <c r="AI2090" s="139"/>
      <c r="AJ2090" s="139"/>
      <c r="AK2090" s="139"/>
      <c r="AL2090" s="139"/>
      <c r="AM2090" s="139"/>
      <c r="AN2090" s="139"/>
      <c r="AO2090" s="139"/>
      <c r="AP2090" s="139"/>
      <c r="AQ2090" s="139"/>
      <c r="AR2090" s="139"/>
      <c r="AS2090" s="139"/>
      <c r="AT2090" s="139"/>
      <c r="AU2090" s="139"/>
      <c r="AV2090" s="139"/>
      <c r="AW2090" s="139"/>
      <c r="AX2090" s="139"/>
      <c r="AY2090" s="139"/>
      <c r="AZ2090" s="139"/>
      <c r="BA2090" s="139"/>
      <c r="BB2090" s="139"/>
      <c r="BC2090" s="139"/>
      <c r="BD2090" s="139"/>
      <c r="BE2090" s="139"/>
      <c r="BF2090" s="139"/>
      <c r="BG2090" s="139"/>
    </row>
    <row r="2091" spans="1:59" ht="14.25" x14ac:dyDescent="0.2">
      <c r="A2091" s="139"/>
      <c r="B2091" s="139"/>
      <c r="C2091" s="139"/>
      <c r="D2091" s="139"/>
      <c r="E2091" s="139"/>
      <c r="F2091" s="139"/>
      <c r="G2091" s="139"/>
      <c r="H2091" s="139"/>
      <c r="I2091" s="139"/>
      <c r="J2091" s="139"/>
      <c r="K2091" s="139"/>
      <c r="L2091" s="139"/>
      <c r="M2091" s="139"/>
      <c r="N2091" s="139"/>
      <c r="O2091" s="139"/>
      <c r="P2091" s="139"/>
      <c r="Q2091" s="139"/>
      <c r="R2091" s="139"/>
      <c r="S2091" s="139"/>
      <c r="T2091" s="139"/>
      <c r="U2091" s="139"/>
      <c r="V2091" s="139"/>
      <c r="W2091" s="139"/>
      <c r="X2091" s="139"/>
      <c r="Y2091" s="139"/>
      <c r="Z2091" s="139"/>
      <c r="AA2091" s="139"/>
      <c r="AB2091" s="139"/>
      <c r="AC2091" s="139"/>
      <c r="AD2091" s="139"/>
      <c r="AE2091" s="139"/>
      <c r="AF2091" s="139"/>
      <c r="AG2091" s="139"/>
      <c r="AH2091" s="139"/>
      <c r="AI2091" s="139"/>
      <c r="AJ2091" s="139"/>
      <c r="AK2091" s="139"/>
      <c r="AL2091" s="139"/>
      <c r="AM2091" s="139"/>
      <c r="AN2091" s="139"/>
      <c r="AO2091" s="139"/>
      <c r="AP2091" s="139"/>
      <c r="AQ2091" s="139"/>
      <c r="AR2091" s="139"/>
      <c r="AS2091" s="139"/>
      <c r="AT2091" s="139"/>
      <c r="AU2091" s="139"/>
      <c r="AV2091" s="139"/>
      <c r="AW2091" s="139"/>
      <c r="AX2091" s="139"/>
      <c r="AY2091" s="139"/>
      <c r="AZ2091" s="139"/>
      <c r="BA2091" s="139"/>
      <c r="BB2091" s="139"/>
      <c r="BC2091" s="139"/>
      <c r="BD2091" s="139"/>
      <c r="BE2091" s="139"/>
      <c r="BF2091" s="139"/>
      <c r="BG2091" s="139"/>
    </row>
    <row r="2092" spans="1:59" ht="14.25" x14ac:dyDescent="0.2">
      <c r="A2092" s="139"/>
      <c r="B2092" s="139"/>
      <c r="C2092" s="139"/>
      <c r="D2092" s="139"/>
      <c r="E2092" s="139"/>
      <c r="F2092" s="139"/>
      <c r="G2092" s="139"/>
      <c r="H2092" s="139"/>
      <c r="I2092" s="139"/>
      <c r="J2092" s="139"/>
      <c r="K2092" s="139"/>
      <c r="L2092" s="139"/>
      <c r="M2092" s="139"/>
      <c r="N2092" s="139"/>
      <c r="O2092" s="139"/>
      <c r="P2092" s="139"/>
      <c r="Q2092" s="139"/>
      <c r="R2092" s="139"/>
      <c r="S2092" s="139"/>
      <c r="T2092" s="139"/>
      <c r="U2092" s="139"/>
      <c r="V2092" s="139"/>
      <c r="W2092" s="139"/>
      <c r="X2092" s="139"/>
      <c r="Y2092" s="139"/>
      <c r="Z2092" s="139"/>
      <c r="AA2092" s="139"/>
      <c r="AB2092" s="139"/>
      <c r="AC2092" s="139"/>
      <c r="AD2092" s="139"/>
      <c r="AE2092" s="139"/>
      <c r="AF2092" s="139"/>
      <c r="AG2092" s="139"/>
      <c r="AH2092" s="139"/>
      <c r="AI2092" s="139"/>
      <c r="AJ2092" s="139"/>
      <c r="AK2092" s="139"/>
      <c r="AL2092" s="139"/>
      <c r="AM2092" s="139"/>
      <c r="AN2092" s="139"/>
      <c r="AO2092" s="139"/>
      <c r="AP2092" s="139"/>
      <c r="AQ2092" s="139"/>
      <c r="AR2092" s="139"/>
      <c r="AS2092" s="139"/>
      <c r="AT2092" s="139"/>
      <c r="AU2092" s="139"/>
      <c r="AV2092" s="139"/>
      <c r="AW2092" s="139"/>
      <c r="AX2092" s="139"/>
      <c r="AY2092" s="139"/>
      <c r="AZ2092" s="139"/>
      <c r="BA2092" s="139"/>
      <c r="BB2092" s="139"/>
      <c r="BC2092" s="139"/>
      <c r="BD2092" s="139"/>
      <c r="BE2092" s="139"/>
      <c r="BF2092" s="139"/>
      <c r="BG2092" s="139"/>
    </row>
    <row r="2093" spans="1:59" ht="14.25" x14ac:dyDescent="0.2">
      <c r="A2093" s="139"/>
      <c r="B2093" s="139"/>
      <c r="C2093" s="139"/>
      <c r="D2093" s="139"/>
      <c r="E2093" s="139"/>
      <c r="F2093" s="139"/>
      <c r="G2093" s="139"/>
      <c r="H2093" s="139"/>
      <c r="I2093" s="139"/>
      <c r="J2093" s="139"/>
      <c r="K2093" s="139"/>
      <c r="L2093" s="139"/>
      <c r="M2093" s="139"/>
      <c r="N2093" s="139"/>
      <c r="O2093" s="139"/>
      <c r="P2093" s="139"/>
      <c r="Q2093" s="139"/>
      <c r="R2093" s="139"/>
      <c r="S2093" s="139"/>
      <c r="T2093" s="139"/>
      <c r="U2093" s="139"/>
      <c r="V2093" s="139"/>
      <c r="W2093" s="139"/>
      <c r="X2093" s="139"/>
      <c r="Y2093" s="139"/>
      <c r="Z2093" s="139"/>
      <c r="AA2093" s="139"/>
      <c r="AB2093" s="139"/>
      <c r="AC2093" s="139"/>
      <c r="AD2093" s="139"/>
      <c r="AE2093" s="139"/>
      <c r="AF2093" s="139"/>
      <c r="AG2093" s="139"/>
      <c r="AH2093" s="139"/>
      <c r="AI2093" s="139"/>
      <c r="AJ2093" s="139"/>
      <c r="AK2093" s="139"/>
      <c r="AL2093" s="139"/>
      <c r="AM2093" s="139"/>
      <c r="AN2093" s="139"/>
      <c r="AO2093" s="139"/>
      <c r="AP2093" s="139"/>
      <c r="AQ2093" s="139"/>
      <c r="AR2093" s="139"/>
      <c r="AS2093" s="139"/>
      <c r="AT2093" s="139"/>
      <c r="AU2093" s="139"/>
      <c r="AV2093" s="139"/>
      <c r="AW2093" s="139"/>
      <c r="AX2093" s="139"/>
      <c r="AY2093" s="139"/>
      <c r="AZ2093" s="139"/>
      <c r="BA2093" s="139"/>
      <c r="BB2093" s="139"/>
      <c r="BC2093" s="139"/>
      <c r="BD2093" s="139"/>
      <c r="BE2093" s="139"/>
      <c r="BF2093" s="139"/>
      <c r="BG2093" s="139"/>
    </row>
    <row r="2094" spans="1:59" ht="14.25" x14ac:dyDescent="0.2">
      <c r="A2094" s="139"/>
      <c r="B2094" s="139"/>
      <c r="C2094" s="139"/>
      <c r="D2094" s="139"/>
      <c r="E2094" s="139"/>
      <c r="F2094" s="139"/>
      <c r="G2094" s="139"/>
      <c r="H2094" s="139"/>
      <c r="I2094" s="139"/>
      <c r="J2094" s="139"/>
      <c r="K2094" s="139"/>
      <c r="L2094" s="139"/>
      <c r="M2094" s="139"/>
      <c r="N2094" s="139"/>
      <c r="O2094" s="139"/>
      <c r="P2094" s="139"/>
      <c r="Q2094" s="139"/>
      <c r="R2094" s="139"/>
      <c r="S2094" s="139"/>
      <c r="T2094" s="139"/>
      <c r="U2094" s="139"/>
      <c r="V2094" s="139"/>
      <c r="W2094" s="139"/>
      <c r="X2094" s="139"/>
      <c r="Y2094" s="139"/>
      <c r="Z2094" s="139"/>
      <c r="AA2094" s="139"/>
      <c r="AB2094" s="139"/>
      <c r="AC2094" s="139"/>
      <c r="AD2094" s="139"/>
      <c r="AE2094" s="139"/>
      <c r="AF2094" s="139"/>
      <c r="AG2094" s="139"/>
      <c r="AH2094" s="139"/>
      <c r="AI2094" s="139"/>
      <c r="AJ2094" s="139"/>
      <c r="AK2094" s="139"/>
      <c r="AL2094" s="139"/>
      <c r="AM2094" s="139"/>
      <c r="AN2094" s="139"/>
      <c r="AO2094" s="139"/>
      <c r="AP2094" s="139"/>
      <c r="AQ2094" s="139"/>
      <c r="AR2094" s="139"/>
      <c r="AS2094" s="139"/>
      <c r="AT2094" s="139"/>
      <c r="AU2094" s="139"/>
      <c r="AV2094" s="139"/>
      <c r="AW2094" s="139"/>
      <c r="AX2094" s="139"/>
      <c r="AY2094" s="139"/>
      <c r="AZ2094" s="139"/>
      <c r="BA2094" s="139"/>
      <c r="BB2094" s="139"/>
      <c r="BC2094" s="139"/>
      <c r="BD2094" s="139"/>
      <c r="BE2094" s="139"/>
      <c r="BF2094" s="139"/>
      <c r="BG2094" s="139"/>
    </row>
    <row r="2095" spans="1:59" ht="14.25" x14ac:dyDescent="0.2">
      <c r="A2095" s="139"/>
      <c r="B2095" s="139"/>
      <c r="C2095" s="139"/>
      <c r="D2095" s="139"/>
      <c r="E2095" s="139"/>
      <c r="F2095" s="139"/>
      <c r="G2095" s="139"/>
      <c r="H2095" s="139"/>
      <c r="I2095" s="139"/>
      <c r="J2095" s="139"/>
      <c r="K2095" s="139"/>
      <c r="L2095" s="139"/>
      <c r="M2095" s="139"/>
      <c r="N2095" s="139"/>
      <c r="O2095" s="139"/>
      <c r="P2095" s="139"/>
      <c r="Q2095" s="139"/>
      <c r="R2095" s="139"/>
      <c r="S2095" s="139"/>
      <c r="T2095" s="139"/>
      <c r="U2095" s="139"/>
      <c r="V2095" s="139"/>
      <c r="W2095" s="139"/>
      <c r="X2095" s="139"/>
      <c r="Y2095" s="139"/>
      <c r="Z2095" s="139"/>
      <c r="AA2095" s="139"/>
      <c r="AB2095" s="139"/>
      <c r="AC2095" s="139"/>
      <c r="AD2095" s="139"/>
      <c r="AE2095" s="139"/>
      <c r="AF2095" s="139"/>
      <c r="AG2095" s="139"/>
      <c r="AH2095" s="139"/>
      <c r="AI2095" s="139"/>
      <c r="AJ2095" s="139"/>
      <c r="AK2095" s="139"/>
      <c r="AL2095" s="139"/>
      <c r="AM2095" s="139"/>
      <c r="AN2095" s="139"/>
      <c r="AO2095" s="139"/>
      <c r="AP2095" s="139"/>
      <c r="AQ2095" s="139"/>
      <c r="AR2095" s="139"/>
      <c r="AS2095" s="139"/>
      <c r="AT2095" s="139"/>
      <c r="AU2095" s="139"/>
      <c r="AV2095" s="139"/>
      <c r="AW2095" s="139"/>
      <c r="AX2095" s="139"/>
      <c r="AY2095" s="139"/>
      <c r="AZ2095" s="139"/>
      <c r="BA2095" s="139"/>
      <c r="BB2095" s="139"/>
      <c r="BC2095" s="139"/>
      <c r="BD2095" s="139"/>
      <c r="BE2095" s="139"/>
      <c r="BF2095" s="139"/>
      <c r="BG2095" s="139"/>
    </row>
    <row r="2096" spans="1:59" ht="14.25" x14ac:dyDescent="0.2">
      <c r="A2096" s="139"/>
      <c r="B2096" s="139"/>
      <c r="C2096" s="139"/>
      <c r="D2096" s="139"/>
      <c r="E2096" s="139"/>
      <c r="F2096" s="139"/>
      <c r="G2096" s="139"/>
      <c r="H2096" s="139"/>
      <c r="I2096" s="139"/>
      <c r="J2096" s="139"/>
      <c r="K2096" s="139"/>
      <c r="L2096" s="139"/>
      <c r="M2096" s="139"/>
      <c r="N2096" s="139"/>
      <c r="O2096" s="139"/>
      <c r="P2096" s="139"/>
      <c r="Q2096" s="139"/>
      <c r="R2096" s="139"/>
      <c r="S2096" s="139"/>
      <c r="T2096" s="139"/>
      <c r="U2096" s="139"/>
      <c r="V2096" s="139"/>
      <c r="W2096" s="139"/>
      <c r="X2096" s="139"/>
      <c r="Y2096" s="139"/>
      <c r="Z2096" s="139"/>
      <c r="AA2096" s="139"/>
      <c r="AB2096" s="139"/>
      <c r="AC2096" s="139"/>
      <c r="AD2096" s="139"/>
      <c r="AE2096" s="139"/>
      <c r="AF2096" s="139"/>
      <c r="AG2096" s="139"/>
      <c r="AH2096" s="139"/>
      <c r="AI2096" s="139"/>
      <c r="AJ2096" s="139"/>
      <c r="AK2096" s="139"/>
      <c r="AL2096" s="139"/>
      <c r="AM2096" s="139"/>
      <c r="AN2096" s="139"/>
      <c r="AO2096" s="139"/>
      <c r="AP2096" s="139"/>
      <c r="AQ2096" s="139"/>
      <c r="AR2096" s="139"/>
      <c r="AS2096" s="139"/>
      <c r="AT2096" s="139"/>
      <c r="AU2096" s="139"/>
      <c r="AV2096" s="139"/>
      <c r="AW2096" s="139"/>
      <c r="AX2096" s="139"/>
      <c r="AY2096" s="139"/>
      <c r="AZ2096" s="139"/>
      <c r="BA2096" s="139"/>
      <c r="BB2096" s="139"/>
      <c r="BC2096" s="139"/>
      <c r="BD2096" s="139"/>
      <c r="BE2096" s="139"/>
      <c r="BF2096" s="139"/>
      <c r="BG2096" s="139"/>
    </row>
    <row r="2097" spans="1:59" ht="14.25" x14ac:dyDescent="0.2">
      <c r="A2097" s="139"/>
      <c r="B2097" s="139"/>
      <c r="C2097" s="139"/>
      <c r="D2097" s="139"/>
      <c r="E2097" s="139"/>
      <c r="F2097" s="139"/>
      <c r="G2097" s="139"/>
      <c r="H2097" s="139"/>
      <c r="I2097" s="139"/>
      <c r="J2097" s="139"/>
      <c r="K2097" s="139"/>
      <c r="L2097" s="139"/>
      <c r="M2097" s="139"/>
      <c r="N2097" s="139"/>
      <c r="O2097" s="139"/>
      <c r="P2097" s="139"/>
      <c r="Q2097" s="139"/>
      <c r="R2097" s="139"/>
      <c r="S2097" s="139"/>
      <c r="T2097" s="139"/>
      <c r="U2097" s="139"/>
      <c r="V2097" s="139"/>
      <c r="W2097" s="139"/>
      <c r="X2097" s="139"/>
      <c r="Y2097" s="139"/>
      <c r="Z2097" s="139"/>
      <c r="AA2097" s="139"/>
      <c r="AB2097" s="139"/>
      <c r="AC2097" s="139"/>
      <c r="AD2097" s="139"/>
      <c r="AE2097" s="139"/>
      <c r="AF2097" s="139"/>
      <c r="AG2097" s="139"/>
      <c r="AH2097" s="139"/>
      <c r="AI2097" s="139"/>
      <c r="AJ2097" s="139"/>
      <c r="AK2097" s="139"/>
      <c r="AL2097" s="139"/>
      <c r="AM2097" s="139"/>
      <c r="AN2097" s="139"/>
      <c r="AO2097" s="139"/>
      <c r="AP2097" s="139"/>
      <c r="AQ2097" s="139"/>
      <c r="AR2097" s="139"/>
      <c r="AS2097" s="139"/>
      <c r="AT2097" s="139"/>
      <c r="AU2097" s="139"/>
      <c r="AV2097" s="139"/>
      <c r="AW2097" s="139"/>
      <c r="AX2097" s="139"/>
      <c r="AY2097" s="139"/>
      <c r="AZ2097" s="139"/>
      <c r="BA2097" s="139"/>
      <c r="BB2097" s="139"/>
      <c r="BC2097" s="139"/>
      <c r="BD2097" s="139"/>
      <c r="BE2097" s="139"/>
      <c r="BF2097" s="139"/>
      <c r="BG2097" s="139"/>
    </row>
    <row r="2098" spans="1:59" ht="14.25" x14ac:dyDescent="0.2">
      <c r="A2098" s="139"/>
      <c r="B2098" s="139"/>
      <c r="C2098" s="139"/>
      <c r="D2098" s="139"/>
      <c r="E2098" s="139"/>
      <c r="F2098" s="139"/>
      <c r="G2098" s="139"/>
      <c r="H2098" s="139"/>
      <c r="I2098" s="139"/>
      <c r="J2098" s="139"/>
      <c r="K2098" s="139"/>
      <c r="L2098" s="139"/>
      <c r="M2098" s="139"/>
      <c r="N2098" s="139"/>
      <c r="O2098" s="139"/>
      <c r="P2098" s="139"/>
      <c r="Q2098" s="139"/>
      <c r="R2098" s="139"/>
      <c r="S2098" s="139"/>
      <c r="T2098" s="139"/>
      <c r="U2098" s="139"/>
      <c r="V2098" s="139"/>
      <c r="W2098" s="139"/>
      <c r="X2098" s="139"/>
      <c r="Y2098" s="139"/>
      <c r="Z2098" s="139"/>
      <c r="AA2098" s="139"/>
      <c r="AB2098" s="139"/>
      <c r="AC2098" s="139"/>
      <c r="AD2098" s="139"/>
      <c r="AE2098" s="139"/>
      <c r="AF2098" s="139"/>
      <c r="AG2098" s="139"/>
      <c r="AH2098" s="139"/>
      <c r="AI2098" s="139"/>
      <c r="AJ2098" s="139"/>
      <c r="AK2098" s="139"/>
      <c r="AL2098" s="139"/>
      <c r="AM2098" s="139"/>
      <c r="AN2098" s="139"/>
      <c r="AO2098" s="139"/>
      <c r="AP2098" s="139"/>
      <c r="AQ2098" s="139"/>
      <c r="AR2098" s="139"/>
      <c r="AS2098" s="139"/>
      <c r="AT2098" s="139"/>
      <c r="AU2098" s="139"/>
      <c r="AV2098" s="139"/>
      <c r="AW2098" s="139"/>
      <c r="AX2098" s="139"/>
      <c r="AY2098" s="139"/>
      <c r="AZ2098" s="139"/>
      <c r="BA2098" s="139"/>
      <c r="BB2098" s="139"/>
      <c r="BC2098" s="139"/>
      <c r="BD2098" s="139"/>
      <c r="BE2098" s="139"/>
      <c r="BF2098" s="139"/>
      <c r="BG2098" s="139"/>
    </row>
    <row r="2099" spans="1:59" ht="14.25" x14ac:dyDescent="0.2">
      <c r="A2099" s="139"/>
      <c r="B2099" s="139"/>
      <c r="C2099" s="139"/>
      <c r="D2099" s="139"/>
      <c r="E2099" s="139"/>
      <c r="F2099" s="139"/>
      <c r="G2099" s="139"/>
      <c r="H2099" s="139"/>
      <c r="I2099" s="139"/>
      <c r="J2099" s="139"/>
      <c r="K2099" s="139"/>
      <c r="L2099" s="139"/>
      <c r="M2099" s="139"/>
      <c r="N2099" s="139"/>
      <c r="O2099" s="139"/>
      <c r="P2099" s="139"/>
      <c r="Q2099" s="139"/>
      <c r="R2099" s="139"/>
      <c r="S2099" s="139"/>
      <c r="T2099" s="139"/>
      <c r="U2099" s="139"/>
      <c r="V2099" s="139"/>
      <c r="W2099" s="139"/>
      <c r="X2099" s="139"/>
      <c r="Y2099" s="139"/>
      <c r="Z2099" s="139"/>
      <c r="AA2099" s="139"/>
      <c r="AB2099" s="139"/>
      <c r="AC2099" s="139"/>
      <c r="AD2099" s="139"/>
      <c r="AE2099" s="139"/>
      <c r="AF2099" s="139"/>
      <c r="AG2099" s="139"/>
      <c r="AH2099" s="139"/>
      <c r="AI2099" s="139"/>
      <c r="AJ2099" s="139"/>
      <c r="AK2099" s="139"/>
      <c r="AL2099" s="139"/>
      <c r="AM2099" s="139"/>
      <c r="AN2099" s="139"/>
      <c r="AO2099" s="139"/>
      <c r="AP2099" s="139"/>
      <c r="AQ2099" s="139"/>
      <c r="AR2099" s="139"/>
      <c r="AS2099" s="139"/>
      <c r="AT2099" s="139"/>
      <c r="AU2099" s="139"/>
      <c r="AV2099" s="139"/>
      <c r="AW2099" s="139"/>
      <c r="AX2099" s="139"/>
      <c r="AY2099" s="139"/>
      <c r="AZ2099" s="139"/>
      <c r="BA2099" s="139"/>
      <c r="BB2099" s="139"/>
      <c r="BC2099" s="139"/>
      <c r="BD2099" s="139"/>
      <c r="BE2099" s="139"/>
      <c r="BF2099" s="139"/>
      <c r="BG2099" s="139"/>
    </row>
    <row r="2100" spans="1:59" ht="14.25" x14ac:dyDescent="0.2">
      <c r="A2100" s="139"/>
      <c r="B2100" s="139"/>
      <c r="C2100" s="139"/>
      <c r="D2100" s="139"/>
      <c r="E2100" s="139"/>
      <c r="F2100" s="139"/>
      <c r="G2100" s="139"/>
      <c r="H2100" s="139"/>
      <c r="I2100" s="139"/>
      <c r="J2100" s="139"/>
      <c r="K2100" s="139"/>
      <c r="L2100" s="139"/>
      <c r="M2100" s="139"/>
      <c r="N2100" s="139"/>
      <c r="O2100" s="139"/>
      <c r="P2100" s="139"/>
      <c r="Q2100" s="139"/>
      <c r="R2100" s="139"/>
      <c r="S2100" s="139"/>
      <c r="T2100" s="139"/>
      <c r="U2100" s="139"/>
      <c r="V2100" s="139"/>
      <c r="W2100" s="139"/>
      <c r="X2100" s="139"/>
      <c r="Y2100" s="139"/>
      <c r="Z2100" s="139"/>
      <c r="AA2100" s="139"/>
      <c r="AB2100" s="139"/>
      <c r="AC2100" s="139"/>
      <c r="AD2100" s="139"/>
      <c r="AE2100" s="139"/>
      <c r="AF2100" s="139"/>
      <c r="AG2100" s="139"/>
      <c r="AH2100" s="139"/>
      <c r="AI2100" s="139"/>
      <c r="AJ2100" s="139"/>
      <c r="AK2100" s="139"/>
      <c r="AL2100" s="139"/>
      <c r="AM2100" s="139"/>
      <c r="AN2100" s="139"/>
      <c r="AO2100" s="139"/>
      <c r="AP2100" s="139"/>
      <c r="AQ2100" s="139"/>
      <c r="AR2100" s="139"/>
      <c r="AS2100" s="139"/>
      <c r="AT2100" s="139"/>
      <c r="AU2100" s="139"/>
      <c r="AV2100" s="139"/>
      <c r="AW2100" s="139"/>
      <c r="AX2100" s="139"/>
      <c r="AY2100" s="139"/>
      <c r="AZ2100" s="139"/>
      <c r="BA2100" s="139"/>
      <c r="BB2100" s="139"/>
      <c r="BC2100" s="139"/>
      <c r="BD2100" s="139"/>
      <c r="BE2100" s="139"/>
      <c r="BF2100" s="139"/>
      <c r="BG2100" s="139"/>
    </row>
    <row r="2101" spans="1:59" ht="14.25" x14ac:dyDescent="0.2">
      <c r="A2101" s="139"/>
      <c r="B2101" s="139"/>
      <c r="C2101" s="139"/>
      <c r="D2101" s="139"/>
      <c r="E2101" s="139"/>
      <c r="F2101" s="139"/>
      <c r="G2101" s="139"/>
      <c r="H2101" s="139"/>
      <c r="I2101" s="139"/>
      <c r="J2101" s="139"/>
      <c r="K2101" s="139"/>
      <c r="L2101" s="139"/>
      <c r="M2101" s="139"/>
      <c r="N2101" s="139"/>
      <c r="O2101" s="139"/>
      <c r="P2101" s="139"/>
      <c r="Q2101" s="139"/>
      <c r="R2101" s="139"/>
      <c r="S2101" s="139"/>
      <c r="T2101" s="139"/>
      <c r="U2101" s="139"/>
      <c r="V2101" s="139"/>
      <c r="W2101" s="139"/>
      <c r="X2101" s="139"/>
      <c r="Y2101" s="139"/>
      <c r="Z2101" s="139"/>
      <c r="AA2101" s="139"/>
      <c r="AB2101" s="139"/>
      <c r="AC2101" s="139"/>
      <c r="AD2101" s="139"/>
      <c r="AE2101" s="139"/>
      <c r="AF2101" s="139"/>
      <c r="AG2101" s="139"/>
      <c r="AH2101" s="139"/>
      <c r="AI2101" s="139"/>
      <c r="AJ2101" s="139"/>
      <c r="AK2101" s="139"/>
      <c r="AL2101" s="139"/>
      <c r="AM2101" s="139"/>
      <c r="AN2101" s="139"/>
      <c r="AO2101" s="139"/>
      <c r="AP2101" s="139"/>
      <c r="AQ2101" s="139"/>
      <c r="AR2101" s="139"/>
      <c r="AS2101" s="139"/>
      <c r="AT2101" s="139"/>
      <c r="AU2101" s="139"/>
      <c r="AV2101" s="139"/>
      <c r="AW2101" s="139"/>
      <c r="AX2101" s="139"/>
      <c r="AY2101" s="139"/>
      <c r="AZ2101" s="139"/>
      <c r="BA2101" s="139"/>
      <c r="BB2101" s="139"/>
      <c r="BC2101" s="139"/>
      <c r="BD2101" s="139"/>
      <c r="BE2101" s="139"/>
      <c r="BF2101" s="139"/>
      <c r="BG2101" s="139"/>
    </row>
    <row r="2102" spans="1:59" ht="14.25" x14ac:dyDescent="0.2">
      <c r="A2102" s="139"/>
      <c r="B2102" s="139"/>
      <c r="C2102" s="139"/>
      <c r="D2102" s="139"/>
      <c r="E2102" s="139"/>
      <c r="F2102" s="139"/>
      <c r="G2102" s="139"/>
      <c r="H2102" s="139"/>
      <c r="I2102" s="139"/>
      <c r="J2102" s="139"/>
      <c r="K2102" s="139"/>
      <c r="L2102" s="139"/>
      <c r="M2102" s="139"/>
      <c r="N2102" s="139"/>
      <c r="O2102" s="139"/>
      <c r="P2102" s="139"/>
      <c r="Q2102" s="139"/>
      <c r="R2102" s="139"/>
      <c r="S2102" s="139"/>
      <c r="T2102" s="139"/>
      <c r="U2102" s="139"/>
      <c r="V2102" s="139"/>
      <c r="W2102" s="139"/>
      <c r="X2102" s="139"/>
      <c r="Y2102" s="139"/>
      <c r="Z2102" s="139"/>
      <c r="AA2102" s="139"/>
      <c r="AB2102" s="139"/>
      <c r="AC2102" s="139"/>
      <c r="AD2102" s="139"/>
      <c r="AE2102" s="139"/>
      <c r="AF2102" s="139"/>
      <c r="AG2102" s="139"/>
      <c r="AH2102" s="139"/>
      <c r="AI2102" s="139"/>
      <c r="AJ2102" s="139"/>
      <c r="AK2102" s="139"/>
      <c r="AL2102" s="139"/>
      <c r="AM2102" s="139"/>
      <c r="AN2102" s="139"/>
      <c r="AO2102" s="139"/>
      <c r="AP2102" s="139"/>
      <c r="AQ2102" s="139"/>
      <c r="AR2102" s="139"/>
      <c r="AS2102" s="139"/>
      <c r="AT2102" s="139"/>
      <c r="AU2102" s="139"/>
      <c r="AV2102" s="139"/>
      <c r="AW2102" s="139"/>
      <c r="AX2102" s="139"/>
      <c r="AY2102" s="139"/>
      <c r="AZ2102" s="139"/>
      <c r="BA2102" s="139"/>
      <c r="BB2102" s="139"/>
      <c r="BC2102" s="139"/>
      <c r="BD2102" s="139"/>
      <c r="BE2102" s="139"/>
      <c r="BF2102" s="139"/>
      <c r="BG2102" s="139"/>
    </row>
    <row r="2103" spans="1:59" ht="14.25" x14ac:dyDescent="0.2">
      <c r="A2103" s="139"/>
      <c r="B2103" s="139"/>
      <c r="C2103" s="139"/>
      <c r="D2103" s="139"/>
      <c r="E2103" s="139"/>
      <c r="F2103" s="139"/>
      <c r="G2103" s="139"/>
      <c r="H2103" s="139"/>
      <c r="I2103" s="139"/>
      <c r="J2103" s="139"/>
      <c r="K2103" s="139"/>
      <c r="L2103" s="139"/>
      <c r="M2103" s="139"/>
      <c r="N2103" s="139"/>
      <c r="O2103" s="139"/>
      <c r="P2103" s="139"/>
      <c r="Q2103" s="139"/>
      <c r="R2103" s="139"/>
      <c r="S2103" s="139"/>
      <c r="T2103" s="139"/>
      <c r="U2103" s="139"/>
      <c r="V2103" s="139"/>
      <c r="W2103" s="139"/>
      <c r="X2103" s="139"/>
      <c r="Y2103" s="139"/>
      <c r="Z2103" s="139"/>
      <c r="AA2103" s="139"/>
      <c r="AB2103" s="139"/>
      <c r="AC2103" s="139"/>
      <c r="AD2103" s="139"/>
      <c r="AE2103" s="139"/>
      <c r="AF2103" s="139"/>
      <c r="AG2103" s="139"/>
      <c r="AH2103" s="139"/>
      <c r="AI2103" s="139"/>
      <c r="AJ2103" s="139"/>
      <c r="AK2103" s="139"/>
      <c r="AL2103" s="139"/>
      <c r="AM2103" s="139"/>
      <c r="AN2103" s="139"/>
      <c r="AO2103" s="139"/>
      <c r="AP2103" s="139"/>
      <c r="AQ2103" s="139"/>
      <c r="AR2103" s="139"/>
      <c r="AS2103" s="139"/>
      <c r="AT2103" s="139"/>
      <c r="AU2103" s="139"/>
      <c r="AV2103" s="139"/>
      <c r="AW2103" s="139"/>
      <c r="AX2103" s="139"/>
      <c r="AY2103" s="139"/>
      <c r="AZ2103" s="139"/>
      <c r="BA2103" s="139"/>
      <c r="BB2103" s="139"/>
      <c r="BC2103" s="139"/>
      <c r="BD2103" s="139"/>
      <c r="BE2103" s="139"/>
      <c r="BF2103" s="139"/>
      <c r="BG2103" s="139"/>
    </row>
    <row r="2104" spans="1:59" ht="14.25" x14ac:dyDescent="0.2">
      <c r="A2104" s="139"/>
      <c r="B2104" s="139"/>
      <c r="C2104" s="139"/>
      <c r="D2104" s="139"/>
      <c r="E2104" s="139"/>
      <c r="F2104" s="139"/>
      <c r="G2104" s="139"/>
      <c r="H2104" s="139"/>
      <c r="I2104" s="139"/>
      <c r="J2104" s="139"/>
      <c r="K2104" s="139"/>
      <c r="L2104" s="139"/>
      <c r="M2104" s="139"/>
      <c r="N2104" s="139"/>
      <c r="O2104" s="139"/>
      <c r="P2104" s="139"/>
      <c r="Q2104" s="139"/>
      <c r="R2104" s="139"/>
      <c r="S2104" s="139"/>
      <c r="T2104" s="139"/>
      <c r="U2104" s="139"/>
      <c r="V2104" s="139"/>
      <c r="W2104" s="139"/>
      <c r="X2104" s="139"/>
      <c r="Y2104" s="139"/>
      <c r="Z2104" s="139"/>
      <c r="AA2104" s="139"/>
      <c r="AB2104" s="139"/>
      <c r="AC2104" s="139"/>
      <c r="AD2104" s="139"/>
      <c r="AE2104" s="139"/>
      <c r="AF2104" s="139"/>
      <c r="AG2104" s="139"/>
      <c r="AH2104" s="139"/>
      <c r="AI2104" s="139"/>
      <c r="AJ2104" s="139"/>
      <c r="AK2104" s="139"/>
      <c r="AL2104" s="139"/>
      <c r="AM2104" s="139"/>
      <c r="AN2104" s="139"/>
      <c r="AO2104" s="139"/>
      <c r="AP2104" s="139"/>
      <c r="AQ2104" s="139"/>
      <c r="AR2104" s="139"/>
      <c r="AS2104" s="139"/>
      <c r="AT2104" s="139"/>
      <c r="AU2104" s="139"/>
      <c r="AV2104" s="139"/>
      <c r="AW2104" s="139"/>
      <c r="AX2104" s="139"/>
      <c r="AY2104" s="139"/>
      <c r="AZ2104" s="139"/>
      <c r="BA2104" s="139"/>
      <c r="BB2104" s="139"/>
      <c r="BC2104" s="139"/>
      <c r="BD2104" s="139"/>
      <c r="BE2104" s="139"/>
      <c r="BF2104" s="139"/>
      <c r="BG2104" s="139"/>
    </row>
    <row r="2105" spans="1:59" ht="14.25" x14ac:dyDescent="0.2">
      <c r="A2105" s="139"/>
      <c r="B2105" s="139"/>
      <c r="C2105" s="139"/>
      <c r="D2105" s="139"/>
      <c r="E2105" s="139"/>
      <c r="F2105" s="139"/>
      <c r="G2105" s="139"/>
      <c r="H2105" s="139"/>
      <c r="I2105" s="139"/>
      <c r="J2105" s="139"/>
      <c r="K2105" s="139"/>
      <c r="L2105" s="139"/>
      <c r="M2105" s="139"/>
      <c r="N2105" s="139"/>
      <c r="O2105" s="139"/>
      <c r="P2105" s="139"/>
      <c r="Q2105" s="139"/>
      <c r="R2105" s="139"/>
      <c r="S2105" s="139"/>
      <c r="T2105" s="139"/>
      <c r="U2105" s="139"/>
      <c r="V2105" s="139"/>
      <c r="W2105" s="139"/>
      <c r="X2105" s="139"/>
      <c r="Y2105" s="139"/>
      <c r="Z2105" s="139"/>
      <c r="AA2105" s="139"/>
      <c r="AB2105" s="139"/>
      <c r="AC2105" s="139"/>
      <c r="AD2105" s="139"/>
      <c r="AE2105" s="139"/>
      <c r="AF2105" s="139"/>
      <c r="AG2105" s="139"/>
      <c r="AH2105" s="139"/>
      <c r="AI2105" s="139"/>
      <c r="AJ2105" s="139"/>
      <c r="AK2105" s="139"/>
      <c r="AL2105" s="139"/>
      <c r="AM2105" s="139"/>
      <c r="AN2105" s="139"/>
      <c r="AO2105" s="139"/>
      <c r="AP2105" s="139"/>
      <c r="AQ2105" s="139"/>
      <c r="AR2105" s="139"/>
      <c r="AS2105" s="139"/>
      <c r="AT2105" s="139"/>
      <c r="AU2105" s="139"/>
      <c r="AV2105" s="139"/>
      <c r="AW2105" s="139"/>
      <c r="AX2105" s="139"/>
      <c r="AY2105" s="139"/>
      <c r="AZ2105" s="139"/>
      <c r="BA2105" s="139"/>
      <c r="BB2105" s="139"/>
      <c r="BC2105" s="139"/>
      <c r="BD2105" s="139"/>
      <c r="BE2105" s="139"/>
      <c r="BF2105" s="139"/>
      <c r="BG2105" s="139"/>
    </row>
    <row r="2106" spans="1:59" ht="14.25" x14ac:dyDescent="0.2">
      <c r="A2106" s="139"/>
      <c r="B2106" s="139"/>
      <c r="C2106" s="139"/>
      <c r="D2106" s="139"/>
      <c r="E2106" s="139"/>
      <c r="F2106" s="139"/>
      <c r="G2106" s="139"/>
      <c r="H2106" s="139"/>
      <c r="I2106" s="139"/>
      <c r="J2106" s="139"/>
      <c r="K2106" s="139"/>
      <c r="L2106" s="139"/>
      <c r="M2106" s="139"/>
      <c r="N2106" s="139"/>
      <c r="O2106" s="139"/>
      <c r="P2106" s="139"/>
      <c r="Q2106" s="139"/>
      <c r="R2106" s="139"/>
      <c r="S2106" s="139"/>
      <c r="T2106" s="139"/>
      <c r="U2106" s="139"/>
      <c r="V2106" s="139"/>
      <c r="W2106" s="139"/>
      <c r="X2106" s="139"/>
      <c r="Y2106" s="139"/>
      <c r="Z2106" s="139"/>
      <c r="AA2106" s="139"/>
      <c r="AB2106" s="139"/>
      <c r="AC2106" s="139"/>
      <c r="AD2106" s="139"/>
      <c r="AE2106" s="139"/>
      <c r="AF2106" s="139"/>
      <c r="AG2106" s="139"/>
      <c r="AH2106" s="139"/>
      <c r="AI2106" s="139"/>
      <c r="AJ2106" s="139"/>
      <c r="AK2106" s="139"/>
      <c r="AL2106" s="139"/>
      <c r="AM2106" s="139"/>
      <c r="AN2106" s="139"/>
      <c r="AO2106" s="139"/>
      <c r="AP2106" s="139"/>
      <c r="AQ2106" s="139"/>
      <c r="AR2106" s="139"/>
      <c r="AS2106" s="139"/>
      <c r="AT2106" s="139"/>
      <c r="AU2106" s="139"/>
      <c r="AV2106" s="139"/>
      <c r="AW2106" s="139"/>
      <c r="AX2106" s="139"/>
      <c r="AY2106" s="139"/>
      <c r="AZ2106" s="139"/>
      <c r="BA2106" s="139"/>
      <c r="BB2106" s="139"/>
      <c r="BC2106" s="139"/>
      <c r="BD2106" s="139"/>
      <c r="BE2106" s="139"/>
      <c r="BF2106" s="139"/>
      <c r="BG2106" s="139"/>
    </row>
    <row r="2107" spans="1:59" ht="14.25" x14ac:dyDescent="0.2">
      <c r="A2107" s="139"/>
      <c r="B2107" s="139"/>
      <c r="C2107" s="139"/>
      <c r="D2107" s="139"/>
      <c r="E2107" s="139"/>
      <c r="F2107" s="139"/>
      <c r="G2107" s="139"/>
      <c r="H2107" s="139"/>
      <c r="I2107" s="139"/>
      <c r="J2107" s="139"/>
      <c r="K2107" s="139"/>
      <c r="L2107" s="139"/>
      <c r="M2107" s="139"/>
      <c r="N2107" s="139"/>
      <c r="O2107" s="139"/>
      <c r="P2107" s="139"/>
      <c r="Q2107" s="139"/>
      <c r="R2107" s="139"/>
      <c r="S2107" s="139"/>
      <c r="T2107" s="139"/>
      <c r="U2107" s="139"/>
      <c r="V2107" s="139"/>
      <c r="W2107" s="139"/>
      <c r="X2107" s="139"/>
      <c r="Y2107" s="139"/>
      <c r="Z2107" s="139"/>
      <c r="AA2107" s="139"/>
      <c r="AB2107" s="139"/>
      <c r="AC2107" s="139"/>
      <c r="AD2107" s="139"/>
      <c r="AE2107" s="139"/>
      <c r="AF2107" s="139"/>
      <c r="AG2107" s="139"/>
      <c r="AH2107" s="139"/>
      <c r="AI2107" s="139"/>
      <c r="AJ2107" s="139"/>
      <c r="AK2107" s="139"/>
      <c r="AL2107" s="139"/>
      <c r="AM2107" s="139"/>
      <c r="AN2107" s="139"/>
      <c r="AO2107" s="139"/>
      <c r="AP2107" s="139"/>
      <c r="AQ2107" s="139"/>
      <c r="AR2107" s="139"/>
      <c r="AS2107" s="139"/>
      <c r="AT2107" s="139"/>
      <c r="AU2107" s="139"/>
      <c r="AV2107" s="139"/>
      <c r="AW2107" s="139"/>
      <c r="AX2107" s="139"/>
      <c r="AY2107" s="139"/>
      <c r="AZ2107" s="139"/>
      <c r="BA2107" s="139"/>
      <c r="BB2107" s="139"/>
      <c r="BC2107" s="139"/>
      <c r="BD2107" s="139"/>
      <c r="BE2107" s="139"/>
      <c r="BF2107" s="139"/>
      <c r="BG2107" s="139"/>
    </row>
    <row r="2108" spans="1:59" ht="14.25" x14ac:dyDescent="0.2">
      <c r="A2108" s="139"/>
      <c r="B2108" s="139"/>
      <c r="C2108" s="139"/>
      <c r="D2108" s="139"/>
      <c r="E2108" s="139"/>
      <c r="F2108" s="139"/>
      <c r="G2108" s="139"/>
      <c r="H2108" s="139"/>
      <c r="I2108" s="139"/>
      <c r="J2108" s="139"/>
      <c r="K2108" s="139"/>
      <c r="L2108" s="139"/>
      <c r="M2108" s="139"/>
      <c r="N2108" s="139"/>
      <c r="O2108" s="139"/>
      <c r="P2108" s="139"/>
      <c r="Q2108" s="139"/>
      <c r="R2108" s="139"/>
      <c r="S2108" s="139"/>
      <c r="T2108" s="139"/>
      <c r="U2108" s="139"/>
      <c r="V2108" s="139"/>
      <c r="W2108" s="139"/>
      <c r="X2108" s="139"/>
      <c r="Y2108" s="139"/>
      <c r="Z2108" s="139"/>
      <c r="AA2108" s="139"/>
      <c r="AB2108" s="139"/>
      <c r="AC2108" s="139"/>
      <c r="AD2108" s="139"/>
      <c r="AE2108" s="139"/>
      <c r="AF2108" s="139"/>
      <c r="AG2108" s="139"/>
      <c r="AH2108" s="139"/>
      <c r="AI2108" s="139"/>
      <c r="AJ2108" s="139"/>
      <c r="AK2108" s="139"/>
      <c r="AL2108" s="139"/>
      <c r="AM2108" s="139"/>
      <c r="AN2108" s="139"/>
      <c r="AO2108" s="139"/>
      <c r="AP2108" s="139"/>
      <c r="AQ2108" s="139"/>
      <c r="AR2108" s="139"/>
      <c r="AS2108" s="139"/>
      <c r="AT2108" s="139"/>
      <c r="AU2108" s="139"/>
      <c r="AV2108" s="139"/>
      <c r="AW2108" s="139"/>
      <c r="AX2108" s="139"/>
      <c r="AY2108" s="139"/>
      <c r="AZ2108" s="139"/>
      <c r="BA2108" s="139"/>
      <c r="BB2108" s="139"/>
      <c r="BC2108" s="139"/>
      <c r="BD2108" s="139"/>
      <c r="BE2108" s="139"/>
      <c r="BF2108" s="139"/>
      <c r="BG2108" s="139"/>
    </row>
    <row r="2109" spans="1:59" ht="14.25" x14ac:dyDescent="0.2">
      <c r="A2109" s="139"/>
      <c r="B2109" s="139"/>
      <c r="C2109" s="139"/>
      <c r="D2109" s="139"/>
      <c r="E2109" s="139"/>
      <c r="F2109" s="139"/>
      <c r="G2109" s="139"/>
      <c r="H2109" s="139"/>
      <c r="I2109" s="139"/>
      <c r="J2109" s="139"/>
      <c r="K2109" s="139"/>
      <c r="L2109" s="139"/>
      <c r="M2109" s="139"/>
      <c r="N2109" s="139"/>
      <c r="O2109" s="139"/>
      <c r="P2109" s="139"/>
      <c r="Q2109" s="139"/>
      <c r="R2109" s="139"/>
      <c r="S2109" s="139"/>
      <c r="T2109" s="139"/>
      <c r="U2109" s="139"/>
      <c r="V2109" s="139"/>
      <c r="W2109" s="139"/>
      <c r="X2109" s="139"/>
      <c r="Y2109" s="139"/>
      <c r="Z2109" s="139"/>
      <c r="AA2109" s="139"/>
      <c r="AB2109" s="139"/>
      <c r="AC2109" s="139"/>
      <c r="AD2109" s="139"/>
      <c r="AE2109" s="139"/>
      <c r="AF2109" s="139"/>
      <c r="AG2109" s="139"/>
      <c r="AH2109" s="139"/>
      <c r="AI2109" s="139"/>
      <c r="AJ2109" s="139"/>
      <c r="AK2109" s="139"/>
      <c r="AL2109" s="139"/>
      <c r="AM2109" s="139"/>
      <c r="AN2109" s="139"/>
      <c r="AO2109" s="139"/>
      <c r="AP2109" s="139"/>
      <c r="AQ2109" s="139"/>
      <c r="AR2109" s="139"/>
      <c r="AS2109" s="139"/>
      <c r="AT2109" s="139"/>
      <c r="AU2109" s="139"/>
      <c r="AV2109" s="139"/>
      <c r="AW2109" s="139"/>
      <c r="AX2109" s="139"/>
      <c r="AY2109" s="139"/>
      <c r="AZ2109" s="139"/>
      <c r="BA2109" s="139"/>
      <c r="BB2109" s="139"/>
      <c r="BC2109" s="139"/>
      <c r="BD2109" s="139"/>
      <c r="BE2109" s="139"/>
      <c r="BF2109" s="139"/>
      <c r="BG2109" s="139"/>
    </row>
    <row r="2110" spans="1:59" ht="14.25" x14ac:dyDescent="0.2">
      <c r="A2110" s="139"/>
      <c r="B2110" s="139"/>
      <c r="C2110" s="139"/>
      <c r="D2110" s="139"/>
      <c r="E2110" s="139"/>
      <c r="F2110" s="139"/>
      <c r="G2110" s="139"/>
      <c r="H2110" s="139"/>
      <c r="I2110" s="139"/>
      <c r="J2110" s="139"/>
      <c r="K2110" s="139"/>
      <c r="L2110" s="139"/>
      <c r="M2110" s="139"/>
      <c r="N2110" s="139"/>
      <c r="O2110" s="139"/>
      <c r="P2110" s="139"/>
      <c r="Q2110" s="139"/>
      <c r="R2110" s="139"/>
      <c r="S2110" s="139"/>
      <c r="T2110" s="139"/>
      <c r="U2110" s="139"/>
      <c r="V2110" s="139"/>
      <c r="W2110" s="139"/>
      <c r="X2110" s="139"/>
      <c r="Y2110" s="139"/>
      <c r="Z2110" s="139"/>
      <c r="AA2110" s="139"/>
      <c r="AB2110" s="139"/>
      <c r="AC2110" s="139"/>
      <c r="AD2110" s="139"/>
      <c r="AE2110" s="139"/>
      <c r="AF2110" s="139"/>
      <c r="AG2110" s="139"/>
      <c r="AH2110" s="139"/>
      <c r="AI2110" s="139"/>
      <c r="AJ2110" s="139"/>
      <c r="AK2110" s="139"/>
      <c r="AL2110" s="139"/>
      <c r="AM2110" s="139"/>
      <c r="AN2110" s="139"/>
      <c r="AO2110" s="139"/>
      <c r="AP2110" s="139"/>
      <c r="AQ2110" s="139"/>
      <c r="AR2110" s="139"/>
      <c r="AS2110" s="139"/>
      <c r="AT2110" s="139"/>
      <c r="AU2110" s="139"/>
      <c r="AV2110" s="139"/>
      <c r="AW2110" s="139"/>
      <c r="AX2110" s="139"/>
      <c r="AY2110" s="139"/>
      <c r="AZ2110" s="139"/>
      <c r="BA2110" s="139"/>
      <c r="BB2110" s="139"/>
      <c r="BC2110" s="139"/>
      <c r="BD2110" s="139"/>
      <c r="BE2110" s="139"/>
      <c r="BF2110" s="139"/>
      <c r="BG2110" s="139"/>
    </row>
    <row r="2111" spans="1:59" ht="14.25" x14ac:dyDescent="0.2">
      <c r="A2111" s="139"/>
      <c r="B2111" s="139"/>
      <c r="C2111" s="139"/>
      <c r="D2111" s="139"/>
      <c r="E2111" s="139"/>
      <c r="F2111" s="139"/>
      <c r="G2111" s="139"/>
      <c r="H2111" s="139"/>
      <c r="I2111" s="139"/>
      <c r="J2111" s="139"/>
      <c r="K2111" s="139"/>
      <c r="L2111" s="139"/>
      <c r="M2111" s="139"/>
      <c r="N2111" s="139"/>
      <c r="O2111" s="139"/>
      <c r="P2111" s="139"/>
      <c r="Q2111" s="139"/>
      <c r="R2111" s="139"/>
      <c r="S2111" s="139"/>
      <c r="T2111" s="139"/>
      <c r="U2111" s="139"/>
      <c r="V2111" s="139"/>
      <c r="W2111" s="139"/>
      <c r="X2111" s="139"/>
      <c r="Y2111" s="139"/>
      <c r="Z2111" s="139"/>
      <c r="AA2111" s="139"/>
      <c r="AB2111" s="139"/>
      <c r="AC2111" s="139"/>
      <c r="AD2111" s="139"/>
      <c r="AE2111" s="139"/>
      <c r="AF2111" s="139"/>
      <c r="AG2111" s="139"/>
      <c r="AH2111" s="139"/>
      <c r="AI2111" s="139"/>
      <c r="AJ2111" s="139"/>
      <c r="AK2111" s="139"/>
      <c r="AL2111" s="139"/>
      <c r="AM2111" s="139"/>
      <c r="AN2111" s="139"/>
      <c r="AO2111" s="139"/>
      <c r="AP2111" s="139"/>
      <c r="AQ2111" s="139"/>
      <c r="AR2111" s="139"/>
      <c r="AS2111" s="139"/>
      <c r="AT2111" s="139"/>
      <c r="AU2111" s="139"/>
      <c r="AV2111" s="139"/>
      <c r="AW2111" s="139"/>
      <c r="AX2111" s="139"/>
      <c r="AY2111" s="139"/>
      <c r="AZ2111" s="139"/>
      <c r="BA2111" s="139"/>
      <c r="BB2111" s="139"/>
      <c r="BC2111" s="139"/>
      <c r="BD2111" s="139"/>
      <c r="BE2111" s="139"/>
      <c r="BF2111" s="139"/>
      <c r="BG2111" s="139"/>
    </row>
    <row r="2112" spans="1:59" ht="14.25" x14ac:dyDescent="0.2">
      <c r="A2112" s="139"/>
      <c r="B2112" s="139"/>
      <c r="C2112" s="139"/>
      <c r="D2112" s="139"/>
      <c r="E2112" s="139"/>
      <c r="F2112" s="139"/>
      <c r="G2112" s="139"/>
      <c r="H2112" s="139"/>
      <c r="I2112" s="139"/>
      <c r="J2112" s="139"/>
      <c r="K2112" s="139"/>
      <c r="L2112" s="139"/>
      <c r="M2112" s="139"/>
      <c r="N2112" s="139"/>
      <c r="O2112" s="139"/>
      <c r="P2112" s="139"/>
      <c r="Q2112" s="139"/>
      <c r="R2112" s="139"/>
      <c r="S2112" s="139"/>
      <c r="T2112" s="139"/>
      <c r="U2112" s="139"/>
      <c r="V2112" s="139"/>
      <c r="W2112" s="139"/>
      <c r="X2112" s="139"/>
      <c r="Y2112" s="139"/>
      <c r="Z2112" s="139"/>
      <c r="AA2112" s="139"/>
      <c r="AB2112" s="139"/>
      <c r="AC2112" s="139"/>
      <c r="AD2112" s="139"/>
      <c r="AE2112" s="139"/>
      <c r="AF2112" s="139"/>
      <c r="AG2112" s="139"/>
      <c r="AH2112" s="139"/>
      <c r="AI2112" s="139"/>
      <c r="AJ2112" s="139"/>
      <c r="AK2112" s="139"/>
      <c r="AL2112" s="139"/>
      <c r="AM2112" s="139"/>
      <c r="AN2112" s="139"/>
      <c r="AO2112" s="139"/>
      <c r="AP2112" s="139"/>
      <c r="AQ2112" s="139"/>
      <c r="AR2112" s="139"/>
      <c r="AS2112" s="139"/>
      <c r="AT2112" s="139"/>
      <c r="AU2112" s="139"/>
      <c r="AV2112" s="139"/>
      <c r="AW2112" s="139"/>
      <c r="AX2112" s="139"/>
      <c r="AY2112" s="139"/>
      <c r="AZ2112" s="139"/>
      <c r="BA2112" s="139"/>
      <c r="BB2112" s="139"/>
      <c r="BC2112" s="139"/>
      <c r="BD2112" s="139"/>
      <c r="BE2112" s="139"/>
      <c r="BF2112" s="139"/>
      <c r="BG2112" s="139"/>
    </row>
    <row r="2113" spans="1:59" ht="14.25" x14ac:dyDescent="0.2">
      <c r="A2113" s="139"/>
      <c r="B2113" s="139"/>
      <c r="C2113" s="139"/>
      <c r="D2113" s="139"/>
      <c r="E2113" s="139"/>
      <c r="F2113" s="139"/>
      <c r="G2113" s="139"/>
      <c r="H2113" s="139"/>
      <c r="I2113" s="139"/>
      <c r="J2113" s="139"/>
      <c r="K2113" s="139"/>
      <c r="L2113" s="139"/>
      <c r="M2113" s="139"/>
      <c r="N2113" s="139"/>
      <c r="O2113" s="139"/>
      <c r="P2113" s="139"/>
      <c r="Q2113" s="139"/>
      <c r="R2113" s="139"/>
      <c r="S2113" s="139"/>
      <c r="T2113" s="139"/>
      <c r="U2113" s="139"/>
      <c r="V2113" s="139"/>
      <c r="W2113" s="139"/>
      <c r="X2113" s="139"/>
      <c r="Y2113" s="139"/>
      <c r="Z2113" s="139"/>
      <c r="AA2113" s="139"/>
      <c r="AB2113" s="139"/>
      <c r="AC2113" s="139"/>
      <c r="AD2113" s="139"/>
      <c r="AE2113" s="139"/>
      <c r="AF2113" s="139"/>
      <c r="AG2113" s="139"/>
      <c r="AH2113" s="139"/>
      <c r="AI2113" s="139"/>
      <c r="AJ2113" s="139"/>
      <c r="AK2113" s="139"/>
      <c r="AL2113" s="139"/>
      <c r="AM2113" s="139"/>
      <c r="AN2113" s="139"/>
      <c r="AO2113" s="139"/>
      <c r="AP2113" s="139"/>
      <c r="AQ2113" s="139"/>
      <c r="AR2113" s="139"/>
      <c r="AS2113" s="139"/>
      <c r="AT2113" s="139"/>
      <c r="AU2113" s="139"/>
      <c r="AV2113" s="139"/>
      <c r="AW2113" s="139"/>
      <c r="AX2113" s="139"/>
      <c r="AY2113" s="139"/>
      <c r="AZ2113" s="139"/>
      <c r="BA2113" s="139"/>
      <c r="BB2113" s="139"/>
      <c r="BC2113" s="139"/>
      <c r="BD2113" s="139"/>
      <c r="BE2113" s="139"/>
      <c r="BF2113" s="139"/>
      <c r="BG2113" s="139"/>
    </row>
    <row r="2114" spans="1:59" ht="14.25" x14ac:dyDescent="0.2">
      <c r="A2114" s="139"/>
      <c r="B2114" s="139"/>
      <c r="C2114" s="139"/>
      <c r="D2114" s="139"/>
      <c r="E2114" s="139"/>
      <c r="F2114" s="139"/>
      <c r="G2114" s="139"/>
      <c r="H2114" s="139"/>
      <c r="I2114" s="139"/>
      <c r="J2114" s="139"/>
      <c r="K2114" s="139"/>
      <c r="L2114" s="139"/>
      <c r="M2114" s="139"/>
      <c r="N2114" s="139"/>
      <c r="O2114" s="139"/>
      <c r="P2114" s="139"/>
      <c r="Q2114" s="139"/>
      <c r="R2114" s="139"/>
      <c r="S2114" s="139"/>
      <c r="T2114" s="139"/>
      <c r="U2114" s="139"/>
      <c r="V2114" s="139"/>
      <c r="W2114" s="139"/>
      <c r="X2114" s="139"/>
      <c r="Y2114" s="139"/>
      <c r="Z2114" s="139"/>
      <c r="AA2114" s="139"/>
      <c r="AB2114" s="139"/>
      <c r="AC2114" s="139"/>
      <c r="AD2114" s="139"/>
      <c r="AE2114" s="139"/>
      <c r="AF2114" s="139"/>
      <c r="AG2114" s="139"/>
      <c r="AH2114" s="139"/>
      <c r="AI2114" s="139"/>
      <c r="AJ2114" s="139"/>
      <c r="AK2114" s="139"/>
      <c r="AL2114" s="139"/>
      <c r="AM2114" s="139"/>
      <c r="AN2114" s="139"/>
      <c r="AO2114" s="139"/>
      <c r="AP2114" s="139"/>
      <c r="AQ2114" s="139"/>
      <c r="AR2114" s="139"/>
      <c r="AS2114" s="139"/>
      <c r="AT2114" s="139"/>
      <c r="AU2114" s="139"/>
      <c r="AV2114" s="139"/>
      <c r="AW2114" s="139"/>
      <c r="AX2114" s="139"/>
      <c r="AY2114" s="139"/>
      <c r="AZ2114" s="139"/>
      <c r="BA2114" s="139"/>
      <c r="BB2114" s="139"/>
      <c r="BC2114" s="139"/>
      <c r="BD2114" s="139"/>
      <c r="BE2114" s="139"/>
      <c r="BF2114" s="139"/>
      <c r="BG2114" s="139"/>
    </row>
    <row r="2115" spans="1:59" ht="14.25" x14ac:dyDescent="0.2">
      <c r="A2115" s="139"/>
      <c r="B2115" s="139"/>
      <c r="C2115" s="139"/>
      <c r="D2115" s="139"/>
      <c r="E2115" s="139"/>
      <c r="F2115" s="139"/>
      <c r="G2115" s="139"/>
      <c r="H2115" s="139"/>
      <c r="I2115" s="139"/>
      <c r="J2115" s="139"/>
      <c r="K2115" s="139"/>
      <c r="L2115" s="139"/>
      <c r="M2115" s="139"/>
      <c r="N2115" s="139"/>
      <c r="O2115" s="139"/>
      <c r="P2115" s="139"/>
      <c r="Q2115" s="139"/>
      <c r="R2115" s="139"/>
      <c r="S2115" s="139"/>
      <c r="T2115" s="139"/>
      <c r="U2115" s="139"/>
      <c r="V2115" s="139"/>
      <c r="W2115" s="139"/>
      <c r="X2115" s="139"/>
      <c r="Y2115" s="139"/>
      <c r="Z2115" s="139"/>
      <c r="AA2115" s="139"/>
      <c r="AB2115" s="139"/>
      <c r="AC2115" s="139"/>
      <c r="AD2115" s="139"/>
      <c r="AE2115" s="139"/>
      <c r="AF2115" s="139"/>
      <c r="AG2115" s="139"/>
      <c r="AH2115" s="139"/>
      <c r="AI2115" s="139"/>
      <c r="AJ2115" s="139"/>
      <c r="AK2115" s="139"/>
      <c r="AL2115" s="139"/>
      <c r="AM2115" s="139"/>
      <c r="AN2115" s="139"/>
      <c r="AO2115" s="139"/>
      <c r="AP2115" s="139"/>
      <c r="AQ2115" s="139"/>
      <c r="AR2115" s="139"/>
      <c r="AS2115" s="139"/>
      <c r="AT2115" s="139"/>
      <c r="AU2115" s="139"/>
      <c r="AV2115" s="139"/>
      <c r="AW2115" s="139"/>
      <c r="AX2115" s="139"/>
      <c r="AY2115" s="139"/>
      <c r="AZ2115" s="139"/>
      <c r="BA2115" s="139"/>
      <c r="BB2115" s="139"/>
      <c r="BC2115" s="139"/>
      <c r="BD2115" s="139"/>
      <c r="BE2115" s="139"/>
      <c r="BF2115" s="139"/>
      <c r="BG2115" s="139"/>
    </row>
    <row r="2116" spans="1:59" ht="14.25" x14ac:dyDescent="0.2">
      <c r="A2116" s="139"/>
      <c r="B2116" s="139"/>
      <c r="C2116" s="139"/>
      <c r="D2116" s="139"/>
      <c r="E2116" s="139"/>
      <c r="F2116" s="139"/>
      <c r="G2116" s="139"/>
      <c r="H2116" s="139"/>
      <c r="I2116" s="139"/>
      <c r="J2116" s="139"/>
      <c r="K2116" s="139"/>
      <c r="L2116" s="139"/>
      <c r="M2116" s="139"/>
      <c r="N2116" s="139"/>
      <c r="O2116" s="139"/>
      <c r="P2116" s="139"/>
      <c r="Q2116" s="139"/>
      <c r="R2116" s="139"/>
      <c r="S2116" s="139"/>
      <c r="T2116" s="139"/>
      <c r="U2116" s="139"/>
      <c r="V2116" s="139"/>
      <c r="W2116" s="139"/>
      <c r="X2116" s="139"/>
      <c r="Y2116" s="139"/>
      <c r="Z2116" s="139"/>
      <c r="AA2116" s="139"/>
      <c r="AB2116" s="139"/>
      <c r="AC2116" s="139"/>
      <c r="AD2116" s="139"/>
      <c r="AE2116" s="139"/>
      <c r="AF2116" s="139"/>
      <c r="AG2116" s="139"/>
      <c r="AH2116" s="139"/>
      <c r="AI2116" s="139"/>
      <c r="AJ2116" s="139"/>
      <c r="AK2116" s="139"/>
      <c r="AL2116" s="139"/>
      <c r="AM2116" s="139"/>
      <c r="AN2116" s="139"/>
      <c r="AO2116" s="139"/>
      <c r="AP2116" s="139"/>
      <c r="AQ2116" s="139"/>
      <c r="AR2116" s="139"/>
      <c r="AS2116" s="139"/>
      <c r="AT2116" s="139"/>
      <c r="AU2116" s="139"/>
      <c r="AV2116" s="139"/>
      <c r="AW2116" s="139"/>
      <c r="AX2116" s="139"/>
      <c r="AY2116" s="139"/>
      <c r="AZ2116" s="139"/>
      <c r="BA2116" s="139"/>
      <c r="BB2116" s="139"/>
      <c r="BC2116" s="139"/>
      <c r="BD2116" s="139"/>
      <c r="BE2116" s="139"/>
      <c r="BF2116" s="139"/>
      <c r="BG2116" s="139"/>
    </row>
    <row r="2117" spans="1:59" ht="14.25" x14ac:dyDescent="0.2">
      <c r="A2117" s="139"/>
      <c r="B2117" s="139"/>
      <c r="C2117" s="139"/>
      <c r="D2117" s="139"/>
      <c r="E2117" s="139"/>
      <c r="F2117" s="139"/>
      <c r="G2117" s="139"/>
      <c r="H2117" s="139"/>
      <c r="I2117" s="139"/>
      <c r="J2117" s="139"/>
      <c r="K2117" s="139"/>
      <c r="L2117" s="139"/>
      <c r="M2117" s="139"/>
      <c r="N2117" s="139"/>
      <c r="O2117" s="139"/>
      <c r="P2117" s="139"/>
      <c r="Q2117" s="139"/>
      <c r="R2117" s="139"/>
      <c r="S2117" s="139"/>
      <c r="T2117" s="139"/>
      <c r="U2117" s="139"/>
      <c r="V2117" s="139"/>
      <c r="W2117" s="139"/>
      <c r="X2117" s="139"/>
      <c r="Y2117" s="139"/>
      <c r="Z2117" s="139"/>
      <c r="AA2117" s="139"/>
      <c r="AB2117" s="139"/>
      <c r="AC2117" s="139"/>
      <c r="AD2117" s="139"/>
      <c r="AE2117" s="139"/>
      <c r="AF2117" s="139"/>
      <c r="AG2117" s="139"/>
      <c r="AH2117" s="139"/>
      <c r="AI2117" s="139"/>
      <c r="AJ2117" s="139"/>
      <c r="AK2117" s="139"/>
      <c r="AL2117" s="139"/>
      <c r="AM2117" s="139"/>
      <c r="AN2117" s="139"/>
      <c r="AO2117" s="139"/>
      <c r="AP2117" s="139"/>
      <c r="AQ2117" s="139"/>
      <c r="AR2117" s="139"/>
      <c r="AS2117" s="139"/>
      <c r="AT2117" s="139"/>
      <c r="AU2117" s="139"/>
      <c r="AV2117" s="139"/>
      <c r="AW2117" s="139"/>
      <c r="AX2117" s="139"/>
      <c r="AY2117" s="139"/>
      <c r="AZ2117" s="139"/>
      <c r="BA2117" s="139"/>
      <c r="BB2117" s="139"/>
      <c r="BC2117" s="139"/>
      <c r="BD2117" s="139"/>
      <c r="BE2117" s="139"/>
      <c r="BF2117" s="139"/>
      <c r="BG2117" s="139"/>
    </row>
    <row r="2118" spans="1:59" ht="14.25" x14ac:dyDescent="0.2">
      <c r="A2118" s="139"/>
      <c r="B2118" s="139"/>
      <c r="C2118" s="139"/>
      <c r="D2118" s="139"/>
      <c r="E2118" s="139"/>
      <c r="F2118" s="139"/>
      <c r="G2118" s="139"/>
      <c r="H2118" s="139"/>
      <c r="I2118" s="139"/>
      <c r="J2118" s="139"/>
      <c r="K2118" s="139"/>
      <c r="L2118" s="139"/>
      <c r="M2118" s="139"/>
      <c r="N2118" s="139"/>
      <c r="O2118" s="139"/>
      <c r="P2118" s="139"/>
      <c r="Q2118" s="139"/>
      <c r="R2118" s="139"/>
      <c r="S2118" s="139"/>
      <c r="T2118" s="139"/>
      <c r="U2118" s="139"/>
      <c r="V2118" s="139"/>
      <c r="W2118" s="139"/>
      <c r="X2118" s="139"/>
      <c r="Y2118" s="139"/>
      <c r="Z2118" s="139"/>
      <c r="AA2118" s="139"/>
      <c r="AB2118" s="139"/>
      <c r="AC2118" s="139"/>
      <c r="AD2118" s="139"/>
      <c r="AE2118" s="139"/>
      <c r="AF2118" s="139"/>
      <c r="AG2118" s="139"/>
      <c r="AH2118" s="139"/>
      <c r="AI2118" s="139"/>
      <c r="AJ2118" s="139"/>
      <c r="AK2118" s="139"/>
      <c r="AL2118" s="139"/>
      <c r="AM2118" s="139"/>
      <c r="AN2118" s="139"/>
      <c r="AO2118" s="139"/>
      <c r="AP2118" s="139"/>
      <c r="AQ2118" s="139"/>
      <c r="AR2118" s="139"/>
      <c r="AS2118" s="139"/>
      <c r="AT2118" s="139"/>
      <c r="AU2118" s="139"/>
      <c r="AV2118" s="139"/>
      <c r="AW2118" s="139"/>
      <c r="AX2118" s="139"/>
      <c r="AY2118" s="139"/>
      <c r="AZ2118" s="139"/>
      <c r="BA2118" s="139"/>
      <c r="BB2118" s="139"/>
      <c r="BC2118" s="139"/>
      <c r="BD2118" s="139"/>
      <c r="BE2118" s="139"/>
      <c r="BF2118" s="139"/>
      <c r="BG2118" s="139"/>
    </row>
    <row r="2119" spans="1:59" ht="14.25" x14ac:dyDescent="0.2">
      <c r="A2119" s="139"/>
      <c r="B2119" s="139"/>
      <c r="C2119" s="139"/>
      <c r="D2119" s="139"/>
      <c r="E2119" s="139"/>
      <c r="F2119" s="139"/>
      <c r="G2119" s="139"/>
      <c r="H2119" s="139"/>
      <c r="I2119" s="139"/>
      <c r="J2119" s="139"/>
      <c r="K2119" s="139"/>
      <c r="L2119" s="139"/>
      <c r="M2119" s="139"/>
      <c r="N2119" s="139"/>
      <c r="O2119" s="139"/>
      <c r="P2119" s="139"/>
      <c r="Q2119" s="139"/>
      <c r="R2119" s="139"/>
      <c r="S2119" s="139"/>
      <c r="T2119" s="139"/>
      <c r="U2119" s="139"/>
      <c r="V2119" s="139"/>
      <c r="W2119" s="139"/>
      <c r="X2119" s="139"/>
      <c r="Y2119" s="139"/>
      <c r="Z2119" s="139"/>
      <c r="AA2119" s="139"/>
      <c r="AB2119" s="139"/>
      <c r="AC2119" s="139"/>
      <c r="AD2119" s="139"/>
      <c r="AE2119" s="139"/>
      <c r="AF2119" s="139"/>
      <c r="AG2119" s="139"/>
      <c r="AH2119" s="139"/>
      <c r="AI2119" s="139"/>
      <c r="AJ2119" s="139"/>
      <c r="AK2119" s="139"/>
      <c r="AL2119" s="139"/>
      <c r="AM2119" s="139"/>
      <c r="AN2119" s="139"/>
      <c r="AO2119" s="139"/>
      <c r="AP2119" s="139"/>
      <c r="AQ2119" s="139"/>
      <c r="AR2119" s="139"/>
      <c r="AS2119" s="139"/>
      <c r="AT2119" s="139"/>
      <c r="AU2119" s="139"/>
      <c r="AV2119" s="139"/>
      <c r="AW2119" s="139"/>
      <c r="AX2119" s="139"/>
      <c r="AY2119" s="139"/>
      <c r="AZ2119" s="139"/>
      <c r="BA2119" s="139"/>
      <c r="BB2119" s="139"/>
      <c r="BC2119" s="139"/>
      <c r="BD2119" s="139"/>
      <c r="BE2119" s="139"/>
      <c r="BF2119" s="139"/>
      <c r="BG2119" s="139"/>
    </row>
    <row r="2120" spans="1:59" ht="14.25" x14ac:dyDescent="0.2">
      <c r="A2120" s="139"/>
      <c r="B2120" s="139"/>
      <c r="C2120" s="139"/>
      <c r="D2120" s="139"/>
      <c r="E2120" s="139"/>
      <c r="F2120" s="139"/>
      <c r="G2120" s="139"/>
      <c r="H2120" s="139"/>
      <c r="I2120" s="139"/>
      <c r="J2120" s="139"/>
      <c r="K2120" s="139"/>
      <c r="L2120" s="139"/>
      <c r="M2120" s="139"/>
      <c r="N2120" s="139"/>
      <c r="O2120" s="139"/>
      <c r="P2120" s="139"/>
      <c r="Q2120" s="139"/>
      <c r="R2120" s="139"/>
      <c r="S2120" s="139"/>
      <c r="T2120" s="139"/>
      <c r="U2120" s="139"/>
      <c r="V2120" s="139"/>
      <c r="W2120" s="139"/>
      <c r="X2120" s="139"/>
      <c r="Y2120" s="139"/>
      <c r="Z2120" s="139"/>
      <c r="AA2120" s="139"/>
      <c r="AB2120" s="139"/>
      <c r="AC2120" s="139"/>
      <c r="AD2120" s="139"/>
      <c r="AE2120" s="139"/>
      <c r="AF2120" s="139"/>
      <c r="AG2120" s="139"/>
      <c r="AH2120" s="139"/>
      <c r="AI2120" s="139"/>
      <c r="AJ2120" s="139"/>
      <c r="AK2120" s="139"/>
      <c r="AL2120" s="139"/>
      <c r="AM2120" s="139"/>
      <c r="AN2120" s="139"/>
      <c r="AO2120" s="139"/>
      <c r="AP2120" s="139"/>
      <c r="AQ2120" s="139"/>
      <c r="AR2120" s="139"/>
      <c r="AS2120" s="139"/>
      <c r="AT2120" s="139"/>
      <c r="AU2120" s="139"/>
      <c r="AV2120" s="139"/>
      <c r="AW2120" s="139"/>
      <c r="AX2120" s="139"/>
      <c r="AY2120" s="139"/>
      <c r="AZ2120" s="139"/>
      <c r="BA2120" s="139"/>
      <c r="BB2120" s="139"/>
      <c r="BC2120" s="139"/>
      <c r="BD2120" s="139"/>
      <c r="BE2120" s="139"/>
      <c r="BF2120" s="139"/>
      <c r="BG2120" s="139"/>
    </row>
    <row r="2121" spans="1:59" ht="14.25" x14ac:dyDescent="0.2">
      <c r="A2121" s="139"/>
      <c r="B2121" s="139"/>
      <c r="C2121" s="139"/>
      <c r="D2121" s="139"/>
      <c r="E2121" s="139"/>
      <c r="F2121" s="139"/>
      <c r="G2121" s="139"/>
      <c r="H2121" s="139"/>
      <c r="I2121" s="139"/>
      <c r="J2121" s="139"/>
      <c r="K2121" s="139"/>
      <c r="L2121" s="139"/>
      <c r="M2121" s="139"/>
      <c r="N2121" s="139"/>
      <c r="O2121" s="139"/>
      <c r="P2121" s="139"/>
      <c r="Q2121" s="139"/>
      <c r="R2121" s="139"/>
      <c r="S2121" s="139"/>
      <c r="T2121" s="139"/>
      <c r="U2121" s="139"/>
      <c r="V2121" s="139"/>
      <c r="W2121" s="139"/>
      <c r="X2121" s="139"/>
      <c r="Y2121" s="139"/>
      <c r="Z2121" s="139"/>
      <c r="AA2121" s="139"/>
      <c r="AB2121" s="139"/>
      <c r="AC2121" s="139"/>
      <c r="AD2121" s="139"/>
      <c r="AE2121" s="139"/>
      <c r="AF2121" s="139"/>
      <c r="AG2121" s="139"/>
      <c r="AH2121" s="139"/>
      <c r="AI2121" s="139"/>
      <c r="AJ2121" s="139"/>
      <c r="AK2121" s="139"/>
      <c r="AL2121" s="139"/>
      <c r="AM2121" s="139"/>
      <c r="AN2121" s="139"/>
      <c r="AO2121" s="139"/>
      <c r="AP2121" s="139"/>
      <c r="AQ2121" s="139"/>
      <c r="AR2121" s="139"/>
      <c r="AS2121" s="139"/>
      <c r="AT2121" s="139"/>
      <c r="AU2121" s="139"/>
      <c r="AV2121" s="139"/>
      <c r="AW2121" s="139"/>
      <c r="AX2121" s="139"/>
      <c r="AY2121" s="139"/>
      <c r="AZ2121" s="139"/>
      <c r="BA2121" s="139"/>
      <c r="BB2121" s="139"/>
      <c r="BC2121" s="139"/>
      <c r="BD2121" s="139"/>
      <c r="BE2121" s="139"/>
      <c r="BF2121" s="139"/>
      <c r="BG2121" s="139"/>
    </row>
    <row r="2122" spans="1:59" ht="14.25" x14ac:dyDescent="0.2">
      <c r="A2122" s="139"/>
      <c r="B2122" s="139"/>
      <c r="C2122" s="139"/>
      <c r="D2122" s="139"/>
      <c r="E2122" s="139"/>
      <c r="F2122" s="139"/>
      <c r="G2122" s="139"/>
      <c r="H2122" s="139"/>
      <c r="I2122" s="139"/>
      <c r="J2122" s="139"/>
      <c r="K2122" s="139"/>
      <c r="L2122" s="139"/>
      <c r="M2122" s="139"/>
      <c r="N2122" s="139"/>
      <c r="O2122" s="139"/>
      <c r="P2122" s="139"/>
      <c r="Q2122" s="139"/>
      <c r="R2122" s="139"/>
      <c r="S2122" s="139"/>
      <c r="T2122" s="139"/>
      <c r="U2122" s="139"/>
      <c r="V2122" s="139"/>
      <c r="W2122" s="139"/>
      <c r="X2122" s="139"/>
      <c r="Y2122" s="139"/>
      <c r="Z2122" s="139"/>
      <c r="AA2122" s="139"/>
      <c r="AB2122" s="139"/>
      <c r="AC2122" s="139"/>
      <c r="AD2122" s="139"/>
      <c r="AE2122" s="139"/>
      <c r="AF2122" s="139"/>
      <c r="AG2122" s="139"/>
      <c r="AH2122" s="139"/>
      <c r="AI2122" s="139"/>
      <c r="AJ2122" s="139"/>
      <c r="AK2122" s="139"/>
      <c r="AL2122" s="139"/>
      <c r="AM2122" s="139"/>
      <c r="AN2122" s="139"/>
      <c r="AO2122" s="139"/>
      <c r="AP2122" s="139"/>
      <c r="AQ2122" s="139"/>
      <c r="AR2122" s="139"/>
      <c r="AS2122" s="139"/>
      <c r="AT2122" s="139"/>
      <c r="AU2122" s="139"/>
      <c r="AV2122" s="139"/>
      <c r="AW2122" s="139"/>
      <c r="AX2122" s="139"/>
      <c r="AY2122" s="139"/>
      <c r="AZ2122" s="139"/>
      <c r="BA2122" s="139"/>
      <c r="BB2122" s="139"/>
      <c r="BC2122" s="139"/>
      <c r="BD2122" s="139"/>
      <c r="BE2122" s="139"/>
      <c r="BF2122" s="139"/>
      <c r="BG2122" s="139"/>
    </row>
    <row r="2123" spans="1:59" ht="14.25" x14ac:dyDescent="0.2">
      <c r="A2123" s="139"/>
      <c r="B2123" s="139"/>
      <c r="C2123" s="139"/>
      <c r="D2123" s="139"/>
      <c r="E2123" s="139"/>
      <c r="F2123" s="139"/>
      <c r="G2123" s="139"/>
      <c r="H2123" s="139"/>
      <c r="I2123" s="139"/>
      <c r="J2123" s="139"/>
      <c r="K2123" s="139"/>
      <c r="L2123" s="139"/>
      <c r="M2123" s="139"/>
      <c r="N2123" s="139"/>
      <c r="O2123" s="139"/>
      <c r="P2123" s="139"/>
      <c r="Q2123" s="139"/>
      <c r="R2123" s="139"/>
      <c r="S2123" s="139"/>
      <c r="T2123" s="139"/>
      <c r="U2123" s="139"/>
      <c r="V2123" s="139"/>
      <c r="W2123" s="139"/>
      <c r="X2123" s="139"/>
      <c r="Y2123" s="139"/>
      <c r="Z2123" s="139"/>
      <c r="AA2123" s="139"/>
      <c r="AB2123" s="139"/>
      <c r="AC2123" s="139"/>
      <c r="AD2123" s="139"/>
      <c r="AE2123" s="139"/>
      <c r="AF2123" s="139"/>
      <c r="AG2123" s="139"/>
      <c r="AH2123" s="139"/>
      <c r="AI2123" s="139"/>
      <c r="AJ2123" s="139"/>
      <c r="AK2123" s="139"/>
      <c r="AL2123" s="139"/>
      <c r="AM2123" s="139"/>
      <c r="AN2123" s="139"/>
      <c r="AO2123" s="139"/>
      <c r="AP2123" s="139"/>
      <c r="AQ2123" s="139"/>
      <c r="AR2123" s="139"/>
      <c r="AS2123" s="139"/>
      <c r="AT2123" s="139"/>
      <c r="AU2123" s="139"/>
      <c r="AV2123" s="139"/>
      <c r="AW2123" s="139"/>
      <c r="AX2123" s="139"/>
      <c r="AY2123" s="139"/>
      <c r="AZ2123" s="139"/>
      <c r="BA2123" s="139"/>
      <c r="BB2123" s="139"/>
      <c r="BC2123" s="139"/>
      <c r="BD2123" s="139"/>
      <c r="BE2123" s="139"/>
      <c r="BF2123" s="139"/>
      <c r="BG2123" s="139"/>
    </row>
    <row r="2124" spans="1:59" ht="14.25" x14ac:dyDescent="0.2">
      <c r="A2124" s="139"/>
      <c r="B2124" s="139"/>
      <c r="C2124" s="139"/>
      <c r="D2124" s="139"/>
      <c r="E2124" s="139"/>
      <c r="F2124" s="139"/>
      <c r="G2124" s="139"/>
      <c r="H2124" s="139"/>
      <c r="I2124" s="139"/>
      <c r="J2124" s="139"/>
      <c r="K2124" s="139"/>
      <c r="L2124" s="139"/>
      <c r="M2124" s="139"/>
      <c r="N2124" s="139"/>
      <c r="O2124" s="139"/>
      <c r="P2124" s="139"/>
      <c r="Q2124" s="139"/>
      <c r="R2124" s="139"/>
      <c r="S2124" s="139"/>
      <c r="T2124" s="139"/>
      <c r="U2124" s="139"/>
      <c r="V2124" s="139"/>
      <c r="W2124" s="139"/>
      <c r="X2124" s="139"/>
      <c r="Y2124" s="139"/>
      <c r="Z2124" s="139"/>
      <c r="AA2124" s="139"/>
      <c r="AB2124" s="139"/>
      <c r="AC2124" s="139"/>
      <c r="AD2124" s="139"/>
      <c r="AE2124" s="139"/>
      <c r="AF2124" s="139"/>
      <c r="AG2124" s="139"/>
      <c r="AH2124" s="139"/>
      <c r="AI2124" s="139"/>
      <c r="AJ2124" s="139"/>
      <c r="AK2124" s="139"/>
      <c r="AL2124" s="139"/>
      <c r="AM2124" s="139"/>
      <c r="AN2124" s="139"/>
      <c r="AO2124" s="139"/>
      <c r="AP2124" s="139"/>
      <c r="AQ2124" s="139"/>
      <c r="AR2124" s="139"/>
      <c r="AS2124" s="139"/>
      <c r="AT2124" s="139"/>
      <c r="AU2124" s="139"/>
      <c r="AV2124" s="139"/>
      <c r="AW2124" s="139"/>
      <c r="AX2124" s="139"/>
      <c r="AY2124" s="139"/>
      <c r="AZ2124" s="139"/>
      <c r="BA2124" s="139"/>
      <c r="BB2124" s="139"/>
      <c r="BC2124" s="139"/>
      <c r="BD2124" s="139"/>
      <c r="BE2124" s="139"/>
      <c r="BF2124" s="139"/>
      <c r="BG2124" s="139"/>
    </row>
    <row r="2125" spans="1:59" ht="14.25" x14ac:dyDescent="0.2">
      <c r="A2125" s="139"/>
      <c r="B2125" s="139"/>
      <c r="C2125" s="139"/>
      <c r="D2125" s="139"/>
      <c r="E2125" s="139"/>
      <c r="F2125" s="139"/>
      <c r="G2125" s="139"/>
      <c r="H2125" s="139"/>
      <c r="I2125" s="139"/>
      <c r="J2125" s="139"/>
      <c r="K2125" s="139"/>
      <c r="L2125" s="139"/>
      <c r="M2125" s="139"/>
      <c r="N2125" s="139"/>
      <c r="O2125" s="139"/>
      <c r="P2125" s="139"/>
      <c r="Q2125" s="139"/>
      <c r="R2125" s="139"/>
      <c r="S2125" s="139"/>
      <c r="T2125" s="139"/>
      <c r="U2125" s="139"/>
      <c r="V2125" s="139"/>
      <c r="W2125" s="139"/>
      <c r="X2125" s="139"/>
      <c r="Y2125" s="139"/>
      <c r="Z2125" s="139"/>
      <c r="AA2125" s="139"/>
      <c r="AB2125" s="139"/>
      <c r="AC2125" s="139"/>
      <c r="AD2125" s="139"/>
      <c r="AE2125" s="139"/>
      <c r="AF2125" s="139"/>
      <c r="AG2125" s="139"/>
      <c r="AH2125" s="139"/>
      <c r="AI2125" s="139"/>
      <c r="AJ2125" s="139"/>
      <c r="AK2125" s="139"/>
      <c r="AL2125" s="139"/>
      <c r="AM2125" s="139"/>
      <c r="AN2125" s="139"/>
      <c r="AO2125" s="139"/>
      <c r="AP2125" s="139"/>
      <c r="AQ2125" s="139"/>
      <c r="AR2125" s="139"/>
      <c r="AS2125" s="139"/>
      <c r="AT2125" s="139"/>
      <c r="AU2125" s="139"/>
      <c r="AV2125" s="139"/>
      <c r="AW2125" s="139"/>
      <c r="AX2125" s="139"/>
      <c r="AY2125" s="139"/>
      <c r="AZ2125" s="139"/>
      <c r="BA2125" s="139"/>
      <c r="BB2125" s="139"/>
      <c r="BC2125" s="139"/>
      <c r="BD2125" s="139"/>
      <c r="BE2125" s="139"/>
      <c r="BF2125" s="139"/>
      <c r="BG2125" s="139"/>
    </row>
    <row r="2126" spans="1:59" ht="14.25" x14ac:dyDescent="0.2">
      <c r="A2126" s="139"/>
      <c r="B2126" s="139"/>
      <c r="C2126" s="139"/>
      <c r="D2126" s="139"/>
      <c r="E2126" s="139"/>
      <c r="F2126" s="139"/>
      <c r="G2126" s="139"/>
      <c r="H2126" s="139"/>
      <c r="I2126" s="139"/>
      <c r="J2126" s="139"/>
      <c r="K2126" s="139"/>
      <c r="L2126" s="139"/>
      <c r="M2126" s="139"/>
      <c r="N2126" s="139"/>
      <c r="O2126" s="139"/>
      <c r="P2126" s="139"/>
      <c r="Q2126" s="139"/>
      <c r="R2126" s="139"/>
      <c r="S2126" s="139"/>
      <c r="T2126" s="139"/>
      <c r="U2126" s="139"/>
      <c r="V2126" s="139"/>
      <c r="W2126" s="139"/>
      <c r="X2126" s="139"/>
      <c r="Y2126" s="139"/>
      <c r="Z2126" s="139"/>
      <c r="AA2126" s="139"/>
      <c r="AB2126" s="139"/>
      <c r="AC2126" s="139"/>
      <c r="AD2126" s="139"/>
      <c r="AE2126" s="139"/>
      <c r="AF2126" s="139"/>
      <c r="AG2126" s="139"/>
      <c r="AH2126" s="139"/>
      <c r="AI2126" s="139"/>
      <c r="AJ2126" s="139"/>
      <c r="AK2126" s="139"/>
      <c r="AL2126" s="139"/>
      <c r="AM2126" s="139"/>
      <c r="AN2126" s="139"/>
      <c r="AO2126" s="139"/>
      <c r="AP2126" s="139"/>
      <c r="AQ2126" s="139"/>
      <c r="AR2126" s="139"/>
      <c r="AS2126" s="139"/>
      <c r="AT2126" s="139"/>
      <c r="AU2126" s="139"/>
      <c r="AV2126" s="139"/>
      <c r="AW2126" s="139"/>
      <c r="AX2126" s="139"/>
      <c r="AY2126" s="139"/>
      <c r="AZ2126" s="139"/>
      <c r="BA2126" s="139"/>
      <c r="BB2126" s="139"/>
      <c r="BC2126" s="139"/>
      <c r="BD2126" s="139"/>
      <c r="BE2126" s="139"/>
      <c r="BF2126" s="139"/>
      <c r="BG2126" s="139"/>
    </row>
    <row r="2127" spans="1:59" ht="14.25" x14ac:dyDescent="0.2">
      <c r="A2127" s="139"/>
      <c r="B2127" s="139"/>
      <c r="C2127" s="139"/>
      <c r="D2127" s="139"/>
      <c r="E2127" s="139"/>
      <c r="F2127" s="139"/>
      <c r="G2127" s="139"/>
      <c r="H2127" s="139"/>
      <c r="I2127" s="139"/>
      <c r="J2127" s="139"/>
      <c r="K2127" s="139"/>
      <c r="L2127" s="139"/>
      <c r="M2127" s="139"/>
      <c r="N2127" s="139"/>
      <c r="O2127" s="139"/>
      <c r="P2127" s="139"/>
      <c r="Q2127" s="139"/>
      <c r="R2127" s="139"/>
      <c r="S2127" s="139"/>
      <c r="T2127" s="139"/>
      <c r="U2127" s="139"/>
      <c r="V2127" s="139"/>
      <c r="W2127" s="139"/>
      <c r="X2127" s="139"/>
      <c r="Y2127" s="139"/>
      <c r="Z2127" s="139"/>
      <c r="AA2127" s="139"/>
      <c r="AB2127" s="139"/>
      <c r="AC2127" s="139"/>
      <c r="AD2127" s="139"/>
      <c r="AE2127" s="139"/>
      <c r="AF2127" s="139"/>
      <c r="AG2127" s="139"/>
      <c r="AH2127" s="139"/>
      <c r="AI2127" s="139"/>
      <c r="AJ2127" s="139"/>
      <c r="AK2127" s="139"/>
      <c r="AL2127" s="139"/>
      <c r="AM2127" s="139"/>
      <c r="AN2127" s="139"/>
      <c r="AO2127" s="139"/>
      <c r="AP2127" s="139"/>
      <c r="AQ2127" s="139"/>
      <c r="AR2127" s="139"/>
      <c r="AS2127" s="139"/>
      <c r="AT2127" s="139"/>
      <c r="AU2127" s="139"/>
      <c r="AV2127" s="139"/>
      <c r="AW2127" s="139"/>
      <c r="AX2127" s="139"/>
      <c r="AY2127" s="139"/>
      <c r="AZ2127" s="139"/>
      <c r="BA2127" s="139"/>
      <c r="BB2127" s="139"/>
      <c r="BC2127" s="139"/>
      <c r="BD2127" s="139"/>
      <c r="BE2127" s="139"/>
      <c r="BF2127" s="139"/>
      <c r="BG2127" s="139"/>
    </row>
    <row r="2128" spans="1:59" ht="14.25" x14ac:dyDescent="0.2">
      <c r="A2128" s="139"/>
      <c r="B2128" s="139"/>
      <c r="C2128" s="139"/>
      <c r="D2128" s="139"/>
      <c r="E2128" s="139"/>
      <c r="F2128" s="139"/>
      <c r="G2128" s="139"/>
      <c r="H2128" s="139"/>
      <c r="I2128" s="139"/>
      <c r="J2128" s="139"/>
      <c r="K2128" s="139"/>
      <c r="L2128" s="139"/>
      <c r="M2128" s="139"/>
      <c r="N2128" s="139"/>
      <c r="O2128" s="139"/>
      <c r="P2128" s="139"/>
      <c r="Q2128" s="139"/>
      <c r="R2128" s="139"/>
      <c r="S2128" s="139"/>
      <c r="T2128" s="139"/>
      <c r="U2128" s="139"/>
      <c r="V2128" s="139"/>
      <c r="W2128" s="139"/>
      <c r="X2128" s="139"/>
      <c r="Y2128" s="139"/>
      <c r="Z2128" s="139"/>
      <c r="AA2128" s="139"/>
      <c r="AB2128" s="139"/>
      <c r="AC2128" s="139"/>
      <c r="AD2128" s="139"/>
      <c r="AE2128" s="139"/>
      <c r="AF2128" s="139"/>
      <c r="AG2128" s="139"/>
      <c r="AH2128" s="139"/>
      <c r="AI2128" s="139"/>
      <c r="AJ2128" s="139"/>
      <c r="AK2128" s="139"/>
      <c r="AL2128" s="139"/>
      <c r="AM2128" s="139"/>
      <c r="AN2128" s="139"/>
      <c r="AO2128" s="139"/>
      <c r="AP2128" s="139"/>
      <c r="AQ2128" s="139"/>
      <c r="AR2128" s="139"/>
      <c r="AS2128" s="139"/>
      <c r="AT2128" s="139"/>
      <c r="AU2128" s="139"/>
      <c r="AV2128" s="139"/>
      <c r="AW2128" s="139"/>
      <c r="AX2128" s="139"/>
      <c r="AY2128" s="139"/>
      <c r="AZ2128" s="139"/>
      <c r="BA2128" s="139"/>
      <c r="BB2128" s="139"/>
      <c r="BC2128" s="139"/>
      <c r="BD2128" s="139"/>
      <c r="BE2128" s="139"/>
      <c r="BF2128" s="139"/>
      <c r="BG2128" s="139"/>
    </row>
    <row r="2129" spans="1:59" ht="14.25" x14ac:dyDescent="0.2">
      <c r="A2129" s="139"/>
      <c r="B2129" s="139"/>
      <c r="C2129" s="139"/>
      <c r="D2129" s="139"/>
      <c r="E2129" s="139"/>
      <c r="F2129" s="139"/>
      <c r="G2129" s="139"/>
      <c r="H2129" s="139"/>
      <c r="I2129" s="139"/>
      <c r="J2129" s="139"/>
      <c r="K2129" s="139"/>
      <c r="L2129" s="139"/>
      <c r="M2129" s="139"/>
      <c r="N2129" s="139"/>
      <c r="O2129" s="139"/>
      <c r="P2129" s="139"/>
      <c r="Q2129" s="139"/>
      <c r="R2129" s="139"/>
      <c r="S2129" s="139"/>
      <c r="T2129" s="139"/>
      <c r="U2129" s="139"/>
      <c r="V2129" s="139"/>
      <c r="W2129" s="139"/>
      <c r="X2129" s="139"/>
      <c r="Y2129" s="139"/>
      <c r="Z2129" s="139"/>
      <c r="AA2129" s="139"/>
      <c r="AB2129" s="139"/>
      <c r="AC2129" s="139"/>
      <c r="AD2129" s="139"/>
      <c r="AE2129" s="139"/>
      <c r="AF2129" s="139"/>
      <c r="AG2129" s="139"/>
      <c r="AH2129" s="139"/>
      <c r="AI2129" s="139"/>
      <c r="AJ2129" s="139"/>
      <c r="AK2129" s="139"/>
      <c r="AL2129" s="139"/>
      <c r="AM2129" s="139"/>
      <c r="AN2129" s="139"/>
      <c r="AO2129" s="139"/>
      <c r="AP2129" s="139"/>
      <c r="AQ2129" s="139"/>
      <c r="AR2129" s="139"/>
      <c r="AS2129" s="139"/>
      <c r="AT2129" s="139"/>
      <c r="AU2129" s="139"/>
      <c r="AV2129" s="139"/>
      <c r="AW2129" s="139"/>
      <c r="AX2129" s="139"/>
      <c r="AY2129" s="139"/>
      <c r="AZ2129" s="139"/>
      <c r="BA2129" s="139"/>
      <c r="BB2129" s="139"/>
      <c r="BC2129" s="139"/>
      <c r="BD2129" s="139"/>
      <c r="BE2129" s="139"/>
      <c r="BF2129" s="139"/>
      <c r="BG2129" s="139"/>
    </row>
    <row r="2130" spans="1:59" ht="14.25" x14ac:dyDescent="0.2">
      <c r="A2130" s="139"/>
      <c r="B2130" s="139"/>
      <c r="C2130" s="139"/>
      <c r="D2130" s="139"/>
      <c r="E2130" s="139"/>
      <c r="F2130" s="139"/>
      <c r="G2130" s="139"/>
      <c r="H2130" s="139"/>
      <c r="I2130" s="139"/>
      <c r="J2130" s="139"/>
      <c r="K2130" s="139"/>
      <c r="L2130" s="139"/>
      <c r="M2130" s="139"/>
      <c r="N2130" s="139"/>
      <c r="O2130" s="139"/>
      <c r="P2130" s="139"/>
      <c r="Q2130" s="139"/>
      <c r="R2130" s="139"/>
      <c r="S2130" s="139"/>
      <c r="T2130" s="139"/>
      <c r="U2130" s="139"/>
      <c r="V2130" s="139"/>
      <c r="W2130" s="139"/>
      <c r="X2130" s="139"/>
      <c r="Y2130" s="139"/>
      <c r="Z2130" s="139"/>
      <c r="AA2130" s="139"/>
      <c r="AB2130" s="139"/>
      <c r="AC2130" s="139"/>
      <c r="AD2130" s="139"/>
      <c r="AE2130" s="139"/>
      <c r="AF2130" s="139"/>
      <c r="AG2130" s="139"/>
      <c r="AH2130" s="139"/>
      <c r="AI2130" s="139"/>
      <c r="AJ2130" s="139"/>
      <c r="AK2130" s="139"/>
      <c r="AL2130" s="139"/>
      <c r="AM2130" s="139"/>
      <c r="AN2130" s="139"/>
      <c r="AO2130" s="139"/>
      <c r="AP2130" s="139"/>
      <c r="AQ2130" s="139"/>
      <c r="AR2130" s="139"/>
      <c r="AS2130" s="139"/>
      <c r="AT2130" s="139"/>
      <c r="AU2130" s="139"/>
      <c r="AV2130" s="139"/>
      <c r="AW2130" s="139"/>
      <c r="AX2130" s="139"/>
      <c r="AY2130" s="139"/>
      <c r="AZ2130" s="139"/>
      <c r="BA2130" s="139"/>
      <c r="BB2130" s="139"/>
      <c r="BC2130" s="139"/>
      <c r="BD2130" s="139"/>
      <c r="BE2130" s="139"/>
      <c r="BF2130" s="139"/>
      <c r="BG2130" s="139"/>
    </row>
    <row r="2131" spans="1:59" ht="14.25" x14ac:dyDescent="0.2">
      <c r="A2131" s="139"/>
      <c r="B2131" s="139"/>
      <c r="C2131" s="139"/>
      <c r="D2131" s="139"/>
      <c r="E2131" s="139"/>
      <c r="F2131" s="139"/>
      <c r="G2131" s="139"/>
      <c r="H2131" s="139"/>
      <c r="I2131" s="139"/>
      <c r="J2131" s="139"/>
      <c r="K2131" s="139"/>
      <c r="L2131" s="139"/>
      <c r="M2131" s="139"/>
      <c r="N2131" s="139"/>
      <c r="O2131" s="139"/>
      <c r="P2131" s="139"/>
      <c r="Q2131" s="139"/>
      <c r="R2131" s="139"/>
      <c r="S2131" s="139"/>
      <c r="T2131" s="139"/>
      <c r="U2131" s="139"/>
      <c r="V2131" s="139"/>
      <c r="W2131" s="139"/>
      <c r="X2131" s="139"/>
      <c r="Y2131" s="139"/>
      <c r="Z2131" s="139"/>
      <c r="AA2131" s="139"/>
      <c r="AB2131" s="139"/>
      <c r="AC2131" s="139"/>
      <c r="AD2131" s="139"/>
      <c r="AE2131" s="139"/>
      <c r="AF2131" s="139"/>
      <c r="AG2131" s="139"/>
      <c r="AH2131" s="139"/>
      <c r="AI2131" s="139"/>
      <c r="AJ2131" s="139"/>
      <c r="AK2131" s="139"/>
      <c r="AL2131" s="139"/>
      <c r="AM2131" s="139"/>
      <c r="AN2131" s="139"/>
      <c r="AO2131" s="139"/>
      <c r="AP2131" s="139"/>
      <c r="AQ2131" s="139"/>
      <c r="AR2131" s="139"/>
      <c r="AS2131" s="139"/>
      <c r="AT2131" s="139"/>
      <c r="AU2131" s="139"/>
      <c r="AV2131" s="139"/>
      <c r="AW2131" s="139"/>
      <c r="AX2131" s="139"/>
      <c r="AY2131" s="139"/>
      <c r="AZ2131" s="139"/>
      <c r="BA2131" s="139"/>
      <c r="BB2131" s="139"/>
      <c r="BC2131" s="139"/>
      <c r="BD2131" s="139"/>
      <c r="BE2131" s="139"/>
      <c r="BF2131" s="139"/>
      <c r="BG2131" s="139"/>
    </row>
    <row r="2132" spans="1:59" ht="14.25" x14ac:dyDescent="0.2">
      <c r="A2132" s="139"/>
      <c r="B2132" s="139"/>
      <c r="C2132" s="139"/>
      <c r="D2132" s="139"/>
      <c r="E2132" s="139"/>
      <c r="F2132" s="139"/>
      <c r="G2132" s="139"/>
      <c r="H2132" s="139"/>
      <c r="I2132" s="139"/>
      <c r="J2132" s="139"/>
      <c r="K2132" s="139"/>
      <c r="L2132" s="139"/>
      <c r="M2132" s="139"/>
      <c r="N2132" s="139"/>
      <c r="O2132" s="139"/>
      <c r="P2132" s="139"/>
      <c r="Q2132" s="139"/>
      <c r="R2132" s="139"/>
      <c r="S2132" s="139"/>
      <c r="T2132" s="139"/>
      <c r="U2132" s="139"/>
      <c r="V2132" s="139"/>
      <c r="W2132" s="139"/>
      <c r="X2132" s="139"/>
      <c r="Y2132" s="139"/>
      <c r="Z2132" s="139"/>
      <c r="AA2132" s="139"/>
      <c r="AB2132" s="139"/>
      <c r="AC2132" s="139"/>
      <c r="AD2132" s="139"/>
      <c r="AE2132" s="139"/>
      <c r="AF2132" s="139"/>
      <c r="AG2132" s="139"/>
      <c r="AH2132" s="139"/>
      <c r="AI2132" s="139"/>
      <c r="AJ2132" s="139"/>
      <c r="AK2132" s="139"/>
      <c r="AL2132" s="139"/>
      <c r="AM2132" s="139"/>
      <c r="AN2132" s="139"/>
      <c r="AO2132" s="139"/>
      <c r="AP2132" s="139"/>
      <c r="AQ2132" s="139"/>
      <c r="AR2132" s="139"/>
      <c r="AS2132" s="139"/>
      <c r="AT2132" s="139"/>
      <c r="AU2132" s="139"/>
      <c r="AV2132" s="139"/>
      <c r="AW2132" s="139"/>
      <c r="AX2132" s="139"/>
      <c r="AY2132" s="139"/>
      <c r="AZ2132" s="139"/>
      <c r="BA2132" s="139"/>
      <c r="BB2132" s="139"/>
      <c r="BC2132" s="139"/>
      <c r="BD2132" s="139"/>
      <c r="BE2132" s="139"/>
      <c r="BF2132" s="139"/>
      <c r="BG2132" s="139"/>
    </row>
    <row r="2133" spans="1:59" ht="14.25" x14ac:dyDescent="0.2">
      <c r="A2133" s="139"/>
      <c r="B2133" s="139"/>
      <c r="C2133" s="139"/>
      <c r="D2133" s="139"/>
      <c r="E2133" s="139"/>
      <c r="F2133" s="139"/>
      <c r="G2133" s="139"/>
      <c r="H2133" s="139"/>
      <c r="I2133" s="139"/>
      <c r="J2133" s="139"/>
      <c r="K2133" s="139"/>
      <c r="L2133" s="139"/>
      <c r="M2133" s="139"/>
      <c r="N2133" s="139"/>
      <c r="O2133" s="139"/>
      <c r="P2133" s="139"/>
      <c r="Q2133" s="139"/>
      <c r="R2133" s="139"/>
      <c r="S2133" s="139"/>
      <c r="T2133" s="139"/>
      <c r="U2133" s="139"/>
      <c r="V2133" s="139"/>
      <c r="W2133" s="139"/>
      <c r="X2133" s="139"/>
      <c r="Y2133" s="139"/>
      <c r="Z2133" s="139"/>
      <c r="AA2133" s="139"/>
      <c r="AB2133" s="139"/>
      <c r="AC2133" s="139"/>
      <c r="AD2133" s="139"/>
      <c r="AE2133" s="139"/>
      <c r="AF2133" s="139"/>
      <c r="AG2133" s="139"/>
      <c r="AH2133" s="139"/>
      <c r="AI2133" s="139"/>
      <c r="AJ2133" s="139"/>
      <c r="AK2133" s="139"/>
      <c r="AL2133" s="139"/>
      <c r="AM2133" s="139"/>
      <c r="AN2133" s="139"/>
      <c r="AO2133" s="139"/>
      <c r="AP2133" s="139"/>
      <c r="AQ2133" s="139"/>
      <c r="AR2133" s="139"/>
      <c r="AS2133" s="139"/>
      <c r="AT2133" s="139"/>
      <c r="AU2133" s="139"/>
      <c r="AV2133" s="139"/>
      <c r="AW2133" s="139"/>
      <c r="AX2133" s="139"/>
      <c r="AY2133" s="139"/>
      <c r="AZ2133" s="139"/>
      <c r="BA2133" s="139"/>
      <c r="BB2133" s="139"/>
      <c r="BC2133" s="139"/>
      <c r="BD2133" s="139"/>
      <c r="BE2133" s="139"/>
      <c r="BF2133" s="139"/>
      <c r="BG2133" s="139"/>
    </row>
    <row r="2134" spans="1:59" ht="14.25" x14ac:dyDescent="0.2">
      <c r="A2134" s="139"/>
      <c r="B2134" s="139"/>
      <c r="C2134" s="139"/>
      <c r="D2134" s="139"/>
      <c r="E2134" s="139"/>
      <c r="F2134" s="139"/>
      <c r="G2134" s="139"/>
      <c r="H2134" s="139"/>
      <c r="I2134" s="139"/>
      <c r="J2134" s="139"/>
      <c r="K2134" s="139"/>
      <c r="L2134" s="139"/>
      <c r="M2134" s="139"/>
      <c r="N2134" s="139"/>
      <c r="O2134" s="139"/>
      <c r="P2134" s="139"/>
      <c r="Q2134" s="139"/>
      <c r="R2134" s="139"/>
      <c r="S2134" s="139"/>
      <c r="T2134" s="139"/>
      <c r="U2134" s="139"/>
      <c r="V2134" s="139"/>
      <c r="W2134" s="139"/>
      <c r="X2134" s="139"/>
      <c r="Y2134" s="139"/>
      <c r="Z2134" s="139"/>
      <c r="AA2134" s="139"/>
      <c r="AB2134" s="139"/>
      <c r="AC2134" s="139"/>
      <c r="AD2134" s="139"/>
      <c r="AE2134" s="139"/>
      <c r="AF2134" s="139"/>
      <c r="AG2134" s="139"/>
      <c r="AH2134" s="139"/>
      <c r="AI2134" s="139"/>
      <c r="AJ2134" s="139"/>
      <c r="AK2134" s="139"/>
      <c r="AL2134" s="139"/>
      <c r="AM2134" s="139"/>
      <c r="AN2134" s="139"/>
      <c r="AO2134" s="139"/>
      <c r="AP2134" s="139"/>
      <c r="AQ2134" s="139"/>
      <c r="AR2134" s="139"/>
      <c r="AS2134" s="139"/>
      <c r="AT2134" s="139"/>
      <c r="AU2134" s="139"/>
      <c r="AV2134" s="139"/>
      <c r="AW2134" s="139"/>
      <c r="AX2134" s="139"/>
      <c r="AY2134" s="139"/>
      <c r="AZ2134" s="139"/>
      <c r="BA2134" s="139"/>
      <c r="BB2134" s="139"/>
      <c r="BC2134" s="139"/>
      <c r="BD2134" s="139"/>
      <c r="BE2134" s="139"/>
      <c r="BF2134" s="139"/>
      <c r="BG2134" s="139"/>
    </row>
    <row r="2135" spans="1:59" ht="14.25" x14ac:dyDescent="0.2">
      <c r="A2135" s="139"/>
      <c r="B2135" s="139"/>
      <c r="C2135" s="139"/>
      <c r="D2135" s="139"/>
      <c r="E2135" s="139"/>
      <c r="F2135" s="139"/>
      <c r="G2135" s="139"/>
      <c r="H2135" s="139"/>
      <c r="I2135" s="139"/>
      <c r="J2135" s="139"/>
      <c r="K2135" s="139"/>
      <c r="L2135" s="139"/>
      <c r="M2135" s="139"/>
      <c r="N2135" s="139"/>
      <c r="O2135" s="139"/>
      <c r="P2135" s="139"/>
      <c r="Q2135" s="139"/>
      <c r="R2135" s="139"/>
      <c r="S2135" s="139"/>
      <c r="T2135" s="139"/>
      <c r="U2135" s="139"/>
      <c r="V2135" s="139"/>
      <c r="W2135" s="139"/>
      <c r="X2135" s="139"/>
      <c r="Y2135" s="139"/>
      <c r="Z2135" s="139"/>
      <c r="AA2135" s="139"/>
      <c r="AB2135" s="139"/>
      <c r="AC2135" s="139"/>
      <c r="AD2135" s="139"/>
      <c r="AE2135" s="139"/>
      <c r="AF2135" s="139"/>
      <c r="AG2135" s="139"/>
      <c r="AH2135" s="139"/>
      <c r="AI2135" s="139"/>
      <c r="AJ2135" s="139"/>
      <c r="AK2135" s="139"/>
      <c r="AL2135" s="139"/>
      <c r="AM2135" s="139"/>
      <c r="AN2135" s="139"/>
      <c r="AO2135" s="139"/>
      <c r="AP2135" s="139"/>
      <c r="AQ2135" s="139"/>
      <c r="AR2135" s="139"/>
      <c r="AS2135" s="139"/>
      <c r="AT2135" s="139"/>
      <c r="AU2135" s="139"/>
      <c r="AV2135" s="139"/>
      <c r="AW2135" s="139"/>
      <c r="AX2135" s="139"/>
      <c r="AY2135" s="139"/>
      <c r="AZ2135" s="139"/>
      <c r="BA2135" s="139"/>
      <c r="BB2135" s="139"/>
      <c r="BC2135" s="139"/>
      <c r="BD2135" s="139"/>
      <c r="BE2135" s="139"/>
      <c r="BF2135" s="139"/>
      <c r="BG2135" s="139"/>
    </row>
    <row r="2136" spans="1:59" ht="14.25" x14ac:dyDescent="0.2">
      <c r="A2136" s="139"/>
      <c r="B2136" s="139"/>
      <c r="C2136" s="139"/>
      <c r="D2136" s="139"/>
      <c r="E2136" s="139"/>
      <c r="F2136" s="139"/>
      <c r="G2136" s="139"/>
      <c r="H2136" s="139"/>
      <c r="I2136" s="139"/>
      <c r="J2136" s="139"/>
      <c r="K2136" s="139"/>
      <c r="L2136" s="139"/>
      <c r="M2136" s="139"/>
      <c r="N2136" s="139"/>
      <c r="O2136" s="139"/>
      <c r="P2136" s="139"/>
      <c r="Q2136" s="139"/>
      <c r="R2136" s="139"/>
      <c r="S2136" s="139"/>
      <c r="T2136" s="139"/>
      <c r="U2136" s="139"/>
      <c r="V2136" s="139"/>
      <c r="W2136" s="139"/>
      <c r="X2136" s="139"/>
      <c r="Y2136" s="139"/>
      <c r="Z2136" s="139"/>
      <c r="AA2136" s="139"/>
      <c r="AB2136" s="139"/>
      <c r="AC2136" s="139"/>
      <c r="AD2136" s="139"/>
      <c r="AE2136" s="139"/>
      <c r="AF2136" s="139"/>
      <c r="AG2136" s="139"/>
      <c r="AH2136" s="139"/>
      <c r="AI2136" s="139"/>
      <c r="AJ2136" s="139"/>
      <c r="AK2136" s="139"/>
      <c r="AL2136" s="139"/>
      <c r="AM2136" s="139"/>
      <c r="AN2136" s="139"/>
      <c r="AO2136" s="139"/>
      <c r="AP2136" s="139"/>
      <c r="AQ2136" s="139"/>
      <c r="AR2136" s="139"/>
      <c r="AS2136" s="139"/>
      <c r="AT2136" s="139"/>
      <c r="AU2136" s="139"/>
      <c r="AV2136" s="139"/>
      <c r="AW2136" s="139"/>
      <c r="AX2136" s="139"/>
      <c r="AY2136" s="139"/>
      <c r="AZ2136" s="139"/>
      <c r="BA2136" s="139"/>
      <c r="BB2136" s="139"/>
      <c r="BC2136" s="139"/>
      <c r="BD2136" s="139"/>
      <c r="BE2136" s="139"/>
      <c r="BF2136" s="139"/>
      <c r="BG2136" s="139"/>
    </row>
    <row r="2137" spans="1:59" ht="14.25" x14ac:dyDescent="0.2">
      <c r="A2137" s="139"/>
      <c r="B2137" s="139"/>
      <c r="C2137" s="139"/>
      <c r="D2137" s="139"/>
      <c r="E2137" s="139"/>
      <c r="F2137" s="139"/>
      <c r="G2137" s="139"/>
      <c r="H2137" s="139"/>
      <c r="I2137" s="139"/>
      <c r="J2137" s="139"/>
      <c r="K2137" s="139"/>
      <c r="L2137" s="139"/>
      <c r="M2137" s="139"/>
      <c r="N2137" s="139"/>
      <c r="O2137" s="139"/>
      <c r="P2137" s="139"/>
      <c r="Q2137" s="139"/>
      <c r="R2137" s="139"/>
      <c r="S2137" s="139"/>
      <c r="T2137" s="139"/>
      <c r="U2137" s="139"/>
      <c r="V2137" s="139"/>
      <c r="W2137" s="139"/>
      <c r="X2137" s="139"/>
      <c r="Y2137" s="139"/>
      <c r="Z2137" s="139"/>
      <c r="AA2137" s="139"/>
      <c r="AB2137" s="139"/>
      <c r="AC2137" s="139"/>
      <c r="AD2137" s="139"/>
      <c r="AE2137" s="139"/>
      <c r="AF2137" s="139"/>
      <c r="AG2137" s="139"/>
      <c r="AH2137" s="139"/>
      <c r="AI2137" s="139"/>
      <c r="AJ2137" s="139"/>
      <c r="AK2137" s="139"/>
      <c r="AL2137" s="139"/>
      <c r="AM2137" s="139"/>
      <c r="AN2137" s="139"/>
      <c r="AO2137" s="139"/>
      <c r="AP2137" s="139"/>
      <c r="AQ2137" s="139"/>
      <c r="AR2137" s="139"/>
      <c r="AS2137" s="139"/>
      <c r="AT2137" s="139"/>
      <c r="AU2137" s="139"/>
      <c r="AV2137" s="139"/>
      <c r="AW2137" s="139"/>
      <c r="AX2137" s="139"/>
      <c r="AY2137" s="139"/>
      <c r="AZ2137" s="139"/>
      <c r="BA2137" s="139"/>
      <c r="BB2137" s="139"/>
      <c r="BC2137" s="139"/>
      <c r="BD2137" s="139"/>
      <c r="BE2137" s="139"/>
      <c r="BF2137" s="139"/>
      <c r="BG2137" s="139"/>
    </row>
    <row r="2138" spans="1:59" ht="14.25" x14ac:dyDescent="0.2">
      <c r="A2138" s="139"/>
      <c r="B2138" s="139"/>
      <c r="C2138" s="139"/>
      <c r="D2138" s="139"/>
      <c r="E2138" s="139"/>
      <c r="F2138" s="139"/>
      <c r="G2138" s="139"/>
      <c r="H2138" s="139"/>
      <c r="I2138" s="139"/>
      <c r="J2138" s="139"/>
      <c r="K2138" s="139"/>
      <c r="L2138" s="139"/>
      <c r="M2138" s="139"/>
      <c r="N2138" s="139"/>
      <c r="O2138" s="139"/>
      <c r="P2138" s="139"/>
      <c r="Q2138" s="139"/>
      <c r="R2138" s="139"/>
      <c r="S2138" s="139"/>
      <c r="T2138" s="139"/>
      <c r="U2138" s="139"/>
      <c r="V2138" s="139"/>
      <c r="W2138" s="139"/>
      <c r="X2138" s="139"/>
      <c r="Y2138" s="139"/>
      <c r="Z2138" s="139"/>
      <c r="AA2138" s="139"/>
      <c r="AB2138" s="139"/>
      <c r="AC2138" s="139"/>
      <c r="AD2138" s="139"/>
      <c r="AE2138" s="139"/>
      <c r="AF2138" s="139"/>
      <c r="AG2138" s="139"/>
      <c r="AH2138" s="139"/>
      <c r="AI2138" s="139"/>
      <c r="AJ2138" s="139"/>
      <c r="AK2138" s="139"/>
      <c r="AL2138" s="139"/>
      <c r="AM2138" s="139"/>
      <c r="AN2138" s="139"/>
      <c r="AO2138" s="139"/>
      <c r="AP2138" s="139"/>
      <c r="AQ2138" s="139"/>
      <c r="AR2138" s="139"/>
      <c r="AS2138" s="139"/>
      <c r="AT2138" s="139"/>
      <c r="AU2138" s="139"/>
      <c r="AV2138" s="139"/>
      <c r="AW2138" s="139"/>
      <c r="AX2138" s="139"/>
      <c r="AY2138" s="139"/>
      <c r="AZ2138" s="139"/>
      <c r="BA2138" s="139"/>
      <c r="BB2138" s="139"/>
      <c r="BC2138" s="139"/>
      <c r="BD2138" s="139"/>
      <c r="BE2138" s="139"/>
      <c r="BF2138" s="139"/>
      <c r="BG2138" s="139"/>
    </row>
    <row r="2139" spans="1:59" ht="14.25" x14ac:dyDescent="0.2">
      <c r="A2139" s="139"/>
      <c r="B2139" s="139"/>
      <c r="C2139" s="139"/>
      <c r="D2139" s="139"/>
      <c r="E2139" s="139"/>
      <c r="F2139" s="139"/>
      <c r="G2139" s="139"/>
      <c r="H2139" s="139"/>
      <c r="I2139" s="139"/>
      <c r="J2139" s="139"/>
      <c r="K2139" s="139"/>
      <c r="L2139" s="139"/>
      <c r="M2139" s="139"/>
      <c r="N2139" s="139"/>
      <c r="O2139" s="139"/>
      <c r="P2139" s="139"/>
      <c r="Q2139" s="139"/>
      <c r="R2139" s="139"/>
      <c r="S2139" s="139"/>
      <c r="T2139" s="139"/>
      <c r="U2139" s="139"/>
      <c r="V2139" s="139"/>
      <c r="W2139" s="139"/>
      <c r="X2139" s="139"/>
      <c r="Y2139" s="139"/>
      <c r="Z2139" s="139"/>
      <c r="AA2139" s="139"/>
      <c r="AB2139" s="139"/>
      <c r="AC2139" s="139"/>
      <c r="AD2139" s="139"/>
      <c r="AE2139" s="139"/>
      <c r="AF2139" s="139"/>
      <c r="AG2139" s="139"/>
      <c r="AH2139" s="139"/>
      <c r="AI2139" s="139"/>
      <c r="AJ2139" s="139"/>
      <c r="AK2139" s="139"/>
      <c r="AL2139" s="139"/>
      <c r="AM2139" s="139"/>
      <c r="AN2139" s="139"/>
      <c r="AO2139" s="139"/>
      <c r="AP2139" s="139"/>
      <c r="AQ2139" s="139"/>
      <c r="AR2139" s="139"/>
      <c r="AS2139" s="139"/>
      <c r="AT2139" s="139"/>
      <c r="AU2139" s="139"/>
      <c r="AV2139" s="139"/>
      <c r="AW2139" s="139"/>
      <c r="AX2139" s="139"/>
      <c r="AY2139" s="139"/>
      <c r="AZ2139" s="139"/>
      <c r="BA2139" s="139"/>
      <c r="BB2139" s="139"/>
      <c r="BC2139" s="139"/>
      <c r="BD2139" s="139"/>
      <c r="BE2139" s="139"/>
      <c r="BF2139" s="139"/>
      <c r="BG2139" s="139"/>
    </row>
    <row r="2140" spans="1:59" ht="14.25" x14ac:dyDescent="0.2">
      <c r="A2140" s="139"/>
      <c r="B2140" s="139"/>
      <c r="C2140" s="139"/>
      <c r="D2140" s="139"/>
      <c r="E2140" s="139"/>
      <c r="F2140" s="139"/>
      <c r="G2140" s="139"/>
      <c r="H2140" s="139"/>
      <c r="I2140" s="139"/>
      <c r="J2140" s="139"/>
      <c r="K2140" s="139"/>
      <c r="L2140" s="139"/>
      <c r="M2140" s="139"/>
      <c r="N2140" s="139"/>
      <c r="O2140" s="139"/>
      <c r="P2140" s="139"/>
      <c r="Q2140" s="139"/>
      <c r="R2140" s="139"/>
      <c r="S2140" s="139"/>
      <c r="T2140" s="139"/>
      <c r="U2140" s="139"/>
      <c r="V2140" s="139"/>
      <c r="W2140" s="139"/>
      <c r="X2140" s="139"/>
      <c r="Y2140" s="139"/>
      <c r="Z2140" s="139"/>
      <c r="AA2140" s="139"/>
      <c r="AB2140" s="139"/>
      <c r="AC2140" s="139"/>
      <c r="AD2140" s="139"/>
      <c r="AE2140" s="139"/>
      <c r="AF2140" s="139"/>
      <c r="AG2140" s="139"/>
      <c r="AH2140" s="139"/>
      <c r="AI2140" s="139"/>
      <c r="AJ2140" s="139"/>
      <c r="AK2140" s="139"/>
      <c r="AL2140" s="139"/>
      <c r="AM2140" s="139"/>
      <c r="AN2140" s="139"/>
      <c r="AO2140" s="139"/>
      <c r="AP2140" s="139"/>
      <c r="AQ2140" s="139"/>
      <c r="AR2140" s="139"/>
      <c r="AS2140" s="139"/>
      <c r="AT2140" s="139"/>
      <c r="AU2140" s="139"/>
      <c r="AV2140" s="139"/>
      <c r="AW2140" s="139"/>
      <c r="AX2140" s="139"/>
      <c r="AY2140" s="139"/>
      <c r="AZ2140" s="139"/>
      <c r="BA2140" s="139"/>
      <c r="BB2140" s="139"/>
      <c r="BC2140" s="139"/>
      <c r="BD2140" s="139"/>
      <c r="BE2140" s="139"/>
      <c r="BF2140" s="139"/>
      <c r="BG2140" s="139"/>
    </row>
    <row r="2141" spans="1:59" ht="14.25" x14ac:dyDescent="0.2">
      <c r="A2141" s="139"/>
      <c r="B2141" s="139"/>
      <c r="C2141" s="139"/>
      <c r="D2141" s="139"/>
      <c r="E2141" s="139"/>
      <c r="F2141" s="139"/>
      <c r="G2141" s="139"/>
      <c r="H2141" s="139"/>
      <c r="I2141" s="139"/>
      <c r="J2141" s="139"/>
      <c r="K2141" s="139"/>
      <c r="L2141" s="139"/>
      <c r="M2141" s="139"/>
      <c r="N2141" s="139"/>
      <c r="O2141" s="139"/>
      <c r="P2141" s="139"/>
      <c r="Q2141" s="139"/>
      <c r="R2141" s="139"/>
      <c r="S2141" s="139"/>
      <c r="T2141" s="139"/>
      <c r="U2141" s="139"/>
      <c r="V2141" s="139"/>
      <c r="W2141" s="139"/>
      <c r="X2141" s="139"/>
      <c r="Y2141" s="139"/>
      <c r="Z2141" s="139"/>
      <c r="AA2141" s="139"/>
      <c r="AB2141" s="139"/>
      <c r="AC2141" s="139"/>
      <c r="AD2141" s="139"/>
      <c r="AE2141" s="139"/>
      <c r="AF2141" s="139"/>
      <c r="AG2141" s="139"/>
      <c r="AH2141" s="139"/>
      <c r="AI2141" s="139"/>
      <c r="AJ2141" s="139"/>
      <c r="AK2141" s="139"/>
      <c r="AL2141" s="139"/>
      <c r="AM2141" s="139"/>
      <c r="AN2141" s="139"/>
      <c r="AO2141" s="139"/>
      <c r="AP2141" s="139"/>
      <c r="AQ2141" s="139"/>
      <c r="AR2141" s="139"/>
      <c r="AS2141" s="139"/>
      <c r="AT2141" s="139"/>
      <c r="AU2141" s="139"/>
      <c r="AV2141" s="139"/>
      <c r="AW2141" s="139"/>
      <c r="AX2141" s="139"/>
      <c r="AY2141" s="139"/>
      <c r="AZ2141" s="139"/>
      <c r="BA2141" s="139"/>
      <c r="BB2141" s="139"/>
      <c r="BC2141" s="139"/>
      <c r="BD2141" s="139"/>
      <c r="BE2141" s="139"/>
      <c r="BF2141" s="139"/>
      <c r="BG2141" s="139"/>
    </row>
    <row r="2142" spans="1:59" ht="14.25" x14ac:dyDescent="0.2">
      <c r="A2142" s="139"/>
      <c r="B2142" s="139"/>
      <c r="C2142" s="139"/>
      <c r="D2142" s="139"/>
      <c r="E2142" s="139"/>
      <c r="F2142" s="139"/>
      <c r="G2142" s="139"/>
      <c r="H2142" s="139"/>
      <c r="I2142" s="139"/>
      <c r="J2142" s="139"/>
      <c r="K2142" s="139"/>
      <c r="L2142" s="139"/>
      <c r="M2142" s="139"/>
      <c r="N2142" s="139"/>
      <c r="O2142" s="139"/>
      <c r="P2142" s="139"/>
      <c r="Q2142" s="139"/>
      <c r="R2142" s="139"/>
      <c r="S2142" s="139"/>
      <c r="T2142" s="139"/>
      <c r="U2142" s="139"/>
      <c r="V2142" s="139"/>
      <c r="W2142" s="139"/>
      <c r="X2142" s="139"/>
      <c r="Y2142" s="139"/>
      <c r="Z2142" s="139"/>
      <c r="AA2142" s="139"/>
      <c r="AB2142" s="139"/>
      <c r="AC2142" s="139"/>
      <c r="AD2142" s="139"/>
      <c r="AE2142" s="139"/>
      <c r="AF2142" s="139"/>
      <c r="AG2142" s="139"/>
      <c r="AH2142" s="139"/>
      <c r="AI2142" s="139"/>
      <c r="AJ2142" s="139"/>
      <c r="AK2142" s="139"/>
      <c r="AL2142" s="139"/>
      <c r="AM2142" s="139"/>
      <c r="AN2142" s="139"/>
      <c r="AO2142" s="139"/>
      <c r="AP2142" s="139"/>
      <c r="AQ2142" s="139"/>
      <c r="AR2142" s="139"/>
      <c r="AS2142" s="139"/>
      <c r="AT2142" s="139"/>
      <c r="AU2142" s="139"/>
      <c r="AV2142" s="139"/>
      <c r="AW2142" s="139"/>
      <c r="AX2142" s="139"/>
      <c r="AY2142" s="139"/>
      <c r="AZ2142" s="139"/>
      <c r="BA2142" s="139"/>
      <c r="BB2142" s="139"/>
      <c r="BC2142" s="139"/>
      <c r="BD2142" s="139"/>
      <c r="BE2142" s="139"/>
      <c r="BF2142" s="139"/>
      <c r="BG2142" s="139"/>
    </row>
    <row r="2143" spans="1:59" ht="14.25" x14ac:dyDescent="0.2">
      <c r="A2143" s="139"/>
      <c r="B2143" s="139"/>
      <c r="C2143" s="139"/>
      <c r="D2143" s="139"/>
      <c r="E2143" s="139"/>
      <c r="F2143" s="139"/>
      <c r="G2143" s="139"/>
      <c r="H2143" s="139"/>
      <c r="I2143" s="139"/>
      <c r="J2143" s="139"/>
      <c r="K2143" s="139"/>
      <c r="L2143" s="139"/>
      <c r="M2143" s="139"/>
      <c r="N2143" s="139"/>
      <c r="O2143" s="139"/>
      <c r="P2143" s="139"/>
      <c r="Q2143" s="139"/>
      <c r="R2143" s="139"/>
      <c r="S2143" s="139"/>
      <c r="T2143" s="139"/>
      <c r="U2143" s="139"/>
      <c r="V2143" s="139"/>
      <c r="W2143" s="139"/>
      <c r="X2143" s="139"/>
      <c r="Y2143" s="139"/>
      <c r="Z2143" s="139"/>
      <c r="AA2143" s="139"/>
      <c r="AB2143" s="139"/>
      <c r="AC2143" s="139"/>
      <c r="AD2143" s="139"/>
      <c r="AE2143" s="139"/>
      <c r="AF2143" s="139"/>
      <c r="AG2143" s="139"/>
      <c r="AH2143" s="139"/>
      <c r="AI2143" s="139"/>
      <c r="AJ2143" s="139"/>
      <c r="AK2143" s="139"/>
      <c r="AL2143" s="139"/>
      <c r="AM2143" s="139"/>
      <c r="AN2143" s="139"/>
      <c r="AO2143" s="139"/>
      <c r="AP2143" s="139"/>
      <c r="AQ2143" s="139"/>
      <c r="AR2143" s="139"/>
      <c r="AS2143" s="139"/>
      <c r="AT2143" s="139"/>
      <c r="AU2143" s="139"/>
      <c r="AV2143" s="139"/>
      <c r="AW2143" s="139"/>
      <c r="AX2143" s="139"/>
      <c r="AY2143" s="139"/>
      <c r="AZ2143" s="139"/>
      <c r="BA2143" s="139"/>
      <c r="BB2143" s="139"/>
      <c r="BC2143" s="139"/>
      <c r="BD2143" s="139"/>
      <c r="BE2143" s="139"/>
      <c r="BF2143" s="139"/>
      <c r="BG2143" s="139"/>
    </row>
    <row r="2144" spans="1:59" ht="14.25" x14ac:dyDescent="0.2">
      <c r="A2144" s="139"/>
      <c r="B2144" s="139"/>
      <c r="C2144" s="139"/>
      <c r="D2144" s="139"/>
      <c r="E2144" s="139"/>
      <c r="F2144" s="139"/>
      <c r="G2144" s="139"/>
      <c r="H2144" s="139"/>
      <c r="I2144" s="139"/>
      <c r="J2144" s="139"/>
      <c r="K2144" s="139"/>
      <c r="L2144" s="139"/>
      <c r="M2144" s="139"/>
      <c r="N2144" s="139"/>
      <c r="O2144" s="139"/>
      <c r="P2144" s="139"/>
      <c r="Q2144" s="139"/>
      <c r="R2144" s="139"/>
      <c r="S2144" s="139"/>
      <c r="T2144" s="139"/>
      <c r="U2144" s="139"/>
      <c r="V2144" s="139"/>
      <c r="W2144" s="139"/>
      <c r="X2144" s="139"/>
      <c r="Y2144" s="139"/>
      <c r="Z2144" s="139"/>
      <c r="AA2144" s="139"/>
      <c r="AB2144" s="139"/>
      <c r="AC2144" s="139"/>
      <c r="AD2144" s="139"/>
      <c r="AE2144" s="139"/>
      <c r="AF2144" s="139"/>
      <c r="AG2144" s="139"/>
      <c r="AH2144" s="139"/>
      <c r="AI2144" s="139"/>
      <c r="AJ2144" s="139"/>
      <c r="AK2144" s="139"/>
      <c r="AL2144" s="139"/>
      <c r="AM2144" s="139"/>
      <c r="AN2144" s="139"/>
      <c r="AO2144" s="139"/>
      <c r="AP2144" s="139"/>
      <c r="AQ2144" s="139"/>
      <c r="AR2144" s="139"/>
      <c r="AS2144" s="139"/>
      <c r="AT2144" s="139"/>
      <c r="AU2144" s="139"/>
      <c r="AV2144" s="139"/>
      <c r="AW2144" s="139"/>
      <c r="AX2144" s="139"/>
      <c r="AY2144" s="139"/>
      <c r="AZ2144" s="139"/>
      <c r="BA2144" s="139"/>
      <c r="BB2144" s="139"/>
      <c r="BC2144" s="139"/>
      <c r="BD2144" s="139"/>
      <c r="BE2144" s="139"/>
      <c r="BF2144" s="139"/>
      <c r="BG2144" s="139"/>
    </row>
    <row r="2145" spans="1:59" ht="14.25" x14ac:dyDescent="0.2">
      <c r="A2145" s="139"/>
      <c r="B2145" s="139"/>
      <c r="C2145" s="139"/>
      <c r="D2145" s="139"/>
      <c r="E2145" s="139"/>
      <c r="F2145" s="139"/>
      <c r="G2145" s="139"/>
      <c r="H2145" s="139"/>
      <c r="I2145" s="139"/>
      <c r="J2145" s="139"/>
      <c r="K2145" s="139"/>
      <c r="L2145" s="139"/>
      <c r="M2145" s="139"/>
      <c r="N2145" s="139"/>
      <c r="O2145" s="139"/>
      <c r="P2145" s="139"/>
      <c r="Q2145" s="139"/>
      <c r="R2145" s="139"/>
      <c r="S2145" s="139"/>
      <c r="T2145" s="139"/>
      <c r="U2145" s="139"/>
      <c r="V2145" s="139"/>
      <c r="W2145" s="139"/>
      <c r="X2145" s="139"/>
      <c r="Y2145" s="139"/>
      <c r="Z2145" s="139"/>
      <c r="AA2145" s="139"/>
      <c r="AB2145" s="139"/>
      <c r="AC2145" s="139"/>
      <c r="AD2145" s="139"/>
      <c r="AE2145" s="139"/>
      <c r="AF2145" s="139"/>
      <c r="AG2145" s="139"/>
      <c r="AH2145" s="139"/>
      <c r="AI2145" s="139"/>
      <c r="AJ2145" s="139"/>
      <c r="AK2145" s="139"/>
      <c r="AL2145" s="139"/>
      <c r="AM2145" s="139"/>
      <c r="AN2145" s="139"/>
      <c r="AO2145" s="139"/>
      <c r="AP2145" s="139"/>
      <c r="AQ2145" s="139"/>
      <c r="AR2145" s="139"/>
      <c r="AS2145" s="139"/>
      <c r="AT2145" s="139"/>
      <c r="AU2145" s="139"/>
      <c r="AV2145" s="139"/>
      <c r="AW2145" s="139"/>
      <c r="AX2145" s="139"/>
      <c r="AY2145" s="139"/>
      <c r="AZ2145" s="139"/>
      <c r="BA2145" s="139"/>
      <c r="BB2145" s="139"/>
      <c r="BC2145" s="139"/>
      <c r="BD2145" s="139"/>
      <c r="BE2145" s="139"/>
      <c r="BF2145" s="139"/>
      <c r="BG2145" s="139"/>
    </row>
    <row r="2146" spans="1:59" ht="14.25" x14ac:dyDescent="0.2">
      <c r="A2146" s="139"/>
      <c r="B2146" s="139"/>
      <c r="C2146" s="139"/>
      <c r="D2146" s="139"/>
      <c r="E2146" s="139"/>
      <c r="F2146" s="139"/>
      <c r="G2146" s="139"/>
      <c r="H2146" s="139"/>
      <c r="I2146" s="139"/>
      <c r="J2146" s="139"/>
      <c r="K2146" s="139"/>
      <c r="L2146" s="139"/>
      <c r="M2146" s="139"/>
      <c r="N2146" s="139"/>
      <c r="O2146" s="139"/>
      <c r="P2146" s="139"/>
      <c r="Q2146" s="139"/>
      <c r="R2146" s="139"/>
      <c r="S2146" s="139"/>
      <c r="T2146" s="139"/>
      <c r="U2146" s="139"/>
      <c r="V2146" s="139"/>
      <c r="W2146" s="139"/>
      <c r="X2146" s="139"/>
      <c r="Y2146" s="139"/>
      <c r="Z2146" s="139"/>
      <c r="AA2146" s="139"/>
      <c r="AB2146" s="139"/>
      <c r="AC2146" s="139"/>
      <c r="AD2146" s="139"/>
      <c r="AE2146" s="139"/>
      <c r="AF2146" s="139"/>
      <c r="AG2146" s="139"/>
      <c r="AH2146" s="139"/>
      <c r="AI2146" s="139"/>
      <c r="AJ2146" s="139"/>
      <c r="AK2146" s="139"/>
      <c r="AL2146" s="139"/>
      <c r="AM2146" s="139"/>
      <c r="AN2146" s="139"/>
      <c r="AO2146" s="139"/>
      <c r="AP2146" s="139"/>
      <c r="AQ2146" s="139"/>
      <c r="AR2146" s="139"/>
      <c r="AS2146" s="139"/>
      <c r="AT2146" s="139"/>
      <c r="AU2146" s="139"/>
      <c r="AV2146" s="139"/>
      <c r="AW2146" s="139"/>
      <c r="AX2146" s="139"/>
      <c r="AY2146" s="139"/>
      <c r="AZ2146" s="139"/>
      <c r="BA2146" s="139"/>
      <c r="BB2146" s="139"/>
      <c r="BC2146" s="139"/>
      <c r="BD2146" s="139"/>
      <c r="BE2146" s="139"/>
      <c r="BF2146" s="139"/>
      <c r="BG2146" s="139"/>
    </row>
    <row r="2147" spans="1:59" ht="14.25" x14ac:dyDescent="0.2">
      <c r="A2147" s="139"/>
      <c r="B2147" s="139"/>
      <c r="C2147" s="139"/>
      <c r="D2147" s="139"/>
      <c r="E2147" s="139"/>
      <c r="F2147" s="139"/>
      <c r="G2147" s="139"/>
      <c r="H2147" s="139"/>
      <c r="I2147" s="139"/>
      <c r="J2147" s="139"/>
      <c r="K2147" s="139"/>
      <c r="L2147" s="139"/>
      <c r="M2147" s="139"/>
      <c r="N2147" s="139"/>
      <c r="O2147" s="139"/>
      <c r="P2147" s="139"/>
      <c r="Q2147" s="139"/>
      <c r="R2147" s="139"/>
      <c r="S2147" s="139"/>
      <c r="T2147" s="139"/>
      <c r="U2147" s="139"/>
      <c r="V2147" s="139"/>
      <c r="W2147" s="139"/>
      <c r="X2147" s="139"/>
      <c r="Y2147" s="139"/>
      <c r="Z2147" s="139"/>
      <c r="AA2147" s="139"/>
      <c r="AB2147" s="139"/>
      <c r="AC2147" s="139"/>
      <c r="AD2147" s="139"/>
      <c r="AE2147" s="139"/>
      <c r="AF2147" s="139"/>
      <c r="AG2147" s="139"/>
      <c r="AH2147" s="139"/>
      <c r="AI2147" s="139"/>
      <c r="AJ2147" s="139"/>
      <c r="AK2147" s="139"/>
      <c r="AL2147" s="139"/>
      <c r="AM2147" s="139"/>
      <c r="AN2147" s="139"/>
      <c r="AO2147" s="139"/>
      <c r="AP2147" s="139"/>
      <c r="AQ2147" s="139"/>
      <c r="AR2147" s="139"/>
      <c r="AS2147" s="139"/>
      <c r="AT2147" s="139"/>
      <c r="AU2147" s="139"/>
      <c r="AV2147" s="139"/>
      <c r="AW2147" s="139"/>
      <c r="AX2147" s="139"/>
      <c r="AY2147" s="139"/>
      <c r="AZ2147" s="139"/>
      <c r="BA2147" s="139"/>
      <c r="BB2147" s="139"/>
      <c r="BC2147" s="139"/>
      <c r="BD2147" s="139"/>
      <c r="BE2147" s="139"/>
      <c r="BF2147" s="139"/>
      <c r="BG2147" s="139"/>
    </row>
    <row r="2148" spans="1:59" ht="14.25" x14ac:dyDescent="0.2">
      <c r="A2148" s="139"/>
      <c r="B2148" s="139"/>
      <c r="C2148" s="139"/>
      <c r="D2148" s="139"/>
      <c r="E2148" s="139"/>
      <c r="F2148" s="139"/>
      <c r="G2148" s="139"/>
      <c r="H2148" s="139"/>
      <c r="I2148" s="139"/>
      <c r="J2148" s="139"/>
      <c r="K2148" s="139"/>
      <c r="L2148" s="139"/>
      <c r="M2148" s="139"/>
      <c r="N2148" s="139"/>
      <c r="O2148" s="139"/>
      <c r="P2148" s="139"/>
      <c r="Q2148" s="139"/>
      <c r="R2148" s="139"/>
      <c r="S2148" s="139"/>
      <c r="T2148" s="139"/>
      <c r="U2148" s="139"/>
      <c r="V2148" s="139"/>
      <c r="W2148" s="139"/>
      <c r="X2148" s="139"/>
      <c r="Y2148" s="139"/>
      <c r="Z2148" s="139"/>
      <c r="AA2148" s="139"/>
      <c r="AB2148" s="139"/>
      <c r="AC2148" s="139"/>
      <c r="AD2148" s="139"/>
      <c r="AE2148" s="139"/>
      <c r="AF2148" s="139"/>
      <c r="AG2148" s="139"/>
      <c r="AH2148" s="139"/>
      <c r="AI2148" s="139"/>
      <c r="AJ2148" s="139"/>
      <c r="AK2148" s="139"/>
      <c r="AL2148" s="139"/>
      <c r="AM2148" s="139"/>
      <c r="AN2148" s="139"/>
      <c r="AO2148" s="139"/>
      <c r="AP2148" s="139"/>
      <c r="AQ2148" s="139"/>
      <c r="AR2148" s="139"/>
      <c r="AS2148" s="139"/>
      <c r="AT2148" s="139"/>
      <c r="AU2148" s="139"/>
      <c r="AV2148" s="139"/>
      <c r="AW2148" s="139"/>
      <c r="AX2148" s="139"/>
      <c r="AY2148" s="139"/>
      <c r="AZ2148" s="139"/>
      <c r="BA2148" s="139"/>
      <c r="BB2148" s="139"/>
      <c r="BC2148" s="139"/>
      <c r="BD2148" s="139"/>
      <c r="BE2148" s="139"/>
      <c r="BF2148" s="139"/>
      <c r="BG2148" s="139"/>
    </row>
    <row r="2149" spans="1:59" ht="14.25" x14ac:dyDescent="0.2">
      <c r="A2149" s="139"/>
      <c r="B2149" s="139"/>
      <c r="C2149" s="139"/>
      <c r="D2149" s="139"/>
      <c r="E2149" s="139"/>
      <c r="F2149" s="139"/>
      <c r="G2149" s="139"/>
      <c r="H2149" s="139"/>
      <c r="I2149" s="139"/>
      <c r="J2149" s="139"/>
      <c r="K2149" s="139"/>
      <c r="L2149" s="139"/>
      <c r="M2149" s="139"/>
      <c r="N2149" s="139"/>
      <c r="O2149" s="139"/>
      <c r="P2149" s="139"/>
      <c r="Q2149" s="139"/>
      <c r="R2149" s="139"/>
      <c r="S2149" s="139"/>
      <c r="T2149" s="139"/>
      <c r="U2149" s="139"/>
      <c r="V2149" s="139"/>
      <c r="W2149" s="139"/>
      <c r="X2149" s="139"/>
      <c r="Y2149" s="139"/>
      <c r="Z2149" s="139"/>
      <c r="AA2149" s="139"/>
      <c r="AB2149" s="139"/>
      <c r="AC2149" s="139"/>
      <c r="AD2149" s="139"/>
      <c r="AE2149" s="139"/>
      <c r="AF2149" s="139"/>
      <c r="AG2149" s="139"/>
      <c r="AH2149" s="139"/>
      <c r="AI2149" s="139"/>
      <c r="AJ2149" s="139"/>
      <c r="AK2149" s="139"/>
      <c r="AL2149" s="139"/>
      <c r="AM2149" s="139"/>
      <c r="AN2149" s="139"/>
      <c r="AO2149" s="139"/>
      <c r="AP2149" s="139"/>
      <c r="AQ2149" s="139"/>
      <c r="AR2149" s="139"/>
      <c r="AS2149" s="139"/>
      <c r="AT2149" s="139"/>
      <c r="AU2149" s="139"/>
      <c r="AV2149" s="139"/>
      <c r="AW2149" s="139"/>
      <c r="AX2149" s="139"/>
      <c r="AY2149" s="139"/>
      <c r="AZ2149" s="139"/>
      <c r="BA2149" s="139"/>
      <c r="BB2149" s="139"/>
      <c r="BC2149" s="139"/>
      <c r="BD2149" s="139"/>
      <c r="BE2149" s="139"/>
      <c r="BF2149" s="139"/>
      <c r="BG2149" s="139"/>
    </row>
    <row r="2150" spans="1:59" ht="14.25" x14ac:dyDescent="0.2">
      <c r="A2150" s="139"/>
      <c r="B2150" s="139"/>
      <c r="C2150" s="139"/>
      <c r="D2150" s="139"/>
      <c r="E2150" s="139"/>
      <c r="F2150" s="139"/>
      <c r="G2150" s="139"/>
      <c r="H2150" s="139"/>
      <c r="I2150" s="139"/>
      <c r="J2150" s="139"/>
      <c r="K2150" s="139"/>
      <c r="L2150" s="139"/>
      <c r="M2150" s="139"/>
      <c r="N2150" s="139"/>
      <c r="O2150" s="139"/>
      <c r="P2150" s="139"/>
      <c r="Q2150" s="139"/>
      <c r="R2150" s="139"/>
      <c r="S2150" s="139"/>
      <c r="T2150" s="139"/>
      <c r="U2150" s="139"/>
      <c r="V2150" s="139"/>
      <c r="W2150" s="139"/>
      <c r="X2150" s="139"/>
      <c r="Y2150" s="139"/>
      <c r="Z2150" s="139"/>
      <c r="AA2150" s="139"/>
      <c r="AB2150" s="139"/>
      <c r="AC2150" s="139"/>
      <c r="AD2150" s="139"/>
      <c r="AE2150" s="139"/>
      <c r="AF2150" s="139"/>
      <c r="AG2150" s="139"/>
      <c r="AH2150" s="139"/>
      <c r="AI2150" s="139"/>
      <c r="AJ2150" s="139"/>
      <c r="AK2150" s="139"/>
      <c r="AL2150" s="139"/>
      <c r="AM2150" s="139"/>
      <c r="AN2150" s="139"/>
      <c r="AO2150" s="139"/>
      <c r="AP2150" s="139"/>
      <c r="AQ2150" s="139"/>
      <c r="AR2150" s="139"/>
      <c r="AS2150" s="139"/>
      <c r="AT2150" s="139"/>
      <c r="AU2150" s="139"/>
      <c r="AV2150" s="139"/>
      <c r="AW2150" s="139"/>
      <c r="AX2150" s="139"/>
      <c r="AY2150" s="139"/>
      <c r="AZ2150" s="139"/>
      <c r="BA2150" s="139"/>
      <c r="BB2150" s="139"/>
      <c r="BC2150" s="139"/>
      <c r="BD2150" s="139"/>
      <c r="BE2150" s="139"/>
      <c r="BF2150" s="139"/>
      <c r="BG2150" s="139"/>
    </row>
    <row r="2151" spans="1:59" ht="14.25" x14ac:dyDescent="0.2">
      <c r="A2151" s="139"/>
      <c r="B2151" s="139"/>
      <c r="C2151" s="139"/>
      <c r="D2151" s="139"/>
      <c r="E2151" s="139"/>
      <c r="F2151" s="139"/>
      <c r="G2151" s="139"/>
      <c r="H2151" s="139"/>
      <c r="I2151" s="139"/>
      <c r="J2151" s="139"/>
      <c r="K2151" s="139"/>
      <c r="L2151" s="139"/>
      <c r="M2151" s="139"/>
      <c r="N2151" s="139"/>
      <c r="O2151" s="139"/>
      <c r="P2151" s="139"/>
      <c r="Q2151" s="139"/>
      <c r="R2151" s="139"/>
      <c r="S2151" s="139"/>
      <c r="T2151" s="139"/>
      <c r="U2151" s="139"/>
      <c r="V2151" s="139"/>
      <c r="W2151" s="139"/>
      <c r="X2151" s="139"/>
      <c r="Y2151" s="139"/>
      <c r="Z2151" s="139"/>
      <c r="AA2151" s="139"/>
      <c r="AB2151" s="139"/>
      <c r="AC2151" s="139"/>
      <c r="AD2151" s="139"/>
      <c r="AE2151" s="139"/>
      <c r="AF2151" s="139"/>
      <c r="AG2151" s="139"/>
      <c r="AH2151" s="139"/>
      <c r="AI2151" s="139"/>
      <c r="AJ2151" s="139"/>
      <c r="AK2151" s="139"/>
      <c r="AL2151" s="139"/>
      <c r="AM2151" s="139"/>
      <c r="AN2151" s="139"/>
      <c r="AO2151" s="139"/>
      <c r="AP2151" s="139"/>
      <c r="AQ2151" s="139"/>
      <c r="AR2151" s="139"/>
      <c r="AS2151" s="139"/>
      <c r="AT2151" s="139"/>
      <c r="AU2151" s="139"/>
      <c r="AV2151" s="139"/>
      <c r="AW2151" s="139"/>
      <c r="AX2151" s="139"/>
      <c r="AY2151" s="139"/>
      <c r="AZ2151" s="139"/>
      <c r="BA2151" s="139"/>
      <c r="BB2151" s="139"/>
      <c r="BC2151" s="139"/>
      <c r="BD2151" s="139"/>
      <c r="BE2151" s="139"/>
      <c r="BF2151" s="139"/>
      <c r="BG2151" s="139"/>
    </row>
    <row r="2152" spans="1:59" ht="14.25" x14ac:dyDescent="0.2">
      <c r="A2152" s="139"/>
      <c r="B2152" s="139"/>
      <c r="C2152" s="139"/>
      <c r="D2152" s="139"/>
      <c r="E2152" s="139"/>
      <c r="F2152" s="139"/>
      <c r="G2152" s="139"/>
      <c r="H2152" s="139"/>
      <c r="I2152" s="139"/>
      <c r="J2152" s="139"/>
      <c r="K2152" s="139"/>
      <c r="L2152" s="139"/>
      <c r="M2152" s="139"/>
      <c r="N2152" s="139"/>
      <c r="O2152" s="139"/>
      <c r="P2152" s="139"/>
      <c r="Q2152" s="139"/>
      <c r="R2152" s="139"/>
      <c r="S2152" s="139"/>
      <c r="T2152" s="139"/>
      <c r="U2152" s="139"/>
      <c r="V2152" s="139"/>
      <c r="W2152" s="139"/>
      <c r="X2152" s="139"/>
      <c r="Y2152" s="139"/>
      <c r="Z2152" s="139"/>
      <c r="AA2152" s="139"/>
      <c r="AB2152" s="139"/>
      <c r="AC2152" s="139"/>
      <c r="AD2152" s="139"/>
      <c r="AE2152" s="139"/>
      <c r="AF2152" s="139"/>
      <c r="AG2152" s="139"/>
      <c r="AH2152" s="139"/>
      <c r="AI2152" s="139"/>
      <c r="AJ2152" s="139"/>
      <c r="AK2152" s="139"/>
      <c r="AL2152" s="139"/>
      <c r="AM2152" s="139"/>
      <c r="AN2152" s="139"/>
      <c r="AO2152" s="139"/>
      <c r="AP2152" s="139"/>
      <c r="AQ2152" s="139"/>
      <c r="AR2152" s="139"/>
      <c r="AS2152" s="139"/>
      <c r="AT2152" s="139"/>
      <c r="AU2152" s="139"/>
      <c r="AV2152" s="139"/>
      <c r="AW2152" s="139"/>
      <c r="AX2152" s="139"/>
      <c r="AY2152" s="139"/>
      <c r="AZ2152" s="139"/>
      <c r="BA2152" s="139"/>
      <c r="BB2152" s="139"/>
      <c r="BC2152" s="139"/>
      <c r="BD2152" s="139"/>
      <c r="BE2152" s="139"/>
      <c r="BF2152" s="139"/>
      <c r="BG2152" s="139"/>
    </row>
    <row r="2153" spans="1:59" ht="14.25" x14ac:dyDescent="0.2">
      <c r="A2153" s="139"/>
      <c r="B2153" s="139"/>
      <c r="C2153" s="139"/>
      <c r="D2153" s="139"/>
      <c r="E2153" s="139"/>
      <c r="F2153" s="139"/>
      <c r="G2153" s="139"/>
      <c r="H2153" s="139"/>
      <c r="I2153" s="139"/>
      <c r="J2153" s="139"/>
      <c r="K2153" s="139"/>
      <c r="L2153" s="139"/>
      <c r="M2153" s="139"/>
      <c r="N2153" s="139"/>
      <c r="O2153" s="139"/>
      <c r="P2153" s="139"/>
      <c r="Q2153" s="139"/>
      <c r="R2153" s="139"/>
      <c r="S2153" s="139"/>
      <c r="T2153" s="139"/>
      <c r="U2153" s="139"/>
      <c r="V2153" s="139"/>
      <c r="W2153" s="139"/>
      <c r="X2153" s="139"/>
      <c r="Y2153" s="139"/>
      <c r="Z2153" s="139"/>
      <c r="AA2153" s="139"/>
      <c r="AB2153" s="139"/>
      <c r="AC2153" s="139"/>
      <c r="AD2153" s="139"/>
      <c r="AE2153" s="139"/>
      <c r="AF2153" s="139"/>
      <c r="AG2153" s="139"/>
      <c r="AH2153" s="139"/>
      <c r="AI2153" s="139"/>
      <c r="AJ2153" s="139"/>
      <c r="AK2153" s="139"/>
      <c r="AL2153" s="139"/>
      <c r="AM2153" s="139"/>
      <c r="AN2153" s="139"/>
      <c r="AO2153" s="139"/>
      <c r="AP2153" s="139"/>
      <c r="AQ2153" s="139"/>
      <c r="AR2153" s="139"/>
      <c r="AS2153" s="139"/>
      <c r="AT2153" s="139"/>
      <c r="AU2153" s="139"/>
      <c r="AV2153" s="139"/>
      <c r="AW2153" s="139"/>
      <c r="AX2153" s="139"/>
      <c r="AY2153" s="139"/>
      <c r="AZ2153" s="139"/>
      <c r="BA2153" s="139"/>
      <c r="BB2153" s="139"/>
      <c r="BC2153" s="139"/>
      <c r="BD2153" s="139"/>
      <c r="BE2153" s="139"/>
      <c r="BF2153" s="139"/>
      <c r="BG2153" s="139"/>
    </row>
    <row r="2154" spans="1:59" ht="14.25" x14ac:dyDescent="0.2">
      <c r="A2154" s="139"/>
      <c r="B2154" s="139"/>
      <c r="C2154" s="139"/>
      <c r="D2154" s="139"/>
      <c r="E2154" s="139"/>
      <c r="F2154" s="139"/>
      <c r="G2154" s="139"/>
      <c r="H2154" s="139"/>
      <c r="I2154" s="139"/>
      <c r="J2154" s="139"/>
      <c r="K2154" s="139"/>
      <c r="L2154" s="139"/>
      <c r="M2154" s="139"/>
      <c r="N2154" s="139"/>
      <c r="O2154" s="139"/>
      <c r="P2154" s="139"/>
      <c r="Q2154" s="139"/>
      <c r="R2154" s="139"/>
      <c r="S2154" s="139"/>
      <c r="T2154" s="139"/>
      <c r="U2154" s="139"/>
      <c r="V2154" s="139"/>
      <c r="W2154" s="139"/>
      <c r="X2154" s="139"/>
      <c r="Y2154" s="139"/>
      <c r="Z2154" s="139"/>
      <c r="AA2154" s="139"/>
      <c r="AB2154" s="139"/>
      <c r="AC2154" s="139"/>
      <c r="AD2154" s="139"/>
      <c r="AE2154" s="139"/>
      <c r="AF2154" s="139"/>
      <c r="AG2154" s="139"/>
      <c r="AH2154" s="139"/>
      <c r="AI2154" s="139"/>
      <c r="AJ2154" s="139"/>
      <c r="AK2154" s="139"/>
      <c r="AL2154" s="139"/>
      <c r="AM2154" s="139"/>
      <c r="AN2154" s="139"/>
      <c r="AO2154" s="139"/>
      <c r="AP2154" s="139"/>
      <c r="AQ2154" s="139"/>
      <c r="AR2154" s="139"/>
      <c r="AS2154" s="139"/>
      <c r="AT2154" s="139"/>
      <c r="AU2154" s="139"/>
      <c r="AV2154" s="139"/>
      <c r="AW2154" s="139"/>
      <c r="AX2154" s="139"/>
      <c r="AY2154" s="139"/>
      <c r="AZ2154" s="139"/>
      <c r="BA2154" s="139"/>
      <c r="BB2154" s="139"/>
      <c r="BC2154" s="139"/>
      <c r="BD2154" s="139"/>
      <c r="BE2154" s="139"/>
      <c r="BF2154" s="139"/>
      <c r="BG2154" s="139"/>
    </row>
    <row r="2155" spans="1:59" ht="14.25" x14ac:dyDescent="0.2">
      <c r="A2155" s="139"/>
      <c r="B2155" s="139"/>
      <c r="C2155" s="139"/>
      <c r="D2155" s="139"/>
      <c r="E2155" s="139"/>
      <c r="F2155" s="139"/>
      <c r="G2155" s="139"/>
      <c r="H2155" s="139"/>
      <c r="I2155" s="139"/>
      <c r="J2155" s="139"/>
      <c r="K2155" s="139"/>
      <c r="L2155" s="139"/>
      <c r="M2155" s="139"/>
      <c r="N2155" s="139"/>
      <c r="O2155" s="139"/>
      <c r="P2155" s="139"/>
      <c r="Q2155" s="139"/>
      <c r="R2155" s="139"/>
      <c r="S2155" s="139"/>
      <c r="T2155" s="139"/>
      <c r="U2155" s="139"/>
      <c r="V2155" s="139"/>
      <c r="W2155" s="139"/>
      <c r="X2155" s="139"/>
      <c r="Y2155" s="139"/>
      <c r="Z2155" s="139"/>
      <c r="AA2155" s="139"/>
      <c r="AB2155" s="139"/>
      <c r="AC2155" s="139"/>
      <c r="AD2155" s="139"/>
      <c r="AE2155" s="139"/>
      <c r="AF2155" s="139"/>
      <c r="AG2155" s="139"/>
      <c r="AH2155" s="139"/>
      <c r="AI2155" s="139"/>
      <c r="AJ2155" s="139"/>
      <c r="AK2155" s="139"/>
      <c r="AL2155" s="139"/>
      <c r="AM2155" s="139"/>
      <c r="AN2155" s="139"/>
      <c r="AO2155" s="139"/>
      <c r="AP2155" s="139"/>
      <c r="AQ2155" s="139"/>
      <c r="AR2155" s="139"/>
      <c r="AS2155" s="139"/>
      <c r="AT2155" s="139"/>
      <c r="AU2155" s="139"/>
      <c r="AV2155" s="139"/>
      <c r="AW2155" s="139"/>
      <c r="AX2155" s="139"/>
      <c r="AY2155" s="139"/>
      <c r="AZ2155" s="139"/>
      <c r="BA2155" s="139"/>
      <c r="BB2155" s="139"/>
      <c r="BC2155" s="139"/>
      <c r="BD2155" s="139"/>
      <c r="BE2155" s="139"/>
      <c r="BF2155" s="139"/>
      <c r="BG2155" s="139"/>
    </row>
    <row r="2156" spans="1:59" ht="14.25" x14ac:dyDescent="0.2">
      <c r="A2156" s="139"/>
      <c r="B2156" s="139"/>
      <c r="C2156" s="139"/>
      <c r="D2156" s="139"/>
      <c r="E2156" s="139"/>
      <c r="F2156" s="139"/>
      <c r="G2156" s="139"/>
      <c r="H2156" s="139"/>
      <c r="I2156" s="139"/>
      <c r="J2156" s="139"/>
      <c r="K2156" s="139"/>
      <c r="L2156" s="139"/>
      <c r="M2156" s="139"/>
      <c r="N2156" s="139"/>
      <c r="O2156" s="139"/>
      <c r="P2156" s="139"/>
      <c r="Q2156" s="139"/>
      <c r="R2156" s="139"/>
      <c r="S2156" s="139"/>
      <c r="T2156" s="139"/>
      <c r="U2156" s="139"/>
      <c r="V2156" s="139"/>
      <c r="W2156" s="139"/>
      <c r="X2156" s="139"/>
      <c r="Y2156" s="139"/>
      <c r="Z2156" s="139"/>
      <c r="AA2156" s="139"/>
      <c r="AB2156" s="139"/>
      <c r="AC2156" s="139"/>
      <c r="AD2156" s="139"/>
      <c r="AE2156" s="139"/>
      <c r="AF2156" s="139"/>
      <c r="AG2156" s="139"/>
      <c r="AH2156" s="139"/>
      <c r="AI2156" s="139"/>
      <c r="AJ2156" s="139"/>
      <c r="AK2156" s="139"/>
      <c r="AL2156" s="139"/>
      <c r="AM2156" s="139"/>
      <c r="AN2156" s="139"/>
      <c r="AO2156" s="139"/>
      <c r="AP2156" s="139"/>
      <c r="AQ2156" s="139"/>
      <c r="AR2156" s="139"/>
      <c r="AS2156" s="139"/>
      <c r="AT2156" s="139"/>
      <c r="AU2156" s="139"/>
      <c r="AV2156" s="139"/>
      <c r="AW2156" s="139"/>
      <c r="AX2156" s="139"/>
      <c r="AY2156" s="139"/>
      <c r="AZ2156" s="139"/>
      <c r="BA2156" s="139"/>
      <c r="BB2156" s="139"/>
      <c r="BC2156" s="139"/>
      <c r="BD2156" s="139"/>
      <c r="BE2156" s="139"/>
      <c r="BF2156" s="139"/>
      <c r="BG2156" s="139"/>
    </row>
    <row r="2157" spans="1:59" ht="14.25" x14ac:dyDescent="0.2">
      <c r="A2157" s="139"/>
      <c r="B2157" s="139"/>
      <c r="C2157" s="139"/>
      <c r="D2157" s="139"/>
      <c r="E2157" s="139"/>
      <c r="F2157" s="139"/>
      <c r="G2157" s="139"/>
      <c r="H2157" s="139"/>
      <c r="I2157" s="139"/>
      <c r="J2157" s="139"/>
      <c r="K2157" s="139"/>
      <c r="L2157" s="139"/>
      <c r="M2157" s="139"/>
      <c r="N2157" s="139"/>
      <c r="O2157" s="139"/>
      <c r="P2157" s="139"/>
      <c r="Q2157" s="139"/>
      <c r="R2157" s="139"/>
      <c r="S2157" s="139"/>
      <c r="T2157" s="139"/>
      <c r="U2157" s="139"/>
      <c r="V2157" s="139"/>
      <c r="W2157" s="139"/>
      <c r="X2157" s="139"/>
      <c r="Y2157" s="139"/>
      <c r="Z2157" s="139"/>
      <c r="AA2157" s="139"/>
      <c r="AB2157" s="139"/>
      <c r="AC2157" s="139"/>
      <c r="AD2157" s="139"/>
      <c r="AE2157" s="139"/>
      <c r="AF2157" s="139"/>
      <c r="AG2157" s="139"/>
      <c r="AH2157" s="139"/>
      <c r="AI2157" s="139"/>
      <c r="AJ2157" s="139"/>
      <c r="AK2157" s="139"/>
      <c r="AL2157" s="139"/>
      <c r="AM2157" s="139"/>
      <c r="AN2157" s="139"/>
      <c r="AO2157" s="139"/>
      <c r="AP2157" s="139"/>
      <c r="AQ2157" s="139"/>
      <c r="AR2157" s="139"/>
      <c r="AS2157" s="139"/>
      <c r="AT2157" s="139"/>
      <c r="AU2157" s="139"/>
      <c r="AV2157" s="139"/>
      <c r="AW2157" s="139"/>
      <c r="AX2157" s="139"/>
      <c r="AY2157" s="139"/>
      <c r="AZ2157" s="139"/>
      <c r="BA2157" s="139"/>
      <c r="BB2157" s="139"/>
      <c r="BC2157" s="139"/>
      <c r="BD2157" s="139"/>
      <c r="BE2157" s="139"/>
      <c r="BF2157" s="139"/>
      <c r="BG2157" s="139"/>
    </row>
    <row r="2158" spans="1:59" ht="14.25" x14ac:dyDescent="0.2">
      <c r="A2158" s="139"/>
      <c r="B2158" s="139"/>
      <c r="C2158" s="139"/>
      <c r="D2158" s="139"/>
      <c r="E2158" s="139"/>
      <c r="F2158" s="139"/>
      <c r="G2158" s="139"/>
      <c r="H2158" s="139"/>
      <c r="I2158" s="139"/>
      <c r="J2158" s="139"/>
      <c r="K2158" s="139"/>
      <c r="L2158" s="139"/>
      <c r="M2158" s="139"/>
      <c r="N2158" s="139"/>
      <c r="O2158" s="139"/>
      <c r="P2158" s="139"/>
      <c r="Q2158" s="139"/>
      <c r="R2158" s="139"/>
      <c r="S2158" s="139"/>
      <c r="T2158" s="139"/>
      <c r="U2158" s="139"/>
      <c r="V2158" s="139"/>
      <c r="W2158" s="139"/>
      <c r="X2158" s="139"/>
      <c r="Y2158" s="139"/>
      <c r="Z2158" s="139"/>
      <c r="AA2158" s="139"/>
      <c r="AB2158" s="139"/>
      <c r="AC2158" s="139"/>
      <c r="AD2158" s="139"/>
      <c r="AE2158" s="139"/>
      <c r="AF2158" s="139"/>
      <c r="AG2158" s="139"/>
      <c r="AH2158" s="139"/>
      <c r="AI2158" s="139"/>
      <c r="AJ2158" s="139"/>
      <c r="AK2158" s="139"/>
      <c r="AL2158" s="139"/>
      <c r="AM2158" s="139"/>
      <c r="AN2158" s="139"/>
      <c r="AO2158" s="139"/>
      <c r="AP2158" s="139"/>
      <c r="AQ2158" s="139"/>
      <c r="AR2158" s="139"/>
      <c r="AS2158" s="139"/>
      <c r="AT2158" s="139"/>
      <c r="AU2158" s="139"/>
      <c r="AV2158" s="139"/>
      <c r="AW2158" s="139"/>
      <c r="AX2158" s="139"/>
      <c r="AY2158" s="139"/>
      <c r="AZ2158" s="139"/>
      <c r="BA2158" s="139"/>
      <c r="BB2158" s="139"/>
      <c r="BC2158" s="139"/>
      <c r="BD2158" s="139"/>
      <c r="BE2158" s="139"/>
      <c r="BF2158" s="139"/>
      <c r="BG2158" s="139"/>
    </row>
    <row r="2159" spans="1:59" ht="14.25" x14ac:dyDescent="0.2">
      <c r="A2159" s="139"/>
      <c r="B2159" s="139"/>
      <c r="C2159" s="139"/>
      <c r="D2159" s="139"/>
      <c r="E2159" s="139"/>
      <c r="F2159" s="139"/>
      <c r="G2159" s="139"/>
      <c r="H2159" s="139"/>
      <c r="I2159" s="139"/>
      <c r="J2159" s="139"/>
      <c r="K2159" s="139"/>
      <c r="L2159" s="139"/>
      <c r="M2159" s="139"/>
      <c r="N2159" s="139"/>
      <c r="O2159" s="139"/>
      <c r="P2159" s="139"/>
      <c r="Q2159" s="139"/>
      <c r="R2159" s="139"/>
      <c r="S2159" s="139"/>
      <c r="T2159" s="139"/>
      <c r="U2159" s="139"/>
      <c r="V2159" s="139"/>
      <c r="W2159" s="139"/>
      <c r="X2159" s="139"/>
      <c r="Y2159" s="139"/>
      <c r="Z2159" s="139"/>
      <c r="AA2159" s="139"/>
      <c r="AB2159" s="139"/>
      <c r="AC2159" s="139"/>
      <c r="AD2159" s="139"/>
      <c r="AE2159" s="139"/>
      <c r="AF2159" s="139"/>
      <c r="AG2159" s="139"/>
      <c r="AH2159" s="139"/>
      <c r="AI2159" s="139"/>
      <c r="AJ2159" s="139"/>
      <c r="AK2159" s="139"/>
      <c r="AL2159" s="139"/>
      <c r="AM2159" s="139"/>
      <c r="AN2159" s="139"/>
      <c r="AO2159" s="139"/>
      <c r="AP2159" s="139"/>
      <c r="AQ2159" s="139"/>
      <c r="AR2159" s="139"/>
      <c r="AS2159" s="139"/>
      <c r="AT2159" s="139"/>
      <c r="AU2159" s="139"/>
      <c r="AV2159" s="139"/>
      <c r="AW2159" s="139"/>
      <c r="AX2159" s="139"/>
      <c r="AY2159" s="139"/>
      <c r="AZ2159" s="139"/>
      <c r="BA2159" s="139"/>
      <c r="BB2159" s="139"/>
      <c r="BC2159" s="139"/>
      <c r="BD2159" s="139"/>
      <c r="BE2159" s="139"/>
      <c r="BF2159" s="139"/>
      <c r="BG2159" s="139"/>
    </row>
    <row r="2160" spans="1:59" ht="14.25" x14ac:dyDescent="0.2">
      <c r="A2160" s="139"/>
      <c r="B2160" s="139"/>
      <c r="C2160" s="139"/>
      <c r="D2160" s="139"/>
      <c r="E2160" s="139"/>
      <c r="F2160" s="139"/>
      <c r="G2160" s="139"/>
      <c r="H2160" s="139"/>
      <c r="I2160" s="139"/>
      <c r="J2160" s="139"/>
      <c r="K2160" s="139"/>
      <c r="L2160" s="139"/>
      <c r="M2160" s="139"/>
      <c r="N2160" s="139"/>
      <c r="O2160" s="139"/>
      <c r="P2160" s="139"/>
      <c r="Q2160" s="139"/>
      <c r="R2160" s="139"/>
      <c r="S2160" s="139"/>
      <c r="T2160" s="139"/>
      <c r="U2160" s="139"/>
      <c r="V2160" s="139"/>
      <c r="W2160" s="139"/>
      <c r="X2160" s="139"/>
      <c r="Y2160" s="139"/>
      <c r="Z2160" s="139"/>
      <c r="AA2160" s="139"/>
      <c r="AB2160" s="139"/>
      <c r="AC2160" s="139"/>
      <c r="AD2160" s="139"/>
      <c r="AE2160" s="139"/>
      <c r="AF2160" s="139"/>
      <c r="AG2160" s="139"/>
      <c r="AH2160" s="139"/>
      <c r="AI2160" s="139"/>
      <c r="AJ2160" s="139"/>
      <c r="AK2160" s="139"/>
      <c r="AL2160" s="139"/>
      <c r="AM2160" s="139"/>
      <c r="AN2160" s="139"/>
      <c r="AO2160" s="139"/>
      <c r="AP2160" s="139"/>
      <c r="AQ2160" s="139"/>
      <c r="AR2160" s="139"/>
      <c r="AS2160" s="139"/>
      <c r="AT2160" s="139"/>
      <c r="AU2160" s="139"/>
      <c r="AV2160" s="139"/>
      <c r="AW2160" s="139"/>
      <c r="AX2160" s="139"/>
      <c r="AY2160" s="139"/>
      <c r="AZ2160" s="139"/>
      <c r="BA2160" s="139"/>
      <c r="BB2160" s="139"/>
      <c r="BC2160" s="139"/>
      <c r="BD2160" s="139"/>
      <c r="BE2160" s="139"/>
      <c r="BF2160" s="139"/>
      <c r="BG2160" s="139"/>
    </row>
    <row r="2161" spans="1:59" ht="14.25" x14ac:dyDescent="0.2">
      <c r="A2161" s="139"/>
      <c r="B2161" s="139"/>
      <c r="C2161" s="139"/>
      <c r="D2161" s="139"/>
      <c r="E2161" s="139"/>
      <c r="F2161" s="139"/>
      <c r="G2161" s="139"/>
      <c r="H2161" s="139"/>
      <c r="I2161" s="139"/>
      <c r="J2161" s="139"/>
      <c r="K2161" s="139"/>
      <c r="L2161" s="139"/>
      <c r="M2161" s="139"/>
      <c r="N2161" s="139"/>
      <c r="O2161" s="139"/>
      <c r="P2161" s="139"/>
      <c r="Q2161" s="139"/>
      <c r="R2161" s="139"/>
      <c r="S2161" s="139"/>
      <c r="T2161" s="139"/>
      <c r="U2161" s="139"/>
      <c r="V2161" s="139"/>
      <c r="W2161" s="139"/>
      <c r="X2161" s="139"/>
      <c r="Y2161" s="139"/>
      <c r="Z2161" s="139"/>
      <c r="AA2161" s="139"/>
      <c r="AB2161" s="139"/>
      <c r="AC2161" s="139"/>
      <c r="AD2161" s="139"/>
      <c r="AE2161" s="139"/>
      <c r="AF2161" s="139"/>
      <c r="AG2161" s="139"/>
      <c r="AH2161" s="139"/>
      <c r="AI2161" s="139"/>
      <c r="AJ2161" s="139"/>
      <c r="AK2161" s="139"/>
      <c r="AL2161" s="139"/>
      <c r="AM2161" s="139"/>
      <c r="AN2161" s="139"/>
      <c r="AO2161" s="139"/>
      <c r="AP2161" s="139"/>
      <c r="AQ2161" s="139"/>
      <c r="AR2161" s="139"/>
      <c r="AS2161" s="139"/>
      <c r="AT2161" s="139"/>
      <c r="AU2161" s="139"/>
      <c r="AV2161" s="139"/>
      <c r="AW2161" s="139"/>
      <c r="AX2161" s="139"/>
      <c r="AY2161" s="139"/>
      <c r="AZ2161" s="139"/>
      <c r="BA2161" s="139"/>
      <c r="BB2161" s="139"/>
      <c r="BC2161" s="139"/>
      <c r="BD2161" s="139"/>
      <c r="BE2161" s="139"/>
      <c r="BF2161" s="139"/>
      <c r="BG2161" s="139"/>
    </row>
    <row r="2162" spans="1:59" ht="14.25" x14ac:dyDescent="0.2">
      <c r="A2162" s="139"/>
      <c r="B2162" s="139"/>
      <c r="C2162" s="139"/>
      <c r="D2162" s="139"/>
      <c r="E2162" s="139"/>
      <c r="F2162" s="139"/>
      <c r="G2162" s="139"/>
      <c r="H2162" s="139"/>
      <c r="I2162" s="139"/>
      <c r="J2162" s="139"/>
      <c r="K2162" s="139"/>
      <c r="L2162" s="139"/>
      <c r="M2162" s="139"/>
      <c r="N2162" s="139"/>
      <c r="O2162" s="139"/>
      <c r="P2162" s="139"/>
      <c r="Q2162" s="139"/>
      <c r="R2162" s="139"/>
      <c r="S2162" s="139"/>
      <c r="T2162" s="139"/>
      <c r="U2162" s="139"/>
      <c r="V2162" s="139"/>
      <c r="W2162" s="139"/>
      <c r="X2162" s="139"/>
      <c r="Y2162" s="139"/>
      <c r="Z2162" s="139"/>
      <c r="AA2162" s="139"/>
      <c r="AB2162" s="139"/>
      <c r="AC2162" s="139"/>
      <c r="AD2162" s="139"/>
      <c r="AE2162" s="139"/>
      <c r="AF2162" s="139"/>
      <c r="AG2162" s="139"/>
      <c r="AH2162" s="139"/>
      <c r="AI2162" s="139"/>
      <c r="AJ2162" s="139"/>
      <c r="AK2162" s="139"/>
      <c r="AL2162" s="139"/>
      <c r="AM2162" s="139"/>
      <c r="AN2162" s="139"/>
      <c r="AO2162" s="139"/>
      <c r="AP2162" s="139"/>
      <c r="AQ2162" s="139"/>
      <c r="AR2162" s="139"/>
      <c r="AS2162" s="139"/>
      <c r="AT2162" s="139"/>
      <c r="AU2162" s="139"/>
      <c r="AV2162" s="139"/>
      <c r="AW2162" s="139"/>
      <c r="AX2162" s="139"/>
      <c r="AY2162" s="139"/>
      <c r="AZ2162" s="139"/>
      <c r="BA2162" s="139"/>
      <c r="BB2162" s="139"/>
      <c r="BC2162" s="139"/>
      <c r="BD2162" s="139"/>
      <c r="BE2162" s="139"/>
      <c r="BF2162" s="139"/>
      <c r="BG2162" s="139"/>
    </row>
    <row r="2163" spans="1:59" ht="14.25" x14ac:dyDescent="0.2">
      <c r="A2163" s="139"/>
      <c r="B2163" s="139"/>
      <c r="C2163" s="139"/>
      <c r="D2163" s="139"/>
      <c r="E2163" s="139"/>
      <c r="F2163" s="139"/>
      <c r="G2163" s="139"/>
      <c r="H2163" s="139"/>
      <c r="I2163" s="139"/>
      <c r="J2163" s="139"/>
      <c r="K2163" s="139"/>
      <c r="L2163" s="139"/>
      <c r="M2163" s="139"/>
      <c r="N2163" s="139"/>
      <c r="O2163" s="139"/>
      <c r="P2163" s="139"/>
      <c r="Q2163" s="139"/>
      <c r="R2163" s="139"/>
      <c r="S2163" s="139"/>
      <c r="T2163" s="139"/>
      <c r="U2163" s="139"/>
      <c r="V2163" s="139"/>
      <c r="W2163" s="139"/>
      <c r="X2163" s="139"/>
      <c r="Y2163" s="139"/>
      <c r="Z2163" s="139"/>
      <c r="AA2163" s="139"/>
      <c r="AB2163" s="139"/>
      <c r="AC2163" s="139"/>
      <c r="AD2163" s="139"/>
      <c r="AE2163" s="139"/>
      <c r="AF2163" s="139"/>
      <c r="AG2163" s="139"/>
      <c r="AH2163" s="139"/>
      <c r="AI2163" s="139"/>
      <c r="AJ2163" s="139"/>
      <c r="AK2163" s="139"/>
      <c r="AL2163" s="139"/>
      <c r="AM2163" s="139"/>
      <c r="AN2163" s="139"/>
      <c r="AO2163" s="139"/>
      <c r="AP2163" s="139"/>
      <c r="AQ2163" s="139"/>
      <c r="AR2163" s="139"/>
      <c r="AS2163" s="139"/>
      <c r="AT2163" s="139"/>
      <c r="AU2163" s="139"/>
      <c r="AV2163" s="139"/>
      <c r="AW2163" s="139"/>
      <c r="AX2163" s="139"/>
      <c r="AY2163" s="139"/>
      <c r="AZ2163" s="139"/>
      <c r="BA2163" s="139"/>
      <c r="BB2163" s="139"/>
      <c r="BC2163" s="139"/>
      <c r="BD2163" s="139"/>
      <c r="BE2163" s="139"/>
      <c r="BF2163" s="139"/>
      <c r="BG2163" s="139"/>
    </row>
    <row r="2164" spans="1:59" ht="14.25" x14ac:dyDescent="0.2">
      <c r="A2164" s="139"/>
      <c r="B2164" s="139"/>
      <c r="C2164" s="139"/>
      <c r="D2164" s="139"/>
      <c r="E2164" s="139"/>
      <c r="F2164" s="139"/>
      <c r="G2164" s="139"/>
      <c r="H2164" s="139"/>
      <c r="I2164" s="139"/>
      <c r="J2164" s="139"/>
      <c r="K2164" s="139"/>
      <c r="L2164" s="139"/>
      <c r="M2164" s="139"/>
      <c r="N2164" s="139"/>
      <c r="O2164" s="139"/>
      <c r="P2164" s="139"/>
      <c r="Q2164" s="139"/>
      <c r="R2164" s="139"/>
      <c r="S2164" s="139"/>
      <c r="T2164" s="139"/>
      <c r="U2164" s="139"/>
      <c r="V2164" s="139"/>
      <c r="W2164" s="139"/>
      <c r="X2164" s="139"/>
      <c r="Y2164" s="139"/>
      <c r="Z2164" s="139"/>
      <c r="AA2164" s="139"/>
      <c r="AB2164" s="139"/>
      <c r="AC2164" s="139"/>
      <c r="AD2164" s="139"/>
      <c r="AE2164" s="139"/>
      <c r="AF2164" s="139"/>
      <c r="AG2164" s="139"/>
      <c r="AH2164" s="139"/>
      <c r="AI2164" s="139"/>
      <c r="AJ2164" s="139"/>
      <c r="AK2164" s="139"/>
      <c r="AL2164" s="139"/>
      <c r="AM2164" s="139"/>
      <c r="AN2164" s="139"/>
      <c r="AO2164" s="139"/>
      <c r="AP2164" s="139"/>
      <c r="AQ2164" s="139"/>
      <c r="AR2164" s="139"/>
      <c r="AS2164" s="139"/>
      <c r="AT2164" s="139"/>
      <c r="AU2164" s="139"/>
      <c r="AV2164" s="139"/>
      <c r="AW2164" s="139"/>
      <c r="AX2164" s="139"/>
      <c r="AY2164" s="139"/>
      <c r="AZ2164" s="139"/>
      <c r="BA2164" s="139"/>
      <c r="BB2164" s="139"/>
      <c r="BC2164" s="139"/>
      <c r="BD2164" s="139"/>
      <c r="BE2164" s="139"/>
      <c r="BF2164" s="139"/>
      <c r="BG2164" s="139"/>
    </row>
    <row r="2165" spans="1:59" ht="14.25" x14ac:dyDescent="0.2">
      <c r="A2165" s="139"/>
      <c r="B2165" s="139"/>
      <c r="C2165" s="139"/>
      <c r="D2165" s="139"/>
      <c r="E2165" s="139"/>
      <c r="F2165" s="139"/>
      <c r="G2165" s="139"/>
      <c r="H2165" s="139"/>
      <c r="I2165" s="139"/>
      <c r="J2165" s="139"/>
      <c r="K2165" s="139"/>
      <c r="L2165" s="139"/>
      <c r="M2165" s="139"/>
      <c r="N2165" s="139"/>
      <c r="O2165" s="139"/>
      <c r="P2165" s="139"/>
      <c r="Q2165" s="139"/>
      <c r="R2165" s="139"/>
      <c r="S2165" s="139"/>
      <c r="T2165" s="139"/>
      <c r="U2165" s="139"/>
      <c r="V2165" s="139"/>
      <c r="W2165" s="139"/>
      <c r="X2165" s="139"/>
      <c r="Y2165" s="139"/>
      <c r="Z2165" s="139"/>
      <c r="AA2165" s="139"/>
      <c r="AB2165" s="139"/>
      <c r="AC2165" s="139"/>
      <c r="AD2165" s="139"/>
      <c r="AE2165" s="139"/>
      <c r="AF2165" s="139"/>
      <c r="AG2165" s="139"/>
      <c r="AH2165" s="139"/>
      <c r="AI2165" s="139"/>
      <c r="AJ2165" s="139"/>
      <c r="AK2165" s="139"/>
      <c r="AL2165" s="139"/>
      <c r="AM2165" s="139"/>
      <c r="AN2165" s="139"/>
      <c r="AO2165" s="139"/>
      <c r="AP2165" s="139"/>
      <c r="AQ2165" s="139"/>
      <c r="AR2165" s="139"/>
      <c r="AS2165" s="139"/>
      <c r="AT2165" s="139"/>
      <c r="AU2165" s="139"/>
      <c r="AV2165" s="139"/>
      <c r="AW2165" s="139"/>
      <c r="AX2165" s="139"/>
      <c r="AY2165" s="139"/>
      <c r="AZ2165" s="139"/>
      <c r="BA2165" s="139"/>
      <c r="BB2165" s="139"/>
      <c r="BC2165" s="139"/>
      <c r="BD2165" s="139"/>
      <c r="BE2165" s="139"/>
      <c r="BF2165" s="139"/>
      <c r="BG2165" s="139"/>
    </row>
  </sheetData>
  <mergeCells count="57">
    <mergeCell ref="F75:G75"/>
    <mergeCell ref="F82:G82"/>
    <mergeCell ref="F89:G89"/>
    <mergeCell ref="F96:G96"/>
    <mergeCell ref="F103:G103"/>
    <mergeCell ref="F123:G123"/>
    <mergeCell ref="A117:C117"/>
    <mergeCell ref="D117:E117"/>
    <mergeCell ref="F117:G117"/>
    <mergeCell ref="F111:G111"/>
    <mergeCell ref="F5:G5"/>
    <mergeCell ref="F12:G12"/>
    <mergeCell ref="F19:G19"/>
    <mergeCell ref="F26:G26"/>
    <mergeCell ref="F33:G33"/>
    <mergeCell ref="F40:G40"/>
    <mergeCell ref="F47:G47"/>
    <mergeCell ref="F54:G54"/>
    <mergeCell ref="F61:G61"/>
    <mergeCell ref="F68:G68"/>
    <mergeCell ref="A103:C103"/>
    <mergeCell ref="D103:E103"/>
    <mergeCell ref="B112:C112"/>
    <mergeCell ref="B118:C118"/>
    <mergeCell ref="B124:C124"/>
    <mergeCell ref="A111:C111"/>
    <mergeCell ref="D111:E111"/>
    <mergeCell ref="A123:C123"/>
    <mergeCell ref="D123:E123"/>
    <mergeCell ref="A89:C89"/>
    <mergeCell ref="D89:E89"/>
    <mergeCell ref="A96:C96"/>
    <mergeCell ref="D96:E96"/>
    <mergeCell ref="A75:C75"/>
    <mergeCell ref="D75:E75"/>
    <mergeCell ref="A82:C82"/>
    <mergeCell ref="D82:E82"/>
    <mergeCell ref="A68:C68"/>
    <mergeCell ref="D68:E68"/>
    <mergeCell ref="A47:C47"/>
    <mergeCell ref="D47:E47"/>
    <mergeCell ref="A61:C61"/>
    <mergeCell ref="D61:E61"/>
    <mergeCell ref="A33:C33"/>
    <mergeCell ref="D33:E33"/>
    <mergeCell ref="A40:C40"/>
    <mergeCell ref="D40:E40"/>
    <mergeCell ref="A54:C54"/>
    <mergeCell ref="D54:E54"/>
    <mergeCell ref="A19:C19"/>
    <mergeCell ref="D19:E19"/>
    <mergeCell ref="A26:C26"/>
    <mergeCell ref="D26:E26"/>
    <mergeCell ref="A5:C5"/>
    <mergeCell ref="D5:E5"/>
    <mergeCell ref="A12:C12"/>
    <mergeCell ref="D12:E12"/>
  </mergeCells>
  <pageMargins left="0.5" right="0.5" top="0.75" bottom="0.5" header="0.3" footer="0.5"/>
  <pageSetup scale="92" fitToHeight="6" orientation="portrait" r:id="rId1"/>
  <headerFooter alignWithMargins="0"/>
  <rowBreaks count="2" manualBreakCount="2">
    <brk id="52" max="11" man="1"/>
    <brk id="101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21</vt:i4>
      </vt:variant>
    </vt:vector>
  </HeadingPairs>
  <TitlesOfParts>
    <vt:vector size="35" baseType="lpstr">
      <vt:lpstr>Budget, Month</vt:lpstr>
      <vt:lpstr>Budget, Annual</vt:lpstr>
      <vt:lpstr>Exist. Debt Service</vt:lpstr>
      <vt:lpstr>Ex BA</vt:lpstr>
      <vt:lpstr>Project Budget</vt:lpstr>
      <vt:lpstr>Revised Project Budget </vt:lpstr>
      <vt:lpstr>Short-Lived Assets</vt:lpstr>
      <vt:lpstr>Project Rev. Reqmnt</vt:lpstr>
      <vt:lpstr>User Rates</vt:lpstr>
      <vt:lpstr>Prop. BA</vt:lpstr>
      <vt:lpstr>Revised Budget, Annual</vt:lpstr>
      <vt:lpstr>Timeline</vt:lpstr>
      <vt:lpstr>2023 Updated Rates</vt:lpstr>
      <vt:lpstr>2023 Usage</vt:lpstr>
      <vt:lpstr>'2023 Updated Rates'!Print_Area</vt:lpstr>
      <vt:lpstr>'Budget, Annual'!Print_Area</vt:lpstr>
      <vt:lpstr>'Budget, Month'!Print_Area</vt:lpstr>
      <vt:lpstr>'Ex BA'!Print_Area</vt:lpstr>
      <vt:lpstr>'Exist. Debt Service'!Print_Area</vt:lpstr>
      <vt:lpstr>'Project Budget'!Print_Area</vt:lpstr>
      <vt:lpstr>'Project Rev. Reqmnt'!Print_Area</vt:lpstr>
      <vt:lpstr>'Prop. BA'!Print_Area</vt:lpstr>
      <vt:lpstr>'Revised Budget, Annual'!Print_Area</vt:lpstr>
      <vt:lpstr>'Revised Project Budget '!Print_Area</vt:lpstr>
      <vt:lpstr>'Short-Lived Assets'!Print_Area</vt:lpstr>
      <vt:lpstr>'User Rates'!Print_Area</vt:lpstr>
      <vt:lpstr>'2023 Updated Rates'!Print_Titles</vt:lpstr>
      <vt:lpstr>'Budget, Annual'!Print_Titles</vt:lpstr>
      <vt:lpstr>'Budget, Month'!Print_Titles</vt:lpstr>
      <vt:lpstr>'Ex BA'!Print_Titles</vt:lpstr>
      <vt:lpstr>'Project Budget'!Print_Titles</vt:lpstr>
      <vt:lpstr>'Prop. BA'!Print_Titles</vt:lpstr>
      <vt:lpstr>'Revised Budget, Annual'!Print_Titles</vt:lpstr>
      <vt:lpstr>'Revised Project Budget '!Print_Titles</vt:lpstr>
      <vt:lpstr>'User Rates'!Print_Titles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BRANDON L. HAMILTON</dc:creator>
  <cp:lastModifiedBy>Todd Osterloh</cp:lastModifiedBy>
  <cp:lastPrinted>2024-08-12T20:42:41Z</cp:lastPrinted>
  <dcterms:created xsi:type="dcterms:W3CDTF">2000-02-12T17:22:20Z</dcterms:created>
  <dcterms:modified xsi:type="dcterms:W3CDTF">2024-08-13T12:20:27Z</dcterms:modified>
</cp:coreProperties>
</file>