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8_{1D344621-613E-4CEC-880E-2880F46E75DD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Schedule I 2020" sheetId="4" r:id="rId1"/>
    <sheet name="Schedule I 2021" sheetId="3" r:id="rId2"/>
    <sheet name="Schedule I 2022" sheetId="2" r:id="rId3"/>
    <sheet name="Schedule I 2023" sheetId="1" r:id="rId4"/>
  </sheets>
  <definedNames>
    <definedName name="_xlnm.Print_Area" localSheetId="3">'Schedule I 2023'!$A$1:$U$25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4" l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7" i="4"/>
  <c r="V7" i="2"/>
  <c r="V8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8" i="1"/>
  <c r="V12" i="1"/>
  <c r="V13" i="1"/>
  <c r="V14" i="1"/>
  <c r="V16" i="1"/>
  <c r="V17" i="1"/>
  <c r="V18" i="1"/>
  <c r="V21" i="1"/>
  <c r="V22" i="1"/>
  <c r="V23" i="1"/>
  <c r="V24" i="1"/>
  <c r="V25" i="1"/>
  <c r="V26" i="1"/>
  <c r="V27" i="1"/>
  <c r="V7" i="1"/>
  <c r="V12" i="3"/>
  <c r="V13" i="3"/>
  <c r="V14" i="3"/>
  <c r="V17" i="3"/>
  <c r="V18" i="3"/>
  <c r="V19" i="3"/>
  <c r="V20" i="3"/>
  <c r="V21" i="3"/>
  <c r="V22" i="3"/>
  <c r="V23" i="3"/>
  <c r="V24" i="3"/>
  <c r="V25" i="3"/>
  <c r="V26" i="3"/>
  <c r="V27" i="3"/>
  <c r="V8" i="3"/>
  <c r="V7" i="3"/>
  <c r="I15" i="1"/>
  <c r="S9" i="1"/>
  <c r="O29" i="1"/>
  <c r="H26" i="1"/>
  <c r="B28" i="1"/>
  <c r="B26" i="2"/>
  <c r="B28" i="2" s="1"/>
  <c r="W13" i="2"/>
  <c r="U19" i="2"/>
  <c r="U15" i="2"/>
  <c r="H7" i="2"/>
  <c r="B26" i="3"/>
  <c r="W18" i="3"/>
  <c r="U29" i="1"/>
  <c r="T29" i="1"/>
  <c r="S29" i="1"/>
  <c r="R29" i="1"/>
  <c r="Q29" i="1"/>
  <c r="V29" i="1" s="1"/>
  <c r="P29" i="1"/>
  <c r="N29" i="1"/>
  <c r="M29" i="1"/>
  <c r="L29" i="1"/>
  <c r="K29" i="1"/>
  <c r="J29" i="1"/>
  <c r="I29" i="1"/>
  <c r="G29" i="1"/>
  <c r="F29" i="1"/>
  <c r="E29" i="1"/>
  <c r="D29" i="1"/>
  <c r="C29" i="1"/>
  <c r="B29" i="1"/>
  <c r="U28" i="1"/>
  <c r="T28" i="1"/>
  <c r="S28" i="1"/>
  <c r="R28" i="1"/>
  <c r="Q28" i="1"/>
  <c r="V28" i="1" s="1"/>
  <c r="P28" i="1"/>
  <c r="O28" i="1"/>
  <c r="N28" i="1"/>
  <c r="M28" i="1"/>
  <c r="L28" i="1"/>
  <c r="K28" i="1"/>
  <c r="J28" i="1"/>
  <c r="I28" i="1"/>
  <c r="G28" i="1"/>
  <c r="F28" i="1"/>
  <c r="E28" i="1"/>
  <c r="D28" i="1"/>
  <c r="C28" i="1"/>
  <c r="W27" i="1"/>
  <c r="H27" i="1"/>
  <c r="W26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K23" i="1"/>
  <c r="J23" i="1"/>
  <c r="I23" i="1"/>
  <c r="G23" i="1"/>
  <c r="F23" i="1"/>
  <c r="E23" i="1"/>
  <c r="D23" i="1"/>
  <c r="C23" i="1"/>
  <c r="B23" i="1"/>
  <c r="W22" i="1"/>
  <c r="H22" i="1"/>
  <c r="U20" i="1"/>
  <c r="T20" i="1"/>
  <c r="S20" i="1"/>
  <c r="R20" i="1"/>
  <c r="Q20" i="1"/>
  <c r="V20" i="1" s="1"/>
  <c r="P20" i="1"/>
  <c r="O20" i="1"/>
  <c r="N20" i="1"/>
  <c r="M20" i="1"/>
  <c r="L20" i="1"/>
  <c r="K20" i="1"/>
  <c r="J20" i="1"/>
  <c r="I20" i="1"/>
  <c r="G20" i="1"/>
  <c r="F20" i="1"/>
  <c r="E20" i="1"/>
  <c r="D20" i="1"/>
  <c r="C20" i="1"/>
  <c r="B20" i="1"/>
  <c r="U19" i="1"/>
  <c r="T19" i="1"/>
  <c r="S19" i="1"/>
  <c r="R19" i="1"/>
  <c r="Q19" i="1"/>
  <c r="V19" i="1" s="1"/>
  <c r="P19" i="1"/>
  <c r="O19" i="1"/>
  <c r="N19" i="1"/>
  <c r="M19" i="1"/>
  <c r="K19" i="1"/>
  <c r="J19" i="1"/>
  <c r="I19" i="1"/>
  <c r="G19" i="1"/>
  <c r="F19" i="1"/>
  <c r="E19" i="1"/>
  <c r="D19" i="1"/>
  <c r="C19" i="1"/>
  <c r="B19" i="1"/>
  <c r="W18" i="1"/>
  <c r="H18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T15" i="1"/>
  <c r="S15" i="1"/>
  <c r="Q15" i="1"/>
  <c r="V15" i="1" s="1"/>
  <c r="O15" i="1"/>
  <c r="N15" i="1"/>
  <c r="G15" i="1"/>
  <c r="F15" i="1"/>
  <c r="E15" i="1"/>
  <c r="D15" i="1"/>
  <c r="C15" i="1"/>
  <c r="B15" i="1"/>
  <c r="W14" i="1"/>
  <c r="H14" i="1"/>
  <c r="W13" i="1"/>
  <c r="H13" i="1"/>
  <c r="R11" i="1"/>
  <c r="K11" i="1"/>
  <c r="U9" i="1"/>
  <c r="U15" i="1" s="1"/>
  <c r="T9" i="1"/>
  <c r="T11" i="1" s="1"/>
  <c r="S10" i="1"/>
  <c r="R9" i="1"/>
  <c r="R15" i="1" s="1"/>
  <c r="Q9" i="1"/>
  <c r="Q10" i="1" s="1"/>
  <c r="V10" i="1" s="1"/>
  <c r="P9" i="1"/>
  <c r="P11" i="1" s="1"/>
  <c r="O9" i="1"/>
  <c r="O10" i="1" s="1"/>
  <c r="N9" i="1"/>
  <c r="N11" i="1" s="1"/>
  <c r="M9" i="1"/>
  <c r="M10" i="1" s="1"/>
  <c r="L9" i="1"/>
  <c r="L15" i="1" s="1"/>
  <c r="K9" i="1"/>
  <c r="K10" i="1" s="1"/>
  <c r="J9" i="1"/>
  <c r="I9" i="1"/>
  <c r="I10" i="1" s="1"/>
  <c r="G9" i="1"/>
  <c r="G10" i="1" s="1"/>
  <c r="F9" i="1"/>
  <c r="F11" i="1" s="1"/>
  <c r="E9" i="1"/>
  <c r="E10" i="1" s="1"/>
  <c r="D9" i="1"/>
  <c r="D11" i="1" s="1"/>
  <c r="C9" i="1"/>
  <c r="C10" i="1" s="1"/>
  <c r="B9" i="1"/>
  <c r="W8" i="1"/>
  <c r="H8" i="1"/>
  <c r="W7" i="1"/>
  <c r="H7" i="1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G29" i="2"/>
  <c r="F29" i="2"/>
  <c r="E29" i="2"/>
  <c r="D29" i="2"/>
  <c r="C29" i="2"/>
  <c r="B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G28" i="2"/>
  <c r="F28" i="2"/>
  <c r="E28" i="2"/>
  <c r="D28" i="2"/>
  <c r="C28" i="2"/>
  <c r="W27" i="2"/>
  <c r="H27" i="2"/>
  <c r="W26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G24" i="2"/>
  <c r="F24" i="2"/>
  <c r="E24" i="2"/>
  <c r="D24" i="2"/>
  <c r="C24" i="2"/>
  <c r="B24" i="2"/>
  <c r="H24" i="2" s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G23" i="2"/>
  <c r="F23" i="2"/>
  <c r="E23" i="2"/>
  <c r="D23" i="2"/>
  <c r="C23" i="2"/>
  <c r="B23" i="2"/>
  <c r="W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M19" i="2"/>
  <c r="K19" i="2"/>
  <c r="J19" i="2"/>
  <c r="I19" i="2"/>
  <c r="G19" i="2"/>
  <c r="F19" i="2"/>
  <c r="E19" i="2"/>
  <c r="D19" i="2"/>
  <c r="C19" i="2"/>
  <c r="B19" i="2"/>
  <c r="H19" i="2" s="1"/>
  <c r="W18" i="2"/>
  <c r="H18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T15" i="2"/>
  <c r="S15" i="2"/>
  <c r="Q15" i="2"/>
  <c r="O15" i="2"/>
  <c r="I15" i="2"/>
  <c r="G15" i="2"/>
  <c r="F15" i="2"/>
  <c r="E15" i="2"/>
  <c r="D15" i="2"/>
  <c r="C15" i="2"/>
  <c r="B15" i="2"/>
  <c r="W14" i="2"/>
  <c r="H14" i="2"/>
  <c r="U11" i="2"/>
  <c r="B10" i="2"/>
  <c r="U9" i="2"/>
  <c r="T9" i="2"/>
  <c r="T11" i="2" s="1"/>
  <c r="S9" i="2"/>
  <c r="S10" i="2" s="1"/>
  <c r="R9" i="2"/>
  <c r="R10" i="2" s="1"/>
  <c r="Q9" i="2"/>
  <c r="Q10" i="2" s="1"/>
  <c r="P9" i="2"/>
  <c r="P10" i="2" s="1"/>
  <c r="O9" i="2"/>
  <c r="O10" i="2" s="1"/>
  <c r="N9" i="2"/>
  <c r="N11" i="2" s="1"/>
  <c r="M9" i="2"/>
  <c r="M10" i="2" s="1"/>
  <c r="L9" i="2"/>
  <c r="L10" i="2" s="1"/>
  <c r="K9" i="2"/>
  <c r="K10" i="2" s="1"/>
  <c r="J9" i="2"/>
  <c r="I9" i="2"/>
  <c r="I10" i="2" s="1"/>
  <c r="G9" i="2"/>
  <c r="G10" i="2" s="1"/>
  <c r="F9" i="2"/>
  <c r="F10" i="2" s="1"/>
  <c r="E9" i="2"/>
  <c r="E10" i="2" s="1"/>
  <c r="D9" i="2"/>
  <c r="D10" i="2" s="1"/>
  <c r="C9" i="2"/>
  <c r="C10" i="2" s="1"/>
  <c r="B9" i="2"/>
  <c r="B11" i="2" s="1"/>
  <c r="W8" i="2"/>
  <c r="H8" i="2"/>
  <c r="W7" i="2"/>
  <c r="U29" i="3"/>
  <c r="T29" i="3"/>
  <c r="S29" i="3"/>
  <c r="R29" i="3"/>
  <c r="Q29" i="3"/>
  <c r="V29" i="3" s="1"/>
  <c r="P29" i="3"/>
  <c r="O29" i="3"/>
  <c r="N29" i="3"/>
  <c r="M29" i="3"/>
  <c r="L29" i="3"/>
  <c r="K29" i="3"/>
  <c r="J29" i="3"/>
  <c r="I29" i="3"/>
  <c r="G29" i="3"/>
  <c r="F29" i="3"/>
  <c r="E29" i="3"/>
  <c r="D29" i="3"/>
  <c r="B29" i="3"/>
  <c r="U28" i="3"/>
  <c r="T28" i="3"/>
  <c r="S28" i="3"/>
  <c r="R28" i="3"/>
  <c r="Q28" i="3"/>
  <c r="V28" i="3" s="1"/>
  <c r="P28" i="3"/>
  <c r="O28" i="3"/>
  <c r="N28" i="3"/>
  <c r="M28" i="3"/>
  <c r="L28" i="3"/>
  <c r="K28" i="3"/>
  <c r="J28" i="3"/>
  <c r="I28" i="3"/>
  <c r="G28" i="3"/>
  <c r="F28" i="3"/>
  <c r="E28" i="3"/>
  <c r="D28" i="3"/>
  <c r="C28" i="3"/>
  <c r="B28" i="3"/>
  <c r="W27" i="3"/>
  <c r="H27" i="3"/>
  <c r="W26" i="3"/>
  <c r="H26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G24" i="3"/>
  <c r="F24" i="3"/>
  <c r="E24" i="3"/>
  <c r="D24" i="3"/>
  <c r="C24" i="3"/>
  <c r="B24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G23" i="3"/>
  <c r="F23" i="3"/>
  <c r="E23" i="3"/>
  <c r="D23" i="3"/>
  <c r="C23" i="3"/>
  <c r="B23" i="3"/>
  <c r="W22" i="3"/>
  <c r="H22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G20" i="3"/>
  <c r="F20" i="3"/>
  <c r="E20" i="3"/>
  <c r="D20" i="3"/>
  <c r="C20" i="3"/>
  <c r="B20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G19" i="3"/>
  <c r="F19" i="3"/>
  <c r="E19" i="3"/>
  <c r="D19" i="3"/>
  <c r="C19" i="3"/>
  <c r="B19" i="3"/>
  <c r="H18" i="3"/>
  <c r="U16" i="3"/>
  <c r="T16" i="3"/>
  <c r="S16" i="3"/>
  <c r="R16" i="3"/>
  <c r="Q16" i="3"/>
  <c r="V16" i="3" s="1"/>
  <c r="P16" i="3"/>
  <c r="O16" i="3"/>
  <c r="N16" i="3"/>
  <c r="M16" i="3"/>
  <c r="L16" i="3"/>
  <c r="K16" i="3"/>
  <c r="J16" i="3"/>
  <c r="I16" i="3"/>
  <c r="G16" i="3"/>
  <c r="F16" i="3"/>
  <c r="E16" i="3"/>
  <c r="D16" i="3"/>
  <c r="C16" i="3"/>
  <c r="B16" i="3"/>
  <c r="T15" i="3"/>
  <c r="S15" i="3"/>
  <c r="Q15" i="3"/>
  <c r="V15" i="3" s="1"/>
  <c r="O15" i="3"/>
  <c r="K15" i="3"/>
  <c r="I15" i="3"/>
  <c r="G15" i="3"/>
  <c r="F15" i="3"/>
  <c r="E15" i="3"/>
  <c r="D15" i="3"/>
  <c r="C15" i="3"/>
  <c r="B15" i="3"/>
  <c r="W14" i="3"/>
  <c r="H14" i="3"/>
  <c r="W13" i="3"/>
  <c r="H13" i="3"/>
  <c r="U9" i="3"/>
  <c r="U15" i="3" s="1"/>
  <c r="T9" i="3"/>
  <c r="T11" i="3" s="1"/>
  <c r="S9" i="3"/>
  <c r="S10" i="3" s="1"/>
  <c r="R9" i="3"/>
  <c r="R11" i="3" s="1"/>
  <c r="Q9" i="3"/>
  <c r="Q10" i="3" s="1"/>
  <c r="V10" i="3" s="1"/>
  <c r="P9" i="3"/>
  <c r="P10" i="3" s="1"/>
  <c r="O9" i="3"/>
  <c r="O10" i="3" s="1"/>
  <c r="N9" i="3"/>
  <c r="N11" i="3" s="1"/>
  <c r="M9" i="3"/>
  <c r="M10" i="3" s="1"/>
  <c r="L9" i="3"/>
  <c r="L11" i="3" s="1"/>
  <c r="K9" i="3"/>
  <c r="K10" i="3" s="1"/>
  <c r="J9" i="3"/>
  <c r="I9" i="3"/>
  <c r="I11" i="3" s="1"/>
  <c r="G9" i="3"/>
  <c r="G10" i="3" s="1"/>
  <c r="F9" i="3"/>
  <c r="F11" i="3" s="1"/>
  <c r="E9" i="3"/>
  <c r="E10" i="3" s="1"/>
  <c r="D9" i="3"/>
  <c r="D11" i="3" s="1"/>
  <c r="C9" i="3"/>
  <c r="C11" i="3" s="1"/>
  <c r="B9" i="3"/>
  <c r="B11" i="3" s="1"/>
  <c r="W8" i="3"/>
  <c r="H8" i="3"/>
  <c r="W7" i="3"/>
  <c r="H7" i="3"/>
  <c r="L19" i="4"/>
  <c r="T19" i="4"/>
  <c r="S19" i="4"/>
  <c r="Q19" i="4"/>
  <c r="O19" i="4"/>
  <c r="O20" i="4"/>
  <c r="T15" i="4"/>
  <c r="S15" i="4"/>
  <c r="Q15" i="4"/>
  <c r="Q16" i="4"/>
  <c r="R16" i="4"/>
  <c r="W13" i="4"/>
  <c r="W27" i="4"/>
  <c r="W26" i="4"/>
  <c r="U28" i="4"/>
  <c r="U29" i="4"/>
  <c r="S28" i="4"/>
  <c r="T28" i="4"/>
  <c r="S29" i="4"/>
  <c r="T29" i="4"/>
  <c r="Q28" i="4"/>
  <c r="R28" i="4"/>
  <c r="Q29" i="4"/>
  <c r="R29" i="4"/>
  <c r="M28" i="4"/>
  <c r="N28" i="4"/>
  <c r="O28" i="4"/>
  <c r="P28" i="4"/>
  <c r="M29" i="4"/>
  <c r="N29" i="4"/>
  <c r="O29" i="4"/>
  <c r="P29" i="4"/>
  <c r="L28" i="4"/>
  <c r="L29" i="4"/>
  <c r="H27" i="4"/>
  <c r="H26" i="4"/>
  <c r="W18" i="4"/>
  <c r="R19" i="4"/>
  <c r="Q20" i="4"/>
  <c r="R20" i="4"/>
  <c r="H18" i="4"/>
  <c r="W22" i="4"/>
  <c r="Q23" i="4"/>
  <c r="R23" i="4"/>
  <c r="Q24" i="4"/>
  <c r="R24" i="4"/>
  <c r="O15" i="4"/>
  <c r="H22" i="4"/>
  <c r="H7" i="4"/>
  <c r="H13" i="4"/>
  <c r="H14" i="4"/>
  <c r="W7" i="4"/>
  <c r="W8" i="4"/>
  <c r="R11" i="4"/>
  <c r="R9" i="4"/>
  <c r="R15" i="4" s="1"/>
  <c r="Q9" i="4"/>
  <c r="Q11" i="4" s="1"/>
  <c r="K29" i="4"/>
  <c r="J29" i="4"/>
  <c r="I29" i="4"/>
  <c r="G29" i="4"/>
  <c r="F29" i="4"/>
  <c r="E29" i="4"/>
  <c r="D29" i="4"/>
  <c r="C29" i="4"/>
  <c r="B29" i="4"/>
  <c r="K28" i="4"/>
  <c r="J28" i="4"/>
  <c r="I28" i="4"/>
  <c r="G28" i="4"/>
  <c r="F28" i="4"/>
  <c r="E28" i="4"/>
  <c r="D28" i="4"/>
  <c r="C28" i="4"/>
  <c r="B28" i="4"/>
  <c r="H28" i="4" s="1"/>
  <c r="U24" i="4"/>
  <c r="T24" i="4"/>
  <c r="S24" i="4"/>
  <c r="P24" i="4"/>
  <c r="O24" i="4"/>
  <c r="N24" i="4"/>
  <c r="M24" i="4"/>
  <c r="L24" i="4"/>
  <c r="K24" i="4"/>
  <c r="J24" i="4"/>
  <c r="I24" i="4"/>
  <c r="G24" i="4"/>
  <c r="F24" i="4"/>
  <c r="E24" i="4"/>
  <c r="D24" i="4"/>
  <c r="C24" i="4"/>
  <c r="B24" i="4"/>
  <c r="U23" i="4"/>
  <c r="T23" i="4"/>
  <c r="S23" i="4"/>
  <c r="P23" i="4"/>
  <c r="O23" i="4"/>
  <c r="N23" i="4"/>
  <c r="M23" i="4"/>
  <c r="L23" i="4"/>
  <c r="K23" i="4"/>
  <c r="J23" i="4"/>
  <c r="I23" i="4"/>
  <c r="G23" i="4"/>
  <c r="F23" i="4"/>
  <c r="E23" i="4"/>
  <c r="D23" i="4"/>
  <c r="C23" i="4"/>
  <c r="B23" i="4"/>
  <c r="B19" i="4"/>
  <c r="U20" i="4"/>
  <c r="T20" i="4"/>
  <c r="S20" i="4"/>
  <c r="P20" i="4"/>
  <c r="N20" i="4"/>
  <c r="M20" i="4"/>
  <c r="L20" i="4"/>
  <c r="K20" i="4"/>
  <c r="J20" i="4"/>
  <c r="I20" i="4"/>
  <c r="G20" i="4"/>
  <c r="F20" i="4"/>
  <c r="E20" i="4"/>
  <c r="D20" i="4"/>
  <c r="C20" i="4"/>
  <c r="B20" i="4"/>
  <c r="U19" i="4"/>
  <c r="P19" i="4"/>
  <c r="N19" i="4"/>
  <c r="M19" i="4"/>
  <c r="K19" i="4"/>
  <c r="J19" i="4"/>
  <c r="W19" i="4" s="1"/>
  <c r="I19" i="4"/>
  <c r="G19" i="4"/>
  <c r="F19" i="4"/>
  <c r="E19" i="4"/>
  <c r="D19" i="4"/>
  <c r="C19" i="4"/>
  <c r="B9" i="4"/>
  <c r="B11" i="4" s="1"/>
  <c r="G9" i="4"/>
  <c r="G10" i="4" s="1"/>
  <c r="V9" i="1" l="1"/>
  <c r="H19" i="1"/>
  <c r="H23" i="1"/>
  <c r="V9" i="2"/>
  <c r="H26" i="2"/>
  <c r="N10" i="2"/>
  <c r="C11" i="2"/>
  <c r="H20" i="2"/>
  <c r="H23" i="2"/>
  <c r="V9" i="3"/>
  <c r="L10" i="3"/>
  <c r="H19" i="3"/>
  <c r="E11" i="3"/>
  <c r="R10" i="3"/>
  <c r="H23" i="3"/>
  <c r="W28" i="4"/>
  <c r="W23" i="4"/>
  <c r="Q10" i="4"/>
  <c r="W29" i="4"/>
  <c r="W20" i="4"/>
  <c r="W24" i="4"/>
  <c r="R10" i="4"/>
  <c r="W9" i="3"/>
  <c r="W29" i="3"/>
  <c r="W16" i="3"/>
  <c r="P15" i="3"/>
  <c r="C10" i="3"/>
  <c r="I10" i="3"/>
  <c r="N10" i="3"/>
  <c r="T10" i="3"/>
  <c r="J11" i="3"/>
  <c r="U11" i="3"/>
  <c r="L15" i="3"/>
  <c r="F10" i="3"/>
  <c r="P11" i="3"/>
  <c r="D10" i="3"/>
  <c r="J10" i="3"/>
  <c r="U10" i="3"/>
  <c r="K11" i="3"/>
  <c r="J15" i="3"/>
  <c r="R15" i="3"/>
  <c r="H24" i="3"/>
  <c r="H20" i="3"/>
  <c r="H15" i="3"/>
  <c r="W19" i="2"/>
  <c r="W20" i="2"/>
  <c r="W16" i="2"/>
  <c r="H15" i="2"/>
  <c r="J10" i="1"/>
  <c r="D10" i="1"/>
  <c r="L10" i="1"/>
  <c r="R10" i="1"/>
  <c r="E11" i="1"/>
  <c r="L11" i="1"/>
  <c r="U11" i="1"/>
  <c r="P10" i="1"/>
  <c r="C11" i="1"/>
  <c r="F10" i="1"/>
  <c r="N10" i="1"/>
  <c r="T10" i="1"/>
  <c r="P15" i="1"/>
  <c r="W15" i="1" s="1"/>
  <c r="H24" i="1"/>
  <c r="H20" i="1"/>
  <c r="H28" i="1"/>
  <c r="W29" i="1"/>
  <c r="W24" i="1"/>
  <c r="W23" i="1"/>
  <c r="W28" i="1"/>
  <c r="W19" i="1"/>
  <c r="W20" i="1"/>
  <c r="W9" i="1"/>
  <c r="Q11" i="1"/>
  <c r="V11" i="1" s="1"/>
  <c r="O11" i="1"/>
  <c r="W16" i="1"/>
  <c r="I11" i="1"/>
  <c r="H9" i="1"/>
  <c r="H15" i="1"/>
  <c r="H16" i="1"/>
  <c r="H29" i="1"/>
  <c r="B10" i="1"/>
  <c r="B11" i="1"/>
  <c r="P15" i="2"/>
  <c r="W28" i="2"/>
  <c r="W29" i="2"/>
  <c r="W9" i="2"/>
  <c r="T10" i="2"/>
  <c r="W23" i="2"/>
  <c r="W24" i="2"/>
  <c r="O11" i="2"/>
  <c r="H28" i="2"/>
  <c r="H29" i="2"/>
  <c r="H16" i="2"/>
  <c r="I11" i="2"/>
  <c r="H28" i="3"/>
  <c r="W28" i="3"/>
  <c r="H29" i="3"/>
  <c r="W24" i="3"/>
  <c r="W19" i="3"/>
  <c r="W23" i="3"/>
  <c r="W20" i="3"/>
  <c r="H16" i="3"/>
  <c r="Q11" i="3"/>
  <c r="V11" i="3" s="1"/>
  <c r="O11" i="3"/>
  <c r="B10" i="3"/>
  <c r="U10" i="1"/>
  <c r="J11" i="1"/>
  <c r="K15" i="1"/>
  <c r="M15" i="1"/>
  <c r="G11" i="1"/>
  <c r="M11" i="1"/>
  <c r="S11" i="1"/>
  <c r="H10" i="2"/>
  <c r="H9" i="2"/>
  <c r="U10" i="2"/>
  <c r="D11" i="2"/>
  <c r="J11" i="2"/>
  <c r="P11" i="2"/>
  <c r="K15" i="2"/>
  <c r="J10" i="2"/>
  <c r="E11" i="2"/>
  <c r="K11" i="2"/>
  <c r="Q11" i="2"/>
  <c r="L15" i="2"/>
  <c r="R15" i="2"/>
  <c r="F11" i="2"/>
  <c r="L11" i="2"/>
  <c r="R11" i="2"/>
  <c r="M15" i="2"/>
  <c r="G11" i="2"/>
  <c r="M11" i="2"/>
  <c r="S11" i="2"/>
  <c r="N15" i="2"/>
  <c r="H9" i="3"/>
  <c r="W11" i="3"/>
  <c r="M15" i="3"/>
  <c r="G11" i="3"/>
  <c r="M11" i="3"/>
  <c r="S11" i="3"/>
  <c r="N15" i="3"/>
  <c r="H29" i="4"/>
  <c r="H24" i="4"/>
  <c r="H23" i="4"/>
  <c r="H19" i="4"/>
  <c r="H20" i="4"/>
  <c r="B10" i="4"/>
  <c r="G11" i="4"/>
  <c r="W15" i="2" l="1"/>
  <c r="W10" i="3"/>
  <c r="W15" i="3"/>
  <c r="H10" i="3"/>
  <c r="W10" i="1"/>
  <c r="H10" i="1"/>
  <c r="H11" i="1"/>
  <c r="H11" i="3"/>
  <c r="W11" i="1"/>
  <c r="W11" i="2"/>
  <c r="W10" i="2"/>
  <c r="H11" i="2"/>
  <c r="U16" i="4" l="1"/>
  <c r="T16" i="4"/>
  <c r="S16" i="4"/>
  <c r="P16" i="4"/>
  <c r="O16" i="4"/>
  <c r="N16" i="4"/>
  <c r="M16" i="4"/>
  <c r="L16" i="4"/>
  <c r="K16" i="4"/>
  <c r="J16" i="4"/>
  <c r="I16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W14" i="4"/>
  <c r="U9" i="4"/>
  <c r="U15" i="4" s="1"/>
  <c r="T9" i="4"/>
  <c r="S9" i="4"/>
  <c r="S10" i="4" s="1"/>
  <c r="P9" i="4"/>
  <c r="P15" i="4" s="1"/>
  <c r="O9" i="4"/>
  <c r="O11" i="4" s="1"/>
  <c r="N9" i="4"/>
  <c r="N15" i="4" s="1"/>
  <c r="M9" i="4"/>
  <c r="M15" i="4" s="1"/>
  <c r="L9" i="4"/>
  <c r="L15" i="4" s="1"/>
  <c r="K9" i="4"/>
  <c r="K10" i="4" s="1"/>
  <c r="J9" i="4"/>
  <c r="I9" i="4"/>
  <c r="I11" i="4" s="1"/>
  <c r="F9" i="4"/>
  <c r="E9" i="4"/>
  <c r="D9" i="4"/>
  <c r="C9" i="4"/>
  <c r="H8" i="4"/>
  <c r="W15" i="4" l="1"/>
  <c r="W9" i="4"/>
  <c r="W16" i="4"/>
  <c r="F11" i="4"/>
  <c r="F10" i="4"/>
  <c r="C10" i="4"/>
  <c r="C11" i="4"/>
  <c r="D10" i="4"/>
  <c r="D11" i="4"/>
  <c r="E10" i="4"/>
  <c r="E11" i="4"/>
  <c r="P10" i="4"/>
  <c r="T10" i="4"/>
  <c r="K11" i="4"/>
  <c r="P11" i="4"/>
  <c r="J10" i="4"/>
  <c r="H15" i="4"/>
  <c r="L10" i="4"/>
  <c r="H16" i="4"/>
  <c r="H9" i="4"/>
  <c r="M10" i="4"/>
  <c r="J11" i="4"/>
  <c r="U10" i="4"/>
  <c r="S11" i="4"/>
  <c r="N10" i="4"/>
  <c r="L11" i="4"/>
  <c r="T11" i="4"/>
  <c r="I10" i="4"/>
  <c r="O10" i="4"/>
  <c r="M11" i="4"/>
  <c r="U11" i="4"/>
  <c r="K15" i="4"/>
  <c r="N11" i="4"/>
  <c r="W10" i="4" l="1"/>
  <c r="H11" i="4"/>
  <c r="H10" i="4"/>
  <c r="W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tc={01A0EB78-28D8-4EBB-A06C-0C35BEEC94FD}</author>
  </authors>
  <commentList>
    <comment ref="C26" authorId="0" shapeId="0" xr:uid="{01A0EB78-28D8-4EBB-A06C-0C35BEEC94F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employees went from Non-Exempt to Exempt in 2020.</t>
      </text>
    </comment>
  </commentList>
</comments>
</file>

<file path=xl/sharedStrings.xml><?xml version="1.0" encoding="utf-8"?>
<sst xmlns="http://schemas.openxmlformats.org/spreadsheetml/2006/main" count="248" uniqueCount="45">
  <si>
    <t>Schedule I</t>
  </si>
  <si>
    <t>Employee Categories</t>
  </si>
  <si>
    <r>
      <t xml:space="preserve">Compensation by Category </t>
    </r>
    <r>
      <rPr>
        <sz val="6"/>
        <color theme="1"/>
        <rFont val="Arial"/>
        <family val="2"/>
      </rPr>
      <t>(1)</t>
    </r>
  </si>
  <si>
    <t>Defined Contribution Plan – Utility Contribution</t>
  </si>
  <si>
    <t>Total Compensation and Benefits</t>
  </si>
  <si>
    <t>Utility</t>
  </si>
  <si>
    <t>Employee</t>
  </si>
  <si>
    <t>Corporate Officers (Individually)</t>
  </si>
  <si>
    <t>Total Amount</t>
  </si>
  <si>
    <t>Total KY Jurisdictional</t>
  </si>
  <si>
    <t>Corporate Officers (Collectively)</t>
  </si>
  <si>
    <r>
      <t>(1)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 Use additional columns as necessary.</t>
    </r>
  </si>
  <si>
    <r>
      <t>(3)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Specify.  Use additional columns as necessary.</t>
    </r>
  </si>
  <si>
    <r>
      <t>(4)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rows as necessary. Provide total company and jurisdictional operations separately for each category.</t>
    </r>
  </si>
  <si>
    <t>Subtotal All Compensation</t>
  </si>
  <si>
    <t>Exempt</t>
  </si>
  <si>
    <t>Non-Exempt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</si>
  <si>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Healthcare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</si>
  <si>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Dental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</si>
  <si>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Vision</t>
    </r>
  </si>
  <si>
    <r>
      <t>(2)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columns as necessary. Provide utility and Employee contributions for each benefit type.</t>
    </r>
  </si>
  <si>
    <t>Overtime Wages</t>
  </si>
  <si>
    <t>Excess Vacation Pay</t>
  </si>
  <si>
    <t>Standby/Dispatch</t>
  </si>
  <si>
    <t>Bonus Pay</t>
  </si>
  <si>
    <t>Other Income</t>
  </si>
  <si>
    <t>Regular Wages</t>
  </si>
  <si>
    <t>Union</t>
  </si>
  <si>
    <t>Non-Union</t>
  </si>
  <si>
    <r>
      <t xml:space="preserve">Compensation by Category </t>
    </r>
    <r>
      <rPr>
        <sz val="6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
Transportation</t>
    </r>
  </si>
  <si>
    <t>Supervisors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</si>
  <si>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Defined Benefit
401K</t>
    </r>
  </si>
  <si>
    <t>Managers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</si>
  <si>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Basic Life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</si>
  <si>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 xml:space="preserve">Long Term Disabiltiy </t>
    </r>
  </si>
  <si>
    <t>Licking Valley Rural Electric Cooperative Corporation Case No. 2024-00211</t>
  </si>
  <si>
    <t>CEO</t>
  </si>
  <si>
    <t>Analysis of Compensation and Benefit Data, in gross dollars For the Period 1/1/23-12/31/23</t>
  </si>
  <si>
    <t>Analysis of Compensation and Benefit Data, in gross dollars For the Period 1/1/22-12/31/22</t>
  </si>
  <si>
    <t>Licking Valley Rural Electric Cooperative Corporation - Case No. 2024-00211</t>
  </si>
  <si>
    <t>Analysis of Compensation and Benefit Data, in gross dollars For the Period 1/1/21-12/31/21</t>
  </si>
  <si>
    <t>Analysis of Compensation and Benefit Data, in gross dollars For the Period 1/1/20-12/31/20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</si>
  <si>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Long Term Disabiltiy, life insurance (1xsalary) and AD&amp;D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</si>
  <si>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Long Term Disabiltiy, 1xsalary life ins; AD&amp;D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</si>
  <si>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Long Term Disabiltiy, 1x salary life ins; AD&amp;D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</si>
</sst>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4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64" fontId="1" fillId="0" borderId="14" xfId="1" applyNumberFormat="1" applyFont="1" applyBorder="1" applyAlignment="1">
      <alignment vertical="center" wrapText="1"/>
    </xf>
    <xf numFmtId="164" fontId="1" fillId="0" borderId="15" xfId="1" applyNumberFormat="1" applyFont="1" applyBorder="1" applyAlignment="1">
      <alignment vertical="center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0" borderId="20" xfId="0" applyFont="1" applyBorder="1" applyAlignment="1">
      <alignment horizontal="left" vertical="center" wrapText="1" indent="2"/>
    </xf>
    <xf numFmtId="0" fontId="2" fillId="0" borderId="20" xfId="0" applyFont="1" applyBorder="1" applyAlignment="1">
      <alignment horizontal="left" vertical="center" wrapText="1" inden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horizontal="left" vertical="center" wrapText="1" indent="1"/>
    </xf>
    <xf numFmtId="164" fontId="1" fillId="0" borderId="23" xfId="0" applyNumberFormat="1" applyFont="1" applyBorder="1" applyAlignment="1">
      <alignment vertical="center" wrapText="1"/>
    </xf>
    <xf numFmtId="164" fontId="1" fillId="0" borderId="2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25" xfId="0" applyNumberFormat="1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164" fontId="1" fillId="2" borderId="14" xfId="1" applyNumberFormat="1" applyFont="1" applyFill="1" applyBorder="1" applyAlignment="1">
      <alignment vertical="center" wrapText="1"/>
    </xf>
    <xf numFmtId="164" fontId="1" fillId="2" borderId="15" xfId="1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0" borderId="14" xfId="1" applyNumberFormat="1" applyFont="1" applyFill="1" applyBorder="1" applyAlignment="1">
      <alignment vertical="center" wrapText="1"/>
    </xf>
    <xf numFmtId="164" fontId="1" fillId="0" borderId="15" xfId="1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10" fillId="0" borderId="0" xfId="0" applyFont="1"/>
    <xf numFmtId="0" fontId="11" fillId="0" borderId="13" xfId="0" applyFont="1" applyBorder="1" applyAlignment="1">
      <alignment horizontal="left" vertical="center" wrapText="1"/>
    </xf>
    <xf numFmtId="164" fontId="12" fillId="0" borderId="14" xfId="0" applyNumberFormat="1" applyFont="1" applyBorder="1" applyAlignment="1">
      <alignment vertical="center" wrapText="1"/>
    </xf>
    <xf numFmtId="164" fontId="12" fillId="0" borderId="14" xfId="1" applyNumberFormat="1" applyFont="1" applyFill="1" applyBorder="1" applyAlignment="1">
      <alignment vertical="center" wrapText="1"/>
    </xf>
    <xf numFmtId="164" fontId="12" fillId="0" borderId="15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1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 indent="2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4"/>
    </xf>
    <xf numFmtId="0" fontId="2" fillId="0" borderId="12" xfId="0" applyFont="1" applyFill="1" applyBorder="1" applyAlignment="1">
      <alignment horizontal="left" vertical="center" wrapText="1" indent="4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sy Walters" id="{0BDD42E9-6D2B-437C-84E2-6457F6A98CF6}" userId="S::pwalters@tcrecc.onmicrosoft.com::488779e7-635f-4256-ad17-204061077d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6-02T18:30:33.76" personId="{0BDD42E9-6D2B-437C-84E2-6457F6A98CF6}" id="{01A0EB78-28D8-4EBB-A06C-0C35BEEC94FD}">
    <text>Two employees went from Non-Exempt to Exempt in 2020.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31E4-03E2-43E4-9C60-27ACA812FFAF}">
  <dimension ref="A1:W35"/>
  <sheetViews>
    <sheetView tabSelected="1" workbookViewId="0">
      <pane ySplit="5" topLeftCell="A6" activePane="bottomLeft" state="frozen"/>
      <selection pane="bottomLeft" activeCell="V30" sqref="V30"/>
    </sheetView>
  </sheetViews>
  <sheetFormatPr defaultRowHeight="14.5" x14ac:dyDescent="0.35"/>
  <cols>
    <col min="1" max="1" width="21.453125" customWidth="1"/>
    <col min="2" max="7" width="18.7265625" customWidth="1"/>
    <col min="8" max="8" width="15.453125" bestFit="1" customWidth="1"/>
    <col min="9" max="9" width="14.26953125" bestFit="1" customWidth="1"/>
    <col min="10" max="10" width="12.7265625" customWidth="1"/>
    <col min="11" max="11" width="13.453125" customWidth="1"/>
    <col min="12" max="12" width="12.7265625" customWidth="1"/>
    <col min="13" max="13" width="13.453125" customWidth="1"/>
    <col min="14" max="14" width="12.7265625" customWidth="1"/>
    <col min="15" max="15" width="13.453125" customWidth="1"/>
    <col min="16" max="18" width="12.7265625" customWidth="1"/>
    <col min="19" max="19" width="14.26953125" bestFit="1" customWidth="1"/>
    <col min="20" max="20" width="12.7265625" customWidth="1"/>
    <col min="21" max="21" width="12.453125" bestFit="1" customWidth="1"/>
    <col min="22" max="22" width="15.453125" bestFit="1" customWidth="1"/>
    <col min="23" max="23" width="12.453125" bestFit="1" customWidth="1"/>
  </cols>
  <sheetData>
    <row r="1" spans="1:23" ht="15" thickTop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x14ac:dyDescent="0.35">
      <c r="A2" s="43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5" thickBot="1" x14ac:dyDescent="0.4">
      <c r="A3" s="46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3" ht="40.5" thickTop="1" x14ac:dyDescent="0.3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29</v>
      </c>
      <c r="H4" s="3" t="s">
        <v>14</v>
      </c>
      <c r="I4" s="49" t="s">
        <v>17</v>
      </c>
      <c r="J4" s="50"/>
      <c r="K4" s="49" t="s">
        <v>18</v>
      </c>
      <c r="L4" s="50"/>
      <c r="M4" s="49" t="s">
        <v>19</v>
      </c>
      <c r="N4" s="50"/>
      <c r="O4" s="49" t="s">
        <v>33</v>
      </c>
      <c r="P4" s="50"/>
      <c r="Q4" s="49" t="s">
        <v>42</v>
      </c>
      <c r="R4" s="50"/>
      <c r="S4" s="49" t="s">
        <v>31</v>
      </c>
      <c r="T4" s="50"/>
      <c r="U4" s="4" t="s">
        <v>3</v>
      </c>
      <c r="V4" s="51" t="s">
        <v>4</v>
      </c>
      <c r="W4" s="52"/>
    </row>
    <row r="5" spans="1:23" ht="15" thickBot="1" x14ac:dyDescent="0.4">
      <c r="A5" s="2" t="s">
        <v>1</v>
      </c>
      <c r="B5" s="14" t="s">
        <v>26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16" t="s">
        <v>5</v>
      </c>
      <c r="R5" s="17" t="s">
        <v>6</v>
      </c>
      <c r="S5" s="16" t="s">
        <v>5</v>
      </c>
      <c r="T5" s="17" t="s">
        <v>6</v>
      </c>
      <c r="U5" s="18"/>
      <c r="V5" s="16" t="s">
        <v>5</v>
      </c>
      <c r="W5" s="19" t="s">
        <v>6</v>
      </c>
    </row>
    <row r="6" spans="1:23" ht="24" thickTop="1" thickBot="1" x14ac:dyDescent="0.4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22"/>
    </row>
    <row r="7" spans="1:23" ht="15" thickBot="1" x14ac:dyDescent="0.4">
      <c r="A7" s="29" t="s">
        <v>36</v>
      </c>
      <c r="B7" s="9">
        <v>133885.93</v>
      </c>
      <c r="C7" s="9">
        <v>0</v>
      </c>
      <c r="D7" s="9">
        <v>0</v>
      </c>
      <c r="E7" s="9">
        <v>0</v>
      </c>
      <c r="F7" s="9">
        <v>0</v>
      </c>
      <c r="G7" s="9">
        <v>1017.00609</v>
      </c>
      <c r="H7" s="9">
        <f>SUM(B7:G7)</f>
        <v>134902.93609</v>
      </c>
      <c r="I7" s="12">
        <v>10788.56</v>
      </c>
      <c r="J7" s="12">
        <v>386.32</v>
      </c>
      <c r="K7" s="12">
        <v>0</v>
      </c>
      <c r="L7" s="12">
        <v>0</v>
      </c>
      <c r="M7" s="12">
        <v>0</v>
      </c>
      <c r="N7" s="12">
        <v>0</v>
      </c>
      <c r="O7" s="12">
        <v>166.2</v>
      </c>
      <c r="P7" s="12">
        <v>0</v>
      </c>
      <c r="Q7" s="12">
        <v>4270.8</v>
      </c>
      <c r="R7" s="12">
        <v>0</v>
      </c>
      <c r="S7" s="12">
        <v>13117.11</v>
      </c>
      <c r="T7" s="12">
        <v>4769.8100000000004</v>
      </c>
      <c r="U7" s="12">
        <v>0</v>
      </c>
      <c r="V7" s="12">
        <f>H7+I7+K7+M7+O7+S7+U7+Q7</f>
        <v>163245.60609000002</v>
      </c>
      <c r="W7" s="13">
        <f>J7+L7+N7+P7+T7+R7</f>
        <v>5156.13</v>
      </c>
    </row>
    <row r="8" spans="1:23" ht="15" thickBot="1" x14ac:dyDescent="0.4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/>
      <c r="R8" s="12"/>
      <c r="S8" s="12">
        <v>0</v>
      </c>
      <c r="T8" s="12">
        <v>0</v>
      </c>
      <c r="U8" s="12">
        <v>0</v>
      </c>
      <c r="V8" s="12">
        <f t="shared" ref="V8:V29" si="1">H8+I8+K8+M8+O8+S8+U8+Q8</f>
        <v>0</v>
      </c>
      <c r="W8" s="13">
        <f>J8+L8+N8+P8+T8+R8</f>
        <v>0</v>
      </c>
    </row>
    <row r="9" spans="1:23" ht="23.5" thickBot="1" x14ac:dyDescent="0.4">
      <c r="A9" s="24" t="s">
        <v>10</v>
      </c>
      <c r="B9" s="25">
        <f>B7+B8</f>
        <v>133885.93</v>
      </c>
      <c r="C9" s="25">
        <f t="shared" ref="C9:F9" si="2">C7+C8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25">
        <f>G7+G8</f>
        <v>1017.00609</v>
      </c>
      <c r="H9" s="25">
        <f t="shared" si="0"/>
        <v>134902.93609</v>
      </c>
      <c r="I9" s="26">
        <f>I7+I8</f>
        <v>10788.56</v>
      </c>
      <c r="J9" s="26">
        <f t="shared" ref="J9:U9" si="3">J7+J8</f>
        <v>386.32</v>
      </c>
      <c r="K9" s="26">
        <f t="shared" si="3"/>
        <v>0</v>
      </c>
      <c r="L9" s="26">
        <f t="shared" si="3"/>
        <v>0</v>
      </c>
      <c r="M9" s="26">
        <f t="shared" si="3"/>
        <v>0</v>
      </c>
      <c r="N9" s="26">
        <f t="shared" si="3"/>
        <v>0</v>
      </c>
      <c r="O9" s="26">
        <f t="shared" si="3"/>
        <v>166.2</v>
      </c>
      <c r="P9" s="26">
        <f t="shared" si="3"/>
        <v>0</v>
      </c>
      <c r="Q9" s="26">
        <f>SUM(Q7:Q8)</f>
        <v>4270.8</v>
      </c>
      <c r="R9" s="26">
        <f>SUM(R7:R8)</f>
        <v>0</v>
      </c>
      <c r="S9" s="26">
        <f t="shared" si="3"/>
        <v>13117.11</v>
      </c>
      <c r="T9" s="26">
        <f t="shared" si="3"/>
        <v>4769.8100000000004</v>
      </c>
      <c r="U9" s="26">
        <f t="shared" si="3"/>
        <v>0</v>
      </c>
      <c r="V9" s="12">
        <f t="shared" si="1"/>
        <v>163245.60609000002</v>
      </c>
      <c r="W9" s="27">
        <f>J9+L9+N9+P9+T9+R9</f>
        <v>5156.13</v>
      </c>
    </row>
    <row r="10" spans="1:23" ht="15" thickBot="1" x14ac:dyDescent="0.4">
      <c r="A10" s="28" t="s">
        <v>8</v>
      </c>
      <c r="B10" s="25">
        <f>B9</f>
        <v>133885.93</v>
      </c>
      <c r="C10" s="25">
        <f t="shared" ref="C10:F10" si="4">C9</f>
        <v>0</v>
      </c>
      <c r="D10" s="25">
        <f t="shared" si="4"/>
        <v>0</v>
      </c>
      <c r="E10" s="25">
        <f t="shared" si="4"/>
        <v>0</v>
      </c>
      <c r="F10" s="25">
        <f t="shared" si="4"/>
        <v>0</v>
      </c>
      <c r="G10" s="25">
        <f>G9</f>
        <v>1017.00609</v>
      </c>
      <c r="H10" s="25">
        <f t="shared" ref="H10:H11" si="5">SUM(B10:G10)</f>
        <v>134902.93609</v>
      </c>
      <c r="I10" s="26">
        <f>I9</f>
        <v>10788.56</v>
      </c>
      <c r="J10" s="26">
        <f t="shared" ref="J10:U10" si="6">J9</f>
        <v>386.32</v>
      </c>
      <c r="K10" s="26">
        <f t="shared" si="6"/>
        <v>0</v>
      </c>
      <c r="L10" s="26">
        <f t="shared" si="6"/>
        <v>0</v>
      </c>
      <c r="M10" s="26">
        <f t="shared" si="6"/>
        <v>0</v>
      </c>
      <c r="N10" s="26">
        <f t="shared" si="6"/>
        <v>0</v>
      </c>
      <c r="O10" s="26">
        <f t="shared" si="6"/>
        <v>166.2</v>
      </c>
      <c r="P10" s="26">
        <f t="shared" si="6"/>
        <v>0</v>
      </c>
      <c r="Q10" s="26">
        <f t="shared" ref="Q10:R10" si="7">Q9</f>
        <v>4270.8</v>
      </c>
      <c r="R10" s="26">
        <f t="shared" si="7"/>
        <v>0</v>
      </c>
      <c r="S10" s="26">
        <f t="shared" si="6"/>
        <v>13117.11</v>
      </c>
      <c r="T10" s="26">
        <f t="shared" si="6"/>
        <v>4769.8100000000004</v>
      </c>
      <c r="U10" s="26">
        <f t="shared" si="6"/>
        <v>0</v>
      </c>
      <c r="V10" s="12">
        <f t="shared" si="1"/>
        <v>163245.60609000002</v>
      </c>
      <c r="W10" s="27">
        <f>J10+L10+N10+P10+T10</f>
        <v>5156.13</v>
      </c>
    </row>
    <row r="11" spans="1:23" ht="15" thickBot="1" x14ac:dyDescent="0.4">
      <c r="A11" s="28" t="s">
        <v>9</v>
      </c>
      <c r="B11" s="25">
        <f>B9</f>
        <v>133885.93</v>
      </c>
      <c r="C11" s="25">
        <f t="shared" ref="C11:G11" si="8">C9</f>
        <v>0</v>
      </c>
      <c r="D11" s="25">
        <f t="shared" si="8"/>
        <v>0</v>
      </c>
      <c r="E11" s="25">
        <f t="shared" si="8"/>
        <v>0</v>
      </c>
      <c r="F11" s="25">
        <f t="shared" si="8"/>
        <v>0</v>
      </c>
      <c r="G11" s="25">
        <f t="shared" si="8"/>
        <v>1017.00609</v>
      </c>
      <c r="H11" s="25">
        <f t="shared" si="5"/>
        <v>134902.93609</v>
      </c>
      <c r="I11" s="26">
        <f>I9</f>
        <v>10788.56</v>
      </c>
      <c r="J11" s="26">
        <f t="shared" ref="J11:U11" si="9">J9</f>
        <v>386.32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26">
        <f t="shared" si="9"/>
        <v>0</v>
      </c>
      <c r="O11" s="26">
        <f t="shared" si="9"/>
        <v>166.2</v>
      </c>
      <c r="P11" s="26">
        <f t="shared" si="9"/>
        <v>0</v>
      </c>
      <c r="Q11" s="26">
        <f t="shared" ref="Q11:R11" si="10">Q9</f>
        <v>4270.8</v>
      </c>
      <c r="R11" s="26">
        <f t="shared" si="10"/>
        <v>0</v>
      </c>
      <c r="S11" s="26">
        <f t="shared" si="9"/>
        <v>13117.11</v>
      </c>
      <c r="T11" s="26">
        <f t="shared" si="9"/>
        <v>4769.8100000000004</v>
      </c>
      <c r="U11" s="26">
        <f t="shared" si="9"/>
        <v>0</v>
      </c>
      <c r="V11" s="12">
        <f t="shared" si="1"/>
        <v>163245.60609000002</v>
      </c>
      <c r="W11" s="27">
        <f>J11+L11+N11+P11+T11</f>
        <v>5156.13</v>
      </c>
    </row>
    <row r="12" spans="1:23" ht="15" thickBot="1" x14ac:dyDescent="0.4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>
        <f t="shared" si="1"/>
        <v>0</v>
      </c>
      <c r="W12" s="13"/>
    </row>
    <row r="13" spans="1:23" ht="15" thickBot="1" x14ac:dyDescent="0.4">
      <c r="A13" s="5" t="s">
        <v>27</v>
      </c>
      <c r="B13" s="9">
        <v>0</v>
      </c>
      <c r="C13" s="11">
        <v>0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6786.5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f t="shared" si="1"/>
        <v>6786.5</v>
      </c>
      <c r="W13" s="13">
        <f>J13+L13+N13+P13+T13+R13</f>
        <v>0</v>
      </c>
    </row>
    <row r="14" spans="1:23" ht="15" thickBot="1" x14ac:dyDescent="0.4">
      <c r="A14" s="5" t="s">
        <v>28</v>
      </c>
      <c r="B14" s="9">
        <v>2554070.5299999998</v>
      </c>
      <c r="C14" s="11">
        <v>220610.71</v>
      </c>
      <c r="D14" s="11">
        <v>0</v>
      </c>
      <c r="E14" s="11">
        <v>0</v>
      </c>
      <c r="F14" s="20">
        <v>0</v>
      </c>
      <c r="G14" s="23">
        <v>0</v>
      </c>
      <c r="H14" s="9">
        <f>SUM(B14:G14)</f>
        <v>2774681.2399999998</v>
      </c>
      <c r="I14" s="12">
        <v>772865.64</v>
      </c>
      <c r="J14" s="12">
        <v>77530.880000000005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32">
        <v>140175.31</v>
      </c>
      <c r="R14" s="12">
        <v>0</v>
      </c>
      <c r="S14" s="32">
        <v>263770.42</v>
      </c>
      <c r="T14" s="12">
        <v>119481.77</v>
      </c>
      <c r="U14" s="12">
        <v>0</v>
      </c>
      <c r="V14" s="12">
        <f t="shared" si="1"/>
        <v>3951492.61</v>
      </c>
      <c r="W14" s="13">
        <f>J14+L14+N14+P14+T14</f>
        <v>197012.65000000002</v>
      </c>
    </row>
    <row r="15" spans="1:23" ht="15" thickBot="1" x14ac:dyDescent="0.4">
      <c r="A15" s="28" t="s">
        <v>8</v>
      </c>
      <c r="B15" s="25">
        <f t="shared" ref="B15:G15" si="11">B13+B14</f>
        <v>2554070.5299999998</v>
      </c>
      <c r="C15" s="25">
        <f t="shared" si="11"/>
        <v>220610.71</v>
      </c>
      <c r="D15" s="25">
        <f t="shared" si="11"/>
        <v>0</v>
      </c>
      <c r="E15" s="25">
        <f t="shared" si="11"/>
        <v>0</v>
      </c>
      <c r="F15" s="25">
        <f t="shared" si="11"/>
        <v>0</v>
      </c>
      <c r="G15" s="25">
        <f t="shared" si="11"/>
        <v>0</v>
      </c>
      <c r="H15" s="25">
        <f>SUM(B15:G15)</f>
        <v>2774681.2399999998</v>
      </c>
      <c r="I15" s="26">
        <f>I13+I14</f>
        <v>772865.64</v>
      </c>
      <c r="J15" s="26">
        <v>77530.880000000005</v>
      </c>
      <c r="K15" s="26">
        <f t="shared" ref="K15:U15" si="12">K9+K13+K14</f>
        <v>0</v>
      </c>
      <c r="L15" s="26">
        <f t="shared" si="12"/>
        <v>0</v>
      </c>
      <c r="M15" s="26">
        <f t="shared" si="12"/>
        <v>0</v>
      </c>
      <c r="N15" s="26">
        <f t="shared" si="12"/>
        <v>0</v>
      </c>
      <c r="O15" s="26">
        <f>O13+O14</f>
        <v>6786.5</v>
      </c>
      <c r="P15" s="26">
        <f t="shared" si="12"/>
        <v>0</v>
      </c>
      <c r="Q15" s="26">
        <f>Q13+Q14</f>
        <v>140175.31</v>
      </c>
      <c r="R15" s="26">
        <f t="shared" ref="R15" si="13">R9+R13+R14</f>
        <v>0</v>
      </c>
      <c r="S15" s="26">
        <f>S13+S14</f>
        <v>263770.42</v>
      </c>
      <c r="T15" s="26">
        <f>T13+T14</f>
        <v>119481.77</v>
      </c>
      <c r="U15" s="26">
        <f t="shared" si="12"/>
        <v>0</v>
      </c>
      <c r="V15" s="12">
        <f t="shared" si="1"/>
        <v>3958279.11</v>
      </c>
      <c r="W15" s="27">
        <f>J15+L15+N15+P15+T15</f>
        <v>197012.65000000002</v>
      </c>
    </row>
    <row r="16" spans="1:23" ht="15" thickBot="1" x14ac:dyDescent="0.4">
      <c r="A16" s="28" t="s">
        <v>9</v>
      </c>
      <c r="B16" s="25">
        <f t="shared" ref="B16:G16" si="14">B13+B14</f>
        <v>2554070.5299999998</v>
      </c>
      <c r="C16" s="25">
        <f t="shared" si="14"/>
        <v>220610.71</v>
      </c>
      <c r="D16" s="25">
        <f t="shared" si="14"/>
        <v>0</v>
      </c>
      <c r="E16" s="25">
        <f t="shared" si="14"/>
        <v>0</v>
      </c>
      <c r="F16" s="25">
        <f t="shared" si="14"/>
        <v>0</v>
      </c>
      <c r="G16" s="25">
        <f t="shared" si="14"/>
        <v>0</v>
      </c>
      <c r="H16" s="25">
        <f>SUM(B16:G16)</f>
        <v>2774681.2399999998</v>
      </c>
      <c r="I16" s="26">
        <f t="shared" ref="I16:U16" si="15">I13+I14</f>
        <v>772865.64</v>
      </c>
      <c r="J16" s="26">
        <f t="shared" si="15"/>
        <v>77530.880000000005</v>
      </c>
      <c r="K16" s="26">
        <f t="shared" si="15"/>
        <v>0</v>
      </c>
      <c r="L16" s="26">
        <f t="shared" si="15"/>
        <v>0</v>
      </c>
      <c r="M16" s="26">
        <f t="shared" si="15"/>
        <v>0</v>
      </c>
      <c r="N16" s="26">
        <f t="shared" si="15"/>
        <v>0</v>
      </c>
      <c r="O16" s="26">
        <f t="shared" si="15"/>
        <v>6786.5</v>
      </c>
      <c r="P16" s="26">
        <f t="shared" si="15"/>
        <v>0</v>
      </c>
      <c r="Q16" s="26">
        <f t="shared" ref="Q16:R16" si="16">Q13+Q14</f>
        <v>140175.31</v>
      </c>
      <c r="R16" s="26">
        <f t="shared" si="16"/>
        <v>0</v>
      </c>
      <c r="S16" s="26">
        <f t="shared" si="15"/>
        <v>263770.42</v>
      </c>
      <c r="T16" s="26">
        <f t="shared" si="15"/>
        <v>119481.77</v>
      </c>
      <c r="U16" s="26">
        <f t="shared" si="15"/>
        <v>0</v>
      </c>
      <c r="V16" s="12">
        <f t="shared" si="1"/>
        <v>3958279.11</v>
      </c>
      <c r="W16" s="27">
        <f>J16+L16+N16+P16+T16</f>
        <v>197012.65000000002</v>
      </c>
    </row>
    <row r="17" spans="1:23" ht="15" thickBot="1" x14ac:dyDescent="0.4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f t="shared" si="1"/>
        <v>0</v>
      </c>
      <c r="W17" s="33"/>
    </row>
    <row r="18" spans="1:23" ht="15" thickBot="1" x14ac:dyDescent="0.4">
      <c r="A18" s="34" t="s">
        <v>30</v>
      </c>
      <c r="B18" s="9">
        <v>280683.87</v>
      </c>
      <c r="C18" s="9">
        <v>12574.49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293258.36</v>
      </c>
      <c r="I18" s="32">
        <v>56962.6</v>
      </c>
      <c r="J18" s="32">
        <v>8013.6</v>
      </c>
      <c r="K18" s="32">
        <v>0</v>
      </c>
      <c r="L18" s="32">
        <v>0</v>
      </c>
      <c r="M18" s="32">
        <v>0</v>
      </c>
      <c r="N18" s="32">
        <v>0</v>
      </c>
      <c r="O18" s="32">
        <v>664.8</v>
      </c>
      <c r="P18" s="32">
        <v>0</v>
      </c>
      <c r="Q18" s="32">
        <v>12101.04</v>
      </c>
      <c r="R18" s="32">
        <v>0</v>
      </c>
      <c r="S18" s="32">
        <v>27991.97</v>
      </c>
      <c r="T18" s="32">
        <v>28376.35</v>
      </c>
      <c r="U18" s="32">
        <v>0</v>
      </c>
      <c r="V18" s="12">
        <f t="shared" si="1"/>
        <v>390978.76999999996</v>
      </c>
      <c r="W18" s="13">
        <f>J18+L18+N18+P18+T18+R18</f>
        <v>36389.949999999997</v>
      </c>
    </row>
    <row r="19" spans="1:23" ht="15" thickBot="1" x14ac:dyDescent="0.4">
      <c r="A19" s="28" t="s">
        <v>8</v>
      </c>
      <c r="B19" s="25">
        <f>B17+B18</f>
        <v>280683.87</v>
      </c>
      <c r="C19" s="25">
        <f t="shared" ref="C19:G19" si="17">C17+C18</f>
        <v>12574.49</v>
      </c>
      <c r="D19" s="25">
        <f t="shared" si="17"/>
        <v>0</v>
      </c>
      <c r="E19" s="25">
        <f t="shared" si="17"/>
        <v>0</v>
      </c>
      <c r="F19" s="25">
        <f t="shared" si="17"/>
        <v>0</v>
      </c>
      <c r="G19" s="25">
        <f t="shared" si="17"/>
        <v>0</v>
      </c>
      <c r="H19" s="25">
        <f>SUM(B19:G19)</f>
        <v>293258.36</v>
      </c>
      <c r="I19" s="26">
        <f>I17+I18</f>
        <v>56962.6</v>
      </c>
      <c r="J19" s="26">
        <f t="shared" ref="J19:U19" si="18">J13+J17+J18</f>
        <v>8013.6</v>
      </c>
      <c r="K19" s="26">
        <f t="shared" si="18"/>
        <v>0</v>
      </c>
      <c r="L19" s="26">
        <f>L18</f>
        <v>0</v>
      </c>
      <c r="M19" s="26">
        <f t="shared" si="18"/>
        <v>0</v>
      </c>
      <c r="N19" s="26">
        <f t="shared" si="18"/>
        <v>0</v>
      </c>
      <c r="O19" s="26">
        <f>O18</f>
        <v>664.8</v>
      </c>
      <c r="P19" s="26">
        <f t="shared" si="18"/>
        <v>0</v>
      </c>
      <c r="Q19" s="26">
        <f>Q18</f>
        <v>12101.04</v>
      </c>
      <c r="R19" s="26">
        <f t="shared" ref="R19" si="19">R13+R17+R18</f>
        <v>0</v>
      </c>
      <c r="S19" s="26">
        <f>S18</f>
        <v>27991.97</v>
      </c>
      <c r="T19" s="26">
        <f>T18</f>
        <v>28376.35</v>
      </c>
      <c r="U19" s="26">
        <f t="shared" si="18"/>
        <v>0</v>
      </c>
      <c r="V19" s="12">
        <f t="shared" si="1"/>
        <v>390978.76999999996</v>
      </c>
      <c r="W19" s="27">
        <f>J19+L19+N19+P19+T19</f>
        <v>36389.949999999997</v>
      </c>
    </row>
    <row r="20" spans="1:23" ht="15" thickBot="1" x14ac:dyDescent="0.4">
      <c r="A20" s="28" t="s">
        <v>9</v>
      </c>
      <c r="B20" s="25">
        <f t="shared" ref="B20:G20" si="20">B17+B18</f>
        <v>280683.87</v>
      </c>
      <c r="C20" s="25">
        <f t="shared" si="20"/>
        <v>12574.49</v>
      </c>
      <c r="D20" s="25">
        <f t="shared" si="20"/>
        <v>0</v>
      </c>
      <c r="E20" s="25">
        <f t="shared" si="20"/>
        <v>0</v>
      </c>
      <c r="F20" s="25">
        <f t="shared" si="20"/>
        <v>0</v>
      </c>
      <c r="G20" s="25">
        <f t="shared" si="20"/>
        <v>0</v>
      </c>
      <c r="H20" s="25">
        <f>SUM(B20:G20)</f>
        <v>293258.36</v>
      </c>
      <c r="I20" s="26">
        <f t="shared" ref="I20:U20" si="21">I17+I18</f>
        <v>56962.6</v>
      </c>
      <c r="J20" s="26">
        <f t="shared" si="21"/>
        <v>8013.6</v>
      </c>
      <c r="K20" s="26">
        <f t="shared" si="21"/>
        <v>0</v>
      </c>
      <c r="L20" s="26">
        <f t="shared" si="21"/>
        <v>0</v>
      </c>
      <c r="M20" s="26">
        <f t="shared" si="21"/>
        <v>0</v>
      </c>
      <c r="N20" s="26">
        <f t="shared" si="21"/>
        <v>0</v>
      </c>
      <c r="O20" s="26">
        <f>O17+O18</f>
        <v>664.8</v>
      </c>
      <c r="P20" s="26">
        <f t="shared" si="21"/>
        <v>0</v>
      </c>
      <c r="Q20" s="26">
        <f t="shared" ref="Q20:R20" si="22">Q17+Q18</f>
        <v>12101.04</v>
      </c>
      <c r="R20" s="26">
        <f t="shared" si="22"/>
        <v>0</v>
      </c>
      <c r="S20" s="26">
        <f t="shared" si="21"/>
        <v>27991.97</v>
      </c>
      <c r="T20" s="26">
        <f t="shared" si="21"/>
        <v>28376.35</v>
      </c>
      <c r="U20" s="26">
        <f t="shared" si="21"/>
        <v>0</v>
      </c>
      <c r="V20" s="12">
        <f t="shared" si="1"/>
        <v>390978.76999999996</v>
      </c>
      <c r="W20" s="27">
        <f>J20+L20+N20+P20+T20</f>
        <v>36389.949999999997</v>
      </c>
    </row>
    <row r="21" spans="1:23" ht="15" thickBot="1" x14ac:dyDescent="0.4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33"/>
    </row>
    <row r="22" spans="1:23" ht="15" thickBot="1" x14ac:dyDescent="0.4">
      <c r="A22" s="3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0</v>
      </c>
      <c r="I22" s="32">
        <v>0</v>
      </c>
      <c r="J22" s="32">
        <v>0</v>
      </c>
      <c r="K22" s="32">
        <v>0</v>
      </c>
      <c r="L22" s="32">
        <v>0</v>
      </c>
      <c r="M22" s="32"/>
      <c r="N22" s="32"/>
      <c r="O22" s="32">
        <v>1163.4000000000001</v>
      </c>
      <c r="P22" s="32"/>
      <c r="Q22" s="32">
        <v>0</v>
      </c>
      <c r="R22" s="32"/>
      <c r="S22" s="32">
        <v>0</v>
      </c>
      <c r="T22" s="32">
        <v>0</v>
      </c>
      <c r="U22" s="32"/>
      <c r="V22" s="12">
        <f t="shared" si="1"/>
        <v>1163.4000000000001</v>
      </c>
      <c r="W22" s="13">
        <f>J22+L22+N22+P22+T22+R22</f>
        <v>0</v>
      </c>
    </row>
    <row r="23" spans="1:23" ht="15" thickBot="1" x14ac:dyDescent="0.4">
      <c r="A23" s="28" t="s">
        <v>8</v>
      </c>
      <c r="B23" s="25">
        <f>B21+B22</f>
        <v>0</v>
      </c>
      <c r="C23" s="25">
        <f t="shared" ref="C23:G23" si="23">C21+C22</f>
        <v>0</v>
      </c>
      <c r="D23" s="25">
        <f t="shared" si="23"/>
        <v>0</v>
      </c>
      <c r="E23" s="25">
        <f t="shared" si="23"/>
        <v>0</v>
      </c>
      <c r="F23" s="25">
        <f t="shared" si="23"/>
        <v>0</v>
      </c>
      <c r="G23" s="25">
        <f t="shared" si="23"/>
        <v>0</v>
      </c>
      <c r="H23" s="25">
        <f>SUM(B23:G23)</f>
        <v>0</v>
      </c>
      <c r="I23" s="26">
        <f>I21+I22</f>
        <v>0</v>
      </c>
      <c r="J23" s="26">
        <f t="shared" ref="J23:P23" si="24">J17+J21+J22</f>
        <v>0</v>
      </c>
      <c r="K23" s="26">
        <f t="shared" si="24"/>
        <v>0</v>
      </c>
      <c r="L23" s="26">
        <f t="shared" si="24"/>
        <v>0</v>
      </c>
      <c r="M23" s="26">
        <f t="shared" si="24"/>
        <v>0</v>
      </c>
      <c r="N23" s="26">
        <f t="shared" si="24"/>
        <v>0</v>
      </c>
      <c r="O23" s="26">
        <f t="shared" si="24"/>
        <v>1163.4000000000001</v>
      </c>
      <c r="P23" s="26">
        <f t="shared" si="24"/>
        <v>0</v>
      </c>
      <c r="Q23" s="26">
        <f t="shared" ref="Q23:R23" si="25">Q17+Q21+Q22</f>
        <v>0</v>
      </c>
      <c r="R23" s="26">
        <f t="shared" si="25"/>
        <v>0</v>
      </c>
      <c r="S23" s="26">
        <f>S17+S21+S22</f>
        <v>0</v>
      </c>
      <c r="T23" s="26">
        <f>T17+T21+T22</f>
        <v>0</v>
      </c>
      <c r="U23" s="26">
        <f>U17+U21+U22</f>
        <v>0</v>
      </c>
      <c r="V23" s="12">
        <f t="shared" si="1"/>
        <v>1163.4000000000001</v>
      </c>
      <c r="W23" s="27">
        <f>J23+L23+N23+P23+T23+R23</f>
        <v>0</v>
      </c>
    </row>
    <row r="24" spans="1:23" ht="15" thickBot="1" x14ac:dyDescent="0.4">
      <c r="A24" s="28" t="s">
        <v>9</v>
      </c>
      <c r="B24" s="25">
        <f t="shared" ref="B24:G24" si="26">B21+B22</f>
        <v>0</v>
      </c>
      <c r="C24" s="25">
        <f t="shared" si="26"/>
        <v>0</v>
      </c>
      <c r="D24" s="25">
        <f t="shared" si="26"/>
        <v>0</v>
      </c>
      <c r="E24" s="25">
        <f t="shared" si="26"/>
        <v>0</v>
      </c>
      <c r="F24" s="25">
        <f t="shared" si="26"/>
        <v>0</v>
      </c>
      <c r="G24" s="25">
        <f t="shared" si="26"/>
        <v>0</v>
      </c>
      <c r="H24" s="25">
        <f>SUM(B24:G24)</f>
        <v>0</v>
      </c>
      <c r="I24" s="26">
        <f t="shared" ref="I24:U24" si="27">I21+I22</f>
        <v>0</v>
      </c>
      <c r="J24" s="26">
        <f t="shared" si="27"/>
        <v>0</v>
      </c>
      <c r="K24" s="26">
        <f t="shared" si="27"/>
        <v>0</v>
      </c>
      <c r="L24" s="26">
        <f t="shared" si="27"/>
        <v>0</v>
      </c>
      <c r="M24" s="26">
        <f t="shared" si="27"/>
        <v>0</v>
      </c>
      <c r="N24" s="26">
        <f t="shared" si="27"/>
        <v>0</v>
      </c>
      <c r="O24" s="26">
        <f t="shared" si="27"/>
        <v>1163.4000000000001</v>
      </c>
      <c r="P24" s="26">
        <f t="shared" si="27"/>
        <v>0</v>
      </c>
      <c r="Q24" s="26">
        <f t="shared" ref="Q24:R24" si="28">Q21+Q22</f>
        <v>0</v>
      </c>
      <c r="R24" s="26">
        <f t="shared" si="28"/>
        <v>0</v>
      </c>
      <c r="S24" s="26">
        <f t="shared" si="27"/>
        <v>0</v>
      </c>
      <c r="T24" s="26">
        <f t="shared" si="27"/>
        <v>0</v>
      </c>
      <c r="U24" s="26">
        <f t="shared" si="27"/>
        <v>0</v>
      </c>
      <c r="V24" s="12">
        <f t="shared" si="1"/>
        <v>1163.4000000000001</v>
      </c>
      <c r="W24" s="27">
        <f>J24+L24+N24+P24+T24</f>
        <v>0</v>
      </c>
    </row>
    <row r="25" spans="1:23" ht="15" thickBot="1" x14ac:dyDescent="0.4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33"/>
    </row>
    <row r="26" spans="1:23" ht="15" thickBot="1" x14ac:dyDescent="0.4">
      <c r="A26" s="34" t="s">
        <v>15</v>
      </c>
      <c r="B26" s="9">
        <v>310104.65000000002</v>
      </c>
      <c r="C26" s="9">
        <v>0</v>
      </c>
      <c r="D26" s="9">
        <v>0</v>
      </c>
      <c r="E26" s="9">
        <v>0</v>
      </c>
      <c r="F26" s="9">
        <v>0</v>
      </c>
      <c r="G26" s="9">
        <v>609</v>
      </c>
      <c r="H26" s="9">
        <f>SUM(B26:G26)</f>
        <v>310713.65000000002</v>
      </c>
      <c r="I26" s="32">
        <v>56962.608</v>
      </c>
      <c r="J26" s="32">
        <v>5728.72</v>
      </c>
      <c r="K26" s="32">
        <v>0</v>
      </c>
      <c r="L26" s="32">
        <v>0</v>
      </c>
      <c r="M26" s="32">
        <v>0</v>
      </c>
      <c r="N26" s="32">
        <v>0</v>
      </c>
      <c r="O26" s="32">
        <v>1994.4</v>
      </c>
      <c r="P26" s="32">
        <v>0</v>
      </c>
      <c r="Q26" s="32">
        <v>12374.64</v>
      </c>
      <c r="R26" s="32">
        <v>0</v>
      </c>
      <c r="S26" s="32">
        <v>31215.73</v>
      </c>
      <c r="T26" s="32">
        <v>29548.67</v>
      </c>
      <c r="U26" s="32">
        <v>0</v>
      </c>
      <c r="V26" s="12">
        <f t="shared" si="1"/>
        <v>413261.02800000005</v>
      </c>
      <c r="W26" s="13">
        <f>J26+L26+N26+P26+T26+R26</f>
        <v>35277.39</v>
      </c>
    </row>
    <row r="27" spans="1:23" s="35" customFormat="1" ht="15" thickBot="1" x14ac:dyDescent="0.4">
      <c r="A27" s="36" t="s">
        <v>16</v>
      </c>
      <c r="B27" s="37">
        <v>2243965.88</v>
      </c>
      <c r="C27" s="37">
        <v>232991.83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2476957.71</v>
      </c>
      <c r="I27" s="38">
        <v>715903.03</v>
      </c>
      <c r="J27" s="38">
        <v>71802.16</v>
      </c>
      <c r="K27" s="38">
        <v>0</v>
      </c>
      <c r="L27" s="38">
        <v>0</v>
      </c>
      <c r="M27" s="38">
        <v>0</v>
      </c>
      <c r="N27" s="38">
        <v>0</v>
      </c>
      <c r="O27" s="38">
        <v>6786.5</v>
      </c>
      <c r="P27" s="38">
        <v>0</v>
      </c>
      <c r="Q27" s="38">
        <v>127800.67</v>
      </c>
      <c r="R27" s="38">
        <v>0</v>
      </c>
      <c r="S27" s="38">
        <v>232554.69</v>
      </c>
      <c r="T27" s="38">
        <v>89933.1</v>
      </c>
      <c r="U27" s="38">
        <v>0</v>
      </c>
      <c r="V27" s="12">
        <f t="shared" si="1"/>
        <v>3560002.6</v>
      </c>
      <c r="W27" s="39">
        <f>J27+L27+N27+P27+T27+R27</f>
        <v>161735.26</v>
      </c>
    </row>
    <row r="28" spans="1:23" ht="15" thickBot="1" x14ac:dyDescent="0.4">
      <c r="A28" s="28" t="s">
        <v>8</v>
      </c>
      <c r="B28" s="25">
        <f>B26+B27</f>
        <v>2554070.5299999998</v>
      </c>
      <c r="C28" s="25">
        <f t="shared" ref="C28:G28" si="29">C26+C27</f>
        <v>232991.83</v>
      </c>
      <c r="D28" s="25">
        <f t="shared" si="29"/>
        <v>0</v>
      </c>
      <c r="E28" s="25">
        <f t="shared" si="29"/>
        <v>0</v>
      </c>
      <c r="F28" s="25">
        <f t="shared" si="29"/>
        <v>0</v>
      </c>
      <c r="G28" s="25">
        <f t="shared" si="29"/>
        <v>609</v>
      </c>
      <c r="H28" s="25">
        <f>SUM(B28:G28)</f>
        <v>2787671.36</v>
      </c>
      <c r="I28" s="26">
        <f>I26+I27</f>
        <v>772865.63800000004</v>
      </c>
      <c r="J28" s="26">
        <f>J22+J26+J27</f>
        <v>77530.880000000005</v>
      </c>
      <c r="K28" s="26">
        <f>K22+K26+K27</f>
        <v>0</v>
      </c>
      <c r="L28" s="26">
        <f>L26+L27</f>
        <v>0</v>
      </c>
      <c r="M28" s="26">
        <f t="shared" ref="M28:P28" si="30">M26+M27</f>
        <v>0</v>
      </c>
      <c r="N28" s="26">
        <f t="shared" si="30"/>
        <v>0</v>
      </c>
      <c r="O28" s="26">
        <f t="shared" si="30"/>
        <v>8780.9</v>
      </c>
      <c r="P28" s="26">
        <f t="shared" si="30"/>
        <v>0</v>
      </c>
      <c r="Q28" s="26">
        <f>Q26+Q27</f>
        <v>140175.31</v>
      </c>
      <c r="R28" s="26">
        <f t="shared" ref="R28" si="31">R26+R27</f>
        <v>0</v>
      </c>
      <c r="S28" s="26">
        <f>S26+S27</f>
        <v>263770.42</v>
      </c>
      <c r="T28" s="26">
        <f t="shared" ref="T28" si="32">T26+T27</f>
        <v>119481.77</v>
      </c>
      <c r="U28" s="26">
        <f t="shared" ref="U28" si="33">U26+U27</f>
        <v>0</v>
      </c>
      <c r="V28" s="12">
        <f t="shared" si="1"/>
        <v>3973263.6279999996</v>
      </c>
      <c r="W28" s="27">
        <f>J28+L28+N28+P28+T28+R28</f>
        <v>197012.65000000002</v>
      </c>
    </row>
    <row r="29" spans="1:23" ht="15" thickBot="1" x14ac:dyDescent="0.4">
      <c r="A29" s="28" t="s">
        <v>9</v>
      </c>
      <c r="B29" s="25">
        <f t="shared" ref="B29:G29" si="34">B26+B27</f>
        <v>2554070.5299999998</v>
      </c>
      <c r="C29" s="25">
        <f t="shared" si="34"/>
        <v>232991.83</v>
      </c>
      <c r="D29" s="25">
        <f t="shared" si="34"/>
        <v>0</v>
      </c>
      <c r="E29" s="25">
        <f t="shared" si="34"/>
        <v>0</v>
      </c>
      <c r="F29" s="25">
        <f t="shared" si="34"/>
        <v>0</v>
      </c>
      <c r="G29" s="25">
        <f t="shared" si="34"/>
        <v>609</v>
      </c>
      <c r="H29" s="25">
        <f>SUM(B29:G29)</f>
        <v>2787671.36</v>
      </c>
      <c r="I29" s="26">
        <f t="shared" ref="I29:K29" si="35">I26+I27</f>
        <v>772865.63800000004</v>
      </c>
      <c r="J29" s="26">
        <f t="shared" si="35"/>
        <v>77530.880000000005</v>
      </c>
      <c r="K29" s="26">
        <f t="shared" si="35"/>
        <v>0</v>
      </c>
      <c r="L29" s="26">
        <f>L26+L27</f>
        <v>0</v>
      </c>
      <c r="M29" s="26">
        <f t="shared" ref="M29:P29" si="36">M26+M27</f>
        <v>0</v>
      </c>
      <c r="N29" s="26">
        <f t="shared" si="36"/>
        <v>0</v>
      </c>
      <c r="O29" s="26">
        <f t="shared" si="36"/>
        <v>8780.9</v>
      </c>
      <c r="P29" s="26">
        <f t="shared" si="36"/>
        <v>0</v>
      </c>
      <c r="Q29" s="26">
        <f>Q26+Q27</f>
        <v>140175.31</v>
      </c>
      <c r="R29" s="26">
        <f t="shared" ref="R29" si="37">R26+R27</f>
        <v>0</v>
      </c>
      <c r="S29" s="26">
        <f>S26+S27</f>
        <v>263770.42</v>
      </c>
      <c r="T29" s="26">
        <f t="shared" ref="T29:U29" si="38">T26+T27</f>
        <v>119481.77</v>
      </c>
      <c r="U29" s="26">
        <f t="shared" si="38"/>
        <v>0</v>
      </c>
      <c r="V29" s="12">
        <f t="shared" si="1"/>
        <v>3973263.6279999996</v>
      </c>
      <c r="W29" s="27">
        <f t="shared" ref="W29" si="39">J29+L29+N29+P29+T29</f>
        <v>197012.65000000002</v>
      </c>
    </row>
    <row r="30" spans="1:23" ht="15" thickBot="1" x14ac:dyDescent="0.4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17.5" x14ac:dyDescent="0.35">
      <c r="A31" s="7"/>
    </row>
    <row r="32" spans="1:23" x14ac:dyDescent="0.35">
      <c r="A32" s="8" t="s">
        <v>11</v>
      </c>
    </row>
    <row r="33" spans="1:1" x14ac:dyDescent="0.35">
      <c r="A33" s="8" t="s">
        <v>20</v>
      </c>
    </row>
    <row r="34" spans="1:1" x14ac:dyDescent="0.35">
      <c r="A34" s="8" t="s">
        <v>12</v>
      </c>
    </row>
    <row r="35" spans="1:1" x14ac:dyDescent="0.35">
      <c r="A35" s="8" t="s">
        <v>13</v>
      </c>
    </row>
  </sheetData>
  <mergeCells count="10">
    <mergeCell ref="A1:W1"/>
    <mergeCell ref="A2:W2"/>
    <mergeCell ref="A3:W3"/>
    <mergeCell ref="I4:J4"/>
    <mergeCell ref="K4:L4"/>
    <mergeCell ref="M4:N4"/>
    <mergeCell ref="O4:P4"/>
    <mergeCell ref="S4:T4"/>
    <mergeCell ref="V4:W4"/>
    <mergeCell ref="Q4:R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Q27" sqref="Q27:Q29"/>
    </sheetView>
  </sheetViews>
  <sheetFormatPr defaultRowHeight="14.5" x14ac:dyDescent="0.35"/>
  <cols>
    <col min="1" max="1" width="21.453125" customWidth="1"/>
    <col min="2" max="7" width="18.7265625" customWidth="1"/>
    <col min="8" max="8" width="15.453125" bestFit="1" customWidth="1"/>
    <col min="9" max="9" width="14.26953125" bestFit="1" customWidth="1"/>
    <col min="10" max="10" width="12.7265625" customWidth="1"/>
    <col min="11" max="11" width="13.453125" customWidth="1"/>
    <col min="12" max="12" width="12.7265625" customWidth="1"/>
    <col min="13" max="13" width="13.453125" customWidth="1"/>
    <col min="14" max="14" width="12.7265625" customWidth="1"/>
    <col min="15" max="15" width="13.453125" customWidth="1"/>
    <col min="16" max="18" width="12.7265625" customWidth="1"/>
    <col min="19" max="19" width="14.26953125" bestFit="1" customWidth="1"/>
    <col min="20" max="20" width="12.7265625" customWidth="1"/>
    <col min="21" max="21" width="12.453125" bestFit="1" customWidth="1"/>
    <col min="22" max="22" width="15.453125" bestFit="1" customWidth="1"/>
    <col min="23" max="23" width="12.453125" bestFit="1" customWidth="1"/>
  </cols>
  <sheetData>
    <row r="1" spans="1:23" ht="15" thickTop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x14ac:dyDescent="0.35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5" thickBot="1" x14ac:dyDescent="0.4">
      <c r="A3" s="46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3" ht="40.5" thickTop="1" x14ac:dyDescent="0.3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29</v>
      </c>
      <c r="H4" s="3" t="s">
        <v>14</v>
      </c>
      <c r="I4" s="49" t="s">
        <v>17</v>
      </c>
      <c r="J4" s="50"/>
      <c r="K4" s="49" t="s">
        <v>18</v>
      </c>
      <c r="L4" s="50"/>
      <c r="M4" s="49" t="s">
        <v>19</v>
      </c>
      <c r="N4" s="50"/>
      <c r="O4" s="49" t="s">
        <v>33</v>
      </c>
      <c r="P4" s="50"/>
      <c r="Q4" s="49" t="s">
        <v>43</v>
      </c>
      <c r="R4" s="50"/>
      <c r="S4" s="49" t="s">
        <v>31</v>
      </c>
      <c r="T4" s="50"/>
      <c r="U4" s="4" t="s">
        <v>3</v>
      </c>
      <c r="V4" s="51" t="s">
        <v>4</v>
      </c>
      <c r="W4" s="52"/>
    </row>
    <row r="5" spans="1:23" ht="15" thickBot="1" x14ac:dyDescent="0.4">
      <c r="A5" s="2" t="s">
        <v>1</v>
      </c>
      <c r="B5" s="14" t="s">
        <v>26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8"/>
      <c r="I5" s="55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55" t="s">
        <v>5</v>
      </c>
      <c r="R5" s="56" t="s">
        <v>6</v>
      </c>
      <c r="S5" s="16" t="s">
        <v>5</v>
      </c>
      <c r="T5" s="17" t="s">
        <v>6</v>
      </c>
      <c r="U5" s="18"/>
      <c r="V5" s="16" t="s">
        <v>5</v>
      </c>
      <c r="W5" s="19" t="s">
        <v>6</v>
      </c>
    </row>
    <row r="6" spans="1:23" ht="24" thickTop="1" thickBot="1" x14ac:dyDescent="0.4">
      <c r="A6" s="5" t="s">
        <v>7</v>
      </c>
      <c r="B6" s="9"/>
      <c r="C6" s="9"/>
      <c r="D6" s="9"/>
      <c r="E6" s="9"/>
      <c r="F6" s="9"/>
      <c r="G6" s="9"/>
      <c r="H6" s="9"/>
      <c r="I6" s="53"/>
      <c r="J6" s="9"/>
      <c r="K6" s="9"/>
      <c r="L6" s="9"/>
      <c r="M6" s="9"/>
      <c r="N6" s="9"/>
      <c r="O6" s="9"/>
      <c r="P6" s="9"/>
      <c r="Q6" s="53"/>
      <c r="R6" s="53"/>
      <c r="S6" s="9"/>
      <c r="T6" s="9"/>
      <c r="U6" s="9"/>
      <c r="V6" s="9"/>
      <c r="W6" s="22"/>
    </row>
    <row r="7" spans="1:23" ht="15" thickBot="1" x14ac:dyDescent="0.4">
      <c r="A7" s="29" t="s">
        <v>36</v>
      </c>
      <c r="B7" s="9">
        <v>140991.55600000001</v>
      </c>
      <c r="C7" s="9">
        <v>0</v>
      </c>
      <c r="D7" s="9">
        <v>0</v>
      </c>
      <c r="E7" s="9">
        <v>0</v>
      </c>
      <c r="F7" s="9">
        <v>0</v>
      </c>
      <c r="G7" s="9">
        <v>1097</v>
      </c>
      <c r="H7" s="9">
        <f>SUM(B7:G7)</f>
        <v>142088.55600000001</v>
      </c>
      <c r="I7" s="32">
        <v>10015.92</v>
      </c>
      <c r="J7" s="12">
        <v>1158.96</v>
      </c>
      <c r="K7" s="12">
        <v>0</v>
      </c>
      <c r="L7" s="12">
        <v>0</v>
      </c>
      <c r="M7" s="12">
        <v>0</v>
      </c>
      <c r="N7" s="12">
        <v>0</v>
      </c>
      <c r="O7" s="12">
        <v>116.23</v>
      </c>
      <c r="P7" s="12">
        <v>0</v>
      </c>
      <c r="Q7" s="32">
        <v>4348.8</v>
      </c>
      <c r="R7" s="32">
        <v>0</v>
      </c>
      <c r="S7" s="12">
        <v>14805.07</v>
      </c>
      <c r="T7" s="12">
        <v>5383.66</v>
      </c>
      <c r="U7" s="12">
        <v>0</v>
      </c>
      <c r="V7" s="12">
        <f>H7+I7+K7+M7+O7+S7+U7+S34+Q7</f>
        <v>171374.57600000003</v>
      </c>
      <c r="W7" s="13">
        <f>J7+L7+N7+P7+T7+R7</f>
        <v>6542.62</v>
      </c>
    </row>
    <row r="8" spans="1:23" ht="15" thickBot="1" x14ac:dyDescent="0.4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3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2"/>
      <c r="R8" s="32"/>
      <c r="S8" s="12">
        <v>0</v>
      </c>
      <c r="T8" s="12">
        <v>0</v>
      </c>
      <c r="U8" s="12">
        <v>0</v>
      </c>
      <c r="V8" s="12">
        <f t="shared" ref="V8:V29" si="1">H8+I8+K8+M8+O8+S8+U8+S35+Q8</f>
        <v>0</v>
      </c>
      <c r="W8" s="13">
        <f>J8+L8+N8+P8+T8+R8</f>
        <v>0</v>
      </c>
    </row>
    <row r="9" spans="1:23" ht="23.5" thickBot="1" x14ac:dyDescent="0.4">
      <c r="A9" s="24" t="s">
        <v>10</v>
      </c>
      <c r="B9" s="25">
        <f>B7+B8</f>
        <v>140991.55600000001</v>
      </c>
      <c r="C9" s="25">
        <f t="shared" ref="C9:F9" si="2">C7+C8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25">
        <f>G7+G8</f>
        <v>1097</v>
      </c>
      <c r="H9" s="25">
        <f t="shared" si="0"/>
        <v>142088.55600000001</v>
      </c>
      <c r="I9" s="32">
        <f>I7+I8</f>
        <v>10015.92</v>
      </c>
      <c r="J9" s="26">
        <f t="shared" ref="J9:U9" si="3">J7+J8</f>
        <v>1158.96</v>
      </c>
      <c r="K9" s="26">
        <f t="shared" si="3"/>
        <v>0</v>
      </c>
      <c r="L9" s="26">
        <f t="shared" si="3"/>
        <v>0</v>
      </c>
      <c r="M9" s="26">
        <f t="shared" si="3"/>
        <v>0</v>
      </c>
      <c r="N9" s="26">
        <f t="shared" si="3"/>
        <v>0</v>
      </c>
      <c r="O9" s="26">
        <f t="shared" si="3"/>
        <v>116.23</v>
      </c>
      <c r="P9" s="26">
        <f t="shared" si="3"/>
        <v>0</v>
      </c>
      <c r="Q9" s="32">
        <f>SUM(Q7:Q8)</f>
        <v>4348.8</v>
      </c>
      <c r="R9" s="32">
        <f>SUM(R7:R8)</f>
        <v>0</v>
      </c>
      <c r="S9" s="26">
        <f t="shared" si="3"/>
        <v>14805.07</v>
      </c>
      <c r="T9" s="26">
        <f t="shared" si="3"/>
        <v>5383.66</v>
      </c>
      <c r="U9" s="26">
        <f t="shared" si="3"/>
        <v>0</v>
      </c>
      <c r="V9" s="12">
        <f t="shared" si="1"/>
        <v>171374.57600000003</v>
      </c>
      <c r="W9" s="27">
        <f>J9+L9+N9+P9+T9+R9</f>
        <v>6542.62</v>
      </c>
    </row>
    <row r="10" spans="1:23" ht="15" thickBot="1" x14ac:dyDescent="0.4">
      <c r="A10" s="28" t="s">
        <v>8</v>
      </c>
      <c r="B10" s="25">
        <f>B9</f>
        <v>140991.55600000001</v>
      </c>
      <c r="C10" s="25">
        <f t="shared" ref="C10:F10" si="4">C9</f>
        <v>0</v>
      </c>
      <c r="D10" s="25">
        <f t="shared" si="4"/>
        <v>0</v>
      </c>
      <c r="E10" s="25">
        <f t="shared" si="4"/>
        <v>0</v>
      </c>
      <c r="F10" s="25">
        <f t="shared" si="4"/>
        <v>0</v>
      </c>
      <c r="G10" s="25">
        <f>G9</f>
        <v>1097</v>
      </c>
      <c r="H10" s="25">
        <f t="shared" ref="H10:H11" si="5">SUM(B10:G10)</f>
        <v>142088.55600000001</v>
      </c>
      <c r="I10" s="32">
        <f>I9</f>
        <v>10015.92</v>
      </c>
      <c r="J10" s="26">
        <f t="shared" ref="J10:U10" si="6">J9</f>
        <v>1158.96</v>
      </c>
      <c r="K10" s="26">
        <f t="shared" si="6"/>
        <v>0</v>
      </c>
      <c r="L10" s="26">
        <f t="shared" si="6"/>
        <v>0</v>
      </c>
      <c r="M10" s="26">
        <f t="shared" si="6"/>
        <v>0</v>
      </c>
      <c r="N10" s="26">
        <f t="shared" si="6"/>
        <v>0</v>
      </c>
      <c r="O10" s="26">
        <f t="shared" si="6"/>
        <v>116.23</v>
      </c>
      <c r="P10" s="26">
        <f t="shared" si="6"/>
        <v>0</v>
      </c>
      <c r="Q10" s="32">
        <f t="shared" si="6"/>
        <v>4348.8</v>
      </c>
      <c r="R10" s="32">
        <f t="shared" si="6"/>
        <v>0</v>
      </c>
      <c r="S10" s="26">
        <f t="shared" si="6"/>
        <v>14805.07</v>
      </c>
      <c r="T10" s="26">
        <f t="shared" si="6"/>
        <v>5383.66</v>
      </c>
      <c r="U10" s="26">
        <f t="shared" si="6"/>
        <v>0</v>
      </c>
      <c r="V10" s="12">
        <f t="shared" si="1"/>
        <v>171374.57600000003</v>
      </c>
      <c r="W10" s="27">
        <f>J10+L10+N10+P10+T10</f>
        <v>6542.62</v>
      </c>
    </row>
    <row r="11" spans="1:23" ht="15" thickBot="1" x14ac:dyDescent="0.4">
      <c r="A11" s="28" t="s">
        <v>9</v>
      </c>
      <c r="B11" s="25">
        <f>B9</f>
        <v>140991.55600000001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1097</v>
      </c>
      <c r="H11" s="25">
        <f t="shared" si="5"/>
        <v>142088.55600000001</v>
      </c>
      <c r="I11" s="32">
        <f>I9</f>
        <v>10015.92</v>
      </c>
      <c r="J11" s="26">
        <f t="shared" ref="J11:U11" si="8">J9</f>
        <v>1158.96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116.23</v>
      </c>
      <c r="P11" s="26">
        <f t="shared" si="8"/>
        <v>0</v>
      </c>
      <c r="Q11" s="32">
        <f t="shared" si="8"/>
        <v>4348.8</v>
      </c>
      <c r="R11" s="32">
        <f t="shared" si="8"/>
        <v>0</v>
      </c>
      <c r="S11" s="26">
        <f t="shared" si="8"/>
        <v>14805.07</v>
      </c>
      <c r="T11" s="26">
        <f t="shared" si="8"/>
        <v>5383.66</v>
      </c>
      <c r="U11" s="26">
        <f t="shared" si="8"/>
        <v>0</v>
      </c>
      <c r="V11" s="12">
        <f t="shared" si="1"/>
        <v>171374.57600000003</v>
      </c>
      <c r="W11" s="27">
        <f>J11+L11+N11+P11+T11</f>
        <v>6542.62</v>
      </c>
    </row>
    <row r="12" spans="1:23" ht="15" thickBot="1" x14ac:dyDescent="0.4">
      <c r="A12" s="6"/>
      <c r="B12" s="9"/>
      <c r="C12" s="11"/>
      <c r="D12" s="11"/>
      <c r="E12" s="11"/>
      <c r="F12" s="11"/>
      <c r="G12" s="10"/>
      <c r="H12" s="9"/>
      <c r="I12" s="32"/>
      <c r="J12" s="12"/>
      <c r="K12" s="12"/>
      <c r="L12" s="12"/>
      <c r="M12" s="12"/>
      <c r="N12" s="12"/>
      <c r="O12" s="12"/>
      <c r="P12" s="12"/>
      <c r="Q12" s="32"/>
      <c r="R12" s="32"/>
      <c r="S12" s="12"/>
      <c r="T12" s="12"/>
      <c r="U12" s="12"/>
      <c r="V12" s="12">
        <f t="shared" si="1"/>
        <v>0</v>
      </c>
      <c r="W12" s="13"/>
    </row>
    <row r="13" spans="1:23" ht="15" thickBot="1" x14ac:dyDescent="0.4">
      <c r="A13" s="5" t="s">
        <v>27</v>
      </c>
      <c r="B13" s="9">
        <v>0</v>
      </c>
      <c r="C13" s="11">
        <v>0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0</v>
      </c>
      <c r="I13" s="3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32">
        <v>0</v>
      </c>
      <c r="R13" s="32">
        <v>0</v>
      </c>
      <c r="S13" s="12">
        <v>0</v>
      </c>
      <c r="T13" s="12">
        <v>0</v>
      </c>
      <c r="U13" s="12">
        <v>0</v>
      </c>
      <c r="V13" s="12">
        <f t="shared" si="1"/>
        <v>0</v>
      </c>
      <c r="W13" s="13">
        <f>J13+L13+N13+P13+T13+R13</f>
        <v>0</v>
      </c>
    </row>
    <row r="14" spans="1:23" ht="15" thickBot="1" x14ac:dyDescent="0.4">
      <c r="A14" s="5" t="s">
        <v>28</v>
      </c>
      <c r="B14" s="9">
        <v>2702050.63</v>
      </c>
      <c r="C14" s="11">
        <v>378979.25</v>
      </c>
      <c r="D14" s="11">
        <v>0</v>
      </c>
      <c r="E14" s="11">
        <v>0</v>
      </c>
      <c r="F14" s="20">
        <v>0</v>
      </c>
      <c r="G14" s="23">
        <v>1097</v>
      </c>
      <c r="H14" s="9">
        <f>SUM(B14:G14)</f>
        <v>3082126.88</v>
      </c>
      <c r="I14" s="32">
        <v>771673.23</v>
      </c>
      <c r="J14" s="12">
        <v>89053.34</v>
      </c>
      <c r="K14" s="12">
        <v>0</v>
      </c>
      <c r="L14" s="12">
        <v>0</v>
      </c>
      <c r="M14" s="12">
        <v>0</v>
      </c>
      <c r="N14" s="12">
        <v>0</v>
      </c>
      <c r="O14" s="12">
        <v>4921.5600000000004</v>
      </c>
      <c r="P14" s="12">
        <v>0</v>
      </c>
      <c r="Q14" s="32">
        <v>145035.91</v>
      </c>
      <c r="R14" s="32">
        <v>0</v>
      </c>
      <c r="S14" s="12">
        <v>274834.45</v>
      </c>
      <c r="T14" s="12">
        <v>128577</v>
      </c>
      <c r="U14" s="12">
        <v>0</v>
      </c>
      <c r="V14" s="12">
        <f t="shared" si="1"/>
        <v>4278592.03</v>
      </c>
      <c r="W14" s="13">
        <f>J14+L14+N14+P14+T14</f>
        <v>217630.34</v>
      </c>
    </row>
    <row r="15" spans="1:23" ht="15" thickBot="1" x14ac:dyDescent="0.4">
      <c r="A15" s="28" t="s">
        <v>8</v>
      </c>
      <c r="B15" s="25">
        <f t="shared" ref="B15:G15" si="9">B13+B14</f>
        <v>2702050.63</v>
      </c>
      <c r="C15" s="25">
        <f t="shared" si="9"/>
        <v>378979.25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1097</v>
      </c>
      <c r="H15" s="25">
        <f>SUM(B15:G15)</f>
        <v>3082126.88</v>
      </c>
      <c r="I15" s="32">
        <f>I13+I14</f>
        <v>771673.23</v>
      </c>
      <c r="J15" s="26">
        <f t="shared" ref="J15:U15" si="10">J9+J13+J14</f>
        <v>90212.3</v>
      </c>
      <c r="K15" s="26">
        <f t="shared" si="10"/>
        <v>0</v>
      </c>
      <c r="L15" s="26">
        <f t="shared" si="10"/>
        <v>0</v>
      </c>
      <c r="M15" s="26">
        <f t="shared" si="10"/>
        <v>0</v>
      </c>
      <c r="N15" s="26">
        <f t="shared" si="10"/>
        <v>0</v>
      </c>
      <c r="O15" s="26">
        <f>O13+O14</f>
        <v>4921.5600000000004</v>
      </c>
      <c r="P15" s="26">
        <f t="shared" si="10"/>
        <v>0</v>
      </c>
      <c r="Q15" s="32">
        <f>Q13+Q14</f>
        <v>145035.91</v>
      </c>
      <c r="R15" s="32">
        <f t="shared" ref="R15" si="11">R9+R13+R14</f>
        <v>0</v>
      </c>
      <c r="S15" s="26">
        <f>S13+S14</f>
        <v>274834.45</v>
      </c>
      <c r="T15" s="26">
        <f>T13+T14</f>
        <v>128577</v>
      </c>
      <c r="U15" s="26">
        <f t="shared" si="10"/>
        <v>0</v>
      </c>
      <c r="V15" s="12">
        <f t="shared" si="1"/>
        <v>4278592.03</v>
      </c>
      <c r="W15" s="27">
        <f>J15+L15+N15+P15+T15</f>
        <v>218789.3</v>
      </c>
    </row>
    <row r="16" spans="1:23" ht="15" thickBot="1" x14ac:dyDescent="0.4">
      <c r="A16" s="28" t="s">
        <v>9</v>
      </c>
      <c r="B16" s="25">
        <f t="shared" ref="B16:G16" si="12">B13+B14</f>
        <v>2702050.63</v>
      </c>
      <c r="C16" s="25">
        <f t="shared" si="12"/>
        <v>378979.25</v>
      </c>
      <c r="D16" s="25">
        <f t="shared" si="12"/>
        <v>0</v>
      </c>
      <c r="E16" s="25">
        <f t="shared" si="12"/>
        <v>0</v>
      </c>
      <c r="F16" s="25">
        <f t="shared" si="12"/>
        <v>0</v>
      </c>
      <c r="G16" s="25">
        <f t="shared" si="12"/>
        <v>1097</v>
      </c>
      <c r="H16" s="25">
        <f>SUM(B16:G16)</f>
        <v>3082126.88</v>
      </c>
      <c r="I16" s="32">
        <f t="shared" ref="I16:U16" si="13">I13+I14</f>
        <v>771673.23</v>
      </c>
      <c r="J16" s="26">
        <f t="shared" si="13"/>
        <v>89053.34</v>
      </c>
      <c r="K16" s="26">
        <f t="shared" si="13"/>
        <v>0</v>
      </c>
      <c r="L16" s="26">
        <f t="shared" si="13"/>
        <v>0</v>
      </c>
      <c r="M16" s="26">
        <f t="shared" si="13"/>
        <v>0</v>
      </c>
      <c r="N16" s="26">
        <f t="shared" si="13"/>
        <v>0</v>
      </c>
      <c r="O16" s="26">
        <f t="shared" si="13"/>
        <v>4921.5600000000004</v>
      </c>
      <c r="P16" s="26">
        <f t="shared" si="13"/>
        <v>0</v>
      </c>
      <c r="Q16" s="32">
        <f t="shared" si="13"/>
        <v>145035.91</v>
      </c>
      <c r="R16" s="32">
        <f t="shared" si="13"/>
        <v>0</v>
      </c>
      <c r="S16" s="26">
        <f t="shared" si="13"/>
        <v>274834.45</v>
      </c>
      <c r="T16" s="26">
        <f t="shared" si="13"/>
        <v>128577</v>
      </c>
      <c r="U16" s="26">
        <f t="shared" si="13"/>
        <v>0</v>
      </c>
      <c r="V16" s="12">
        <f t="shared" si="1"/>
        <v>4278592.03</v>
      </c>
      <c r="W16" s="27">
        <f>J16+L16+N16+P16+T16</f>
        <v>217630.34</v>
      </c>
    </row>
    <row r="17" spans="1:23" ht="15" thickBot="1" x14ac:dyDescent="0.4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f t="shared" si="1"/>
        <v>0</v>
      </c>
      <c r="W17" s="33"/>
    </row>
    <row r="18" spans="1:23" ht="15" thickBot="1" x14ac:dyDescent="0.4">
      <c r="A18" s="34" t="s">
        <v>30</v>
      </c>
      <c r="B18" s="9">
        <v>295588.95</v>
      </c>
      <c r="C18" s="9">
        <v>9075.49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304664.44</v>
      </c>
      <c r="I18" s="32">
        <v>56189.96</v>
      </c>
      <c r="J18" s="32">
        <v>6501.36</v>
      </c>
      <c r="K18" s="32">
        <v>0</v>
      </c>
      <c r="L18" s="32">
        <v>0</v>
      </c>
      <c r="M18" s="32">
        <v>0</v>
      </c>
      <c r="N18" s="32">
        <v>0</v>
      </c>
      <c r="O18" s="32">
        <v>348.69</v>
      </c>
      <c r="P18" s="32">
        <v>0</v>
      </c>
      <c r="Q18" s="32">
        <v>12462.16</v>
      </c>
      <c r="R18" s="32">
        <v>0</v>
      </c>
      <c r="S18" s="32">
        <v>29975.16</v>
      </c>
      <c r="T18" s="32">
        <v>34140</v>
      </c>
      <c r="U18" s="32">
        <v>0</v>
      </c>
      <c r="V18" s="12">
        <f t="shared" si="1"/>
        <v>403640.41</v>
      </c>
      <c r="W18" s="13">
        <f>J18+L18+N18+P18+T18+R18</f>
        <v>40641.360000000001</v>
      </c>
    </row>
    <row r="19" spans="1:23" ht="15" thickBot="1" x14ac:dyDescent="0.4">
      <c r="A19" s="28" t="s">
        <v>8</v>
      </c>
      <c r="B19" s="25">
        <f>B17+B18</f>
        <v>295588.95</v>
      </c>
      <c r="C19" s="25">
        <f t="shared" ref="C19:G19" si="14">C17+C18</f>
        <v>9075.49</v>
      </c>
      <c r="D19" s="25">
        <f t="shared" si="14"/>
        <v>0</v>
      </c>
      <c r="E19" s="25">
        <f t="shared" si="14"/>
        <v>0</v>
      </c>
      <c r="F19" s="25">
        <f t="shared" si="14"/>
        <v>0</v>
      </c>
      <c r="G19" s="25">
        <f t="shared" si="14"/>
        <v>0</v>
      </c>
      <c r="H19" s="25">
        <f>SUM(B19:G19)</f>
        <v>304664.44</v>
      </c>
      <c r="I19" s="32">
        <f>I17+I18</f>
        <v>56189.96</v>
      </c>
      <c r="J19" s="26">
        <f t="shared" ref="J19:U19" si="15">J13+J17+J18</f>
        <v>6501.36</v>
      </c>
      <c r="K19" s="26">
        <f t="shared" si="15"/>
        <v>0</v>
      </c>
      <c r="L19" s="26">
        <f>L18</f>
        <v>0</v>
      </c>
      <c r="M19" s="26">
        <f t="shared" si="15"/>
        <v>0</v>
      </c>
      <c r="N19" s="26">
        <f t="shared" si="15"/>
        <v>0</v>
      </c>
      <c r="O19" s="26">
        <f>O18</f>
        <v>348.69</v>
      </c>
      <c r="P19" s="26">
        <f t="shared" si="15"/>
        <v>0</v>
      </c>
      <c r="Q19" s="32">
        <f>Q18</f>
        <v>12462.16</v>
      </c>
      <c r="R19" s="32">
        <f t="shared" ref="R19" si="16">R13+R17+R18</f>
        <v>0</v>
      </c>
      <c r="S19" s="26">
        <f>S18</f>
        <v>29975.16</v>
      </c>
      <c r="T19" s="26">
        <f>T18</f>
        <v>34140</v>
      </c>
      <c r="U19" s="26">
        <f t="shared" si="15"/>
        <v>0</v>
      </c>
      <c r="V19" s="12">
        <f t="shared" si="1"/>
        <v>403640.41</v>
      </c>
      <c r="W19" s="27">
        <f>J19+L19+N19+P19+T19</f>
        <v>40641.360000000001</v>
      </c>
    </row>
    <row r="20" spans="1:23" ht="15" thickBot="1" x14ac:dyDescent="0.4">
      <c r="A20" s="28" t="s">
        <v>9</v>
      </c>
      <c r="B20" s="25">
        <f t="shared" ref="B20:G20" si="17">B17+B18</f>
        <v>295588.95</v>
      </c>
      <c r="C20" s="25">
        <f t="shared" si="17"/>
        <v>9075.49</v>
      </c>
      <c r="D20" s="25">
        <f t="shared" si="17"/>
        <v>0</v>
      </c>
      <c r="E20" s="25">
        <f t="shared" si="17"/>
        <v>0</v>
      </c>
      <c r="F20" s="25">
        <f t="shared" si="17"/>
        <v>0</v>
      </c>
      <c r="G20" s="25">
        <f t="shared" si="17"/>
        <v>0</v>
      </c>
      <c r="H20" s="25">
        <f>SUM(B20:G20)</f>
        <v>304664.44</v>
      </c>
      <c r="I20" s="32">
        <f t="shared" ref="I20:U20" si="18">I17+I18</f>
        <v>56189.96</v>
      </c>
      <c r="J20" s="26">
        <f t="shared" si="18"/>
        <v>6501.36</v>
      </c>
      <c r="K20" s="26">
        <f t="shared" si="18"/>
        <v>0</v>
      </c>
      <c r="L20" s="26">
        <f t="shared" si="18"/>
        <v>0</v>
      </c>
      <c r="M20" s="26">
        <f t="shared" si="18"/>
        <v>0</v>
      </c>
      <c r="N20" s="26">
        <f t="shared" si="18"/>
        <v>0</v>
      </c>
      <c r="O20" s="26">
        <f>O17+O18</f>
        <v>348.69</v>
      </c>
      <c r="P20" s="26">
        <f t="shared" si="18"/>
        <v>0</v>
      </c>
      <c r="Q20" s="32">
        <f t="shared" si="18"/>
        <v>12462.16</v>
      </c>
      <c r="R20" s="32">
        <f t="shared" si="18"/>
        <v>0</v>
      </c>
      <c r="S20" s="26">
        <f t="shared" si="18"/>
        <v>29975.16</v>
      </c>
      <c r="T20" s="26">
        <f t="shared" si="18"/>
        <v>34140</v>
      </c>
      <c r="U20" s="26">
        <f t="shared" si="18"/>
        <v>0</v>
      </c>
      <c r="V20" s="12">
        <f t="shared" si="1"/>
        <v>403640.41</v>
      </c>
      <c r="W20" s="27">
        <f>J20+L20+N20+P20+T20</f>
        <v>40641.360000000001</v>
      </c>
    </row>
    <row r="21" spans="1:23" ht="15" thickBot="1" x14ac:dyDescent="0.4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33"/>
    </row>
    <row r="22" spans="1:23" ht="15" thickBot="1" x14ac:dyDescent="0.4">
      <c r="A22" s="3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12">
        <f t="shared" si="1"/>
        <v>0</v>
      </c>
      <c r="W22" s="13">
        <f>J22+L22+N22+P22+T22+R22</f>
        <v>0</v>
      </c>
    </row>
    <row r="23" spans="1:23" ht="15" thickBot="1" x14ac:dyDescent="0.4">
      <c r="A23" s="28" t="s">
        <v>8</v>
      </c>
      <c r="B23" s="25">
        <f>B21+B22</f>
        <v>0</v>
      </c>
      <c r="C23" s="25">
        <f t="shared" ref="C23:G23" si="19">C21+C22</f>
        <v>0</v>
      </c>
      <c r="D23" s="25">
        <f t="shared" si="19"/>
        <v>0</v>
      </c>
      <c r="E23" s="25">
        <f t="shared" si="19"/>
        <v>0</v>
      </c>
      <c r="F23" s="25">
        <f t="shared" si="19"/>
        <v>0</v>
      </c>
      <c r="G23" s="25">
        <f t="shared" si="19"/>
        <v>0</v>
      </c>
      <c r="H23" s="25">
        <f>SUM(B23:G23)</f>
        <v>0</v>
      </c>
      <c r="I23" s="32">
        <f>I21+I22</f>
        <v>0</v>
      </c>
      <c r="J23" s="26">
        <f t="shared" ref="J23:P23" si="20">J17+J21+J22</f>
        <v>0</v>
      </c>
      <c r="K23" s="26">
        <f t="shared" si="20"/>
        <v>0</v>
      </c>
      <c r="L23" s="26">
        <f t="shared" si="20"/>
        <v>0</v>
      </c>
      <c r="M23" s="26">
        <f t="shared" si="20"/>
        <v>0</v>
      </c>
      <c r="N23" s="26">
        <f t="shared" si="20"/>
        <v>0</v>
      </c>
      <c r="O23" s="26">
        <f t="shared" si="20"/>
        <v>0</v>
      </c>
      <c r="P23" s="26">
        <f t="shared" si="20"/>
        <v>0</v>
      </c>
      <c r="Q23" s="32">
        <f t="shared" ref="Q23:R23" si="21">Q17+Q21+Q22</f>
        <v>0</v>
      </c>
      <c r="R23" s="32">
        <f t="shared" si="21"/>
        <v>0</v>
      </c>
      <c r="S23" s="26">
        <f>S17+S21+S22</f>
        <v>0</v>
      </c>
      <c r="T23" s="26">
        <f>T17+T21+T22</f>
        <v>0</v>
      </c>
      <c r="U23" s="26">
        <f>U17+U21+U22</f>
        <v>0</v>
      </c>
      <c r="V23" s="12">
        <f t="shared" si="1"/>
        <v>0</v>
      </c>
      <c r="W23" s="27">
        <f>J23+L23+N23+P23+T23+R23</f>
        <v>0</v>
      </c>
    </row>
    <row r="24" spans="1:23" ht="15" thickBot="1" x14ac:dyDescent="0.4">
      <c r="A24" s="28" t="s">
        <v>9</v>
      </c>
      <c r="B24" s="25">
        <f t="shared" ref="B24:G24" si="22">B21+B22</f>
        <v>0</v>
      </c>
      <c r="C24" s="25">
        <f t="shared" si="22"/>
        <v>0</v>
      </c>
      <c r="D24" s="25">
        <f t="shared" si="22"/>
        <v>0</v>
      </c>
      <c r="E24" s="25">
        <f t="shared" si="22"/>
        <v>0</v>
      </c>
      <c r="F24" s="25">
        <f t="shared" si="22"/>
        <v>0</v>
      </c>
      <c r="G24" s="25">
        <f t="shared" si="22"/>
        <v>0</v>
      </c>
      <c r="H24" s="25">
        <f>SUM(B24:G24)</f>
        <v>0</v>
      </c>
      <c r="I24" s="32">
        <f t="shared" ref="I24:U24" si="23">I21+I22</f>
        <v>0</v>
      </c>
      <c r="J24" s="26">
        <f t="shared" si="23"/>
        <v>0</v>
      </c>
      <c r="K24" s="26">
        <f t="shared" si="23"/>
        <v>0</v>
      </c>
      <c r="L24" s="26">
        <f t="shared" si="23"/>
        <v>0</v>
      </c>
      <c r="M24" s="26">
        <f t="shared" si="23"/>
        <v>0</v>
      </c>
      <c r="N24" s="26">
        <f t="shared" si="23"/>
        <v>0</v>
      </c>
      <c r="O24" s="26">
        <f t="shared" si="23"/>
        <v>0</v>
      </c>
      <c r="P24" s="26">
        <f t="shared" si="23"/>
        <v>0</v>
      </c>
      <c r="Q24" s="32">
        <f t="shared" si="23"/>
        <v>0</v>
      </c>
      <c r="R24" s="32">
        <f t="shared" si="23"/>
        <v>0</v>
      </c>
      <c r="S24" s="26">
        <f t="shared" si="23"/>
        <v>0</v>
      </c>
      <c r="T24" s="26">
        <f t="shared" si="23"/>
        <v>0</v>
      </c>
      <c r="U24" s="26">
        <f t="shared" si="23"/>
        <v>0</v>
      </c>
      <c r="V24" s="12">
        <f t="shared" si="1"/>
        <v>0</v>
      </c>
      <c r="W24" s="27">
        <f>J24+L24+N24+P24+T24</f>
        <v>0</v>
      </c>
    </row>
    <row r="25" spans="1:23" ht="15" thickBot="1" x14ac:dyDescent="0.4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33"/>
    </row>
    <row r="26" spans="1:23" ht="15" thickBot="1" x14ac:dyDescent="0.4">
      <c r="A26" s="34" t="s">
        <v>15</v>
      </c>
      <c r="B26" s="9">
        <f>940216.2-613.5</f>
        <v>939602.7</v>
      </c>
      <c r="C26" s="9">
        <v>0</v>
      </c>
      <c r="D26" s="9">
        <v>0</v>
      </c>
      <c r="E26" s="9">
        <v>0</v>
      </c>
      <c r="F26" s="9">
        <v>0</v>
      </c>
      <c r="G26" s="9">
        <v>1097</v>
      </c>
      <c r="H26" s="9">
        <f>SUM(B26:G26)</f>
        <v>940699.7</v>
      </c>
      <c r="I26" s="32">
        <v>73505.600000000006</v>
      </c>
      <c r="J26" s="32">
        <v>8504.76</v>
      </c>
      <c r="K26" s="32">
        <v>0</v>
      </c>
      <c r="L26" s="32">
        <v>0</v>
      </c>
      <c r="M26" s="32">
        <v>0</v>
      </c>
      <c r="N26" s="32">
        <v>0</v>
      </c>
      <c r="O26" s="32">
        <v>464.92</v>
      </c>
      <c r="P26" s="32">
        <v>0</v>
      </c>
      <c r="Q26" s="32">
        <v>16810.96</v>
      </c>
      <c r="R26" s="32">
        <v>0</v>
      </c>
      <c r="S26" s="32">
        <v>39373.79</v>
      </c>
      <c r="T26" s="32">
        <v>3400.52</v>
      </c>
      <c r="U26" s="32">
        <v>0</v>
      </c>
      <c r="V26" s="12">
        <f t="shared" si="1"/>
        <v>1070854.97</v>
      </c>
      <c r="W26" s="33">
        <f>J26+L26+N26+P26+T26+R26</f>
        <v>11905.28</v>
      </c>
    </row>
    <row r="27" spans="1:23" s="35" customFormat="1" ht="15" thickBot="1" x14ac:dyDescent="0.4">
      <c r="A27" s="36" t="s">
        <v>16</v>
      </c>
      <c r="B27" s="37">
        <v>2315864.7400000002</v>
      </c>
      <c r="C27" s="37">
        <v>230233.77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2546098.5100000002</v>
      </c>
      <c r="I27" s="38">
        <v>698167.63</v>
      </c>
      <c r="J27" s="38">
        <v>80548.58</v>
      </c>
      <c r="K27" s="38">
        <v>0</v>
      </c>
      <c r="L27" s="38">
        <v>0</v>
      </c>
      <c r="M27" s="38">
        <v>0</v>
      </c>
      <c r="N27" s="38">
        <v>0</v>
      </c>
      <c r="O27" s="38">
        <v>4456.6400000000003</v>
      </c>
      <c r="P27" s="38">
        <v>0</v>
      </c>
      <c r="Q27" s="38">
        <v>128224.95</v>
      </c>
      <c r="R27" s="38">
        <v>0</v>
      </c>
      <c r="S27" s="38">
        <v>235460.66</v>
      </c>
      <c r="T27" s="38">
        <v>94536.48</v>
      </c>
      <c r="U27" s="38">
        <v>0</v>
      </c>
      <c r="V27" s="12">
        <f t="shared" si="1"/>
        <v>3612408.3900000006</v>
      </c>
      <c r="W27" s="39">
        <f>J27+L27+N27+P27+T27+R27</f>
        <v>175085.06</v>
      </c>
    </row>
    <row r="28" spans="1:23" ht="15" thickBot="1" x14ac:dyDescent="0.4">
      <c r="A28" s="28" t="s">
        <v>8</v>
      </c>
      <c r="B28" s="25">
        <f>B26+B27</f>
        <v>3255467.4400000004</v>
      </c>
      <c r="C28" s="25">
        <f t="shared" ref="C28:G28" si="24">C26+C27</f>
        <v>230233.77</v>
      </c>
      <c r="D28" s="25">
        <f t="shared" si="24"/>
        <v>0</v>
      </c>
      <c r="E28" s="25">
        <f t="shared" si="24"/>
        <v>0</v>
      </c>
      <c r="F28" s="25">
        <f t="shared" si="24"/>
        <v>0</v>
      </c>
      <c r="G28" s="25">
        <f t="shared" si="24"/>
        <v>1097</v>
      </c>
      <c r="H28" s="25">
        <f>SUM(B28:G28)</f>
        <v>3486798.2100000004</v>
      </c>
      <c r="I28" s="32">
        <f>I26+I27</f>
        <v>771673.23</v>
      </c>
      <c r="J28" s="26">
        <f>J22+J26+J27</f>
        <v>89053.34</v>
      </c>
      <c r="K28" s="26">
        <f>K22+K26+K27</f>
        <v>0</v>
      </c>
      <c r="L28" s="26">
        <f>L26+L27</f>
        <v>0</v>
      </c>
      <c r="M28" s="26">
        <f t="shared" ref="M28:P28" si="25">M26+M27</f>
        <v>0</v>
      </c>
      <c r="N28" s="26">
        <f t="shared" si="25"/>
        <v>0</v>
      </c>
      <c r="O28" s="26">
        <f t="shared" si="25"/>
        <v>4921.5600000000004</v>
      </c>
      <c r="P28" s="26">
        <f t="shared" si="25"/>
        <v>0</v>
      </c>
      <c r="Q28" s="32">
        <f>Q26+Q27</f>
        <v>145035.91</v>
      </c>
      <c r="R28" s="32">
        <f t="shared" ref="R28" si="26">R26+R27</f>
        <v>0</v>
      </c>
      <c r="S28" s="26">
        <f>S26+S27</f>
        <v>274834.45</v>
      </c>
      <c r="T28" s="26">
        <f t="shared" ref="T28:U28" si="27">T26+T27</f>
        <v>97937</v>
      </c>
      <c r="U28" s="26">
        <f t="shared" si="27"/>
        <v>0</v>
      </c>
      <c r="V28" s="12">
        <f t="shared" si="1"/>
        <v>4683263.3600000003</v>
      </c>
      <c r="W28" s="27">
        <f>J28+L28+N28+P28+T28+R28</f>
        <v>186990.34</v>
      </c>
    </row>
    <row r="29" spans="1:23" ht="15" thickBot="1" x14ac:dyDescent="0.4">
      <c r="A29" s="28" t="s">
        <v>9</v>
      </c>
      <c r="B29" s="25">
        <f t="shared" ref="B29:G29" si="28">B26+B27</f>
        <v>3255467.4400000004</v>
      </c>
      <c r="C29" s="25">
        <v>378979.25</v>
      </c>
      <c r="D29" s="25">
        <f t="shared" si="28"/>
        <v>0</v>
      </c>
      <c r="E29" s="25">
        <f t="shared" si="28"/>
        <v>0</v>
      </c>
      <c r="F29" s="25">
        <f t="shared" si="28"/>
        <v>0</v>
      </c>
      <c r="G29" s="25">
        <f t="shared" si="28"/>
        <v>1097</v>
      </c>
      <c r="H29" s="25">
        <f>SUM(B29:G29)</f>
        <v>3635543.6900000004</v>
      </c>
      <c r="I29" s="32">
        <f t="shared" ref="I29:K29" si="29">I26+I27</f>
        <v>771673.23</v>
      </c>
      <c r="J29" s="26">
        <f t="shared" si="29"/>
        <v>89053.34</v>
      </c>
      <c r="K29" s="26">
        <f t="shared" si="29"/>
        <v>0</v>
      </c>
      <c r="L29" s="26">
        <f>L26+L27</f>
        <v>0</v>
      </c>
      <c r="M29" s="26">
        <f t="shared" ref="M29:P29" si="30">M26+M27</f>
        <v>0</v>
      </c>
      <c r="N29" s="26">
        <f t="shared" si="30"/>
        <v>0</v>
      </c>
      <c r="O29" s="26">
        <f t="shared" si="30"/>
        <v>4921.5600000000004</v>
      </c>
      <c r="P29" s="26">
        <f t="shared" si="30"/>
        <v>0</v>
      </c>
      <c r="Q29" s="32">
        <f>Q26+Q27</f>
        <v>145035.91</v>
      </c>
      <c r="R29" s="32">
        <f t="shared" ref="R29" si="31">R26+R27</f>
        <v>0</v>
      </c>
      <c r="S29" s="26">
        <f>S26+S27</f>
        <v>274834.45</v>
      </c>
      <c r="T29" s="26">
        <f t="shared" ref="T29:U29" si="32">T26+T27</f>
        <v>97937</v>
      </c>
      <c r="U29" s="26">
        <f t="shared" si="32"/>
        <v>0</v>
      </c>
      <c r="V29" s="12">
        <f t="shared" si="1"/>
        <v>4832008.84</v>
      </c>
      <c r="W29" s="27">
        <f t="shared" ref="W29" si="33">J29+L29+N29+P29+T29</f>
        <v>186990.34</v>
      </c>
    </row>
    <row r="30" spans="1:23" ht="15" thickBot="1" x14ac:dyDescent="0.4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17.5" x14ac:dyDescent="0.35">
      <c r="A31" s="7"/>
    </row>
    <row r="32" spans="1:23" x14ac:dyDescent="0.35">
      <c r="A32" s="8" t="s">
        <v>11</v>
      </c>
    </row>
    <row r="33" spans="1:1" x14ac:dyDescent="0.35">
      <c r="A33" s="8" t="s">
        <v>20</v>
      </c>
    </row>
    <row r="34" spans="1:1" x14ac:dyDescent="0.35">
      <c r="A34" s="8" t="s">
        <v>12</v>
      </c>
    </row>
    <row r="35" spans="1:1" x14ac:dyDescent="0.35">
      <c r="A35" s="8" t="s">
        <v>13</v>
      </c>
    </row>
  </sheetData>
  <mergeCells count="10">
    <mergeCell ref="A1:W1"/>
    <mergeCell ref="A2:W2"/>
    <mergeCell ref="A3:W3"/>
    <mergeCell ref="S4:T4"/>
    <mergeCell ref="V4:W4"/>
    <mergeCell ref="I4:J4"/>
    <mergeCell ref="K4:L4"/>
    <mergeCell ref="M4:N4"/>
    <mergeCell ref="O4:P4"/>
    <mergeCell ref="Q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topLeftCell="A5" workbookViewId="0">
      <selection activeCell="X8" sqref="X8"/>
    </sheetView>
  </sheetViews>
  <sheetFormatPr defaultRowHeight="14.5" x14ac:dyDescent="0.35"/>
  <cols>
    <col min="1" max="1" width="21.453125" customWidth="1"/>
    <col min="2" max="7" width="18.7265625" customWidth="1"/>
    <col min="8" max="8" width="15.453125" bestFit="1" customWidth="1"/>
    <col min="9" max="9" width="14.26953125" bestFit="1" customWidth="1"/>
    <col min="10" max="10" width="12.7265625" customWidth="1"/>
    <col min="11" max="11" width="13.453125" customWidth="1"/>
    <col min="12" max="12" width="12.7265625" customWidth="1"/>
    <col min="13" max="13" width="13.453125" customWidth="1"/>
    <col min="14" max="14" width="12.7265625" customWidth="1"/>
    <col min="15" max="15" width="13.453125" customWidth="1"/>
    <col min="16" max="18" width="12.7265625" customWidth="1"/>
    <col min="19" max="19" width="14.26953125" bestFit="1" customWidth="1"/>
    <col min="20" max="20" width="12.7265625" customWidth="1"/>
    <col min="21" max="21" width="12.453125" bestFit="1" customWidth="1"/>
    <col min="22" max="22" width="15.453125" bestFit="1" customWidth="1"/>
    <col min="23" max="23" width="12.453125" bestFit="1" customWidth="1"/>
  </cols>
  <sheetData>
    <row r="1" spans="1:23" ht="15" thickTop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x14ac:dyDescent="0.35">
      <c r="A2" s="43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5" thickBot="1" x14ac:dyDescent="0.4">
      <c r="A3" s="46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3" ht="40.5" thickTop="1" x14ac:dyDescent="0.3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29</v>
      </c>
      <c r="H4" s="3" t="s">
        <v>14</v>
      </c>
      <c r="I4" s="49" t="s">
        <v>17</v>
      </c>
      <c r="J4" s="50"/>
      <c r="K4" s="49" t="s">
        <v>18</v>
      </c>
      <c r="L4" s="50"/>
      <c r="M4" s="49" t="s">
        <v>19</v>
      </c>
      <c r="N4" s="50"/>
      <c r="O4" s="49" t="s">
        <v>33</v>
      </c>
      <c r="P4" s="50"/>
      <c r="Q4" s="57" t="s">
        <v>34</v>
      </c>
      <c r="R4" s="58"/>
      <c r="S4" s="49" t="s">
        <v>31</v>
      </c>
      <c r="T4" s="50"/>
      <c r="U4" s="4" t="s">
        <v>3</v>
      </c>
      <c r="V4" s="51" t="s">
        <v>4</v>
      </c>
      <c r="W4" s="52"/>
    </row>
    <row r="5" spans="1:23" ht="15" thickBot="1" x14ac:dyDescent="0.4">
      <c r="A5" s="2" t="s">
        <v>1</v>
      </c>
      <c r="B5" s="14" t="s">
        <v>26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55" t="s">
        <v>5</v>
      </c>
      <c r="R5" s="56" t="s">
        <v>6</v>
      </c>
      <c r="S5" s="16" t="s">
        <v>5</v>
      </c>
      <c r="T5" s="17" t="s">
        <v>6</v>
      </c>
      <c r="U5" s="18"/>
      <c r="V5" s="16" t="s">
        <v>5</v>
      </c>
      <c r="W5" s="19" t="s">
        <v>6</v>
      </c>
    </row>
    <row r="6" spans="1:23" ht="24" thickTop="1" thickBot="1" x14ac:dyDescent="0.4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3"/>
      <c r="R6" s="53"/>
      <c r="S6" s="9"/>
      <c r="T6" s="9"/>
      <c r="U6" s="9"/>
      <c r="V6" s="9"/>
      <c r="W6" s="22"/>
    </row>
    <row r="7" spans="1:23" ht="15" thickBot="1" x14ac:dyDescent="0.4">
      <c r="A7" s="29" t="s">
        <v>36</v>
      </c>
      <c r="B7" s="9">
        <v>146961.38</v>
      </c>
      <c r="C7" s="9">
        <v>0</v>
      </c>
      <c r="D7" s="9">
        <v>0</v>
      </c>
      <c r="E7" s="9">
        <v>0</v>
      </c>
      <c r="F7" s="9">
        <v>0</v>
      </c>
      <c r="G7" s="9">
        <v>907</v>
      </c>
      <c r="H7" s="9">
        <f>SUM(B7:G7)</f>
        <v>147868.38</v>
      </c>
      <c r="I7" s="32">
        <v>9974.52</v>
      </c>
      <c r="J7" s="12">
        <v>1154.1600000000001</v>
      </c>
      <c r="K7" s="12">
        <v>0</v>
      </c>
      <c r="L7" s="12">
        <v>0</v>
      </c>
      <c r="M7" s="12">
        <v>0</v>
      </c>
      <c r="N7" s="12">
        <v>0</v>
      </c>
      <c r="O7" s="12">
        <v>109.69</v>
      </c>
      <c r="P7" s="12">
        <v>0</v>
      </c>
      <c r="Q7" s="32">
        <v>4348.8</v>
      </c>
      <c r="R7" s="32">
        <v>0</v>
      </c>
      <c r="S7" s="12">
        <v>15400.06</v>
      </c>
      <c r="T7" s="12">
        <v>5599.88</v>
      </c>
      <c r="U7" s="12">
        <v>0</v>
      </c>
      <c r="V7" s="12">
        <f t="shared" ref="V7:V29" si="0">H7+I7+K7+M7+O7+S7+U7+Q7</f>
        <v>177701.44999999998</v>
      </c>
      <c r="W7" s="13">
        <f>J7+L7+N7+P7+T7+R7</f>
        <v>6754.04</v>
      </c>
    </row>
    <row r="8" spans="1:23" ht="15" thickBot="1" x14ac:dyDescent="0.4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1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2"/>
      <c r="R8" s="32"/>
      <c r="S8" s="12">
        <v>0</v>
      </c>
      <c r="T8" s="12">
        <v>0</v>
      </c>
      <c r="U8" s="12">
        <v>0</v>
      </c>
      <c r="V8" s="12">
        <f t="shared" si="0"/>
        <v>0</v>
      </c>
      <c r="W8" s="13">
        <f>J8+L8+N8+P8+T8+R8</f>
        <v>0</v>
      </c>
    </row>
    <row r="9" spans="1:23" ht="23.5" thickBot="1" x14ac:dyDescent="0.4">
      <c r="A9" s="24" t="s">
        <v>10</v>
      </c>
      <c r="B9" s="25">
        <f>B7+B8</f>
        <v>146961.38</v>
      </c>
      <c r="C9" s="25">
        <f t="shared" ref="C9:F9" si="2">C7+C8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25">
        <f>G7+G8</f>
        <v>907</v>
      </c>
      <c r="H9" s="25">
        <f t="shared" si="1"/>
        <v>147868.38</v>
      </c>
      <c r="I9" s="26">
        <f>I7+I8</f>
        <v>9974.52</v>
      </c>
      <c r="J9" s="26">
        <f t="shared" ref="J9:U9" si="3">J7+J8</f>
        <v>1154.1600000000001</v>
      </c>
      <c r="K9" s="26">
        <f t="shared" si="3"/>
        <v>0</v>
      </c>
      <c r="L9" s="26">
        <f t="shared" si="3"/>
        <v>0</v>
      </c>
      <c r="M9" s="26">
        <f t="shared" si="3"/>
        <v>0</v>
      </c>
      <c r="N9" s="26">
        <f t="shared" si="3"/>
        <v>0</v>
      </c>
      <c r="O9" s="26">
        <f t="shared" si="3"/>
        <v>109.69</v>
      </c>
      <c r="P9" s="26">
        <f t="shared" si="3"/>
        <v>0</v>
      </c>
      <c r="Q9" s="32">
        <f>SUM(Q7:Q8)</f>
        <v>4348.8</v>
      </c>
      <c r="R9" s="32">
        <f>SUM(R7:R8)</f>
        <v>0</v>
      </c>
      <c r="S9" s="26">
        <f t="shared" si="3"/>
        <v>15400.06</v>
      </c>
      <c r="T9" s="26">
        <f t="shared" si="3"/>
        <v>5599.88</v>
      </c>
      <c r="U9" s="26">
        <f t="shared" si="3"/>
        <v>0</v>
      </c>
      <c r="V9" s="12">
        <f t="shared" si="0"/>
        <v>177701.44999999998</v>
      </c>
      <c r="W9" s="27">
        <f>J9+L9+N9+P9+T9+R9</f>
        <v>6754.04</v>
      </c>
    </row>
    <row r="10" spans="1:23" ht="15" thickBot="1" x14ac:dyDescent="0.4">
      <c r="A10" s="28" t="s">
        <v>8</v>
      </c>
      <c r="B10" s="25">
        <f>B9</f>
        <v>146961.38</v>
      </c>
      <c r="C10" s="25">
        <f t="shared" ref="C10:F10" si="4">C9</f>
        <v>0</v>
      </c>
      <c r="D10" s="25">
        <f t="shared" si="4"/>
        <v>0</v>
      </c>
      <c r="E10" s="25">
        <f t="shared" si="4"/>
        <v>0</v>
      </c>
      <c r="F10" s="25">
        <f t="shared" si="4"/>
        <v>0</v>
      </c>
      <c r="G10" s="25">
        <f>G9</f>
        <v>907</v>
      </c>
      <c r="H10" s="25">
        <f t="shared" ref="H10:H11" si="5">SUM(B10:G10)</f>
        <v>147868.38</v>
      </c>
      <c r="I10" s="26">
        <f>I9</f>
        <v>9974.52</v>
      </c>
      <c r="J10" s="26">
        <f t="shared" ref="J10:U10" si="6">J9</f>
        <v>1154.1600000000001</v>
      </c>
      <c r="K10" s="26">
        <f t="shared" si="6"/>
        <v>0</v>
      </c>
      <c r="L10" s="26">
        <f t="shared" si="6"/>
        <v>0</v>
      </c>
      <c r="M10" s="26">
        <f t="shared" si="6"/>
        <v>0</v>
      </c>
      <c r="N10" s="26">
        <f t="shared" si="6"/>
        <v>0</v>
      </c>
      <c r="O10" s="26">
        <f t="shared" si="6"/>
        <v>109.69</v>
      </c>
      <c r="P10" s="26">
        <f t="shared" si="6"/>
        <v>0</v>
      </c>
      <c r="Q10" s="32">
        <f t="shared" si="6"/>
        <v>4348.8</v>
      </c>
      <c r="R10" s="32">
        <f t="shared" si="6"/>
        <v>0</v>
      </c>
      <c r="S10" s="26">
        <f t="shared" si="6"/>
        <v>15400.06</v>
      </c>
      <c r="T10" s="26">
        <f t="shared" si="6"/>
        <v>5599.88</v>
      </c>
      <c r="U10" s="26">
        <f t="shared" si="6"/>
        <v>0</v>
      </c>
      <c r="V10" s="12">
        <f t="shared" si="0"/>
        <v>177701.44999999998</v>
      </c>
      <c r="W10" s="27">
        <f>J10+L10+N10+P10+T10</f>
        <v>6754.04</v>
      </c>
    </row>
    <row r="11" spans="1:23" ht="15" thickBot="1" x14ac:dyDescent="0.4">
      <c r="A11" s="28" t="s">
        <v>9</v>
      </c>
      <c r="B11" s="25">
        <f>B9</f>
        <v>146961.38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907</v>
      </c>
      <c r="H11" s="25">
        <f t="shared" si="5"/>
        <v>147868.38</v>
      </c>
      <c r="I11" s="26">
        <f>I9</f>
        <v>9974.52</v>
      </c>
      <c r="J11" s="26">
        <f t="shared" ref="J11:U11" si="8">J9</f>
        <v>1154.1600000000001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109.69</v>
      </c>
      <c r="P11" s="26">
        <f t="shared" si="8"/>
        <v>0</v>
      </c>
      <c r="Q11" s="32">
        <f t="shared" si="8"/>
        <v>4348.8</v>
      </c>
      <c r="R11" s="32">
        <f t="shared" si="8"/>
        <v>0</v>
      </c>
      <c r="S11" s="26">
        <f t="shared" si="8"/>
        <v>15400.06</v>
      </c>
      <c r="T11" s="26">
        <f t="shared" si="8"/>
        <v>5599.88</v>
      </c>
      <c r="U11" s="26">
        <f t="shared" si="8"/>
        <v>0</v>
      </c>
      <c r="V11" s="12">
        <f t="shared" si="0"/>
        <v>177701.44999999998</v>
      </c>
      <c r="W11" s="27">
        <f>J11+L11+N11+P11+T11</f>
        <v>6754.04</v>
      </c>
    </row>
    <row r="12" spans="1:23" ht="15" thickBot="1" x14ac:dyDescent="0.4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32"/>
      <c r="R12" s="32"/>
      <c r="S12" s="12"/>
      <c r="T12" s="12"/>
      <c r="U12" s="12"/>
      <c r="V12" s="12">
        <f t="shared" si="0"/>
        <v>0</v>
      </c>
      <c r="W12" s="13"/>
    </row>
    <row r="13" spans="1:23" ht="15" thickBot="1" x14ac:dyDescent="0.4">
      <c r="A13" s="5" t="s">
        <v>27</v>
      </c>
      <c r="B13" s="9">
        <v>0</v>
      </c>
      <c r="C13" s="11">
        <v>0</v>
      </c>
      <c r="D13" s="11">
        <v>0</v>
      </c>
      <c r="E13" s="11">
        <v>0</v>
      </c>
      <c r="F13" s="20">
        <v>0</v>
      </c>
      <c r="G13" s="21">
        <v>0</v>
      </c>
      <c r="H13" s="9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32">
        <v>0</v>
      </c>
      <c r="R13" s="32">
        <v>0</v>
      </c>
      <c r="S13" s="12">
        <v>0</v>
      </c>
      <c r="T13" s="12">
        <v>0</v>
      </c>
      <c r="U13" s="12">
        <v>0</v>
      </c>
      <c r="V13" s="12">
        <f t="shared" si="0"/>
        <v>0</v>
      </c>
      <c r="W13" s="13">
        <f>J13+L13+N13+P13+T13+R13</f>
        <v>0</v>
      </c>
    </row>
    <row r="14" spans="1:23" ht="15" thickBot="1" x14ac:dyDescent="0.4">
      <c r="A14" s="5" t="s">
        <v>28</v>
      </c>
      <c r="B14" s="9">
        <v>2737373.6</v>
      </c>
      <c r="C14" s="11">
        <v>281540.76</v>
      </c>
      <c r="D14" s="11">
        <v>0</v>
      </c>
      <c r="E14" s="11">
        <v>0</v>
      </c>
      <c r="F14" s="20">
        <v>0</v>
      </c>
      <c r="G14" s="23">
        <v>0</v>
      </c>
      <c r="H14" s="9">
        <f>SUM(B14:G14)</f>
        <v>3018914.3600000003</v>
      </c>
      <c r="I14" s="32">
        <v>721703.2</v>
      </c>
      <c r="J14" s="12">
        <v>90989.67</v>
      </c>
      <c r="K14" s="12">
        <v>0</v>
      </c>
      <c r="L14" s="12">
        <v>0</v>
      </c>
      <c r="M14" s="12">
        <v>0</v>
      </c>
      <c r="N14" s="12">
        <v>0</v>
      </c>
      <c r="O14" s="12">
        <v>4922.05</v>
      </c>
      <c r="P14" s="12">
        <v>0</v>
      </c>
      <c r="Q14" s="32">
        <v>145338.29</v>
      </c>
      <c r="R14" s="32">
        <v>0</v>
      </c>
      <c r="S14" s="32">
        <v>281903.25</v>
      </c>
      <c r="T14" s="12">
        <v>171458.6</v>
      </c>
      <c r="U14" s="12">
        <v>0</v>
      </c>
      <c r="V14" s="12">
        <f t="shared" si="0"/>
        <v>4172781.1500000004</v>
      </c>
      <c r="W14" s="13">
        <f>J14+L14+N14+P14+T14</f>
        <v>262448.27</v>
      </c>
    </row>
    <row r="15" spans="1:23" ht="15" thickBot="1" x14ac:dyDescent="0.4">
      <c r="A15" s="28" t="s">
        <v>8</v>
      </c>
      <c r="B15" s="25">
        <f t="shared" ref="B15:G15" si="9">B13+B14</f>
        <v>2737373.6</v>
      </c>
      <c r="C15" s="25">
        <f t="shared" si="9"/>
        <v>281540.76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0</v>
      </c>
      <c r="H15" s="25">
        <f>SUM(B15:G15)</f>
        <v>3018914.3600000003</v>
      </c>
      <c r="I15" s="26">
        <f>I13+I14</f>
        <v>721703.2</v>
      </c>
      <c r="J15" s="26">
        <v>90989.67</v>
      </c>
      <c r="K15" s="26">
        <f t="shared" ref="K15:P15" si="10">K9+K13+K14</f>
        <v>0</v>
      </c>
      <c r="L15" s="26">
        <f t="shared" si="10"/>
        <v>0</v>
      </c>
      <c r="M15" s="26">
        <f t="shared" si="10"/>
        <v>0</v>
      </c>
      <c r="N15" s="26">
        <f t="shared" si="10"/>
        <v>0</v>
      </c>
      <c r="O15" s="26">
        <f>O13+O14</f>
        <v>4922.05</v>
      </c>
      <c r="P15" s="26">
        <f t="shared" si="10"/>
        <v>0</v>
      </c>
      <c r="Q15" s="32">
        <f>Q13+Q14</f>
        <v>145338.29</v>
      </c>
      <c r="R15" s="32">
        <f t="shared" ref="R15" si="11">R9+R13+R14</f>
        <v>0</v>
      </c>
      <c r="S15" s="26">
        <f>S13+S14</f>
        <v>281903.25</v>
      </c>
      <c r="T15" s="26">
        <f>T13+T14</f>
        <v>171458.6</v>
      </c>
      <c r="U15" s="26">
        <f>U13+U14</f>
        <v>0</v>
      </c>
      <c r="V15" s="12">
        <f t="shared" si="0"/>
        <v>4172781.1500000004</v>
      </c>
      <c r="W15" s="27">
        <f>J15+L15+N15+P15+T15</f>
        <v>262448.27</v>
      </c>
    </row>
    <row r="16" spans="1:23" ht="15" thickBot="1" x14ac:dyDescent="0.4">
      <c r="A16" s="28" t="s">
        <v>9</v>
      </c>
      <c r="B16" s="25">
        <f t="shared" ref="B16:G16" si="12">B13+B14</f>
        <v>2737373.6</v>
      </c>
      <c r="C16" s="25">
        <f t="shared" si="12"/>
        <v>281540.76</v>
      </c>
      <c r="D16" s="25">
        <f t="shared" si="12"/>
        <v>0</v>
      </c>
      <c r="E16" s="25">
        <f t="shared" si="12"/>
        <v>0</v>
      </c>
      <c r="F16" s="25">
        <f t="shared" si="12"/>
        <v>0</v>
      </c>
      <c r="G16" s="25">
        <f t="shared" si="12"/>
        <v>0</v>
      </c>
      <c r="H16" s="25">
        <f>SUM(B16:G16)</f>
        <v>3018914.3600000003</v>
      </c>
      <c r="I16" s="26">
        <f t="shared" ref="I16:U16" si="13">I13+I14</f>
        <v>721703.2</v>
      </c>
      <c r="J16" s="26">
        <f t="shared" si="13"/>
        <v>90989.67</v>
      </c>
      <c r="K16" s="26">
        <f t="shared" si="13"/>
        <v>0</v>
      </c>
      <c r="L16" s="26">
        <f t="shared" si="13"/>
        <v>0</v>
      </c>
      <c r="M16" s="26">
        <f t="shared" si="13"/>
        <v>0</v>
      </c>
      <c r="N16" s="26">
        <f t="shared" si="13"/>
        <v>0</v>
      </c>
      <c r="O16" s="26">
        <f t="shared" si="13"/>
        <v>4922.05</v>
      </c>
      <c r="P16" s="26">
        <f t="shared" si="13"/>
        <v>0</v>
      </c>
      <c r="Q16" s="32">
        <f t="shared" si="13"/>
        <v>145338.29</v>
      </c>
      <c r="R16" s="32">
        <f t="shared" si="13"/>
        <v>0</v>
      </c>
      <c r="S16" s="26">
        <f t="shared" si="13"/>
        <v>281903.25</v>
      </c>
      <c r="T16" s="26">
        <f t="shared" si="13"/>
        <v>171458.6</v>
      </c>
      <c r="U16" s="26">
        <f t="shared" si="13"/>
        <v>0</v>
      </c>
      <c r="V16" s="12">
        <f t="shared" si="0"/>
        <v>4172781.1500000004</v>
      </c>
      <c r="W16" s="27">
        <f>J16+L16+N16+P16+T16</f>
        <v>262448.27</v>
      </c>
    </row>
    <row r="17" spans="1:23" ht="15" thickBot="1" x14ac:dyDescent="0.4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f t="shared" si="0"/>
        <v>0</v>
      </c>
      <c r="W17" s="33"/>
    </row>
    <row r="18" spans="1:23" ht="15" thickBot="1" x14ac:dyDescent="0.4">
      <c r="A18" s="34" t="s">
        <v>30</v>
      </c>
      <c r="B18" s="9">
        <v>396889.68</v>
      </c>
      <c r="C18" s="9">
        <v>1100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397989.68</v>
      </c>
      <c r="I18" s="32">
        <v>56197.56</v>
      </c>
      <c r="J18" s="32">
        <v>6501.84</v>
      </c>
      <c r="K18" s="32">
        <v>0</v>
      </c>
      <c r="L18" s="32">
        <v>0</v>
      </c>
      <c r="M18" s="32">
        <v>0</v>
      </c>
      <c r="N18" s="32">
        <v>0</v>
      </c>
      <c r="O18" s="32">
        <v>329.07</v>
      </c>
      <c r="P18" s="32">
        <v>0</v>
      </c>
      <c r="Q18" s="32">
        <v>12591</v>
      </c>
      <c r="R18" s="32">
        <v>0</v>
      </c>
      <c r="S18" s="32">
        <v>31063.5</v>
      </c>
      <c r="T18" s="32">
        <v>29121.61</v>
      </c>
      <c r="U18" s="32">
        <v>0</v>
      </c>
      <c r="V18" s="12">
        <f t="shared" si="0"/>
        <v>498170.81</v>
      </c>
      <c r="W18" s="13">
        <f>J18+L18+N18+P18+T18+R18</f>
        <v>35623.449999999997</v>
      </c>
    </row>
    <row r="19" spans="1:23" ht="15" thickBot="1" x14ac:dyDescent="0.4">
      <c r="A19" s="28" t="s">
        <v>8</v>
      </c>
      <c r="B19" s="25">
        <f>B17+B18</f>
        <v>396889.68</v>
      </c>
      <c r="C19" s="25">
        <f t="shared" ref="C19:G19" si="14">C17+C18</f>
        <v>1100</v>
      </c>
      <c r="D19" s="25">
        <f t="shared" si="14"/>
        <v>0</v>
      </c>
      <c r="E19" s="25">
        <f t="shared" si="14"/>
        <v>0</v>
      </c>
      <c r="F19" s="25">
        <f t="shared" si="14"/>
        <v>0</v>
      </c>
      <c r="G19" s="25">
        <f t="shared" si="14"/>
        <v>0</v>
      </c>
      <c r="H19" s="25">
        <f>SUM(B19:G19)</f>
        <v>397989.68</v>
      </c>
      <c r="I19" s="32">
        <f>I17+I18</f>
        <v>56197.56</v>
      </c>
      <c r="J19" s="26">
        <f t="shared" ref="J19:P19" si="15">J13+J17+J18</f>
        <v>6501.84</v>
      </c>
      <c r="K19" s="26">
        <f t="shared" si="15"/>
        <v>0</v>
      </c>
      <c r="L19" s="26">
        <v>0</v>
      </c>
      <c r="M19" s="26">
        <f t="shared" si="15"/>
        <v>0</v>
      </c>
      <c r="N19" s="26">
        <f t="shared" si="15"/>
        <v>0</v>
      </c>
      <c r="O19" s="26">
        <f>O18</f>
        <v>329.07</v>
      </c>
      <c r="P19" s="26">
        <f t="shared" si="15"/>
        <v>0</v>
      </c>
      <c r="Q19" s="32">
        <f>Q18</f>
        <v>12591</v>
      </c>
      <c r="R19" s="32">
        <f t="shared" ref="R19" si="16">R13+R17+R18</f>
        <v>0</v>
      </c>
      <c r="S19" s="26">
        <f>S18</f>
        <v>31063.5</v>
      </c>
      <c r="T19" s="26">
        <f>T18</f>
        <v>29121.61</v>
      </c>
      <c r="U19" s="26">
        <f>U18</f>
        <v>0</v>
      </c>
      <c r="V19" s="12">
        <f t="shared" si="0"/>
        <v>498170.81</v>
      </c>
      <c r="W19" s="27">
        <f>J19+L19+N19+P19+T19+R19</f>
        <v>35623.449999999997</v>
      </c>
    </row>
    <row r="20" spans="1:23" ht="15" thickBot="1" x14ac:dyDescent="0.4">
      <c r="A20" s="28" t="s">
        <v>9</v>
      </c>
      <c r="B20" s="25">
        <f t="shared" ref="B20:G20" si="17">B17+B18</f>
        <v>396889.68</v>
      </c>
      <c r="C20" s="25">
        <f t="shared" si="17"/>
        <v>1100</v>
      </c>
      <c r="D20" s="25">
        <f t="shared" si="17"/>
        <v>0</v>
      </c>
      <c r="E20" s="25">
        <f t="shared" si="17"/>
        <v>0</v>
      </c>
      <c r="F20" s="25">
        <f t="shared" si="17"/>
        <v>0</v>
      </c>
      <c r="G20" s="25">
        <f t="shared" si="17"/>
        <v>0</v>
      </c>
      <c r="H20" s="25">
        <f>SUM(B20:G20)</f>
        <v>397989.68</v>
      </c>
      <c r="I20" s="32">
        <f t="shared" ref="I20:U20" si="18">I17+I18</f>
        <v>56197.56</v>
      </c>
      <c r="J20" s="26">
        <f t="shared" si="18"/>
        <v>6501.84</v>
      </c>
      <c r="K20" s="26">
        <f t="shared" si="18"/>
        <v>0</v>
      </c>
      <c r="L20" s="26">
        <f t="shared" si="18"/>
        <v>0</v>
      </c>
      <c r="M20" s="26">
        <f t="shared" si="18"/>
        <v>0</v>
      </c>
      <c r="N20" s="26">
        <f t="shared" si="18"/>
        <v>0</v>
      </c>
      <c r="O20" s="26">
        <f>O17+O18</f>
        <v>329.07</v>
      </c>
      <c r="P20" s="26">
        <f t="shared" si="18"/>
        <v>0</v>
      </c>
      <c r="Q20" s="32">
        <f t="shared" si="18"/>
        <v>12591</v>
      </c>
      <c r="R20" s="32">
        <f t="shared" si="18"/>
        <v>0</v>
      </c>
      <c r="S20" s="26">
        <f t="shared" si="18"/>
        <v>31063.5</v>
      </c>
      <c r="T20" s="26">
        <f t="shared" si="18"/>
        <v>29121.61</v>
      </c>
      <c r="U20" s="26">
        <f t="shared" si="18"/>
        <v>0</v>
      </c>
      <c r="V20" s="12">
        <f t="shared" si="0"/>
        <v>498170.81</v>
      </c>
      <c r="W20" s="27">
        <f>J20+L20+N20+P20+T20</f>
        <v>35623.449999999997</v>
      </c>
    </row>
    <row r="21" spans="1:23" ht="15" thickBot="1" x14ac:dyDescent="0.4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0"/>
        <v>0</v>
      </c>
      <c r="W21" s="33"/>
    </row>
    <row r="22" spans="1:23" ht="15" thickBot="1" x14ac:dyDescent="0.4">
      <c r="A22" s="34" t="s">
        <v>32</v>
      </c>
      <c r="B22" s="9">
        <v>537129.72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12">
        <f t="shared" si="0"/>
        <v>0</v>
      </c>
      <c r="W22" s="13">
        <f>J22+L22+N22+P22+T22+R22</f>
        <v>0</v>
      </c>
    </row>
    <row r="23" spans="1:23" ht="15" thickBot="1" x14ac:dyDescent="0.4">
      <c r="A23" s="28" t="s">
        <v>8</v>
      </c>
      <c r="B23" s="25">
        <f>B21+B22</f>
        <v>537129.72</v>
      </c>
      <c r="C23" s="25">
        <f t="shared" ref="C23:G23" si="19">C21+C22</f>
        <v>0</v>
      </c>
      <c r="D23" s="25">
        <f t="shared" si="19"/>
        <v>0</v>
      </c>
      <c r="E23" s="25">
        <f t="shared" si="19"/>
        <v>0</v>
      </c>
      <c r="F23" s="25">
        <f t="shared" si="19"/>
        <v>0</v>
      </c>
      <c r="G23" s="25">
        <f t="shared" si="19"/>
        <v>0</v>
      </c>
      <c r="H23" s="25">
        <f>SUM(B23:G23)</f>
        <v>537129.72</v>
      </c>
      <c r="I23" s="32">
        <f>I21+I22</f>
        <v>0</v>
      </c>
      <c r="J23" s="26">
        <f t="shared" ref="J23:P23" si="20">J17+J21+J22</f>
        <v>0</v>
      </c>
      <c r="K23" s="26">
        <f t="shared" si="20"/>
        <v>0</v>
      </c>
      <c r="L23" s="26">
        <f t="shared" si="20"/>
        <v>0</v>
      </c>
      <c r="M23" s="26">
        <f t="shared" si="20"/>
        <v>0</v>
      </c>
      <c r="N23" s="26">
        <f t="shared" si="20"/>
        <v>0</v>
      </c>
      <c r="O23" s="26">
        <f t="shared" si="20"/>
        <v>0</v>
      </c>
      <c r="P23" s="26">
        <f t="shared" si="20"/>
        <v>0</v>
      </c>
      <c r="Q23" s="32">
        <f t="shared" ref="Q23:R23" si="21">Q17+Q21+Q22</f>
        <v>0</v>
      </c>
      <c r="R23" s="32">
        <f t="shared" si="21"/>
        <v>0</v>
      </c>
      <c r="S23" s="26">
        <f>S17+S21+S22</f>
        <v>0</v>
      </c>
      <c r="T23" s="26">
        <f>T17+T21+T22</f>
        <v>0</v>
      </c>
      <c r="U23" s="26">
        <f>U17+U21+U22</f>
        <v>0</v>
      </c>
      <c r="V23" s="12">
        <f t="shared" si="0"/>
        <v>537129.72</v>
      </c>
      <c r="W23" s="27">
        <f>J23+L23+N23+P23+T23+R23</f>
        <v>0</v>
      </c>
    </row>
    <row r="24" spans="1:23" ht="15" thickBot="1" x14ac:dyDescent="0.4">
      <c r="A24" s="28" t="s">
        <v>9</v>
      </c>
      <c r="B24" s="25">
        <f t="shared" ref="B24:G24" si="22">B21+B22</f>
        <v>537129.72</v>
      </c>
      <c r="C24" s="25">
        <f t="shared" si="22"/>
        <v>0</v>
      </c>
      <c r="D24" s="25">
        <f t="shared" si="22"/>
        <v>0</v>
      </c>
      <c r="E24" s="25">
        <f t="shared" si="22"/>
        <v>0</v>
      </c>
      <c r="F24" s="25">
        <f t="shared" si="22"/>
        <v>0</v>
      </c>
      <c r="G24" s="25">
        <f t="shared" si="22"/>
        <v>0</v>
      </c>
      <c r="H24" s="25">
        <f>SUM(B24:G24)</f>
        <v>537129.72</v>
      </c>
      <c r="I24" s="32">
        <f t="shared" ref="I24:U24" si="23">I21+I22</f>
        <v>0</v>
      </c>
      <c r="J24" s="26">
        <f t="shared" si="23"/>
        <v>0</v>
      </c>
      <c r="K24" s="26">
        <f t="shared" si="23"/>
        <v>0</v>
      </c>
      <c r="L24" s="26">
        <f t="shared" si="23"/>
        <v>0</v>
      </c>
      <c r="M24" s="26">
        <f t="shared" si="23"/>
        <v>0</v>
      </c>
      <c r="N24" s="26">
        <f t="shared" si="23"/>
        <v>0</v>
      </c>
      <c r="O24" s="26">
        <f t="shared" si="23"/>
        <v>0</v>
      </c>
      <c r="P24" s="26">
        <f t="shared" si="23"/>
        <v>0</v>
      </c>
      <c r="Q24" s="32">
        <f t="shared" si="23"/>
        <v>0</v>
      </c>
      <c r="R24" s="32">
        <f t="shared" si="23"/>
        <v>0</v>
      </c>
      <c r="S24" s="26">
        <f t="shared" si="23"/>
        <v>0</v>
      </c>
      <c r="T24" s="26">
        <f t="shared" si="23"/>
        <v>0</v>
      </c>
      <c r="U24" s="26">
        <f t="shared" si="23"/>
        <v>0</v>
      </c>
      <c r="V24" s="12">
        <f t="shared" si="0"/>
        <v>537129.72</v>
      </c>
      <c r="W24" s="27">
        <f>J24+L24+N24+P24+T24</f>
        <v>0</v>
      </c>
    </row>
    <row r="25" spans="1:23" ht="15" thickBot="1" x14ac:dyDescent="0.4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0"/>
        <v>0</v>
      </c>
      <c r="W25" s="33"/>
    </row>
    <row r="26" spans="1:23" ht="15" thickBot="1" x14ac:dyDescent="0.4">
      <c r="A26" s="34" t="s">
        <v>15</v>
      </c>
      <c r="B26" s="9">
        <f>1071595.41-668.25</f>
        <v>1070927.1599999999</v>
      </c>
      <c r="C26" s="9">
        <v>1100</v>
      </c>
      <c r="D26" s="9">
        <v>0</v>
      </c>
      <c r="E26" s="9">
        <v>0</v>
      </c>
      <c r="F26" s="9">
        <v>0</v>
      </c>
      <c r="G26" s="9">
        <v>668.25</v>
      </c>
      <c r="H26" s="9">
        <f>SUM(B26:G26)</f>
        <v>1072695.4099999999</v>
      </c>
      <c r="I26" s="32">
        <v>79309.08</v>
      </c>
      <c r="J26" s="32">
        <v>9175.68</v>
      </c>
      <c r="K26" s="32">
        <v>0</v>
      </c>
      <c r="L26" s="32">
        <v>0</v>
      </c>
      <c r="M26" s="32">
        <v>0</v>
      </c>
      <c r="N26" s="32">
        <v>0</v>
      </c>
      <c r="O26" s="32">
        <v>438.76</v>
      </c>
      <c r="P26" s="32">
        <v>0</v>
      </c>
      <c r="Q26" s="32">
        <v>13689.96</v>
      </c>
      <c r="R26" s="32">
        <v>0</v>
      </c>
      <c r="S26" s="32">
        <v>43989.8</v>
      </c>
      <c r="T26" s="32">
        <v>30485.89</v>
      </c>
      <c r="U26" s="32">
        <v>0</v>
      </c>
      <c r="V26" s="12">
        <f t="shared" si="0"/>
        <v>1210123.01</v>
      </c>
      <c r="W26" s="33">
        <f>J26+L26+N26+P26+T26+R26</f>
        <v>39661.57</v>
      </c>
    </row>
    <row r="27" spans="1:23" s="35" customFormat="1" ht="15" thickBot="1" x14ac:dyDescent="0.4">
      <c r="A27" s="36" t="s">
        <v>16</v>
      </c>
      <c r="B27" s="37">
        <v>2140083.0099999998</v>
      </c>
      <c r="C27" s="37">
        <v>239005.96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2379088.9699999997</v>
      </c>
      <c r="I27" s="38">
        <v>642394.12</v>
      </c>
      <c r="J27" s="38">
        <v>74157.990000000005</v>
      </c>
      <c r="K27" s="38">
        <v>0</v>
      </c>
      <c r="L27" s="38">
        <v>0</v>
      </c>
      <c r="M27" s="38">
        <v>0</v>
      </c>
      <c r="N27" s="38">
        <v>0</v>
      </c>
      <c r="O27" s="38">
        <v>4483.29</v>
      </c>
      <c r="P27" s="38"/>
      <c r="Q27" s="38">
        <v>131648.32999999999</v>
      </c>
      <c r="R27" s="38">
        <v>0</v>
      </c>
      <c r="S27" s="38">
        <v>237913.45</v>
      </c>
      <c r="T27" s="38">
        <v>140972.71</v>
      </c>
      <c r="U27" s="38">
        <v>0</v>
      </c>
      <c r="V27" s="12">
        <f t="shared" si="0"/>
        <v>3395528.16</v>
      </c>
      <c r="W27" s="39">
        <f>J27+L27+N27+P27+T27+R27</f>
        <v>215130.7</v>
      </c>
    </row>
    <row r="28" spans="1:23" ht="15" thickBot="1" x14ac:dyDescent="0.4">
      <c r="A28" s="28" t="s">
        <v>8</v>
      </c>
      <c r="B28" s="25">
        <f>B26+B27</f>
        <v>3211010.17</v>
      </c>
      <c r="C28" s="25">
        <f t="shared" ref="C28:G28" si="24">C26+C27</f>
        <v>240105.96</v>
      </c>
      <c r="D28" s="25">
        <f t="shared" si="24"/>
        <v>0</v>
      </c>
      <c r="E28" s="25">
        <f t="shared" si="24"/>
        <v>0</v>
      </c>
      <c r="F28" s="25">
        <f t="shared" si="24"/>
        <v>0</v>
      </c>
      <c r="G28" s="25">
        <f t="shared" si="24"/>
        <v>668.25</v>
      </c>
      <c r="H28" s="25">
        <f>SUM(B28:G28)</f>
        <v>3451784.38</v>
      </c>
      <c r="I28" s="26">
        <f>I26+I27</f>
        <v>721703.2</v>
      </c>
      <c r="J28" s="26">
        <f>J22+J26+J27</f>
        <v>83333.670000000013</v>
      </c>
      <c r="K28" s="26">
        <f>K22+K26+K27</f>
        <v>0</v>
      </c>
      <c r="L28" s="26">
        <f>L26+L27</f>
        <v>0</v>
      </c>
      <c r="M28" s="26">
        <f t="shared" ref="M28:P28" si="25">M26+M27</f>
        <v>0</v>
      </c>
      <c r="N28" s="26">
        <f t="shared" si="25"/>
        <v>0</v>
      </c>
      <c r="O28" s="26">
        <f t="shared" si="25"/>
        <v>4922.05</v>
      </c>
      <c r="P28" s="26">
        <f t="shared" si="25"/>
        <v>0</v>
      </c>
      <c r="Q28" s="32">
        <f>Q26+Q27</f>
        <v>145338.28999999998</v>
      </c>
      <c r="R28" s="32">
        <f t="shared" ref="R28" si="26">R26+R27</f>
        <v>0</v>
      </c>
      <c r="S28" s="26">
        <f>S26+S27</f>
        <v>281903.25</v>
      </c>
      <c r="T28" s="26">
        <f t="shared" ref="T28:U28" si="27">T26+T27</f>
        <v>171458.59999999998</v>
      </c>
      <c r="U28" s="26">
        <f t="shared" si="27"/>
        <v>0</v>
      </c>
      <c r="V28" s="12">
        <f t="shared" si="0"/>
        <v>4605651.17</v>
      </c>
      <c r="W28" s="27">
        <f>J28+L28+N28+P28+T28+R28</f>
        <v>254792.27</v>
      </c>
    </row>
    <row r="29" spans="1:23" ht="15" thickBot="1" x14ac:dyDescent="0.4">
      <c r="A29" s="28" t="s">
        <v>9</v>
      </c>
      <c r="B29" s="25">
        <f t="shared" ref="B29:G29" si="28">B26+B27</f>
        <v>3211010.17</v>
      </c>
      <c r="C29" s="25">
        <f t="shared" si="28"/>
        <v>240105.96</v>
      </c>
      <c r="D29" s="25">
        <f t="shared" si="28"/>
        <v>0</v>
      </c>
      <c r="E29" s="25">
        <f t="shared" si="28"/>
        <v>0</v>
      </c>
      <c r="F29" s="25">
        <f t="shared" si="28"/>
        <v>0</v>
      </c>
      <c r="G29" s="25">
        <f t="shared" si="28"/>
        <v>668.25</v>
      </c>
      <c r="H29" s="25">
        <f>SUM(B29:G29)</f>
        <v>3451784.38</v>
      </c>
      <c r="I29" s="26">
        <f t="shared" ref="I29:K29" si="29">I26+I27</f>
        <v>721703.2</v>
      </c>
      <c r="J29" s="26">
        <f t="shared" si="29"/>
        <v>83333.670000000013</v>
      </c>
      <c r="K29" s="26">
        <f t="shared" si="29"/>
        <v>0</v>
      </c>
      <c r="L29" s="26">
        <f>L26+L27</f>
        <v>0</v>
      </c>
      <c r="M29" s="26">
        <f t="shared" ref="M29:P29" si="30">M26+M27</f>
        <v>0</v>
      </c>
      <c r="N29" s="26">
        <f t="shared" si="30"/>
        <v>0</v>
      </c>
      <c r="O29" s="26">
        <f t="shared" si="30"/>
        <v>4922.05</v>
      </c>
      <c r="P29" s="26">
        <f t="shared" si="30"/>
        <v>0</v>
      </c>
      <c r="Q29" s="32">
        <f>Q26+Q27</f>
        <v>145338.28999999998</v>
      </c>
      <c r="R29" s="32">
        <f t="shared" ref="R29" si="31">R26+R27</f>
        <v>0</v>
      </c>
      <c r="S29" s="26">
        <f>S26+S27</f>
        <v>281903.25</v>
      </c>
      <c r="T29" s="26">
        <f t="shared" ref="T29:U29" si="32">T26+T27</f>
        <v>171458.59999999998</v>
      </c>
      <c r="U29" s="26">
        <f t="shared" si="32"/>
        <v>0</v>
      </c>
      <c r="V29" s="12">
        <f t="shared" si="0"/>
        <v>4605651.17</v>
      </c>
      <c r="W29" s="27">
        <f t="shared" ref="W29" si="33">J29+L29+N29+P29+T29</f>
        <v>254792.27</v>
      </c>
    </row>
    <row r="30" spans="1:23" ht="15" thickBot="1" x14ac:dyDescent="0.4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15" thickBot="1" x14ac:dyDescent="0.4">
      <c r="A31" s="5"/>
      <c r="B31" s="9"/>
      <c r="C31" s="9"/>
      <c r="D31" s="9"/>
      <c r="E31" s="9"/>
      <c r="F31" s="9"/>
      <c r="G31" s="9"/>
      <c r="H31" s="9"/>
      <c r="I31" s="12"/>
      <c r="J31" s="12"/>
      <c r="K31" s="12"/>
      <c r="L31" s="12"/>
      <c r="M31" s="12"/>
      <c r="N31" s="12"/>
      <c r="O31" s="12"/>
      <c r="P31" s="12"/>
      <c r="Q31" s="32"/>
      <c r="R31" s="32"/>
      <c r="S31" s="12"/>
      <c r="T31" s="12"/>
      <c r="U31" s="12"/>
      <c r="V31" s="12"/>
      <c r="W31" s="13"/>
    </row>
    <row r="32" spans="1:23" ht="15" thickBot="1" x14ac:dyDescent="0.4">
      <c r="A32" s="2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53"/>
      <c r="R32" s="53"/>
      <c r="S32" s="25"/>
      <c r="T32" s="25"/>
      <c r="U32" s="25"/>
      <c r="V32" s="25"/>
      <c r="W32" s="25"/>
    </row>
    <row r="33" spans="1:23" ht="15" thickBo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54"/>
      <c r="R33" s="54"/>
      <c r="S33" s="31"/>
      <c r="T33" s="31"/>
      <c r="U33" s="31"/>
      <c r="V33" s="31"/>
      <c r="W33" s="31"/>
    </row>
    <row r="34" spans="1:23" ht="18" thickTop="1" x14ac:dyDescent="0.35">
      <c r="A34" s="7"/>
    </row>
    <row r="35" spans="1:23" x14ac:dyDescent="0.35">
      <c r="A35" s="8" t="s">
        <v>11</v>
      </c>
    </row>
    <row r="36" spans="1:23" x14ac:dyDescent="0.35">
      <c r="A36" s="8" t="s">
        <v>20</v>
      </c>
    </row>
    <row r="37" spans="1:23" x14ac:dyDescent="0.35">
      <c r="A37" s="8" t="s">
        <v>12</v>
      </c>
    </row>
    <row r="38" spans="1:23" x14ac:dyDescent="0.35">
      <c r="A38" s="8" t="s">
        <v>13</v>
      </c>
    </row>
  </sheetData>
  <mergeCells count="10">
    <mergeCell ref="A1:W1"/>
    <mergeCell ref="A2:W2"/>
    <mergeCell ref="A3:W3"/>
    <mergeCell ref="S4:T4"/>
    <mergeCell ref="V4:W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workbookViewId="0">
      <selection activeCell="Q28" sqref="Q28"/>
    </sheetView>
  </sheetViews>
  <sheetFormatPr defaultRowHeight="14.5" x14ac:dyDescent="0.35"/>
  <cols>
    <col min="1" max="1" width="21.453125" customWidth="1"/>
    <col min="2" max="7" width="18.7265625" customWidth="1"/>
    <col min="8" max="8" width="15.453125" bestFit="1" customWidth="1"/>
    <col min="9" max="9" width="14.26953125" bestFit="1" customWidth="1"/>
    <col min="10" max="10" width="12.7265625" customWidth="1"/>
    <col min="11" max="11" width="13.453125" customWidth="1"/>
    <col min="12" max="12" width="12.7265625" customWidth="1"/>
    <col min="13" max="13" width="13.453125" customWidth="1"/>
    <col min="14" max="14" width="12.7265625" customWidth="1"/>
    <col min="15" max="15" width="13.453125" customWidth="1"/>
    <col min="16" max="18" width="12.7265625" customWidth="1"/>
    <col min="19" max="19" width="14.26953125" bestFit="1" customWidth="1"/>
    <col min="20" max="20" width="12.7265625" customWidth="1"/>
    <col min="21" max="21" width="12.453125" bestFit="1" customWidth="1"/>
    <col min="22" max="22" width="15.453125" bestFit="1" customWidth="1"/>
    <col min="23" max="23" width="12.453125" bestFit="1" customWidth="1"/>
  </cols>
  <sheetData>
    <row r="1" spans="1:23" ht="15" thickTop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x14ac:dyDescent="0.35">
      <c r="A2" s="43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5" thickBot="1" x14ac:dyDescent="0.4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3" ht="40.5" thickTop="1" x14ac:dyDescent="0.3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29</v>
      </c>
      <c r="H4" s="3" t="s">
        <v>14</v>
      </c>
      <c r="I4" s="49" t="s">
        <v>17</v>
      </c>
      <c r="J4" s="50"/>
      <c r="K4" s="49" t="s">
        <v>18</v>
      </c>
      <c r="L4" s="50"/>
      <c r="M4" s="49" t="s">
        <v>19</v>
      </c>
      <c r="N4" s="50"/>
      <c r="O4" s="49" t="s">
        <v>33</v>
      </c>
      <c r="P4" s="50"/>
      <c r="Q4" s="57" t="s">
        <v>44</v>
      </c>
      <c r="R4" s="58"/>
      <c r="S4" s="49" t="s">
        <v>31</v>
      </c>
      <c r="T4" s="50"/>
      <c r="U4" s="4" t="s">
        <v>3</v>
      </c>
      <c r="V4" s="51" t="s">
        <v>4</v>
      </c>
      <c r="W4" s="52"/>
    </row>
    <row r="5" spans="1:23" ht="15" thickBot="1" x14ac:dyDescent="0.4">
      <c r="A5" s="2" t="s">
        <v>1</v>
      </c>
      <c r="B5" s="14" t="s">
        <v>26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55" t="s">
        <v>5</v>
      </c>
      <c r="R5" s="56" t="s">
        <v>6</v>
      </c>
      <c r="S5" s="16" t="s">
        <v>5</v>
      </c>
      <c r="T5" s="17" t="s">
        <v>6</v>
      </c>
      <c r="U5" s="18"/>
      <c r="V5" s="16" t="s">
        <v>5</v>
      </c>
      <c r="W5" s="19" t="s">
        <v>6</v>
      </c>
    </row>
    <row r="6" spans="1:23" ht="24" thickTop="1" thickBot="1" x14ac:dyDescent="0.4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3"/>
      <c r="R6" s="53"/>
      <c r="S6" s="9"/>
      <c r="T6" s="9"/>
      <c r="U6" s="9"/>
      <c r="V6" s="9"/>
      <c r="W6" s="22"/>
    </row>
    <row r="7" spans="1:23" ht="15" thickBot="1" x14ac:dyDescent="0.4">
      <c r="A7" s="29" t="s">
        <v>36</v>
      </c>
      <c r="B7" s="9">
        <v>213307.48</v>
      </c>
      <c r="C7" s="9">
        <v>0</v>
      </c>
      <c r="D7" s="9">
        <v>0</v>
      </c>
      <c r="E7" s="9">
        <v>0</v>
      </c>
      <c r="F7" s="9">
        <v>0</v>
      </c>
      <c r="G7" s="9">
        <v>2028</v>
      </c>
      <c r="H7" s="9">
        <f>SUM(B7:G7)</f>
        <v>215335.48</v>
      </c>
      <c r="I7" s="12">
        <v>9874.7999999999993</v>
      </c>
      <c r="J7" s="12">
        <v>1142.6400000000001</v>
      </c>
      <c r="K7" s="12">
        <v>0</v>
      </c>
      <c r="L7" s="12">
        <v>0</v>
      </c>
      <c r="M7" s="12">
        <v>0</v>
      </c>
      <c r="N7" s="12">
        <v>0</v>
      </c>
      <c r="O7" s="12">
        <v>115.59</v>
      </c>
      <c r="P7" s="12">
        <v>0</v>
      </c>
      <c r="Q7" s="32">
        <v>4405.2</v>
      </c>
      <c r="R7" s="32">
        <v>0</v>
      </c>
      <c r="S7" s="12">
        <v>16169.92</v>
      </c>
      <c r="T7" s="12">
        <v>5879.9</v>
      </c>
      <c r="U7" s="12">
        <v>0</v>
      </c>
      <c r="V7" s="12">
        <f>H7+I7+K7+M7+O7+S7+U7+Q7</f>
        <v>245900.99000000002</v>
      </c>
      <c r="W7" s="13">
        <f>J7+L7+N7+P7+T7+R7</f>
        <v>7022.54</v>
      </c>
    </row>
    <row r="8" spans="1:23" ht="15" thickBot="1" x14ac:dyDescent="0.4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2"/>
      <c r="R8" s="32"/>
      <c r="S8" s="12">
        <v>0</v>
      </c>
      <c r="T8" s="12">
        <v>0</v>
      </c>
      <c r="U8" s="12">
        <v>0</v>
      </c>
      <c r="V8" s="12">
        <f t="shared" ref="V8:V29" si="1">H8+I8+K8+M8+O8+S8+U8+Q8</f>
        <v>0</v>
      </c>
      <c r="W8" s="13">
        <f>J8+L8+N8+P8+T8+R8</f>
        <v>0</v>
      </c>
    </row>
    <row r="9" spans="1:23" ht="23.5" thickBot="1" x14ac:dyDescent="0.4">
      <c r="A9" s="24" t="s">
        <v>10</v>
      </c>
      <c r="B9" s="25">
        <f>B7+B8</f>
        <v>213307.48</v>
      </c>
      <c r="C9" s="25">
        <f t="shared" ref="C9:F9" si="2">C7+C8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25">
        <f>G7+G8</f>
        <v>2028</v>
      </c>
      <c r="H9" s="25">
        <f t="shared" si="0"/>
        <v>215335.48</v>
      </c>
      <c r="I9" s="26">
        <f>I7+I8</f>
        <v>9874.7999999999993</v>
      </c>
      <c r="J9" s="26">
        <f t="shared" ref="J9:U9" si="3">J7+J8</f>
        <v>1142.6400000000001</v>
      </c>
      <c r="K9" s="26">
        <f t="shared" si="3"/>
        <v>0</v>
      </c>
      <c r="L9" s="26">
        <f t="shared" si="3"/>
        <v>0</v>
      </c>
      <c r="M9" s="26">
        <f t="shared" si="3"/>
        <v>0</v>
      </c>
      <c r="N9" s="26">
        <f t="shared" si="3"/>
        <v>0</v>
      </c>
      <c r="O9" s="26">
        <f t="shared" si="3"/>
        <v>115.59</v>
      </c>
      <c r="P9" s="26">
        <f t="shared" si="3"/>
        <v>0</v>
      </c>
      <c r="Q9" s="32">
        <f>SUM(Q7:Q8)</f>
        <v>4405.2</v>
      </c>
      <c r="R9" s="32">
        <f>SUM(R7:R8)</f>
        <v>0</v>
      </c>
      <c r="S9" s="26">
        <f>S7+S8</f>
        <v>16169.92</v>
      </c>
      <c r="T9" s="26">
        <f t="shared" si="3"/>
        <v>5879.9</v>
      </c>
      <c r="U9" s="26">
        <f t="shared" si="3"/>
        <v>0</v>
      </c>
      <c r="V9" s="12">
        <f t="shared" si="1"/>
        <v>245900.99000000002</v>
      </c>
      <c r="W9" s="27">
        <f>J9+L9+N9+P9+T9+R9</f>
        <v>7022.54</v>
      </c>
    </row>
    <row r="10" spans="1:23" ht="15" thickBot="1" x14ac:dyDescent="0.4">
      <c r="A10" s="28" t="s">
        <v>8</v>
      </c>
      <c r="B10" s="25">
        <f>B9</f>
        <v>213307.48</v>
      </c>
      <c r="C10" s="25">
        <f t="shared" ref="C10:F10" si="4">C9</f>
        <v>0</v>
      </c>
      <c r="D10" s="25">
        <f t="shared" si="4"/>
        <v>0</v>
      </c>
      <c r="E10" s="25">
        <f t="shared" si="4"/>
        <v>0</v>
      </c>
      <c r="F10" s="25">
        <f t="shared" si="4"/>
        <v>0</v>
      </c>
      <c r="G10" s="25">
        <f>G9</f>
        <v>2028</v>
      </c>
      <c r="H10" s="25">
        <f t="shared" ref="H10:H11" si="5">SUM(B10:G10)</f>
        <v>215335.48</v>
      </c>
      <c r="I10" s="26">
        <f>I9</f>
        <v>9874.7999999999993</v>
      </c>
      <c r="J10" s="26">
        <f t="shared" ref="J10:U10" si="6">J9</f>
        <v>1142.6400000000001</v>
      </c>
      <c r="K10" s="26">
        <f t="shared" si="6"/>
        <v>0</v>
      </c>
      <c r="L10" s="26">
        <f t="shared" si="6"/>
        <v>0</v>
      </c>
      <c r="M10" s="26">
        <f t="shared" si="6"/>
        <v>0</v>
      </c>
      <c r="N10" s="26">
        <f t="shared" si="6"/>
        <v>0</v>
      </c>
      <c r="O10" s="26">
        <f t="shared" si="6"/>
        <v>115.59</v>
      </c>
      <c r="P10" s="26">
        <f t="shared" si="6"/>
        <v>0</v>
      </c>
      <c r="Q10" s="32">
        <f t="shared" si="6"/>
        <v>4405.2</v>
      </c>
      <c r="R10" s="32">
        <f t="shared" si="6"/>
        <v>0</v>
      </c>
      <c r="S10" s="26">
        <f t="shared" si="6"/>
        <v>16169.92</v>
      </c>
      <c r="T10" s="26">
        <f t="shared" si="6"/>
        <v>5879.9</v>
      </c>
      <c r="U10" s="26">
        <f t="shared" si="6"/>
        <v>0</v>
      </c>
      <c r="V10" s="12">
        <f t="shared" si="1"/>
        <v>245900.99000000002</v>
      </c>
      <c r="W10" s="27">
        <f>J10+L10+N10+P10+T10</f>
        <v>7022.54</v>
      </c>
    </row>
    <row r="11" spans="1:23" ht="15" thickBot="1" x14ac:dyDescent="0.4">
      <c r="A11" s="28" t="s">
        <v>9</v>
      </c>
      <c r="B11" s="25">
        <f>B9</f>
        <v>213307.48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2028</v>
      </c>
      <c r="H11" s="25">
        <f t="shared" si="5"/>
        <v>215335.48</v>
      </c>
      <c r="I11" s="26">
        <f>I9</f>
        <v>9874.7999999999993</v>
      </c>
      <c r="J11" s="26">
        <f t="shared" ref="J11:U11" si="8">J9</f>
        <v>1142.6400000000001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115.59</v>
      </c>
      <c r="P11" s="26">
        <f t="shared" si="8"/>
        <v>0</v>
      </c>
      <c r="Q11" s="32">
        <f t="shared" si="8"/>
        <v>4405.2</v>
      </c>
      <c r="R11" s="32">
        <f t="shared" si="8"/>
        <v>0</v>
      </c>
      <c r="S11" s="26">
        <f t="shared" si="8"/>
        <v>16169.92</v>
      </c>
      <c r="T11" s="26">
        <f t="shared" si="8"/>
        <v>5879.9</v>
      </c>
      <c r="U11" s="26">
        <f t="shared" si="8"/>
        <v>0</v>
      </c>
      <c r="V11" s="12">
        <f t="shared" si="1"/>
        <v>245900.99000000002</v>
      </c>
      <c r="W11" s="27">
        <f>J11+L11+N11+P11+T11</f>
        <v>7022.54</v>
      </c>
    </row>
    <row r="12" spans="1:23" ht="15" thickBot="1" x14ac:dyDescent="0.4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32"/>
      <c r="R12" s="32"/>
      <c r="S12" s="12"/>
      <c r="T12" s="12"/>
      <c r="U12" s="12"/>
      <c r="V12" s="12">
        <f t="shared" si="1"/>
        <v>0</v>
      </c>
      <c r="W12" s="13"/>
    </row>
    <row r="13" spans="1:23" ht="15" thickBot="1" x14ac:dyDescent="0.4">
      <c r="A13" s="5" t="s">
        <v>27</v>
      </c>
      <c r="B13" s="9">
        <v>0</v>
      </c>
      <c r="C13" s="11">
        <v>0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0</v>
      </c>
      <c r="I13" s="32"/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346.77</v>
      </c>
      <c r="P13" s="32">
        <v>0</v>
      </c>
      <c r="Q13" s="32">
        <v>0</v>
      </c>
      <c r="R13" s="32">
        <v>0</v>
      </c>
      <c r="S13" s="32">
        <v>0</v>
      </c>
      <c r="T13" s="32"/>
      <c r="U13" s="32">
        <v>0</v>
      </c>
      <c r="V13" s="12">
        <f t="shared" si="1"/>
        <v>346.77</v>
      </c>
      <c r="W13" s="33">
        <f>J13+L13+N13+P13+T13+R13</f>
        <v>0</v>
      </c>
    </row>
    <row r="14" spans="1:23" ht="15" thickBot="1" x14ac:dyDescent="0.4">
      <c r="A14" s="5" t="s">
        <v>28</v>
      </c>
      <c r="B14" s="9">
        <v>2770688.28</v>
      </c>
      <c r="C14" s="11">
        <v>308427.78999999998</v>
      </c>
      <c r="D14" s="11">
        <v>0</v>
      </c>
      <c r="E14" s="11">
        <v>0</v>
      </c>
      <c r="F14" s="20">
        <v>0</v>
      </c>
      <c r="G14" s="23">
        <v>0</v>
      </c>
      <c r="H14" s="9">
        <f>SUM(B14:G14)</f>
        <v>3079116.07</v>
      </c>
      <c r="I14" s="12">
        <v>714018.22</v>
      </c>
      <c r="J14" s="12">
        <v>82930.14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32">
        <v>150720.44</v>
      </c>
      <c r="R14" s="32">
        <v>0</v>
      </c>
      <c r="S14" s="12">
        <v>298710.40999999997</v>
      </c>
      <c r="T14" s="12">
        <v>175313.62</v>
      </c>
      <c r="U14" s="12">
        <v>0</v>
      </c>
      <c r="V14" s="12">
        <f t="shared" si="1"/>
        <v>4242565.1400000006</v>
      </c>
      <c r="W14" s="13">
        <f>J14+L14+N14+P14+T14</f>
        <v>258243.76</v>
      </c>
    </row>
    <row r="15" spans="1:23" ht="15" thickBot="1" x14ac:dyDescent="0.4">
      <c r="A15" s="28" t="s">
        <v>8</v>
      </c>
      <c r="B15" s="25">
        <f t="shared" ref="B15:G15" si="9">B13+B14</f>
        <v>2770688.28</v>
      </c>
      <c r="C15" s="25">
        <f t="shared" si="9"/>
        <v>308427.78999999998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0</v>
      </c>
      <c r="H15" s="25">
        <f>SUM(B15:G15)</f>
        <v>3079116.07</v>
      </c>
      <c r="I15" s="26">
        <f>I13+I14</f>
        <v>714018.22</v>
      </c>
      <c r="J15" s="26">
        <v>82930.14</v>
      </c>
      <c r="K15" s="26">
        <f t="shared" ref="K15:U15" si="10">K9+K13+K14</f>
        <v>0</v>
      </c>
      <c r="L15" s="26">
        <f t="shared" si="10"/>
        <v>0</v>
      </c>
      <c r="M15" s="26">
        <f t="shared" si="10"/>
        <v>0</v>
      </c>
      <c r="N15" s="26">
        <f t="shared" si="10"/>
        <v>0</v>
      </c>
      <c r="O15" s="26">
        <f>O13+O14</f>
        <v>346.77</v>
      </c>
      <c r="P15" s="26">
        <f t="shared" si="10"/>
        <v>0</v>
      </c>
      <c r="Q15" s="32">
        <f>Q13+Q14</f>
        <v>150720.44</v>
      </c>
      <c r="R15" s="32">
        <f t="shared" ref="R15" si="11">R9+R13+R14</f>
        <v>0</v>
      </c>
      <c r="S15" s="26">
        <f>S13+S14</f>
        <v>298710.40999999997</v>
      </c>
      <c r="T15" s="26">
        <f>T13+T14</f>
        <v>175313.62</v>
      </c>
      <c r="U15" s="26">
        <f t="shared" si="10"/>
        <v>0</v>
      </c>
      <c r="V15" s="12">
        <f t="shared" si="1"/>
        <v>4242911.91</v>
      </c>
      <c r="W15" s="27">
        <f>J15+L15+N15+P15+T15</f>
        <v>258243.76</v>
      </c>
    </row>
    <row r="16" spans="1:23" ht="15" thickBot="1" x14ac:dyDescent="0.4">
      <c r="A16" s="28" t="s">
        <v>9</v>
      </c>
      <c r="B16" s="25">
        <f t="shared" ref="B16:G16" si="12">B13+B14</f>
        <v>2770688.28</v>
      </c>
      <c r="C16" s="25">
        <f t="shared" si="12"/>
        <v>308427.78999999998</v>
      </c>
      <c r="D16" s="25">
        <f t="shared" si="12"/>
        <v>0</v>
      </c>
      <c r="E16" s="25">
        <f t="shared" si="12"/>
        <v>0</v>
      </c>
      <c r="F16" s="25">
        <f t="shared" si="12"/>
        <v>0</v>
      </c>
      <c r="G16" s="25">
        <f t="shared" si="12"/>
        <v>0</v>
      </c>
      <c r="H16" s="25">
        <f>SUM(B16:G16)</f>
        <v>3079116.07</v>
      </c>
      <c r="I16" s="26">
        <f t="shared" ref="I16:U16" si="13">I13+I14</f>
        <v>714018.22</v>
      </c>
      <c r="J16" s="26">
        <f t="shared" si="13"/>
        <v>82930.14</v>
      </c>
      <c r="K16" s="26">
        <f t="shared" si="13"/>
        <v>0</v>
      </c>
      <c r="L16" s="26">
        <f t="shared" si="13"/>
        <v>0</v>
      </c>
      <c r="M16" s="26">
        <f t="shared" si="13"/>
        <v>0</v>
      </c>
      <c r="N16" s="26">
        <f t="shared" si="13"/>
        <v>0</v>
      </c>
      <c r="O16" s="26">
        <f t="shared" si="13"/>
        <v>346.77</v>
      </c>
      <c r="P16" s="26">
        <f t="shared" si="13"/>
        <v>0</v>
      </c>
      <c r="Q16" s="32">
        <f t="shared" si="13"/>
        <v>150720.44</v>
      </c>
      <c r="R16" s="32">
        <f t="shared" si="13"/>
        <v>0</v>
      </c>
      <c r="S16" s="26">
        <f t="shared" si="13"/>
        <v>298710.40999999997</v>
      </c>
      <c r="T16" s="26">
        <f t="shared" si="13"/>
        <v>175313.62</v>
      </c>
      <c r="U16" s="26">
        <f t="shared" si="13"/>
        <v>0</v>
      </c>
      <c r="V16" s="12">
        <f t="shared" si="1"/>
        <v>4242911.91</v>
      </c>
      <c r="W16" s="27">
        <f>J16+L16+N16+P16+T16</f>
        <v>258243.76</v>
      </c>
    </row>
    <row r="17" spans="1:23" ht="15" thickBot="1" x14ac:dyDescent="0.4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f t="shared" si="1"/>
        <v>0</v>
      </c>
      <c r="W17" s="33"/>
    </row>
    <row r="18" spans="1:23" ht="15" thickBot="1" x14ac:dyDescent="0.4">
      <c r="A18" s="34" t="s">
        <v>30</v>
      </c>
      <c r="B18" s="9">
        <v>319848.58</v>
      </c>
      <c r="C18" s="9">
        <v>4605.01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324453.59000000003</v>
      </c>
      <c r="I18" s="32">
        <v>56211.6</v>
      </c>
      <c r="J18" s="32">
        <v>7646.4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12776.16</v>
      </c>
      <c r="R18" s="32">
        <v>0</v>
      </c>
      <c r="S18" s="32">
        <v>32911.71</v>
      </c>
      <c r="T18" s="32">
        <v>29232.65</v>
      </c>
      <c r="U18" s="32">
        <v>0</v>
      </c>
      <c r="V18" s="12">
        <f t="shared" si="1"/>
        <v>426353.06</v>
      </c>
      <c r="W18" s="33">
        <f>J18+L18+N18+P18+T18+R18</f>
        <v>36879.050000000003</v>
      </c>
    </row>
    <row r="19" spans="1:23" ht="15" thickBot="1" x14ac:dyDescent="0.4">
      <c r="A19" s="28" t="s">
        <v>8</v>
      </c>
      <c r="B19" s="25">
        <f>B17+B18</f>
        <v>319848.58</v>
      </c>
      <c r="C19" s="25">
        <f t="shared" ref="C19:G19" si="14">C17+C18</f>
        <v>4605.01</v>
      </c>
      <c r="D19" s="25">
        <f t="shared" si="14"/>
        <v>0</v>
      </c>
      <c r="E19" s="25">
        <f t="shared" si="14"/>
        <v>0</v>
      </c>
      <c r="F19" s="25">
        <f t="shared" si="14"/>
        <v>0</v>
      </c>
      <c r="G19" s="25">
        <f t="shared" si="14"/>
        <v>0</v>
      </c>
      <c r="H19" s="25">
        <f>SUM(B19:G19)</f>
        <v>324453.59000000003</v>
      </c>
      <c r="I19" s="26">
        <f>I17+I18</f>
        <v>56211.6</v>
      </c>
      <c r="J19" s="26">
        <f t="shared" ref="J19:U19" si="15">J13+J17+J18</f>
        <v>7646.4</v>
      </c>
      <c r="K19" s="26">
        <f t="shared" si="15"/>
        <v>0</v>
      </c>
      <c r="L19" s="26">
        <v>0</v>
      </c>
      <c r="M19" s="26">
        <f t="shared" si="15"/>
        <v>0</v>
      </c>
      <c r="N19" s="26">
        <f t="shared" si="15"/>
        <v>0</v>
      </c>
      <c r="O19" s="26">
        <f>O18</f>
        <v>0</v>
      </c>
      <c r="P19" s="26">
        <f t="shared" si="15"/>
        <v>0</v>
      </c>
      <c r="Q19" s="32">
        <f>Q18</f>
        <v>12776.16</v>
      </c>
      <c r="R19" s="32">
        <f t="shared" ref="R19" si="16">R13+R17+R18</f>
        <v>0</v>
      </c>
      <c r="S19" s="26">
        <f>S18</f>
        <v>32911.71</v>
      </c>
      <c r="T19" s="26">
        <f>T18</f>
        <v>29232.65</v>
      </c>
      <c r="U19" s="26">
        <f t="shared" si="15"/>
        <v>0</v>
      </c>
      <c r="V19" s="12">
        <f t="shared" si="1"/>
        <v>426353.06</v>
      </c>
      <c r="W19" s="27">
        <f>J19+L19+N19+P19+T19</f>
        <v>36879.050000000003</v>
      </c>
    </row>
    <row r="20" spans="1:23" ht="15" thickBot="1" x14ac:dyDescent="0.4">
      <c r="A20" s="28" t="s">
        <v>9</v>
      </c>
      <c r="B20" s="25">
        <f t="shared" ref="B20:G20" si="17">B17+B18</f>
        <v>319848.58</v>
      </c>
      <c r="C20" s="25">
        <f t="shared" si="17"/>
        <v>4605.01</v>
      </c>
      <c r="D20" s="25">
        <f t="shared" si="17"/>
        <v>0</v>
      </c>
      <c r="E20" s="25">
        <f t="shared" si="17"/>
        <v>0</v>
      </c>
      <c r="F20" s="25">
        <f t="shared" si="17"/>
        <v>0</v>
      </c>
      <c r="G20" s="25">
        <f t="shared" si="17"/>
        <v>0</v>
      </c>
      <c r="H20" s="25">
        <f>SUM(B20:G20)</f>
        <v>324453.59000000003</v>
      </c>
      <c r="I20" s="26">
        <f t="shared" ref="I20:U20" si="18">I17+I18</f>
        <v>56211.6</v>
      </c>
      <c r="J20" s="26">
        <f t="shared" si="18"/>
        <v>7646.4</v>
      </c>
      <c r="K20" s="26">
        <f t="shared" si="18"/>
        <v>0</v>
      </c>
      <c r="L20" s="26">
        <f t="shared" si="18"/>
        <v>0</v>
      </c>
      <c r="M20" s="26">
        <f t="shared" si="18"/>
        <v>0</v>
      </c>
      <c r="N20" s="26">
        <f t="shared" si="18"/>
        <v>0</v>
      </c>
      <c r="O20" s="26">
        <f>O17+O18</f>
        <v>0</v>
      </c>
      <c r="P20" s="26">
        <f t="shared" si="18"/>
        <v>0</v>
      </c>
      <c r="Q20" s="32">
        <f t="shared" si="18"/>
        <v>12776.16</v>
      </c>
      <c r="R20" s="32">
        <f t="shared" si="18"/>
        <v>0</v>
      </c>
      <c r="S20" s="26">
        <f t="shared" si="18"/>
        <v>32911.71</v>
      </c>
      <c r="T20" s="26">
        <f t="shared" si="18"/>
        <v>29232.65</v>
      </c>
      <c r="U20" s="26">
        <f t="shared" si="18"/>
        <v>0</v>
      </c>
      <c r="V20" s="12">
        <f t="shared" si="1"/>
        <v>426353.06</v>
      </c>
      <c r="W20" s="27">
        <f>J20+L20+N20+P20+T20</f>
        <v>36879.050000000003</v>
      </c>
    </row>
    <row r="21" spans="1:23" ht="15" thickBot="1" x14ac:dyDescent="0.4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33"/>
    </row>
    <row r="22" spans="1:23" ht="15" thickBot="1" x14ac:dyDescent="0.4">
      <c r="A22" s="3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12">
        <f t="shared" si="1"/>
        <v>0</v>
      </c>
      <c r="W22" s="33">
        <f>J22+L22+N22+P22+T22+R22</f>
        <v>0</v>
      </c>
    </row>
    <row r="23" spans="1:23" ht="15" thickBot="1" x14ac:dyDescent="0.4">
      <c r="A23" s="28" t="s">
        <v>8</v>
      </c>
      <c r="B23" s="25">
        <f>B21+B22</f>
        <v>0</v>
      </c>
      <c r="C23" s="25">
        <f t="shared" ref="C23:G23" si="19">C21+C22</f>
        <v>0</v>
      </c>
      <c r="D23" s="25">
        <f t="shared" si="19"/>
        <v>0</v>
      </c>
      <c r="E23" s="25">
        <f t="shared" si="19"/>
        <v>0</v>
      </c>
      <c r="F23" s="25">
        <f t="shared" si="19"/>
        <v>0</v>
      </c>
      <c r="G23" s="25">
        <f t="shared" si="19"/>
        <v>0</v>
      </c>
      <c r="H23" s="25">
        <f>SUM(B23:G23)</f>
        <v>0</v>
      </c>
      <c r="I23" s="26">
        <f>I21+I22</f>
        <v>0</v>
      </c>
      <c r="J23" s="26">
        <f t="shared" ref="J23:P23" si="20">J17+J21+J22</f>
        <v>0</v>
      </c>
      <c r="K23" s="26">
        <f t="shared" si="20"/>
        <v>0</v>
      </c>
      <c r="L23" s="26">
        <v>0</v>
      </c>
      <c r="M23" s="26">
        <f t="shared" si="20"/>
        <v>0</v>
      </c>
      <c r="N23" s="26">
        <f t="shared" si="20"/>
        <v>0</v>
      </c>
      <c r="O23" s="26">
        <f t="shared" si="20"/>
        <v>0</v>
      </c>
      <c r="P23" s="26">
        <f t="shared" si="20"/>
        <v>0</v>
      </c>
      <c r="Q23" s="32">
        <f t="shared" ref="Q23:R23" si="21">Q17+Q21+Q22</f>
        <v>0</v>
      </c>
      <c r="R23" s="32">
        <f t="shared" si="21"/>
        <v>0</v>
      </c>
      <c r="S23" s="26">
        <f>S17+S21+S22</f>
        <v>0</v>
      </c>
      <c r="T23" s="26">
        <f>T17+T21+T22</f>
        <v>0</v>
      </c>
      <c r="U23" s="26">
        <f>U17+U21+U22</f>
        <v>0</v>
      </c>
      <c r="V23" s="12">
        <f t="shared" si="1"/>
        <v>0</v>
      </c>
      <c r="W23" s="27">
        <f>J23+L23+N23+P23+T23+R23</f>
        <v>0</v>
      </c>
    </row>
    <row r="24" spans="1:23" ht="15" thickBot="1" x14ac:dyDescent="0.4">
      <c r="A24" s="28" t="s">
        <v>9</v>
      </c>
      <c r="B24" s="25">
        <f t="shared" ref="B24:G24" si="22">B21+B22</f>
        <v>0</v>
      </c>
      <c r="C24" s="25">
        <f t="shared" si="22"/>
        <v>0</v>
      </c>
      <c r="D24" s="25">
        <f t="shared" si="22"/>
        <v>0</v>
      </c>
      <c r="E24" s="25">
        <f t="shared" si="22"/>
        <v>0</v>
      </c>
      <c r="F24" s="25">
        <f t="shared" si="22"/>
        <v>0</v>
      </c>
      <c r="G24" s="25">
        <f t="shared" si="22"/>
        <v>0</v>
      </c>
      <c r="H24" s="25">
        <f>SUM(B24:G24)</f>
        <v>0</v>
      </c>
      <c r="I24" s="26">
        <f t="shared" ref="I24:U24" si="23">I21+I22</f>
        <v>0</v>
      </c>
      <c r="J24" s="26">
        <f t="shared" si="23"/>
        <v>0</v>
      </c>
      <c r="K24" s="26">
        <f t="shared" si="23"/>
        <v>0</v>
      </c>
      <c r="L24" s="26">
        <f t="shared" si="23"/>
        <v>0</v>
      </c>
      <c r="M24" s="26">
        <f t="shared" si="23"/>
        <v>0</v>
      </c>
      <c r="N24" s="26">
        <f t="shared" si="23"/>
        <v>0</v>
      </c>
      <c r="O24" s="26">
        <f t="shared" si="23"/>
        <v>0</v>
      </c>
      <c r="P24" s="26">
        <f t="shared" si="23"/>
        <v>0</v>
      </c>
      <c r="Q24" s="32">
        <f t="shared" si="23"/>
        <v>0</v>
      </c>
      <c r="R24" s="32">
        <f t="shared" si="23"/>
        <v>0</v>
      </c>
      <c r="S24" s="26">
        <f t="shared" si="23"/>
        <v>0</v>
      </c>
      <c r="T24" s="26">
        <f t="shared" si="23"/>
        <v>0</v>
      </c>
      <c r="U24" s="26">
        <f t="shared" si="23"/>
        <v>0</v>
      </c>
      <c r="V24" s="12">
        <f t="shared" si="1"/>
        <v>0</v>
      </c>
      <c r="W24" s="27">
        <f>J24+L24+N24+P24+T24</f>
        <v>0</v>
      </c>
    </row>
    <row r="25" spans="1:23" ht="15" thickBot="1" x14ac:dyDescent="0.4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33"/>
    </row>
    <row r="26" spans="1:23" ht="15" thickBot="1" x14ac:dyDescent="0.4">
      <c r="A26" s="34" t="s">
        <v>15</v>
      </c>
      <c r="B26" s="9">
        <v>502999.95</v>
      </c>
      <c r="C26" s="9">
        <v>0</v>
      </c>
      <c r="D26" s="9">
        <v>0</v>
      </c>
      <c r="E26" s="9">
        <v>0</v>
      </c>
      <c r="F26" s="9">
        <v>0</v>
      </c>
      <c r="G26" s="9">
        <v>2028</v>
      </c>
      <c r="H26" s="37">
        <f>SUM(B26:G26)</f>
        <v>505027.95</v>
      </c>
      <c r="I26" s="32">
        <v>79380</v>
      </c>
      <c r="J26" s="32">
        <v>9184.32</v>
      </c>
      <c r="K26" s="32">
        <v>0</v>
      </c>
      <c r="L26" s="32">
        <v>0</v>
      </c>
      <c r="M26" s="32">
        <v>0</v>
      </c>
      <c r="N26" s="32">
        <v>0</v>
      </c>
      <c r="O26" s="32">
        <v>462.36</v>
      </c>
      <c r="P26" s="32">
        <v>0</v>
      </c>
      <c r="Q26" s="32">
        <v>17338.32</v>
      </c>
      <c r="R26" s="32">
        <v>0</v>
      </c>
      <c r="S26" s="32">
        <v>46738.81</v>
      </c>
      <c r="T26" s="32">
        <v>34260.639999999999</v>
      </c>
      <c r="U26" s="32">
        <v>0</v>
      </c>
      <c r="V26" s="12">
        <f t="shared" si="1"/>
        <v>648947.43999999983</v>
      </c>
      <c r="W26" s="13">
        <f>J26+L26+N26+P26+T26+R26</f>
        <v>43444.959999999999</v>
      </c>
    </row>
    <row r="27" spans="1:23" s="35" customFormat="1" ht="15" thickBot="1" x14ac:dyDescent="0.4">
      <c r="A27" s="36" t="s">
        <v>16</v>
      </c>
      <c r="B27" s="37">
        <v>2267688.33</v>
      </c>
      <c r="C27" s="37">
        <v>308427.78999999998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2576116.12</v>
      </c>
      <c r="I27" s="38">
        <v>634638.22</v>
      </c>
      <c r="J27" s="38">
        <v>73745.820000000007</v>
      </c>
      <c r="K27" s="38">
        <v>0</v>
      </c>
      <c r="L27" s="38">
        <v>0</v>
      </c>
      <c r="M27" s="38">
        <v>0</v>
      </c>
      <c r="N27" s="38">
        <v>0</v>
      </c>
      <c r="O27" s="38">
        <v>4277.0600000000004</v>
      </c>
      <c r="P27" s="38">
        <v>0</v>
      </c>
      <c r="Q27" s="38">
        <v>133382.12</v>
      </c>
      <c r="R27" s="38">
        <v>0</v>
      </c>
      <c r="S27" s="38">
        <v>251971.6</v>
      </c>
      <c r="T27" s="38">
        <v>141052.98000000001</v>
      </c>
      <c r="U27" s="38">
        <v>0</v>
      </c>
      <c r="V27" s="12">
        <f t="shared" si="1"/>
        <v>3600385.12</v>
      </c>
      <c r="W27" s="39">
        <f>J27+L27+N27+P27+T27+R27</f>
        <v>214798.80000000002</v>
      </c>
    </row>
    <row r="28" spans="1:23" ht="15" thickBot="1" x14ac:dyDescent="0.4">
      <c r="A28" s="28" t="s">
        <v>8</v>
      </c>
      <c r="B28" s="25">
        <f>B26+B27</f>
        <v>2770688.2800000003</v>
      </c>
      <c r="C28" s="25">
        <f t="shared" ref="C28:G28" si="24">C26+C27</f>
        <v>308427.78999999998</v>
      </c>
      <c r="D28" s="25">
        <f t="shared" si="24"/>
        <v>0</v>
      </c>
      <c r="E28" s="25">
        <f t="shared" si="24"/>
        <v>0</v>
      </c>
      <c r="F28" s="25">
        <f t="shared" si="24"/>
        <v>0</v>
      </c>
      <c r="G28" s="25">
        <f t="shared" si="24"/>
        <v>2028</v>
      </c>
      <c r="H28" s="25">
        <f>SUM(B28:G28)</f>
        <v>3081144.0700000003</v>
      </c>
      <c r="I28" s="26">
        <f>I26+I27</f>
        <v>714018.22</v>
      </c>
      <c r="J28" s="26">
        <f>J22+J26+J27</f>
        <v>82930.140000000014</v>
      </c>
      <c r="K28" s="26">
        <f>K22+K26+K27</f>
        <v>0</v>
      </c>
      <c r="L28" s="26">
        <f>L26+L27</f>
        <v>0</v>
      </c>
      <c r="M28" s="26">
        <f t="shared" ref="M28:P28" si="25">M26+M27</f>
        <v>0</v>
      </c>
      <c r="N28" s="26">
        <f t="shared" si="25"/>
        <v>0</v>
      </c>
      <c r="O28" s="26">
        <f t="shared" si="25"/>
        <v>4739.42</v>
      </c>
      <c r="P28" s="26">
        <f t="shared" si="25"/>
        <v>0</v>
      </c>
      <c r="Q28" s="32">
        <f>Q26+Q27</f>
        <v>150720.44</v>
      </c>
      <c r="R28" s="32">
        <f t="shared" ref="R28" si="26">R26+R27</f>
        <v>0</v>
      </c>
      <c r="S28" s="26">
        <f>S26+S27</f>
        <v>298710.41000000003</v>
      </c>
      <c r="T28" s="26">
        <f t="shared" ref="T28:U28" si="27">T26+T27</f>
        <v>175313.62</v>
      </c>
      <c r="U28" s="26">
        <f t="shared" si="27"/>
        <v>0</v>
      </c>
      <c r="V28" s="12">
        <f t="shared" si="1"/>
        <v>4249332.5600000005</v>
      </c>
      <c r="W28" s="27">
        <f>J28+L28+N28+P28+T28+R28</f>
        <v>258243.76</v>
      </c>
    </row>
    <row r="29" spans="1:23" ht="15" thickBot="1" x14ac:dyDescent="0.4">
      <c r="A29" s="28" t="s">
        <v>9</v>
      </c>
      <c r="B29" s="25">
        <f t="shared" ref="B29:G29" si="28">B26+B27</f>
        <v>2770688.2800000003</v>
      </c>
      <c r="C29" s="25">
        <f t="shared" si="28"/>
        <v>308427.78999999998</v>
      </c>
      <c r="D29" s="25">
        <f t="shared" si="28"/>
        <v>0</v>
      </c>
      <c r="E29" s="25">
        <f t="shared" si="28"/>
        <v>0</v>
      </c>
      <c r="F29" s="25">
        <f t="shared" si="28"/>
        <v>0</v>
      </c>
      <c r="G29" s="25">
        <f t="shared" si="28"/>
        <v>2028</v>
      </c>
      <c r="H29" s="25">
        <f>SUM(B29:G29)</f>
        <v>3081144.0700000003</v>
      </c>
      <c r="I29" s="26">
        <f t="shared" ref="I29:K29" si="29">I26+I27</f>
        <v>714018.22</v>
      </c>
      <c r="J29" s="26">
        <f t="shared" si="29"/>
        <v>82930.140000000014</v>
      </c>
      <c r="K29" s="26">
        <f t="shared" si="29"/>
        <v>0</v>
      </c>
      <c r="L29" s="26">
        <f>L26+L27</f>
        <v>0</v>
      </c>
      <c r="M29" s="26">
        <f t="shared" ref="M29:P29" si="30">M26+M27</f>
        <v>0</v>
      </c>
      <c r="N29" s="26">
        <f t="shared" si="30"/>
        <v>0</v>
      </c>
      <c r="O29" s="26">
        <f t="shared" si="30"/>
        <v>4739.42</v>
      </c>
      <c r="P29" s="26">
        <f t="shared" si="30"/>
        <v>0</v>
      </c>
      <c r="Q29" s="32">
        <f>Q26+Q27</f>
        <v>150720.44</v>
      </c>
      <c r="R29" s="32">
        <f t="shared" ref="R29" si="31">R26+R27</f>
        <v>0</v>
      </c>
      <c r="S29" s="26">
        <f>S26+S27</f>
        <v>298710.41000000003</v>
      </c>
      <c r="T29" s="26">
        <f t="shared" ref="T29:U29" si="32">T26+T27</f>
        <v>175313.62</v>
      </c>
      <c r="U29" s="26">
        <f t="shared" si="32"/>
        <v>0</v>
      </c>
      <c r="V29" s="12">
        <f t="shared" si="1"/>
        <v>4249332.5600000005</v>
      </c>
      <c r="W29" s="27">
        <f t="shared" ref="W29" si="33">J29+L29+N29+P29+T29</f>
        <v>258243.76</v>
      </c>
    </row>
    <row r="30" spans="1:23" ht="15" thickBot="1" x14ac:dyDescent="0.4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17.5" x14ac:dyDescent="0.35">
      <c r="A31" s="7"/>
    </row>
    <row r="32" spans="1:23" x14ac:dyDescent="0.35">
      <c r="A32" s="8" t="s">
        <v>11</v>
      </c>
    </row>
    <row r="33" spans="1:1" x14ac:dyDescent="0.35">
      <c r="A33" s="8" t="s">
        <v>20</v>
      </c>
    </row>
    <row r="34" spans="1:1" x14ac:dyDescent="0.35">
      <c r="A34" s="8" t="s">
        <v>12</v>
      </c>
    </row>
    <row r="35" spans="1:1" x14ac:dyDescent="0.35">
      <c r="A35" s="8" t="s">
        <v>13</v>
      </c>
    </row>
  </sheetData>
  <mergeCells count="10">
    <mergeCell ref="A1:W1"/>
    <mergeCell ref="A2:W2"/>
    <mergeCell ref="A3:W3"/>
    <mergeCell ref="S4:T4"/>
    <mergeCell ref="V4:W4"/>
    <mergeCell ref="I4:J4"/>
    <mergeCell ref="K4:L4"/>
    <mergeCell ref="M4:N4"/>
    <mergeCell ref="O4:P4"/>
    <mergeCell ref="Q4:R4"/>
  </mergeCells>
  <pageMargins left="0.7" right="0.7" top="0.75" bottom="0.75" header="0.3" footer="0.3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 I 2020</vt:lpstr>
      <vt:lpstr>Schedule I 2021</vt:lpstr>
      <vt:lpstr>Schedule I 2022</vt:lpstr>
      <vt:lpstr>Schedule I 2023</vt:lpstr>
      <vt:lpstr>'Schedule I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Allyson  Honaker</cp:lastModifiedBy>
  <cp:lastPrinted>2021-12-21T19:17:13Z</cp:lastPrinted>
  <dcterms:created xsi:type="dcterms:W3CDTF">2021-12-07T20:18:25Z</dcterms:created>
  <dcterms:modified xsi:type="dcterms:W3CDTF">2024-08-22T19:58:57Z</dcterms:modified>
</cp:coreProperties>
</file>