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4620783bd5d64abe/Webster County WD/"/>
    </mc:Choice>
  </mc:AlternateContent>
  <xr:revisionPtr revIDLastSave="0" documentId="8_{174AC4AA-71ED-49B9-90F8-6D90E7FB0A7B}" xr6:coauthVersionLast="47" xr6:coauthVersionMax="47" xr10:uidLastSave="{00000000-0000-0000-0000-000000000000}"/>
  <bookViews>
    <workbookView xWindow="-98" yWindow="-98" windowWidth="21795" windowHeight="13875" xr2:uid="{53AB4619-2A55-42E7-A7AB-9336DB2CC00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3" i="1" l="1"/>
  <c r="N43" i="1" s="1"/>
  <c r="L64" i="1"/>
  <c r="N64" i="1" s="1"/>
  <c r="L33" i="1"/>
  <c r="N33" i="1" s="1"/>
  <c r="L60" i="1"/>
  <c r="N60" i="1" s="1"/>
  <c r="L58" i="1"/>
  <c r="N58" i="1" s="1"/>
  <c r="L56" i="1"/>
  <c r="L53" i="1"/>
  <c r="N53" i="1" s="1"/>
  <c r="L49" i="1"/>
  <c r="N49" i="1" s="1"/>
  <c r="L47" i="1"/>
  <c r="L35" i="1"/>
  <c r="N35" i="1" s="1"/>
  <c r="L28" i="1"/>
  <c r="N28" i="1" s="1"/>
  <c r="L27" i="1"/>
  <c r="N27" i="1" s="1"/>
  <c r="L26" i="1"/>
  <c r="N26" i="1" s="1"/>
  <c r="L66" i="1"/>
  <c r="N66" i="1" s="1"/>
  <c r="L59" i="1"/>
  <c r="N59" i="1" s="1"/>
  <c r="H73" i="1"/>
  <c r="L70" i="1"/>
  <c r="N70" i="1" s="1"/>
  <c r="L19" i="1"/>
  <c r="N19" i="1" s="1"/>
  <c r="L18" i="1"/>
  <c r="N18" i="1" s="1"/>
  <c r="L17" i="1"/>
  <c r="N17" i="1" s="1"/>
  <c r="L15" i="1"/>
  <c r="N15" i="1" s="1"/>
  <c r="L12" i="1"/>
  <c r="N12" i="1" s="1"/>
  <c r="D55" i="1"/>
  <c r="N56" i="1" s="1"/>
  <c r="D45" i="1"/>
  <c r="D20" i="1"/>
  <c r="J23" i="1"/>
  <c r="N47" i="1" l="1"/>
  <c r="L73" i="1"/>
  <c r="H118" i="1" s="1"/>
  <c r="D63" i="1"/>
  <c r="D72" i="1" s="1"/>
  <c r="D74" i="1" s="1"/>
  <c r="L23" i="1"/>
  <c r="N23" i="1"/>
  <c r="N73" i="1" l="1"/>
  <c r="H120" i="1"/>
  <c r="J118" i="1" l="1"/>
  <c r="J120" i="1" s="1"/>
</calcChain>
</file>

<file path=xl/sharedStrings.xml><?xml version="1.0" encoding="utf-8"?>
<sst xmlns="http://schemas.openxmlformats.org/spreadsheetml/2006/main" count="91" uniqueCount="91">
  <si>
    <t>Operating Revenues</t>
  </si>
  <si>
    <t>Total Metered Retail Sales</t>
  </si>
  <si>
    <t>Sales for Resale</t>
  </si>
  <si>
    <t>Other Water Revenues:</t>
  </si>
  <si>
    <t>Forfeited Discounts</t>
  </si>
  <si>
    <t>Misc. Service Revenues</t>
  </si>
  <si>
    <t>Total Operating Revenues</t>
  </si>
  <si>
    <t>Operating Expenses</t>
  </si>
  <si>
    <t>Operation and Maintenance</t>
  </si>
  <si>
    <t>Salaries and Wages - Employees</t>
  </si>
  <si>
    <t>Salaries and Wages - Officers</t>
  </si>
  <si>
    <t>Employee Pensions and Benefits</t>
  </si>
  <si>
    <t>Purchased Power</t>
  </si>
  <si>
    <t>Chemicals</t>
  </si>
  <si>
    <t>Materials and Supplies</t>
  </si>
  <si>
    <t>Contractual Services</t>
  </si>
  <si>
    <t>Transportation Expenses</t>
  </si>
  <si>
    <t>Insurance - Gen. Liab. &amp; Workers Comp.</t>
  </si>
  <si>
    <t>Insurance - Other</t>
  </si>
  <si>
    <t>Bad Debt</t>
  </si>
  <si>
    <t>Miscellaneous Expenses</t>
  </si>
  <si>
    <t>Total Operation and Mnt. Expenses</t>
  </si>
  <si>
    <t>Depreciation Expense</t>
  </si>
  <si>
    <t>Taxes Other Than Income</t>
  </si>
  <si>
    <t>Total Operating Expenses</t>
  </si>
  <si>
    <t>Total Utility Operating Income</t>
  </si>
  <si>
    <t>Reconciliation of Statement of Adjusted Operations to General Ledger</t>
  </si>
  <si>
    <t>419.00 · Interest Earned</t>
  </si>
  <si>
    <t>432.01 · Tap-on Fees</t>
  </si>
  <si>
    <t>410.00 · Interest expense</t>
  </si>
  <si>
    <t>410.01 · Interest Expense from Deferred</t>
  </si>
  <si>
    <t>General Ledger</t>
  </si>
  <si>
    <t>Debit</t>
  </si>
  <si>
    <t>Credit</t>
  </si>
  <si>
    <t>Sum</t>
  </si>
  <si>
    <t>Variance</t>
  </si>
  <si>
    <t>Test Year</t>
  </si>
  <si>
    <t>Rents from Water Property</t>
  </si>
  <si>
    <t>Rental of Building/Real Property</t>
  </si>
  <si>
    <t>Advertising Expenses</t>
  </si>
  <si>
    <t>00461-0000  Sales To 2 Inch Connection</t>
  </si>
  <si>
    <t>00461-0001  Sales To 5/8 X 3/8</t>
  </si>
  <si>
    <t>00461-0002  Sales To 1 Inch Connection</t>
  </si>
  <si>
    <t>00461-0003  Sales To 3 Inch And 4 Inc Connections</t>
  </si>
  <si>
    <t>00461-0005  Water Adj - Misreads &amp; Leaks</t>
  </si>
  <si>
    <t>00466-0000  Sales To Resale Customers</t>
  </si>
  <si>
    <t>00470-0000  Forfeited Discounts</t>
  </si>
  <si>
    <t>00471-0000  Misc Service Revenue</t>
  </si>
  <si>
    <t>00472-0000  Rent From Water Property</t>
  </si>
  <si>
    <t>00408-0001  Social Security 6.2%</t>
  </si>
  <si>
    <t>00408-0002  Medicare Tax Payable</t>
  </si>
  <si>
    <t>00408-0010  Utility Regulatory Assessment Fee</t>
  </si>
  <si>
    <t>00408-0012  Payroll Taxes Employer</t>
  </si>
  <si>
    <t>00429-0000  Depreciation Expense</t>
  </si>
  <si>
    <t>00601-0000  Salaries - Employees</t>
  </si>
  <si>
    <t>00603-0000  Salaries - Commissioner</t>
  </si>
  <si>
    <t>00604-0000  Employee Benefits Admin. &amp; General</t>
  </si>
  <si>
    <t>00604-0003  Uniform Expense</t>
  </si>
  <si>
    <t>00604-0008  Employee Retirement Benefits</t>
  </si>
  <si>
    <t>00615-0001  Supply &amp; Pumping Operations(power-purcha</t>
  </si>
  <si>
    <t>00615-0003  Plant Purchased Power</t>
  </si>
  <si>
    <t>00615-0005  Distribution Purchased Power</t>
  </si>
  <si>
    <t>00615-0008  Purchased Power</t>
  </si>
  <si>
    <t>00618-0003  Chemicals</t>
  </si>
  <si>
    <t>00620-0003  Sup-treat-oper</t>
  </si>
  <si>
    <t>00620-0005  Sup-t &amp; D-oper</t>
  </si>
  <si>
    <t>00620-0007  Sup-customer Accts</t>
  </si>
  <si>
    <t>00620-0008  Sup-g &amp; A</t>
  </si>
  <si>
    <t>00632-0000  Cont Serv - Accounting</t>
  </si>
  <si>
    <t>00635-0005  Contractual-sev-(detent-mowing)</t>
  </si>
  <si>
    <t>00635-0008  Contractual Services Other</t>
  </si>
  <si>
    <t>00642-0005  Equipment Rental T &amp; D Operations</t>
  </si>
  <si>
    <t>00650-0005  Trans - T&amp;d - Oper</t>
  </si>
  <si>
    <t>00650-0006  Trans -t&amp;d - Maint</t>
  </si>
  <si>
    <t>00650-0008  Trans - General &amp; Admin.</t>
  </si>
  <si>
    <t>00657-0000  Insurance - Property &amp; Vechicle</t>
  </si>
  <si>
    <t>00658-0000  Insurance - Workers Compensation</t>
  </si>
  <si>
    <t>00659-0000  Insurance - Bonds, Encroachment, Ect.,</t>
  </si>
  <si>
    <t>00660-0008  Advertising Expense</t>
  </si>
  <si>
    <t>00670-0007  Customer Bad Debt Expense</t>
  </si>
  <si>
    <t>00675-0003  Miscellaneous</t>
  </si>
  <si>
    <t>00675-0005  Administrative &amp; Distribution Tele Expen</t>
  </si>
  <si>
    <t>00675-0008  Administrative Services &amp; Office Expense</t>
  </si>
  <si>
    <t>Webster County Water District</t>
  </si>
  <si>
    <t>$567,492 matches depreciation schedule. Depreciation was reported incorrectly on the Annual Report and was corrected on the SAO.</t>
  </si>
  <si>
    <t>$567,492 matches the adjustment (H) on the SAO.  Depreciation was incorrectly added to Miscelleneous Expense on the Annual Report and was corrected on the SAO.</t>
  </si>
  <si>
    <t>Remaining difference could not be reconciled.</t>
  </si>
  <si>
    <t>Corresponds to the ($3,064) under-reported in Forfeited Discounts.</t>
  </si>
  <si>
    <t>Corresponds to the $3,064 over-reported in Water Adj - Misreads &amp; Leaks.</t>
  </si>
  <si>
    <t xml:space="preserve">Annual Report and </t>
  </si>
  <si>
    <t>Schedule of Adjusted Operations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</si>
</sst>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_(* #,##0_);_(* \(#,##0\);_(* &quot;-&quot;??_);_(@_)"/>
    <numFmt numFmtId="165" formatCode="#,##0.00;\-#,##0.00"/>
    <numFmt numFmtId="166" formatCode="\$0.00"/>
    <numFmt numFmtId="167" formatCode="\$#,##0.00_);\(\$#,##0.00\)"/>
    <numFmt numFmtId="168" formatCode="\$#,##0.00"/>
    <numFmt numFmtId="169" formatCode="\$0.00_);\(\$0.00\)"/>
  </numFmts>
  <fonts count="1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name val="Arial"/>
      <family val="2"/>
    </font>
    <font>
      <b/>
      <sz val="11"/>
      <color rgb="FFFF0000"/>
      <name val="Arial"/>
      <family val="2"/>
    </font>
    <font>
      <b/>
      <sz val="11"/>
      <name val="Arial"/>
      <family val="2"/>
    </font>
    <font>
      <b/>
      <u/>
      <sz val="11"/>
      <name val="Arial"/>
      <family val="2"/>
    </font>
    <font>
      <u/>
      <sz val="11"/>
      <name val="Arial"/>
      <family val="2"/>
    </font>
    <font>
      <u val="singleAccounting"/>
      <sz val="11"/>
      <name val="Arial"/>
      <family val="2"/>
    </font>
    <font>
      <b/>
      <sz val="11"/>
      <color rgb="FF323232"/>
      <name val="Arial"/>
      <family val="2"/>
    </font>
    <font>
      <sz val="11"/>
      <color rgb="FF323232"/>
      <name val="Arial"/>
      <family val="2"/>
    </font>
    <font>
      <b/>
      <u val="singleAccounting"/>
      <sz val="11"/>
      <name val="Arial"/>
      <family val="2"/>
    </font>
    <font>
      <sz val="11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164" fontId="2" fillId="0" borderId="0" xfId="1" applyNumberFormat="1" applyFont="1" applyAlignment="1">
      <alignment horizontal="center" vertical="center"/>
    </xf>
    <xf numFmtId="164" fontId="2" fillId="0" borderId="0" xfId="1" applyNumberFormat="1" applyFont="1" applyAlignment="1">
      <alignment vertical="center"/>
    </xf>
    <xf numFmtId="164" fontId="2" fillId="0" borderId="0" xfId="1" applyNumberFormat="1" applyFont="1"/>
    <xf numFmtId="164" fontId="3" fillId="0" borderId="0" xfId="1" applyNumberFormat="1" applyFont="1"/>
    <xf numFmtId="164" fontId="2" fillId="0" borderId="0" xfId="1" applyNumberFormat="1" applyFont="1" applyAlignment="1">
      <alignment horizontal="centerContinuous" vertical="center"/>
    </xf>
    <xf numFmtId="164" fontId="4" fillId="0" borderId="0" xfId="1" applyNumberFormat="1" applyFont="1" applyAlignment="1">
      <alignment horizontal="centerContinuous" vertical="center"/>
    </xf>
    <xf numFmtId="164" fontId="5" fillId="0" borderId="0" xfId="1" applyNumberFormat="1" applyFont="1" applyAlignment="1">
      <alignment horizontal="center" vertical="center"/>
    </xf>
    <xf numFmtId="164" fontId="6" fillId="0" borderId="0" xfId="1" applyNumberFormat="1" applyFont="1" applyAlignment="1">
      <alignment vertical="center"/>
    </xf>
    <xf numFmtId="164" fontId="7" fillId="0" borderId="0" xfId="1" applyNumberFormat="1" applyFont="1" applyBorder="1" applyAlignment="1">
      <alignment vertical="center"/>
    </xf>
    <xf numFmtId="164" fontId="4" fillId="0" borderId="0" xfId="1" applyNumberFormat="1" applyFont="1" applyAlignment="1">
      <alignment vertical="center"/>
    </xf>
    <xf numFmtId="164" fontId="7" fillId="0" borderId="0" xfId="1" applyNumberFormat="1" applyFont="1" applyAlignment="1">
      <alignment vertical="center"/>
    </xf>
    <xf numFmtId="164" fontId="2" fillId="0" borderId="0" xfId="1" applyNumberFormat="1" applyFont="1" applyAlignment="1"/>
    <xf numFmtId="164" fontId="4" fillId="0" borderId="0" xfId="1" applyNumberFormat="1" applyFont="1" applyAlignment="1">
      <alignment horizontal="left" vertical="center"/>
    </xf>
    <xf numFmtId="164" fontId="2" fillId="0" borderId="0" xfId="1" applyNumberFormat="1" applyFont="1" applyAlignment="1">
      <alignment horizontal="left" vertical="center"/>
    </xf>
    <xf numFmtId="49" fontId="8" fillId="0" borderId="0" xfId="0" applyNumberFormat="1" applyFont="1"/>
    <xf numFmtId="165" fontId="9" fillId="0" borderId="0" xfId="0" applyNumberFormat="1" applyFont="1"/>
    <xf numFmtId="49" fontId="9" fillId="0" borderId="0" xfId="0" applyNumberFormat="1" applyFont="1"/>
    <xf numFmtId="164" fontId="10" fillId="0" borderId="0" xfId="1" applyNumberFormat="1" applyFont="1" applyAlignment="1">
      <alignment horizontal="center"/>
    </xf>
    <xf numFmtId="164" fontId="2" fillId="0" borderId="1" xfId="1" applyNumberFormat="1" applyFont="1" applyBorder="1" applyAlignment="1">
      <alignment horizontal="center"/>
    </xf>
    <xf numFmtId="164" fontId="10" fillId="0" borderId="0" xfId="1" applyNumberFormat="1" applyFont="1" applyBorder="1" applyAlignment="1">
      <alignment horizontal="center"/>
    </xf>
    <xf numFmtId="165" fontId="9" fillId="0" borderId="1" xfId="0" applyNumberFormat="1" applyFont="1" applyBorder="1"/>
    <xf numFmtId="164" fontId="2" fillId="0" borderId="1" xfId="1" applyNumberFormat="1" applyFont="1" applyBorder="1"/>
    <xf numFmtId="164" fontId="9" fillId="0" borderId="0" xfId="1" applyNumberFormat="1" applyFont="1"/>
    <xf numFmtId="164" fontId="9" fillId="0" borderId="1" xfId="1" applyNumberFormat="1" applyFont="1" applyBorder="1"/>
    <xf numFmtId="164" fontId="2" fillId="0" borderId="2" xfId="1" applyNumberFormat="1" applyFont="1" applyBorder="1"/>
    <xf numFmtId="164" fontId="9" fillId="0" borderId="2" xfId="1" applyNumberFormat="1" applyFont="1" applyBorder="1"/>
    <xf numFmtId="164" fontId="2" fillId="0" borderId="0" xfId="1" applyNumberFormat="1" applyFont="1" applyBorder="1" applyAlignment="1">
      <alignment vertical="center"/>
    </xf>
    <xf numFmtId="164" fontId="2" fillId="0" borderId="0" xfId="1" applyNumberFormat="1" applyFont="1" applyBorder="1"/>
    <xf numFmtId="0" fontId="2" fillId="0" borderId="0" xfId="0" applyFont="1" applyAlignment="1">
      <alignment vertical="top" wrapText="1"/>
    </xf>
    <xf numFmtId="167" fontId="11" fillId="0" borderId="0" xfId="0" applyNumberFormat="1" applyFont="1" applyAlignment="1">
      <alignment horizontal="right" vertical="top" shrinkToFit="1"/>
    </xf>
    <xf numFmtId="168" fontId="11" fillId="0" borderId="0" xfId="0" applyNumberFormat="1" applyFont="1" applyAlignment="1">
      <alignment horizontal="right" vertical="top" shrinkToFit="1"/>
    </xf>
    <xf numFmtId="166" fontId="11" fillId="0" borderId="0" xfId="0" applyNumberFormat="1" applyFont="1" applyAlignment="1">
      <alignment horizontal="right" vertical="top" indent="1" shrinkToFit="1"/>
    </xf>
    <xf numFmtId="167" fontId="11" fillId="0" borderId="0" xfId="0" applyNumberFormat="1" applyFont="1" applyAlignment="1">
      <alignment horizontal="right" vertical="top" indent="1" shrinkToFit="1"/>
    </xf>
    <xf numFmtId="168" fontId="11" fillId="0" borderId="0" xfId="0" applyNumberFormat="1" applyFont="1" applyAlignment="1">
      <alignment horizontal="right" vertical="top" indent="1" shrinkToFit="1"/>
    </xf>
    <xf numFmtId="169" fontId="11" fillId="0" borderId="0" xfId="0" applyNumberFormat="1" applyFont="1" applyAlignment="1">
      <alignment horizontal="right" vertical="top" indent="1" shrinkToFit="1"/>
    </xf>
    <xf numFmtId="164" fontId="2" fillId="0" borderId="1" xfId="1" applyNumberFormat="1" applyFont="1" applyBorder="1" applyAlignment="1">
      <alignment vertical="center"/>
    </xf>
    <xf numFmtId="164" fontId="9" fillId="0" borderId="0" xfId="1" applyNumberFormat="1" applyFont="1" applyBorder="1"/>
    <xf numFmtId="164" fontId="10" fillId="0" borderId="0" xfId="1" applyNumberFormat="1" applyFont="1" applyAlignment="1">
      <alignment horizontal="center"/>
    </xf>
    <xf numFmtId="164" fontId="2" fillId="0" borderId="0" xfId="1" applyNumberFormat="1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BD8D71-8DD4-4FF1-A000-C87A64AF520B}">
  <dimension ref="A1:O181"/>
  <sheetViews>
    <sheetView tabSelected="1" workbookViewId="0">
      <selection activeCell="O43" sqref="O43"/>
    </sheetView>
  </sheetViews>
  <sheetFormatPr defaultColWidth="11.265625" defaultRowHeight="13.5" x14ac:dyDescent="0.35"/>
  <cols>
    <col min="1" max="1" width="4.73046875" style="3" customWidth="1"/>
    <col min="2" max="2" width="3.3984375" style="3" customWidth="1"/>
    <col min="3" max="3" width="37.86328125" style="3" customWidth="1"/>
    <col min="4" max="4" width="14.59765625" style="3" customWidth="1"/>
    <col min="5" max="5" width="11.59765625" style="3" bestFit="1" customWidth="1"/>
    <col min="6" max="6" width="11.59765625" style="3" customWidth="1"/>
    <col min="7" max="7" width="60.1328125" style="3" bestFit="1" customWidth="1"/>
    <col min="8" max="8" width="14" style="3" customWidth="1"/>
    <col min="9" max="9" width="1.73046875" style="3" customWidth="1"/>
    <col min="10" max="10" width="14.59765625" style="3" bestFit="1" customWidth="1"/>
    <col min="11" max="11" width="1.73046875" style="3" customWidth="1"/>
    <col min="12" max="12" width="12.265625" style="3" customWidth="1"/>
    <col min="13" max="13" width="1.73046875" style="3" customWidth="1"/>
    <col min="14" max="14" width="14.86328125" style="3" customWidth="1"/>
    <col min="15" max="16384" width="11.265625" style="3"/>
  </cols>
  <sheetData>
    <row r="1" spans="1:15" ht="13.9" x14ac:dyDescent="0.35">
      <c r="A1" s="13" t="s">
        <v>83</v>
      </c>
      <c r="B1" s="1"/>
      <c r="C1" s="1"/>
      <c r="D1" s="1"/>
      <c r="E1" s="2"/>
      <c r="F1" s="2"/>
      <c r="G1" s="2"/>
      <c r="H1" s="2"/>
    </row>
    <row r="2" spans="1:15" x14ac:dyDescent="0.35">
      <c r="A2" s="14" t="s">
        <v>26</v>
      </c>
      <c r="B2" s="1"/>
      <c r="C2" s="1"/>
      <c r="D2" s="1"/>
      <c r="E2" s="2"/>
      <c r="F2" s="2"/>
      <c r="G2" s="2"/>
      <c r="H2" s="2"/>
    </row>
    <row r="3" spans="1:15" ht="13.9" x14ac:dyDescent="0.4">
      <c r="A3" s="4"/>
      <c r="B3" s="5"/>
      <c r="C3" s="5"/>
      <c r="D3" s="5"/>
      <c r="E3" s="2"/>
      <c r="F3" s="2"/>
      <c r="G3" s="2"/>
    </row>
    <row r="4" spans="1:15" ht="17.25" x14ac:dyDescent="0.85">
      <c r="A4" s="4"/>
      <c r="B4" s="5"/>
      <c r="C4" s="5"/>
      <c r="D4" s="6" t="s">
        <v>89</v>
      </c>
      <c r="E4" s="2"/>
      <c r="F4" s="2"/>
      <c r="G4" s="2"/>
      <c r="H4" s="38" t="s">
        <v>31</v>
      </c>
      <c r="I4" s="38"/>
      <c r="J4" s="38"/>
    </row>
    <row r="5" spans="1:15" ht="17.25" x14ac:dyDescent="0.85">
      <c r="A5" s="2"/>
      <c r="B5" s="2"/>
      <c r="C5" s="2"/>
      <c r="D5" s="7" t="s">
        <v>90</v>
      </c>
      <c r="E5" s="2"/>
      <c r="F5" s="2"/>
      <c r="G5" s="2"/>
      <c r="H5" s="19" t="s">
        <v>32</v>
      </c>
      <c r="J5" s="19" t="s">
        <v>33</v>
      </c>
      <c r="L5" s="20" t="s">
        <v>34</v>
      </c>
      <c r="N5" s="18" t="s">
        <v>35</v>
      </c>
    </row>
    <row r="6" spans="1:15" ht="13.9" x14ac:dyDescent="0.35">
      <c r="A6" s="2"/>
      <c r="B6" s="2"/>
      <c r="C6" s="2"/>
      <c r="D6" s="7" t="s">
        <v>36</v>
      </c>
      <c r="E6" s="2"/>
      <c r="F6" s="2"/>
      <c r="G6" s="2"/>
    </row>
    <row r="7" spans="1:15" ht="13.9" x14ac:dyDescent="0.4">
      <c r="A7" s="8" t="s">
        <v>0</v>
      </c>
      <c r="B7" s="2"/>
      <c r="C7" s="2"/>
      <c r="D7" s="2"/>
      <c r="E7" s="2"/>
      <c r="F7" s="2"/>
      <c r="G7" s="15"/>
      <c r="H7" s="16"/>
      <c r="I7" s="17"/>
      <c r="J7" s="23"/>
    </row>
    <row r="8" spans="1:15" x14ac:dyDescent="0.35">
      <c r="A8" s="2"/>
      <c r="B8" s="2" t="s">
        <v>1</v>
      </c>
      <c r="C8" s="2"/>
      <c r="D8" s="2">
        <v>1193865</v>
      </c>
      <c r="E8" s="2"/>
      <c r="F8" s="2"/>
      <c r="G8" s="29" t="s">
        <v>40</v>
      </c>
      <c r="H8" s="29"/>
      <c r="I8" s="29"/>
      <c r="J8" s="30">
        <v>-185296.35</v>
      </c>
    </row>
    <row r="9" spans="1:15" x14ac:dyDescent="0.35">
      <c r="A9" s="2"/>
      <c r="B9" s="2"/>
      <c r="C9" s="2"/>
      <c r="D9" s="2"/>
      <c r="E9" s="2"/>
      <c r="F9" s="2"/>
      <c r="G9" s="29" t="s">
        <v>41</v>
      </c>
      <c r="H9" s="29"/>
      <c r="I9" s="29"/>
      <c r="J9" s="30">
        <v>-893737.94</v>
      </c>
    </row>
    <row r="10" spans="1:15" x14ac:dyDescent="0.35">
      <c r="A10" s="2"/>
      <c r="B10" s="2"/>
      <c r="C10" s="2"/>
      <c r="D10" s="2"/>
      <c r="E10" s="2"/>
      <c r="F10" s="2"/>
      <c r="G10" s="29" t="s">
        <v>42</v>
      </c>
      <c r="H10" s="29"/>
      <c r="I10" s="29"/>
      <c r="J10" s="30">
        <v>-121601.35</v>
      </c>
    </row>
    <row r="11" spans="1:15" x14ac:dyDescent="0.35">
      <c r="A11" s="2"/>
      <c r="B11" s="2"/>
      <c r="C11" s="2"/>
      <c r="D11" s="2"/>
      <c r="E11" s="2"/>
      <c r="F11" s="2"/>
      <c r="G11" s="29" t="s">
        <v>43</v>
      </c>
      <c r="H11" s="29"/>
      <c r="I11" s="29"/>
      <c r="J11" s="30">
        <v>-12184.34</v>
      </c>
    </row>
    <row r="12" spans="1:15" x14ac:dyDescent="0.35">
      <c r="A12" s="2"/>
      <c r="B12" s="2"/>
      <c r="C12" s="2"/>
      <c r="D12" s="2"/>
      <c r="E12" s="2"/>
      <c r="F12" s="2"/>
      <c r="G12" s="29" t="s">
        <v>44</v>
      </c>
      <c r="H12" s="29"/>
      <c r="I12" s="29"/>
      <c r="J12" s="31">
        <v>22018.84</v>
      </c>
      <c r="L12" s="3">
        <f>SUM(J8:J12)</f>
        <v>-1190801.1400000001</v>
      </c>
      <c r="N12" s="3">
        <f>L12+D8</f>
        <v>3063.8599999998696</v>
      </c>
      <c r="O12" s="3" t="s">
        <v>87</v>
      </c>
    </row>
    <row r="13" spans="1:15" ht="13.9" x14ac:dyDescent="0.4">
      <c r="A13" s="2"/>
      <c r="B13" s="2"/>
      <c r="C13" s="2"/>
      <c r="D13" s="2"/>
      <c r="E13" s="2"/>
      <c r="F13" s="2"/>
      <c r="G13" s="15"/>
      <c r="H13" s="16"/>
      <c r="I13" s="17"/>
      <c r="J13" s="23"/>
    </row>
    <row r="14" spans="1:15" ht="13.9" x14ac:dyDescent="0.4">
      <c r="A14" s="2"/>
      <c r="B14" s="2"/>
      <c r="C14" s="2"/>
      <c r="D14" s="2"/>
      <c r="E14" s="2"/>
      <c r="F14" s="2"/>
      <c r="G14" s="15"/>
      <c r="H14" s="16"/>
      <c r="I14" s="17"/>
      <c r="J14" s="23"/>
    </row>
    <row r="15" spans="1:15" x14ac:dyDescent="0.35">
      <c r="A15" s="2"/>
      <c r="B15" s="2" t="s">
        <v>2</v>
      </c>
      <c r="C15" s="2"/>
      <c r="D15" s="2">
        <v>560393</v>
      </c>
      <c r="E15" s="2"/>
      <c r="F15" s="2"/>
      <c r="G15" s="29" t="s">
        <v>45</v>
      </c>
      <c r="H15" s="29"/>
      <c r="I15" s="29"/>
      <c r="J15" s="30">
        <v>-560393.03</v>
      </c>
      <c r="L15" s="3">
        <f>J15</f>
        <v>-560393.03</v>
      </c>
      <c r="N15" s="3">
        <f>L15+D15</f>
        <v>-3.0000000027939677E-2</v>
      </c>
    </row>
    <row r="16" spans="1:15" ht="13.9" x14ac:dyDescent="0.4">
      <c r="A16" s="2"/>
      <c r="B16" s="2" t="s">
        <v>3</v>
      </c>
      <c r="C16" s="2"/>
      <c r="D16" s="2"/>
      <c r="E16" s="2"/>
      <c r="F16" s="2"/>
      <c r="G16" s="15"/>
      <c r="H16" s="16"/>
      <c r="I16" s="17"/>
      <c r="J16" s="23"/>
    </row>
    <row r="17" spans="1:15" x14ac:dyDescent="0.35">
      <c r="A17" s="2"/>
      <c r="B17" s="2"/>
      <c r="C17" s="2" t="s">
        <v>4</v>
      </c>
      <c r="D17" s="2">
        <v>16044</v>
      </c>
      <c r="E17" s="2"/>
      <c r="F17" s="2"/>
      <c r="G17" s="29" t="s">
        <v>46</v>
      </c>
      <c r="H17" s="29"/>
      <c r="I17" s="29"/>
      <c r="J17" s="30">
        <v>-19108.240000000002</v>
      </c>
      <c r="L17" s="3">
        <f>J17</f>
        <v>-19108.240000000002</v>
      </c>
      <c r="N17" s="3">
        <f>L17+D17</f>
        <v>-3064.2400000000016</v>
      </c>
      <c r="O17" s="3" t="s">
        <v>88</v>
      </c>
    </row>
    <row r="18" spans="1:15" x14ac:dyDescent="0.35">
      <c r="A18" s="2"/>
      <c r="C18" s="2" t="s">
        <v>5</v>
      </c>
      <c r="D18" s="2">
        <v>8066</v>
      </c>
      <c r="E18" s="2"/>
      <c r="F18" s="2"/>
      <c r="G18" s="29" t="s">
        <v>47</v>
      </c>
      <c r="H18" s="29"/>
      <c r="I18" s="29"/>
      <c r="J18" s="30">
        <v>-8066</v>
      </c>
      <c r="L18" s="3">
        <f>J18</f>
        <v>-8066</v>
      </c>
      <c r="N18" s="3">
        <f t="shared" ref="N18:N19" si="0">L18+D18</f>
        <v>0</v>
      </c>
    </row>
    <row r="19" spans="1:15" x14ac:dyDescent="0.35">
      <c r="A19" s="2"/>
      <c r="C19" s="2" t="s">
        <v>37</v>
      </c>
      <c r="D19" s="36">
        <v>4988</v>
      </c>
      <c r="E19" s="2"/>
      <c r="F19" s="2"/>
      <c r="G19" s="29" t="s">
        <v>48</v>
      </c>
      <c r="H19" s="29"/>
      <c r="I19" s="29"/>
      <c r="J19" s="30">
        <v>-4987.8</v>
      </c>
      <c r="L19" s="3">
        <f>J19</f>
        <v>-4987.8</v>
      </c>
      <c r="N19" s="3">
        <f t="shared" si="0"/>
        <v>0.1999999999998181</v>
      </c>
    </row>
    <row r="20" spans="1:15" ht="13.9" x14ac:dyDescent="0.4">
      <c r="A20" s="10" t="s">
        <v>6</v>
      </c>
      <c r="B20" s="2"/>
      <c r="C20" s="2"/>
      <c r="D20" s="2">
        <f>SUM(D8:D19)</f>
        <v>1783356</v>
      </c>
      <c r="E20" s="2"/>
      <c r="F20" s="2"/>
      <c r="G20" s="15"/>
      <c r="H20" s="16"/>
      <c r="I20" s="17"/>
      <c r="J20" s="23"/>
    </row>
    <row r="21" spans="1:15" ht="13.9" x14ac:dyDescent="0.4">
      <c r="A21" s="2"/>
      <c r="B21" s="2"/>
      <c r="C21" s="2"/>
      <c r="D21" s="2"/>
      <c r="E21" s="2"/>
      <c r="F21" s="2"/>
      <c r="G21" s="15"/>
      <c r="H21" s="21"/>
      <c r="I21" s="17"/>
      <c r="J21" s="24"/>
      <c r="L21" s="22"/>
      <c r="N21" s="22"/>
    </row>
    <row r="22" spans="1:15" ht="13.9" x14ac:dyDescent="0.4">
      <c r="D22" s="2"/>
      <c r="E22" s="2"/>
      <c r="F22" s="2"/>
      <c r="G22" s="15"/>
      <c r="H22" s="16"/>
      <c r="I22" s="17"/>
      <c r="J22" s="16"/>
    </row>
    <row r="23" spans="1:15" ht="14.25" thickBot="1" x14ac:dyDescent="0.45">
      <c r="D23" s="2"/>
      <c r="E23" s="2"/>
      <c r="F23" s="2"/>
      <c r="G23" s="15"/>
      <c r="H23" s="16"/>
      <c r="I23" s="17"/>
      <c r="J23" s="26">
        <f>SUM(J7:J21)</f>
        <v>-1783356.2100000002</v>
      </c>
      <c r="L23" s="25">
        <f>SUM(L7:L21)</f>
        <v>-1783356.2100000002</v>
      </c>
      <c r="N23" s="25">
        <f>SUM(N7:N21)</f>
        <v>-0.21000000016010745</v>
      </c>
    </row>
    <row r="24" spans="1:15" ht="14.25" thickTop="1" x14ac:dyDescent="0.4">
      <c r="A24" s="8" t="s">
        <v>7</v>
      </c>
      <c r="B24" s="2"/>
      <c r="C24" s="2"/>
      <c r="D24" s="2"/>
      <c r="E24" s="2"/>
      <c r="F24" s="2"/>
      <c r="G24" s="15"/>
      <c r="H24" s="16"/>
      <c r="I24" s="17"/>
      <c r="J24" s="37"/>
      <c r="L24" s="28"/>
      <c r="N24" s="28"/>
    </row>
    <row r="25" spans="1:15" ht="13.9" x14ac:dyDescent="0.4">
      <c r="A25" s="2"/>
      <c r="B25" s="2" t="s">
        <v>8</v>
      </c>
      <c r="C25" s="2"/>
      <c r="D25" s="2"/>
      <c r="E25" s="2"/>
      <c r="F25" s="2"/>
      <c r="G25" s="15"/>
      <c r="H25" s="16"/>
      <c r="I25" s="17"/>
      <c r="J25" s="37"/>
      <c r="L25" s="28"/>
      <c r="N25" s="28"/>
    </row>
    <row r="26" spans="1:15" x14ac:dyDescent="0.35">
      <c r="A26" s="2"/>
      <c r="B26" s="2"/>
      <c r="C26" s="2" t="s">
        <v>9</v>
      </c>
      <c r="D26" s="2">
        <v>455364</v>
      </c>
      <c r="E26" s="2"/>
      <c r="F26" s="2"/>
      <c r="G26" s="29" t="s">
        <v>54</v>
      </c>
      <c r="H26" s="34">
        <v>455363.87</v>
      </c>
      <c r="I26" s="17"/>
      <c r="J26" s="16"/>
      <c r="L26" s="3">
        <f>H26</f>
        <v>455363.87</v>
      </c>
      <c r="N26" s="3">
        <f>L26-D26</f>
        <v>-0.13000000000465661</v>
      </c>
    </row>
    <row r="27" spans="1:15" x14ac:dyDescent="0.35">
      <c r="A27" s="2"/>
      <c r="B27" s="2"/>
      <c r="C27" s="2" t="s">
        <v>10</v>
      </c>
      <c r="D27" s="2">
        <v>17400</v>
      </c>
      <c r="E27" s="2"/>
      <c r="F27" s="2"/>
      <c r="G27" s="29" t="s">
        <v>55</v>
      </c>
      <c r="H27" s="34">
        <v>17400</v>
      </c>
      <c r="L27" s="3">
        <f>H27</f>
        <v>17400</v>
      </c>
      <c r="N27" s="3">
        <f>L27-D27</f>
        <v>0</v>
      </c>
    </row>
    <row r="28" spans="1:15" x14ac:dyDescent="0.35">
      <c r="A28" s="2"/>
      <c r="B28" s="2"/>
      <c r="C28" s="2" t="s">
        <v>11</v>
      </c>
      <c r="D28" s="2">
        <v>203125</v>
      </c>
      <c r="E28" s="2"/>
      <c r="F28" s="2"/>
      <c r="G28" s="29" t="s">
        <v>56</v>
      </c>
      <c r="H28" s="34">
        <v>203124.7</v>
      </c>
      <c r="L28" s="3">
        <f>H28</f>
        <v>203124.7</v>
      </c>
      <c r="N28" s="3">
        <f>L28-D28</f>
        <v>-0.29999999998835847</v>
      </c>
    </row>
    <row r="29" spans="1:15" x14ac:dyDescent="0.35">
      <c r="A29" s="2"/>
      <c r="B29" s="2"/>
      <c r="C29" s="2"/>
      <c r="D29" s="2"/>
      <c r="E29" s="2"/>
      <c r="F29" s="2"/>
      <c r="G29" s="29"/>
      <c r="H29" s="34"/>
    </row>
    <row r="30" spans="1:15" x14ac:dyDescent="0.35">
      <c r="A30" s="2"/>
      <c r="B30" s="2"/>
      <c r="C30" s="2" t="s">
        <v>12</v>
      </c>
      <c r="D30" s="3">
        <v>206032</v>
      </c>
      <c r="E30" s="2"/>
      <c r="F30" s="2"/>
      <c r="G30" s="29" t="s">
        <v>59</v>
      </c>
      <c r="H30" s="34">
        <v>34205.94</v>
      </c>
    </row>
    <row r="31" spans="1:15" x14ac:dyDescent="0.35">
      <c r="A31" s="2"/>
      <c r="B31" s="2"/>
      <c r="C31" s="2"/>
      <c r="E31" s="2"/>
      <c r="F31" s="2"/>
      <c r="G31" s="29" t="s">
        <v>60</v>
      </c>
      <c r="H31" s="34">
        <v>129944.72</v>
      </c>
    </row>
    <row r="32" spans="1:15" x14ac:dyDescent="0.35">
      <c r="A32" s="2"/>
      <c r="B32" s="2"/>
      <c r="C32" s="2"/>
      <c r="E32" s="2"/>
      <c r="F32" s="2"/>
      <c r="G32" s="29" t="s">
        <v>61</v>
      </c>
      <c r="H32" s="34">
        <v>36201.74</v>
      </c>
    </row>
    <row r="33" spans="1:15" x14ac:dyDescent="0.35">
      <c r="A33" s="2"/>
      <c r="B33" s="2"/>
      <c r="C33" s="2"/>
      <c r="E33" s="2"/>
      <c r="F33" s="2"/>
      <c r="G33" s="29" t="s">
        <v>62</v>
      </c>
      <c r="H33" s="34">
        <v>5679.91</v>
      </c>
      <c r="L33" s="3">
        <f>SUM(H30:H33)</f>
        <v>206032.31</v>
      </c>
      <c r="N33" s="3">
        <f>L33-D30</f>
        <v>0.30999999999767169</v>
      </c>
    </row>
    <row r="34" spans="1:15" ht="13.9" x14ac:dyDescent="0.4">
      <c r="A34" s="2"/>
      <c r="B34" s="2"/>
      <c r="C34" s="2"/>
      <c r="E34" s="2"/>
      <c r="F34" s="2"/>
      <c r="G34" s="15"/>
      <c r="H34" s="16"/>
    </row>
    <row r="35" spans="1:15" x14ac:dyDescent="0.35">
      <c r="A35" s="2"/>
      <c r="B35" s="2"/>
      <c r="C35" s="2" t="s">
        <v>13</v>
      </c>
      <c r="D35" s="2">
        <v>417020</v>
      </c>
      <c r="E35" s="2"/>
      <c r="F35" s="2"/>
      <c r="G35" s="29" t="s">
        <v>63</v>
      </c>
      <c r="H35" s="34">
        <v>417020.25</v>
      </c>
      <c r="L35" s="3">
        <f>H35</f>
        <v>417020.25</v>
      </c>
      <c r="N35" s="3">
        <f>L35-D35</f>
        <v>0.25</v>
      </c>
    </row>
    <row r="36" spans="1:15" x14ac:dyDescent="0.35">
      <c r="A36" s="2"/>
      <c r="B36" s="2"/>
      <c r="C36" s="2"/>
      <c r="D36" s="2"/>
      <c r="E36" s="2"/>
      <c r="F36" s="2"/>
      <c r="G36" s="29"/>
      <c r="H36" s="34"/>
    </row>
    <row r="37" spans="1:15" x14ac:dyDescent="0.35">
      <c r="A37" s="2"/>
      <c r="B37" s="2"/>
      <c r="C37" s="2" t="s">
        <v>14</v>
      </c>
      <c r="D37" s="2">
        <v>201513</v>
      </c>
      <c r="G37" s="29" t="s">
        <v>64</v>
      </c>
      <c r="H37" s="34">
        <v>68562.31</v>
      </c>
    </row>
    <row r="38" spans="1:15" x14ac:dyDescent="0.35">
      <c r="A38" s="2"/>
      <c r="B38" s="2"/>
      <c r="C38" s="2"/>
      <c r="D38" s="2"/>
      <c r="G38" s="29" t="s">
        <v>65</v>
      </c>
      <c r="H38" s="34">
        <v>32207.93</v>
      </c>
    </row>
    <row r="39" spans="1:15" x14ac:dyDescent="0.35">
      <c r="A39" s="2"/>
      <c r="B39" s="2"/>
      <c r="C39" s="2"/>
      <c r="D39" s="2"/>
      <c r="G39" s="29" t="s">
        <v>66</v>
      </c>
      <c r="H39" s="34">
        <v>20012.29</v>
      </c>
    </row>
    <row r="40" spans="1:15" x14ac:dyDescent="0.35">
      <c r="A40" s="2"/>
      <c r="B40" s="2"/>
      <c r="C40" s="2"/>
      <c r="D40" s="2"/>
      <c r="G40" s="29" t="s">
        <v>67</v>
      </c>
      <c r="H40" s="34">
        <v>5149.7299999999996</v>
      </c>
    </row>
    <row r="41" spans="1:15" x14ac:dyDescent="0.35">
      <c r="A41" s="2"/>
      <c r="B41" s="2"/>
      <c r="C41" s="2"/>
      <c r="D41" s="2"/>
      <c r="G41" s="29" t="s">
        <v>57</v>
      </c>
      <c r="H41" s="34">
        <v>4386.53</v>
      </c>
    </row>
    <row r="42" spans="1:15" x14ac:dyDescent="0.35">
      <c r="A42" s="2"/>
      <c r="B42" s="2"/>
      <c r="C42" s="2"/>
      <c r="D42" s="2"/>
      <c r="G42" s="29" t="s">
        <v>58</v>
      </c>
      <c r="H42" s="34">
        <v>105217.94</v>
      </c>
    </row>
    <row r="43" spans="1:15" x14ac:dyDescent="0.35">
      <c r="A43" s="2"/>
      <c r="B43" s="2"/>
      <c r="C43" s="2"/>
      <c r="D43" s="2"/>
      <c r="G43" s="29" t="s">
        <v>52</v>
      </c>
      <c r="H43" s="35">
        <v>-247.05</v>
      </c>
      <c r="L43" s="3">
        <f>SUM(H37:H43)</f>
        <v>235289.68</v>
      </c>
      <c r="N43" s="39">
        <f>L43-D37</f>
        <v>33776.679999999993</v>
      </c>
      <c r="O43" s="3" t="s">
        <v>86</v>
      </c>
    </row>
    <row r="44" spans="1:15" x14ac:dyDescent="0.35">
      <c r="A44" s="2"/>
      <c r="B44" s="2"/>
      <c r="C44" s="2"/>
      <c r="D44" s="2"/>
      <c r="G44" s="29"/>
      <c r="H44" s="35"/>
    </row>
    <row r="45" spans="1:15" x14ac:dyDescent="0.35">
      <c r="A45" s="2"/>
      <c r="B45" s="2"/>
      <c r="C45" s="2" t="s">
        <v>15</v>
      </c>
      <c r="D45" s="2">
        <f>10500+7125</f>
        <v>17625</v>
      </c>
      <c r="G45" s="29" t="s">
        <v>68</v>
      </c>
      <c r="H45" s="34">
        <v>10500</v>
      </c>
    </row>
    <row r="46" spans="1:15" x14ac:dyDescent="0.35">
      <c r="A46" s="2"/>
      <c r="B46" s="2"/>
      <c r="C46" s="2"/>
      <c r="D46" s="2"/>
      <c r="G46" s="29" t="s">
        <v>69</v>
      </c>
      <c r="H46" s="34">
        <v>6825</v>
      </c>
    </row>
    <row r="47" spans="1:15" x14ac:dyDescent="0.35">
      <c r="A47" s="2"/>
      <c r="B47" s="2"/>
      <c r="C47" s="2"/>
      <c r="D47" s="2"/>
      <c r="G47" s="29" t="s">
        <v>70</v>
      </c>
      <c r="H47" s="32">
        <v>300</v>
      </c>
      <c r="L47" s="3">
        <f>SUM(H45:H47)</f>
        <v>17625</v>
      </c>
      <c r="N47" s="3">
        <f>L47-D45</f>
        <v>0</v>
      </c>
    </row>
    <row r="48" spans="1:15" ht="13.9" x14ac:dyDescent="0.4">
      <c r="A48" s="2"/>
      <c r="B48" s="2"/>
      <c r="C48" s="2"/>
      <c r="D48" s="2"/>
      <c r="G48" s="15"/>
      <c r="H48" s="16"/>
    </row>
    <row r="49" spans="1:15" x14ac:dyDescent="0.35">
      <c r="A49" s="2"/>
      <c r="B49" s="2"/>
      <c r="C49" s="2" t="s">
        <v>38</v>
      </c>
      <c r="D49" s="2">
        <v>342</v>
      </c>
      <c r="E49" s="2"/>
      <c r="F49" s="2"/>
      <c r="G49" s="29" t="s">
        <v>71</v>
      </c>
      <c r="H49" s="32">
        <v>347.8</v>
      </c>
      <c r="I49" s="17"/>
      <c r="J49" s="16"/>
      <c r="L49" s="3">
        <f>H49</f>
        <v>347.8</v>
      </c>
      <c r="N49" s="3">
        <f>L49-D49</f>
        <v>5.8000000000000114</v>
      </c>
    </row>
    <row r="50" spans="1:15" x14ac:dyDescent="0.35">
      <c r="A50" s="2"/>
      <c r="B50" s="2"/>
      <c r="C50" s="2"/>
      <c r="D50" s="2"/>
      <c r="E50" s="2"/>
      <c r="F50" s="2"/>
      <c r="G50" s="29"/>
      <c r="H50" s="32"/>
      <c r="I50" s="17"/>
      <c r="J50" s="16"/>
    </row>
    <row r="51" spans="1:15" x14ac:dyDescent="0.35">
      <c r="A51" s="2"/>
      <c r="B51" s="2"/>
      <c r="C51" s="2" t="s">
        <v>16</v>
      </c>
      <c r="D51" s="2">
        <v>31286</v>
      </c>
      <c r="E51" s="2"/>
      <c r="F51" s="2"/>
      <c r="G51" s="29" t="s">
        <v>72</v>
      </c>
      <c r="H51" s="34">
        <v>23556.01</v>
      </c>
      <c r="I51" s="17"/>
      <c r="J51" s="16"/>
    </row>
    <row r="52" spans="1:15" x14ac:dyDescent="0.35">
      <c r="A52" s="2"/>
      <c r="B52" s="2"/>
      <c r="C52" s="2"/>
      <c r="D52" s="2"/>
      <c r="E52" s="2"/>
      <c r="F52" s="2"/>
      <c r="G52" s="29" t="s">
        <v>73</v>
      </c>
      <c r="H52" s="34">
        <v>7440.21</v>
      </c>
      <c r="I52" s="17"/>
      <c r="J52" s="16"/>
    </row>
    <row r="53" spans="1:15" x14ac:dyDescent="0.35">
      <c r="A53" s="2"/>
      <c r="B53" s="2"/>
      <c r="C53" s="2"/>
      <c r="D53" s="2"/>
      <c r="E53" s="2"/>
      <c r="F53" s="2"/>
      <c r="G53" s="29" t="s">
        <v>74</v>
      </c>
      <c r="H53" s="32">
        <v>289.51</v>
      </c>
      <c r="I53" s="17"/>
      <c r="J53" s="16"/>
      <c r="L53" s="3">
        <f>SUM(H51:H53)</f>
        <v>31285.729999999996</v>
      </c>
      <c r="N53" s="3">
        <f>L53-D51</f>
        <v>-0.27000000000407454</v>
      </c>
    </row>
    <row r="54" spans="1:15" ht="13.9" x14ac:dyDescent="0.4">
      <c r="A54" s="2"/>
      <c r="B54" s="2"/>
      <c r="C54" s="2"/>
      <c r="D54" s="2"/>
      <c r="E54" s="2"/>
      <c r="F54" s="2"/>
      <c r="G54" s="15"/>
      <c r="H54" s="16"/>
      <c r="I54" s="17"/>
      <c r="J54" s="16"/>
    </row>
    <row r="55" spans="1:15" x14ac:dyDescent="0.35">
      <c r="A55" s="2"/>
      <c r="B55" s="2"/>
      <c r="C55" s="2" t="s">
        <v>17</v>
      </c>
      <c r="D55" s="2">
        <f>15613+2904</f>
        <v>18517</v>
      </c>
      <c r="E55" s="2"/>
      <c r="F55" s="2"/>
      <c r="G55" s="29" t="s">
        <v>75</v>
      </c>
      <c r="H55" s="34">
        <v>15613.07</v>
      </c>
      <c r="I55" s="17"/>
      <c r="J55" s="16"/>
    </row>
    <row r="56" spans="1:15" x14ac:dyDescent="0.35">
      <c r="A56" s="2"/>
      <c r="B56" s="2"/>
      <c r="C56" s="2"/>
      <c r="D56" s="2"/>
      <c r="E56" s="2"/>
      <c r="F56" s="2"/>
      <c r="G56" s="29" t="s">
        <v>76</v>
      </c>
      <c r="H56" s="34">
        <v>2904.08</v>
      </c>
      <c r="I56" s="17"/>
      <c r="J56" s="16"/>
      <c r="L56" s="3">
        <f>SUM(H55:H56)</f>
        <v>18517.150000000001</v>
      </c>
      <c r="N56" s="3">
        <f>L56-D55</f>
        <v>0.15000000000145519</v>
      </c>
    </row>
    <row r="57" spans="1:15" ht="13.9" x14ac:dyDescent="0.4">
      <c r="A57" s="2"/>
      <c r="B57" s="2"/>
      <c r="C57" s="2"/>
      <c r="D57" s="2"/>
      <c r="E57" s="2"/>
      <c r="F57" s="2"/>
      <c r="G57" s="15"/>
      <c r="H57" s="16"/>
      <c r="I57" s="17"/>
      <c r="J57" s="16"/>
    </row>
    <row r="58" spans="1:15" x14ac:dyDescent="0.35">
      <c r="A58" s="2"/>
      <c r="B58" s="2"/>
      <c r="C58" s="2" t="s">
        <v>18</v>
      </c>
      <c r="D58" s="2">
        <v>346</v>
      </c>
      <c r="E58" s="2"/>
      <c r="F58" s="2"/>
      <c r="G58" s="29" t="s">
        <v>77</v>
      </c>
      <c r="H58" s="32">
        <v>346.09</v>
      </c>
      <c r="L58" s="3">
        <f>H58</f>
        <v>346.09</v>
      </c>
      <c r="N58" s="3">
        <f>L58-D58</f>
        <v>8.9999999999974989E-2</v>
      </c>
    </row>
    <row r="59" spans="1:15" x14ac:dyDescent="0.35">
      <c r="A59" s="2"/>
      <c r="B59" s="2"/>
      <c r="C59" s="2" t="s">
        <v>39</v>
      </c>
      <c r="D59" s="2">
        <v>737</v>
      </c>
      <c r="G59" s="29" t="s">
        <v>78</v>
      </c>
      <c r="H59" s="32">
        <v>737.04</v>
      </c>
      <c r="L59" s="3">
        <f>H59</f>
        <v>737.04</v>
      </c>
      <c r="N59" s="3">
        <f>L59-D59</f>
        <v>3.999999999996362E-2</v>
      </c>
    </row>
    <row r="60" spans="1:15" x14ac:dyDescent="0.35">
      <c r="A60" s="2"/>
      <c r="B60" s="2"/>
      <c r="C60" s="2" t="s">
        <v>19</v>
      </c>
      <c r="D60" s="2">
        <v>1237</v>
      </c>
      <c r="G60" s="29" t="s">
        <v>79</v>
      </c>
      <c r="H60" s="34">
        <v>1237.26</v>
      </c>
      <c r="L60" s="3">
        <f>H60</f>
        <v>1237.26</v>
      </c>
      <c r="N60" s="3">
        <f>L60-D60</f>
        <v>0.25999999999999091</v>
      </c>
    </row>
    <row r="61" spans="1:15" x14ac:dyDescent="0.35">
      <c r="A61" s="2"/>
      <c r="B61" s="2"/>
      <c r="C61" s="2"/>
      <c r="D61" s="2"/>
    </row>
    <row r="62" spans="1:15" ht="15.75" x14ac:dyDescent="0.35">
      <c r="A62" s="2"/>
      <c r="B62" s="2"/>
      <c r="C62" s="2" t="s">
        <v>20</v>
      </c>
      <c r="D62" s="9">
        <v>594198</v>
      </c>
      <c r="E62" s="2"/>
      <c r="F62" s="2"/>
      <c r="G62" s="29" t="s">
        <v>80</v>
      </c>
      <c r="H62" s="34">
        <v>2646.06</v>
      </c>
    </row>
    <row r="63" spans="1:15" x14ac:dyDescent="0.35">
      <c r="A63" s="2"/>
      <c r="B63" s="2" t="s">
        <v>21</v>
      </c>
      <c r="C63" s="2"/>
      <c r="D63" s="2">
        <f>SUM(D26:D62)</f>
        <v>2164742</v>
      </c>
      <c r="E63" s="2"/>
      <c r="F63" s="2"/>
      <c r="G63" s="29" t="s">
        <v>81</v>
      </c>
      <c r="H63" s="34">
        <v>11421.17</v>
      </c>
    </row>
    <row r="64" spans="1:15" x14ac:dyDescent="0.35">
      <c r="A64" s="2"/>
      <c r="B64" s="2"/>
      <c r="C64" s="2"/>
      <c r="D64" s="2"/>
      <c r="E64" s="2"/>
      <c r="F64" s="2"/>
      <c r="G64" s="29" t="s">
        <v>82</v>
      </c>
      <c r="H64" s="34">
        <v>12638.47</v>
      </c>
      <c r="L64" s="3">
        <f>SUM(H62:H64)</f>
        <v>26705.699999999997</v>
      </c>
      <c r="N64" s="39">
        <f>L64-D62</f>
        <v>-567492.30000000005</v>
      </c>
      <c r="O64" s="3" t="s">
        <v>85</v>
      </c>
    </row>
    <row r="65" spans="1:15" x14ac:dyDescent="0.35">
      <c r="A65" s="2"/>
      <c r="B65" s="2"/>
      <c r="C65" s="2"/>
      <c r="D65" s="2"/>
      <c r="E65" s="2"/>
      <c r="F65" s="2"/>
      <c r="G65" s="29"/>
      <c r="H65" s="34"/>
      <c r="N65" s="39"/>
    </row>
    <row r="66" spans="1:15" x14ac:dyDescent="0.35">
      <c r="A66" s="2"/>
      <c r="B66" s="2" t="s">
        <v>22</v>
      </c>
      <c r="C66" s="2"/>
      <c r="D66" s="2">
        <v>453328</v>
      </c>
      <c r="E66" s="2"/>
      <c r="F66" s="2"/>
      <c r="G66" s="29" t="s">
        <v>53</v>
      </c>
      <c r="H66" s="34">
        <v>567492</v>
      </c>
      <c r="L66" s="3">
        <f>H66</f>
        <v>567492</v>
      </c>
      <c r="N66" s="39">
        <f>L66-D66</f>
        <v>114164</v>
      </c>
      <c r="O66" s="3" t="s">
        <v>84</v>
      </c>
    </row>
    <row r="67" spans="1:15" ht="13.9" x14ac:dyDescent="0.4">
      <c r="A67" s="2"/>
      <c r="B67" s="2"/>
      <c r="C67" s="2"/>
      <c r="D67" s="2"/>
      <c r="E67" s="2"/>
      <c r="F67" s="2"/>
      <c r="G67" s="15"/>
      <c r="H67" s="16"/>
    </row>
    <row r="68" spans="1:15" ht="15.75" x14ac:dyDescent="0.35">
      <c r="A68" s="2"/>
      <c r="B68" s="2" t="s">
        <v>23</v>
      </c>
      <c r="C68" s="2"/>
      <c r="D68" s="9">
        <v>38858</v>
      </c>
      <c r="E68" s="2"/>
      <c r="F68" s="2"/>
      <c r="G68" s="29" t="s">
        <v>49</v>
      </c>
      <c r="H68" s="34">
        <v>30580.1</v>
      </c>
    </row>
    <row r="69" spans="1:15" ht="15.75" x14ac:dyDescent="0.35">
      <c r="A69" s="2"/>
      <c r="B69" s="2"/>
      <c r="C69" s="2"/>
      <c r="D69" s="9"/>
      <c r="E69" s="2"/>
      <c r="F69" s="2"/>
      <c r="G69" s="29" t="s">
        <v>50</v>
      </c>
      <c r="H69" s="34">
        <v>7151.52</v>
      </c>
    </row>
    <row r="70" spans="1:15" ht="15.75" x14ac:dyDescent="0.35">
      <c r="A70" s="2"/>
      <c r="B70" s="2"/>
      <c r="C70" s="2"/>
      <c r="D70" s="9"/>
      <c r="E70" s="2"/>
      <c r="F70" s="2"/>
      <c r="G70" s="29" t="s">
        <v>51</v>
      </c>
      <c r="H70" s="34">
        <v>1126.01</v>
      </c>
      <c r="L70" s="3">
        <f>SUM(H68:H70)</f>
        <v>38857.629999999997</v>
      </c>
      <c r="N70" s="3">
        <f>L70-D68</f>
        <v>-0.37000000000261934</v>
      </c>
    </row>
    <row r="71" spans="1:15" ht="15.75" x14ac:dyDescent="0.35">
      <c r="A71" s="2"/>
      <c r="B71" s="2"/>
      <c r="C71" s="2"/>
      <c r="D71" s="9"/>
      <c r="E71" s="2"/>
      <c r="F71" s="2"/>
      <c r="G71" s="29"/>
      <c r="H71" s="34"/>
    </row>
    <row r="72" spans="1:15" ht="15.75" x14ac:dyDescent="0.4">
      <c r="A72" s="10" t="s">
        <v>24</v>
      </c>
      <c r="B72" s="2"/>
      <c r="C72" s="2"/>
      <c r="D72" s="9">
        <f>SUM(D63:D68)</f>
        <v>2656928</v>
      </c>
      <c r="E72" s="2"/>
      <c r="F72" s="2"/>
      <c r="G72" s="15"/>
      <c r="H72" s="16"/>
    </row>
    <row r="73" spans="1:15" ht="15.75" x14ac:dyDescent="0.4">
      <c r="A73" s="10"/>
      <c r="B73" s="2"/>
      <c r="C73" s="2"/>
      <c r="D73" s="11"/>
      <c r="E73" s="2"/>
      <c r="F73" s="2"/>
      <c r="G73" s="15"/>
      <c r="H73" s="16">
        <f>SUM(H26:H70)</f>
        <v>2237382.21</v>
      </c>
      <c r="L73" s="3">
        <f>SUM(L26:L70)</f>
        <v>2237382.21</v>
      </c>
      <c r="N73" s="3">
        <f>L73-D72</f>
        <v>-419545.79000000004</v>
      </c>
    </row>
    <row r="74" spans="1:15" ht="13.9" x14ac:dyDescent="0.4">
      <c r="A74" s="10" t="s">
        <v>25</v>
      </c>
      <c r="B74" s="2"/>
      <c r="C74" s="2"/>
      <c r="D74" s="2">
        <f>D20-D72</f>
        <v>-873572</v>
      </c>
      <c r="E74" s="2"/>
      <c r="F74" s="2"/>
      <c r="G74" s="15"/>
      <c r="H74" s="16"/>
    </row>
    <row r="75" spans="1:15" ht="13.9" x14ac:dyDescent="0.4">
      <c r="A75" s="2"/>
      <c r="B75" s="2"/>
      <c r="C75" s="2"/>
      <c r="D75" s="2"/>
      <c r="E75" s="2"/>
      <c r="F75" s="2"/>
      <c r="G75" s="15"/>
      <c r="H75" s="16"/>
    </row>
    <row r="76" spans="1:15" ht="13.9" x14ac:dyDescent="0.4">
      <c r="A76" s="2"/>
      <c r="B76" s="2"/>
      <c r="C76" s="2"/>
      <c r="D76" s="2"/>
      <c r="E76" s="2"/>
      <c r="F76" s="2"/>
      <c r="G76" s="15"/>
      <c r="H76" s="16"/>
    </row>
    <row r="77" spans="1:15" ht="13.9" x14ac:dyDescent="0.4">
      <c r="A77" s="2"/>
      <c r="B77" s="2"/>
      <c r="C77" s="2"/>
      <c r="D77" s="2"/>
      <c r="E77" s="2"/>
      <c r="F77" s="2"/>
      <c r="G77" s="15"/>
      <c r="H77" s="16"/>
    </row>
    <row r="78" spans="1:15" x14ac:dyDescent="0.35">
      <c r="A78" s="2"/>
      <c r="B78" s="2"/>
      <c r="C78" s="2"/>
      <c r="D78" s="2"/>
      <c r="E78" s="2"/>
      <c r="F78" s="2"/>
      <c r="G78" s="29"/>
      <c r="H78" s="29"/>
      <c r="I78" s="29"/>
      <c r="J78" s="30"/>
      <c r="K78" s="29"/>
      <c r="L78" s="32"/>
      <c r="M78" s="33"/>
      <c r="N78" s="30"/>
    </row>
    <row r="79" spans="1:15" x14ac:dyDescent="0.35">
      <c r="A79" s="2"/>
      <c r="B79" s="2"/>
      <c r="C79" s="2"/>
      <c r="D79" s="2"/>
      <c r="E79" s="2"/>
      <c r="F79" s="2"/>
      <c r="K79" s="29"/>
      <c r="L79" s="32"/>
      <c r="M79" s="33"/>
      <c r="N79" s="30"/>
    </row>
    <row r="80" spans="1:15" x14ac:dyDescent="0.35">
      <c r="A80" s="2"/>
      <c r="B80" s="2"/>
      <c r="C80" s="2"/>
      <c r="D80" s="2"/>
      <c r="E80" s="2"/>
      <c r="F80" s="2"/>
      <c r="I80" s="29"/>
      <c r="J80" s="29"/>
      <c r="K80" s="29"/>
      <c r="L80" s="32"/>
      <c r="N80" s="30"/>
    </row>
    <row r="81" spans="1:14" x14ac:dyDescent="0.35">
      <c r="A81" s="2"/>
      <c r="B81" s="2"/>
      <c r="C81" s="2"/>
      <c r="D81" s="2"/>
      <c r="E81" s="2"/>
      <c r="F81" s="2"/>
      <c r="I81" s="29"/>
      <c r="J81" s="29"/>
      <c r="K81" s="29"/>
      <c r="L81" s="32"/>
      <c r="N81" s="30"/>
    </row>
    <row r="82" spans="1:14" x14ac:dyDescent="0.35">
      <c r="A82" s="2"/>
      <c r="B82" s="2"/>
      <c r="C82" s="2"/>
      <c r="D82" s="2"/>
      <c r="E82" s="2"/>
      <c r="F82" s="2"/>
      <c r="I82" s="29"/>
      <c r="J82" s="29"/>
      <c r="K82" s="29"/>
      <c r="L82" s="32"/>
      <c r="N82" s="30"/>
    </row>
    <row r="83" spans="1:14" x14ac:dyDescent="0.35">
      <c r="A83" s="2"/>
      <c r="B83" s="2"/>
      <c r="C83" s="2"/>
      <c r="D83" s="2"/>
      <c r="E83" s="2"/>
      <c r="F83" s="2"/>
      <c r="I83" s="29"/>
      <c r="J83" s="29"/>
      <c r="K83" s="29"/>
      <c r="L83" s="32"/>
      <c r="N83" s="31"/>
    </row>
    <row r="84" spans="1:14" x14ac:dyDescent="0.35">
      <c r="A84" s="2"/>
      <c r="B84" s="2"/>
      <c r="C84" s="2"/>
      <c r="D84" s="2"/>
      <c r="E84" s="2"/>
      <c r="F84" s="2"/>
      <c r="I84" s="29"/>
      <c r="J84" s="29"/>
      <c r="K84" s="29"/>
      <c r="L84" s="32"/>
      <c r="N84" s="30"/>
    </row>
    <row r="85" spans="1:14" x14ac:dyDescent="0.35">
      <c r="A85" s="2"/>
      <c r="B85" s="2"/>
      <c r="C85" s="2"/>
      <c r="D85" s="2"/>
      <c r="E85" s="2"/>
      <c r="F85" s="2"/>
      <c r="I85" s="29"/>
      <c r="J85" s="29"/>
      <c r="K85" s="29"/>
      <c r="L85" s="32"/>
      <c r="N85" s="30"/>
    </row>
    <row r="86" spans="1:14" x14ac:dyDescent="0.35">
      <c r="A86" s="2"/>
      <c r="B86" s="2"/>
      <c r="C86" s="2"/>
      <c r="D86" s="2"/>
      <c r="E86" s="2"/>
      <c r="F86" s="2"/>
      <c r="I86" s="29"/>
      <c r="J86" s="29"/>
      <c r="K86" s="29"/>
      <c r="L86" s="32"/>
      <c r="N86" s="30"/>
    </row>
    <row r="87" spans="1:14" x14ac:dyDescent="0.35">
      <c r="A87" s="2"/>
      <c r="B87" s="2"/>
      <c r="C87" s="2"/>
      <c r="D87" s="2"/>
      <c r="E87" s="2"/>
      <c r="F87" s="2"/>
      <c r="I87" s="29"/>
      <c r="J87" s="29"/>
      <c r="K87" s="29"/>
      <c r="L87" s="32"/>
      <c r="N87" s="30"/>
    </row>
    <row r="88" spans="1:14" x14ac:dyDescent="0.35">
      <c r="A88" s="2"/>
      <c r="B88" s="2"/>
      <c r="C88" s="2"/>
      <c r="D88" s="2"/>
      <c r="E88" s="2"/>
      <c r="F88" s="2"/>
      <c r="I88" s="29"/>
      <c r="J88" s="29"/>
      <c r="K88" s="29"/>
      <c r="L88" s="32"/>
      <c r="N88" s="28"/>
    </row>
    <row r="89" spans="1:14" x14ac:dyDescent="0.35">
      <c r="A89" s="2"/>
      <c r="B89" s="2"/>
      <c r="C89" s="2"/>
      <c r="D89" s="2"/>
      <c r="E89" s="2"/>
      <c r="F89" s="2"/>
      <c r="I89" s="29"/>
      <c r="J89" s="29"/>
      <c r="K89" s="29"/>
      <c r="L89" s="32"/>
    </row>
    <row r="90" spans="1:14" x14ac:dyDescent="0.35">
      <c r="A90" s="2"/>
      <c r="B90" s="2"/>
      <c r="C90" s="2"/>
      <c r="D90" s="2"/>
      <c r="E90" s="2"/>
      <c r="F90" s="2"/>
      <c r="I90" s="29"/>
      <c r="J90" s="29"/>
      <c r="K90" s="29"/>
      <c r="L90" s="32"/>
    </row>
    <row r="91" spans="1:14" ht="15.75" x14ac:dyDescent="0.35">
      <c r="A91" s="2"/>
      <c r="B91" s="2"/>
      <c r="C91" s="2"/>
      <c r="D91" s="9"/>
      <c r="E91" s="2"/>
      <c r="F91" s="2"/>
      <c r="I91" s="29"/>
      <c r="J91" s="29"/>
      <c r="K91" s="29"/>
      <c r="L91" s="32"/>
    </row>
    <row r="92" spans="1:14" ht="15.75" x14ac:dyDescent="0.35">
      <c r="A92" s="2"/>
      <c r="B92" s="2"/>
      <c r="C92" s="2"/>
      <c r="D92" s="9"/>
      <c r="E92" s="2"/>
      <c r="F92" s="2"/>
      <c r="I92" s="29"/>
      <c r="J92" s="29"/>
      <c r="K92" s="29"/>
      <c r="L92" s="32"/>
    </row>
    <row r="93" spans="1:14" ht="15.75" x14ac:dyDescent="0.35">
      <c r="A93" s="2"/>
      <c r="B93" s="2"/>
      <c r="C93" s="2"/>
      <c r="D93" s="9"/>
      <c r="E93" s="2"/>
      <c r="F93" s="2"/>
      <c r="I93" s="29"/>
      <c r="J93" s="29"/>
      <c r="K93" s="29"/>
      <c r="L93" s="32"/>
    </row>
    <row r="94" spans="1:14" ht="15.75" x14ac:dyDescent="0.35">
      <c r="A94" s="2"/>
      <c r="B94" s="2"/>
      <c r="C94" s="2"/>
      <c r="D94" s="9"/>
      <c r="E94" s="2"/>
      <c r="F94" s="2"/>
      <c r="I94" s="29"/>
      <c r="J94" s="29"/>
      <c r="K94" s="29"/>
      <c r="L94" s="32"/>
    </row>
    <row r="95" spans="1:14" ht="15.75" x14ac:dyDescent="0.35">
      <c r="A95" s="2"/>
      <c r="B95" s="2"/>
      <c r="C95" s="2"/>
      <c r="D95" s="9"/>
      <c r="E95" s="2"/>
      <c r="F95" s="2"/>
      <c r="I95" s="29"/>
      <c r="J95" s="29"/>
      <c r="K95" s="29"/>
      <c r="L95" s="32"/>
    </row>
    <row r="96" spans="1:14" ht="15.75" x14ac:dyDescent="0.35">
      <c r="A96" s="2"/>
      <c r="B96" s="2"/>
      <c r="C96" s="2"/>
      <c r="D96" s="9"/>
      <c r="E96" s="2"/>
      <c r="F96" s="2"/>
      <c r="I96" s="29"/>
      <c r="J96" s="29"/>
      <c r="K96" s="29"/>
      <c r="L96" s="32"/>
    </row>
    <row r="97" spans="1:12" ht="15.75" x14ac:dyDescent="0.35">
      <c r="A97" s="2"/>
      <c r="B97" s="2"/>
      <c r="C97" s="2"/>
      <c r="D97" s="9"/>
      <c r="E97" s="2"/>
      <c r="F97" s="2"/>
      <c r="I97" s="29"/>
      <c r="J97" s="29"/>
      <c r="K97" s="29"/>
      <c r="L97" s="32"/>
    </row>
    <row r="98" spans="1:12" ht="15.75" x14ac:dyDescent="0.35">
      <c r="A98" s="2"/>
      <c r="B98" s="2"/>
      <c r="C98" s="2"/>
      <c r="D98" s="9"/>
      <c r="E98" s="2"/>
      <c r="F98" s="2"/>
      <c r="I98" s="29"/>
      <c r="J98" s="29"/>
      <c r="K98" s="29"/>
      <c r="L98" s="32"/>
    </row>
    <row r="99" spans="1:12" ht="15.75" x14ac:dyDescent="0.35">
      <c r="A99" s="2"/>
      <c r="B99" s="2"/>
      <c r="C99" s="2"/>
      <c r="D99" s="9"/>
      <c r="E99" s="2"/>
      <c r="F99" s="2"/>
      <c r="I99" s="29"/>
      <c r="J99" s="29"/>
      <c r="K99" s="29"/>
      <c r="L99" s="32"/>
    </row>
    <row r="100" spans="1:12" ht="15.75" x14ac:dyDescent="0.35">
      <c r="A100" s="2"/>
      <c r="B100" s="2"/>
      <c r="C100" s="2"/>
      <c r="D100" s="9"/>
      <c r="E100" s="2"/>
      <c r="F100" s="2"/>
      <c r="I100" s="29"/>
      <c r="J100" s="29"/>
      <c r="K100" s="29"/>
      <c r="L100" s="32"/>
    </row>
    <row r="101" spans="1:12" ht="15.75" x14ac:dyDescent="0.35">
      <c r="A101" s="2"/>
      <c r="B101" s="2"/>
      <c r="C101" s="2"/>
      <c r="D101" s="9"/>
      <c r="E101" s="2"/>
      <c r="F101" s="2"/>
      <c r="I101" s="29"/>
      <c r="J101" s="29"/>
      <c r="K101" s="29"/>
      <c r="L101" s="32"/>
    </row>
    <row r="102" spans="1:12" ht="15.75" x14ac:dyDescent="0.35">
      <c r="A102" s="2"/>
      <c r="B102" s="2"/>
      <c r="C102" s="2"/>
      <c r="D102" s="9"/>
      <c r="E102" s="2"/>
      <c r="F102" s="2"/>
      <c r="I102" s="29"/>
      <c r="J102" s="29"/>
      <c r="K102" s="29"/>
      <c r="L102" s="32"/>
    </row>
    <row r="103" spans="1:12" ht="15.75" x14ac:dyDescent="0.35">
      <c r="A103" s="2"/>
      <c r="B103" s="2"/>
      <c r="C103" s="2"/>
      <c r="D103" s="9"/>
      <c r="E103" s="2"/>
      <c r="F103" s="2"/>
      <c r="I103" s="29"/>
      <c r="J103" s="29"/>
      <c r="K103" s="29"/>
      <c r="L103" s="32"/>
    </row>
    <row r="104" spans="1:12" ht="15.75" x14ac:dyDescent="0.35">
      <c r="A104" s="2"/>
      <c r="B104" s="2"/>
      <c r="C104" s="2"/>
      <c r="D104" s="9"/>
      <c r="E104" s="2"/>
      <c r="F104" s="2"/>
      <c r="I104" s="29"/>
      <c r="J104" s="29"/>
      <c r="K104" s="29"/>
      <c r="L104" s="32"/>
    </row>
    <row r="105" spans="1:12" ht="15.75" x14ac:dyDescent="0.35">
      <c r="A105" s="2"/>
      <c r="B105" s="2"/>
      <c r="C105" s="2"/>
      <c r="D105" s="9"/>
      <c r="E105" s="2"/>
      <c r="F105" s="2"/>
      <c r="I105" s="29"/>
      <c r="J105" s="29"/>
      <c r="K105" s="29"/>
      <c r="L105" s="32"/>
    </row>
    <row r="106" spans="1:12" ht="15.75" x14ac:dyDescent="0.35">
      <c r="A106" s="2"/>
      <c r="B106" s="2"/>
      <c r="C106" s="2"/>
      <c r="D106" s="9"/>
      <c r="E106" s="2"/>
      <c r="F106" s="2"/>
      <c r="I106" s="29"/>
      <c r="J106" s="29"/>
      <c r="K106" s="29"/>
      <c r="L106" s="32"/>
    </row>
    <row r="107" spans="1:12" ht="15.75" x14ac:dyDescent="0.35">
      <c r="A107" s="2"/>
      <c r="B107" s="2"/>
      <c r="C107" s="2"/>
      <c r="D107" s="9"/>
      <c r="E107" s="2"/>
      <c r="F107" s="2"/>
      <c r="I107" s="29"/>
      <c r="J107" s="29"/>
      <c r="K107" s="29"/>
      <c r="L107" s="32"/>
    </row>
    <row r="108" spans="1:12" ht="17.25" customHeight="1" x14ac:dyDescent="0.35">
      <c r="A108" s="2"/>
      <c r="B108" s="2"/>
      <c r="C108" s="2"/>
      <c r="D108" s="2"/>
      <c r="E108" s="2"/>
      <c r="F108" s="2"/>
      <c r="I108" s="29"/>
      <c r="J108" s="29"/>
      <c r="K108" s="29"/>
      <c r="L108" s="32"/>
    </row>
    <row r="109" spans="1:12" ht="17.25" customHeight="1" x14ac:dyDescent="0.35">
      <c r="A109" s="2"/>
      <c r="B109" s="2"/>
      <c r="C109" s="2"/>
      <c r="D109" s="2"/>
      <c r="E109" s="2"/>
      <c r="F109" s="2"/>
      <c r="I109" s="29"/>
      <c r="J109" s="29"/>
      <c r="K109" s="29"/>
      <c r="L109" s="32"/>
    </row>
    <row r="110" spans="1:12" x14ac:dyDescent="0.35">
      <c r="A110" s="2"/>
      <c r="B110" s="2"/>
      <c r="C110" s="2"/>
      <c r="D110" s="2"/>
      <c r="E110" s="2"/>
      <c r="F110" s="2"/>
      <c r="I110" s="29"/>
      <c r="J110" s="29"/>
      <c r="K110" s="29"/>
      <c r="L110" s="32"/>
    </row>
    <row r="111" spans="1:12" x14ac:dyDescent="0.35">
      <c r="A111" s="2"/>
      <c r="B111" s="2"/>
      <c r="C111" s="2"/>
      <c r="D111" s="2"/>
      <c r="E111" s="2"/>
      <c r="F111" s="2"/>
      <c r="I111" s="29"/>
      <c r="J111" s="29"/>
      <c r="K111" s="29"/>
      <c r="L111" s="32"/>
    </row>
    <row r="112" spans="1:12" ht="15.75" x14ac:dyDescent="0.35">
      <c r="A112" s="2"/>
      <c r="B112" s="2"/>
      <c r="C112" s="2"/>
      <c r="D112" s="9"/>
      <c r="E112" s="2"/>
      <c r="F112" s="2"/>
      <c r="I112" s="29"/>
      <c r="J112" s="29"/>
      <c r="K112" s="29"/>
      <c r="L112" s="32"/>
    </row>
    <row r="113" spans="1:12" ht="15.75" x14ac:dyDescent="0.35">
      <c r="A113" s="2"/>
      <c r="B113" s="2"/>
      <c r="C113" s="2"/>
      <c r="D113" s="9"/>
      <c r="E113" s="2"/>
      <c r="F113" s="2"/>
      <c r="I113" s="29"/>
      <c r="J113" s="29"/>
      <c r="K113" s="29"/>
      <c r="L113" s="32"/>
    </row>
    <row r="114" spans="1:12" ht="15.75" x14ac:dyDescent="0.4">
      <c r="A114" s="2"/>
      <c r="B114" s="2"/>
      <c r="C114" s="2"/>
      <c r="D114" s="9"/>
      <c r="E114" s="2"/>
      <c r="F114" s="2"/>
      <c r="G114" s="15"/>
      <c r="H114" s="16"/>
      <c r="I114" s="17"/>
      <c r="J114" s="16"/>
    </row>
    <row r="115" spans="1:12" ht="15.75" x14ac:dyDescent="0.4">
      <c r="A115" s="2"/>
      <c r="B115" s="2"/>
      <c r="C115" s="2"/>
      <c r="D115" s="9"/>
      <c r="E115" s="2"/>
      <c r="F115" s="2"/>
      <c r="G115" s="15"/>
      <c r="H115" s="16"/>
      <c r="I115" s="17"/>
      <c r="J115" s="16"/>
    </row>
    <row r="116" spans="1:12" ht="15.75" x14ac:dyDescent="0.4">
      <c r="A116" s="2"/>
      <c r="B116" s="2"/>
      <c r="C116" s="2"/>
      <c r="D116" s="9"/>
      <c r="E116" s="2"/>
      <c r="F116" s="2"/>
      <c r="G116" s="15"/>
      <c r="H116" s="16"/>
    </row>
    <row r="117" spans="1:12" ht="15.75" x14ac:dyDescent="0.4">
      <c r="A117" s="2"/>
      <c r="B117" s="2"/>
      <c r="C117" s="2"/>
      <c r="D117" s="9"/>
      <c r="E117" s="2"/>
      <c r="F117" s="2"/>
      <c r="G117" s="15"/>
      <c r="H117" s="16"/>
    </row>
    <row r="118" spans="1:12" ht="13.9" thickBot="1" x14ac:dyDescent="0.4">
      <c r="A118" s="27"/>
      <c r="B118" s="28"/>
      <c r="C118" s="28"/>
      <c r="D118" s="28"/>
      <c r="H118" s="25">
        <f>SUM(L28:L115)</f>
        <v>4002000.55</v>
      </c>
      <c r="J118" s="25">
        <f>SUM(N28:N115)</f>
        <v>-839091.45000000007</v>
      </c>
    </row>
    <row r="119" spans="1:12" ht="13.9" thickTop="1" x14ac:dyDescent="0.35">
      <c r="A119" s="28"/>
      <c r="B119" s="28"/>
      <c r="C119" s="28"/>
      <c r="D119" s="16"/>
    </row>
    <row r="120" spans="1:12" ht="13.9" thickBot="1" x14ac:dyDescent="0.4">
      <c r="A120" s="28"/>
      <c r="B120" s="27"/>
      <c r="C120" s="28"/>
      <c r="D120" s="28"/>
      <c r="H120" s="25">
        <f>L23-H118</f>
        <v>-5785356.7599999998</v>
      </c>
      <c r="J120" s="25">
        <f>N23-J118</f>
        <v>839091.23999999987</v>
      </c>
    </row>
    <row r="121" spans="1:12" ht="14.25" customHeight="1" thickTop="1" x14ac:dyDescent="0.35">
      <c r="A121" s="27"/>
      <c r="B121" s="27"/>
      <c r="C121" s="28"/>
      <c r="D121" s="28"/>
    </row>
    <row r="122" spans="1:12" x14ac:dyDescent="0.35">
      <c r="A122" s="28"/>
      <c r="B122" s="28"/>
      <c r="C122" s="28"/>
      <c r="D122" s="28"/>
    </row>
    <row r="124" spans="1:12" ht="13.9" x14ac:dyDescent="0.35">
      <c r="A124" s="10"/>
      <c r="B124" s="2"/>
      <c r="C124" s="2"/>
      <c r="D124" s="12"/>
    </row>
    <row r="125" spans="1:12" x14ac:dyDescent="0.35">
      <c r="A125" s="2"/>
      <c r="B125" s="2"/>
      <c r="C125" s="2"/>
      <c r="D125" s="12"/>
    </row>
    <row r="126" spans="1:12" ht="13.9" x14ac:dyDescent="0.35">
      <c r="A126" s="10"/>
      <c r="B126" s="2"/>
      <c r="C126" s="2"/>
      <c r="D126" s="12"/>
    </row>
    <row r="130" spans="9:10" x14ac:dyDescent="0.35">
      <c r="I130" s="17"/>
      <c r="J130" s="16"/>
    </row>
    <row r="131" spans="9:10" x14ac:dyDescent="0.35">
      <c r="I131" s="17"/>
      <c r="J131" s="16"/>
    </row>
    <row r="132" spans="9:10" x14ac:dyDescent="0.35">
      <c r="I132" s="17"/>
      <c r="J132" s="16"/>
    </row>
    <row r="133" spans="9:10" x14ac:dyDescent="0.35">
      <c r="I133" s="17"/>
      <c r="J133" s="16"/>
    </row>
    <row r="134" spans="9:10" x14ac:dyDescent="0.35">
      <c r="I134" s="17"/>
      <c r="J134" s="16"/>
    </row>
    <row r="135" spans="9:10" x14ac:dyDescent="0.35">
      <c r="I135" s="17"/>
      <c r="J135" s="16"/>
    </row>
    <row r="136" spans="9:10" x14ac:dyDescent="0.35">
      <c r="I136" s="17"/>
      <c r="J136" s="16"/>
    </row>
    <row r="137" spans="9:10" x14ac:dyDescent="0.35">
      <c r="I137" s="17"/>
      <c r="J137" s="16"/>
    </row>
    <row r="138" spans="9:10" x14ac:dyDescent="0.35">
      <c r="I138" s="17"/>
      <c r="J138" s="16"/>
    </row>
    <row r="139" spans="9:10" x14ac:dyDescent="0.35">
      <c r="I139" s="17"/>
      <c r="J139" s="16"/>
    </row>
    <row r="140" spans="9:10" x14ac:dyDescent="0.35">
      <c r="I140" s="17"/>
      <c r="J140" s="16"/>
    </row>
    <row r="141" spans="9:10" x14ac:dyDescent="0.35">
      <c r="I141" s="17"/>
      <c r="J141" s="16"/>
    </row>
    <row r="142" spans="9:10" x14ac:dyDescent="0.35">
      <c r="I142" s="17"/>
      <c r="J142" s="16"/>
    </row>
    <row r="143" spans="9:10" x14ac:dyDescent="0.35">
      <c r="I143" s="17"/>
      <c r="J143" s="16"/>
    </row>
    <row r="144" spans="9:10" x14ac:dyDescent="0.35">
      <c r="I144" s="17"/>
      <c r="J144" s="16"/>
    </row>
    <row r="145" spans="9:10" x14ac:dyDescent="0.35">
      <c r="I145" s="17"/>
      <c r="J145" s="16"/>
    </row>
    <row r="146" spans="9:10" x14ac:dyDescent="0.35">
      <c r="I146" s="17"/>
      <c r="J146" s="16"/>
    </row>
    <row r="151" spans="9:10" x14ac:dyDescent="0.35">
      <c r="I151" s="17"/>
      <c r="J151" s="16"/>
    </row>
    <row r="152" spans="9:10" x14ac:dyDescent="0.35">
      <c r="I152" s="17"/>
      <c r="J152" s="16"/>
    </row>
    <row r="153" spans="9:10" x14ac:dyDescent="0.35">
      <c r="I153" s="17"/>
      <c r="J153" s="16"/>
    </row>
    <row r="154" spans="9:10" x14ac:dyDescent="0.35">
      <c r="I154" s="17"/>
      <c r="J154" s="16"/>
    </row>
    <row r="155" spans="9:10" x14ac:dyDescent="0.35">
      <c r="I155" s="17"/>
      <c r="J155" s="16"/>
    </row>
    <row r="156" spans="9:10" x14ac:dyDescent="0.35">
      <c r="I156" s="17"/>
      <c r="J156" s="16"/>
    </row>
    <row r="157" spans="9:10" x14ac:dyDescent="0.35">
      <c r="I157" s="17"/>
      <c r="J157" s="16"/>
    </row>
    <row r="158" spans="9:10" x14ac:dyDescent="0.35">
      <c r="I158" s="17"/>
      <c r="J158" s="16"/>
    </row>
    <row r="159" spans="9:10" x14ac:dyDescent="0.35">
      <c r="I159" s="17"/>
      <c r="J159" s="16"/>
    </row>
    <row r="160" spans="9:10" x14ac:dyDescent="0.35">
      <c r="I160" s="17"/>
      <c r="J160" s="16"/>
    </row>
    <row r="161" spans="9:10" x14ac:dyDescent="0.35">
      <c r="I161" s="17"/>
      <c r="J161" s="16"/>
    </row>
    <row r="162" spans="9:10" x14ac:dyDescent="0.35">
      <c r="I162" s="17"/>
      <c r="J162" s="16"/>
    </row>
    <row r="163" spans="9:10" x14ac:dyDescent="0.35">
      <c r="I163" s="17"/>
    </row>
    <row r="164" spans="9:10" x14ac:dyDescent="0.35">
      <c r="I164" s="17"/>
      <c r="J164" s="16"/>
    </row>
    <row r="165" spans="9:10" x14ac:dyDescent="0.35">
      <c r="I165" s="17"/>
      <c r="J165" s="16"/>
    </row>
    <row r="168" spans="9:10" x14ac:dyDescent="0.35">
      <c r="I168" s="17"/>
      <c r="J168" s="16"/>
    </row>
    <row r="169" spans="9:10" x14ac:dyDescent="0.35">
      <c r="I169" s="17"/>
      <c r="J169" s="16"/>
    </row>
    <row r="170" spans="9:10" x14ac:dyDescent="0.35">
      <c r="I170" s="17"/>
      <c r="J170" s="16"/>
    </row>
    <row r="171" spans="9:10" x14ac:dyDescent="0.35">
      <c r="I171" s="17"/>
      <c r="J171" s="16"/>
    </row>
    <row r="172" spans="9:10" x14ac:dyDescent="0.35">
      <c r="I172" s="17"/>
      <c r="J172" s="16"/>
    </row>
    <row r="173" spans="9:10" x14ac:dyDescent="0.35">
      <c r="I173" s="17"/>
      <c r="J173" s="16"/>
    </row>
    <row r="174" spans="9:10" x14ac:dyDescent="0.35">
      <c r="J174" s="16"/>
    </row>
    <row r="175" spans="9:10" x14ac:dyDescent="0.35">
      <c r="J175" s="16"/>
    </row>
    <row r="176" spans="9:10" x14ac:dyDescent="0.35">
      <c r="J176" s="16"/>
    </row>
    <row r="177" spans="7:10" ht="13.9" x14ac:dyDescent="0.4">
      <c r="G177" s="15" t="s">
        <v>27</v>
      </c>
      <c r="H177" s="16"/>
      <c r="I177" s="17"/>
      <c r="J177" s="16">
        <v>13902.23</v>
      </c>
    </row>
    <row r="178" spans="7:10" ht="13.9" x14ac:dyDescent="0.4">
      <c r="G178" s="15" t="s">
        <v>28</v>
      </c>
      <c r="H178" s="16"/>
      <c r="I178" s="17"/>
      <c r="J178" s="16">
        <v>24655</v>
      </c>
    </row>
    <row r="179" spans="7:10" x14ac:dyDescent="0.35">
      <c r="I179" s="17"/>
      <c r="J179" s="16"/>
    </row>
    <row r="180" spans="7:10" ht="13.9" x14ac:dyDescent="0.4">
      <c r="G180" s="15" t="s">
        <v>29</v>
      </c>
      <c r="H180" s="16">
        <v>268849.64</v>
      </c>
      <c r="I180" s="17"/>
      <c r="J180" s="16"/>
    </row>
    <row r="181" spans="7:10" ht="13.9" x14ac:dyDescent="0.4">
      <c r="G181" s="15" t="s">
        <v>30</v>
      </c>
      <c r="H181" s="16"/>
      <c r="I181" s="17"/>
      <c r="J181" s="16">
        <v>22819</v>
      </c>
    </row>
  </sheetData>
  <mergeCells count="1">
    <mergeCell ref="H4:J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Ariel Baker</dc:creator>
  <cp:lastModifiedBy>Robert Miller</cp:lastModifiedBy>
  <dcterms:created xsi:type="dcterms:W3CDTF">2025-03-23T13:21:53Z</dcterms:created>
  <dcterms:modified xsi:type="dcterms:W3CDTF">2025-03-27T19:12:31Z</dcterms:modified>
</cp:coreProperties>
</file>