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KY 2024 IRP Considerations/Discovery/STAFF's 1st Set Data Request/"/>
    </mc:Choice>
  </mc:AlternateContent>
  <xr:revisionPtr revIDLastSave="0" documentId="13_ncr:1_{C680E0AC-79A4-4A7B-899C-F59721F1E4B2}" xr6:coauthVersionLast="47" xr6:coauthVersionMax="47" xr10:uidLastSave="{00000000-0000-0000-0000-000000000000}"/>
  <bookViews>
    <workbookView xWindow="-108" yWindow="-108" windowWidth="23256" windowHeight="13896" xr2:uid="{691863DC-5542-4B82-BC41-6874D4FB8AB3}"/>
  </bookViews>
  <sheets>
    <sheet name="FY 22_23" sheetId="1" r:id="rId1"/>
    <sheet name="FY 23_24 e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2" l="1"/>
  <c r="I35" i="2"/>
  <c r="L35" i="2"/>
  <c r="K35" i="2"/>
  <c r="G35" i="2"/>
  <c r="F35" i="2"/>
  <c r="I20" i="2"/>
  <c r="G20" i="2"/>
  <c r="G15" i="2"/>
  <c r="F15" i="2"/>
  <c r="I18" i="2"/>
  <c r="Q29" i="1" l="1"/>
  <c r="Q25" i="1"/>
  <c r="P25" i="1"/>
  <c r="Q20" i="1"/>
  <c r="Q29" i="2"/>
  <c r="Q20" i="2"/>
  <c r="S25" i="2"/>
  <c r="Q25" i="2"/>
  <c r="P25" i="2"/>
  <c r="S35" i="2"/>
  <c r="Q35" i="2"/>
  <c r="P35" i="2"/>
  <c r="S33" i="2"/>
  <c r="S32" i="2"/>
  <c r="S29" i="2"/>
  <c r="S28" i="2"/>
  <c r="Q28" i="2"/>
  <c r="S24" i="2"/>
  <c r="Q24" i="2"/>
  <c r="S23" i="2"/>
  <c r="Q23" i="2"/>
  <c r="P23" i="2"/>
  <c r="S20" i="2"/>
  <c r="S19" i="2"/>
  <c r="Q19" i="2"/>
  <c r="S18" i="2"/>
  <c r="Q18" i="2"/>
  <c r="S15" i="2"/>
  <c r="Q15" i="2"/>
  <c r="P15" i="2"/>
  <c r="S14" i="2"/>
  <c r="Q14" i="2"/>
  <c r="P14" i="2"/>
  <c r="S13" i="2"/>
  <c r="Q13" i="2"/>
  <c r="P13" i="2"/>
  <c r="S12" i="2"/>
  <c r="Q12" i="2"/>
  <c r="P12" i="2"/>
  <c r="S11" i="2"/>
  <c r="Q11" i="2"/>
  <c r="P11" i="2"/>
  <c r="S10" i="2"/>
  <c r="Q10" i="2"/>
  <c r="P10" i="2"/>
  <c r="S35" i="1"/>
  <c r="Q35" i="1"/>
  <c r="P35" i="1"/>
  <c r="S32" i="1"/>
  <c r="S33" i="1"/>
  <c r="S29" i="1"/>
  <c r="S25" i="1"/>
  <c r="S20" i="1"/>
  <c r="S28" i="1"/>
  <c r="S24" i="1"/>
  <c r="S23" i="1"/>
  <c r="S19" i="1"/>
  <c r="S18" i="1"/>
  <c r="Q28" i="1"/>
  <c r="Q24" i="1"/>
  <c r="Q23" i="1"/>
  <c r="Q19" i="1"/>
  <c r="Q18" i="1"/>
  <c r="S15" i="1"/>
  <c r="Q15" i="1"/>
  <c r="P15" i="1"/>
  <c r="S14" i="1"/>
  <c r="S13" i="1"/>
  <c r="S12" i="1"/>
  <c r="S11" i="1"/>
  <c r="S10" i="1"/>
  <c r="Q14" i="1"/>
  <c r="Q13" i="1"/>
  <c r="Q12" i="1"/>
  <c r="Q11" i="1"/>
  <c r="Q10" i="1"/>
  <c r="P23" i="1"/>
  <c r="P14" i="1"/>
  <c r="P13" i="1"/>
  <c r="P12" i="1"/>
  <c r="P11" i="1"/>
  <c r="P10" i="1"/>
</calcChain>
</file>

<file path=xl/sharedStrings.xml><?xml version="1.0" encoding="utf-8"?>
<sst xmlns="http://schemas.openxmlformats.org/spreadsheetml/2006/main" count="88" uniqueCount="33">
  <si>
    <t>Duke Energy Kentucky</t>
  </si>
  <si>
    <t>2023 True Up: July 2022 - June 2023</t>
  </si>
  <si>
    <t>Program Summary</t>
  </si>
  <si>
    <t>Impacts</t>
  </si>
  <si>
    <t>Program</t>
  </si>
  <si>
    <t>Annual KWH Net FR, @ Plant Total</t>
  </si>
  <si>
    <t>Annual SKW Net FR, @ Plant Total</t>
  </si>
  <si>
    <t>Res</t>
  </si>
  <si>
    <t>Energy Efficiency</t>
  </si>
  <si>
    <t>Income Qualified Neighborhood</t>
  </si>
  <si>
    <t>Income Qualified Services</t>
  </si>
  <si>
    <t>My Home Energy Report</t>
  </si>
  <si>
    <t>Residential Energy Assessments</t>
  </si>
  <si>
    <t>Residential Smart $aver®</t>
  </si>
  <si>
    <t>Total</t>
  </si>
  <si>
    <t>Demand Response</t>
  </si>
  <si>
    <t>Peak Time Rebate Pilot Program</t>
  </si>
  <si>
    <t>Power Manager®</t>
  </si>
  <si>
    <t>NonRes</t>
  </si>
  <si>
    <t>Business Energy Saver</t>
  </si>
  <si>
    <t>Smart $aver® Non-Residential</t>
  </si>
  <si>
    <t>PowerShare®</t>
  </si>
  <si>
    <t>Cost Recovery</t>
  </si>
  <si>
    <t>Payment Plus</t>
  </si>
  <si>
    <t>Total Costs</t>
  </si>
  <si>
    <t>Fiscal Year 2022/2023  Actuals</t>
  </si>
  <si>
    <t>Fiscal Year 2022/2023  Projected</t>
  </si>
  <si>
    <t>% Achievement</t>
  </si>
  <si>
    <t>Fiscal Year 2023/2024  Projected</t>
  </si>
  <si>
    <t>July 2023 - June 2024 (Estimated)</t>
  </si>
  <si>
    <t>*</t>
  </si>
  <si>
    <t>Fiscal Year 2023/2024  Actuals (est)*</t>
  </si>
  <si>
    <t>Fiscal year 2023-2024 results are still under review and should not be considered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</si>
</sst>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&quot;$&quot;* #,##0_);_(&quot;$&quot;* \(#,##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5"/>
      <name val="Aptos Narrow"/>
      <family val="2"/>
      <scheme val="minor"/>
    </font>
    <font>
      <sz val="8"/>
      <color theme="0"/>
      <name val="Aptos Narrow"/>
      <family val="2"/>
      <scheme val="minor"/>
    </font>
    <font>
      <i/>
      <sz val="8"/>
      <color theme="0"/>
      <name val="Aptos Narrow"/>
      <family val="2"/>
      <scheme val="minor"/>
    </font>
    <font>
      <sz val="11"/>
      <color rgb="FF008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 vertical="center" wrapText="1"/>
    </xf>
    <xf numFmtId="0" fontId="2" fillId="3" borderId="2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164" fontId="1" fillId="0" borderId="0" xfId="0" applyNumberFormat="1" applyFont="1"/>
    <xf numFmtId="37" fontId="6" fillId="0" borderId="0" xfId="0" applyNumberFormat="1" applyFont="1"/>
    <xf numFmtId="0" fontId="1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5" xfId="0" applyFont="1" applyBorder="1"/>
    <xf numFmtId="37" fontId="7" fillId="0" borderId="5" xfId="0" applyNumberFormat="1" applyFont="1" applyBorder="1"/>
    <xf numFmtId="164" fontId="7" fillId="0" borderId="5" xfId="0" applyNumberFormat="1" applyFont="1" applyBorder="1"/>
    <xf numFmtId="0" fontId="2" fillId="0" borderId="5" xfId="0" applyFont="1" applyBorder="1"/>
    <xf numFmtId="37" fontId="2" fillId="0" borderId="0" xfId="0" applyNumberFormat="1" applyFont="1"/>
    <xf numFmtId="164" fontId="2" fillId="0" borderId="0" xfId="0" applyNumberFormat="1" applyFont="1"/>
    <xf numFmtId="164" fontId="6" fillId="0" borderId="0" xfId="0" applyNumberFormat="1" applyFont="1"/>
    <xf numFmtId="37" fontId="7" fillId="0" borderId="0" xfId="0" applyNumberFormat="1" applyFont="1"/>
    <xf numFmtId="164" fontId="7" fillId="0" borderId="0" xfId="0" applyNumberFormat="1" applyFont="1"/>
    <xf numFmtId="0" fontId="2" fillId="3" borderId="0" xfId="0" applyFont="1" applyFill="1"/>
    <xf numFmtId="37" fontId="7" fillId="3" borderId="0" xfId="0" applyNumberFormat="1" applyFont="1" applyFill="1"/>
    <xf numFmtId="43" fontId="1" fillId="0" borderId="0" xfId="0" applyNumberFormat="1" applyFont="1"/>
    <xf numFmtId="37" fontId="8" fillId="0" borderId="0" xfId="0" applyNumberFormat="1" applyFont="1"/>
    <xf numFmtId="43" fontId="1" fillId="0" borderId="0" xfId="1" applyFont="1"/>
    <xf numFmtId="0" fontId="2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1" fillId="0" borderId="0" xfId="0" applyNumberFormat="1" applyFont="1"/>
    <xf numFmtId="165" fontId="10" fillId="0" borderId="0" xfId="0" applyNumberFormat="1" applyFont="1"/>
    <xf numFmtId="165" fontId="7" fillId="0" borderId="5" xfId="0" applyNumberFormat="1" applyFont="1" applyBorder="1"/>
    <xf numFmtId="165" fontId="7" fillId="0" borderId="5" xfId="2" applyNumberFormat="1" applyFont="1" applyBorder="1"/>
    <xf numFmtId="165" fontId="2" fillId="0" borderId="0" xfId="0" applyNumberFormat="1" applyFont="1"/>
    <xf numFmtId="165" fontId="7" fillId="0" borderId="0" xfId="0" applyNumberFormat="1" applyFont="1"/>
    <xf numFmtId="5" fontId="2" fillId="0" borderId="0" xfId="0" applyNumberFormat="1" applyFont="1"/>
    <xf numFmtId="0" fontId="1" fillId="2" borderId="3" xfId="0" applyFont="1" applyFill="1" applyBorder="1" applyAlignment="1">
      <alignment horizontal="centerContinuous"/>
    </xf>
    <xf numFmtId="10" fontId="6" fillId="0" borderId="0" xfId="3" applyNumberFormat="1" applyFont="1"/>
    <xf numFmtId="10" fontId="7" fillId="0" borderId="5" xfId="3" applyNumberFormat="1" applyFont="1" applyBorder="1"/>
    <xf numFmtId="10" fontId="0" fillId="0" borderId="0" xfId="3" applyNumberFormat="1" applyFont="1"/>
    <xf numFmtId="10" fontId="7" fillId="3" borderId="0" xfId="3" applyNumberFormat="1" applyFont="1" applyFill="1"/>
    <xf numFmtId="165" fontId="7" fillId="3" borderId="0" xfId="2" applyNumberFormat="1" applyFont="1" applyFill="1"/>
    <xf numFmtId="0" fontId="2" fillId="5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95CC-984D-45CD-8415-86F34236E862}">
  <sheetPr>
    <pageSetUpPr fitToPage="1"/>
  </sheetPr>
  <dimension ref="A1:S42"/>
  <sheetViews>
    <sheetView tabSelected="1" view="pageLayout" topLeftCell="E1" zoomScaleNormal="100" workbookViewId="0">
      <selection activeCell="D3" sqref="D3"/>
    </sheetView>
  </sheetViews>
  <sheetFormatPr defaultRowHeight="14.4" x14ac:dyDescent="0.3"/>
  <cols>
    <col min="1" max="3" width="3.44140625" style="2" customWidth="1"/>
    <col min="4" max="4" width="37.44140625" style="2" customWidth="1"/>
    <col min="5" max="5" width="3.109375" style="2" customWidth="1"/>
    <col min="6" max="7" width="16" style="2" customWidth="1"/>
    <col min="8" max="8" width="1.109375" customWidth="1"/>
    <col min="9" max="9" width="16.5546875" customWidth="1"/>
    <col min="10" max="10" width="7.44140625" customWidth="1"/>
    <col min="11" max="11" width="16.44140625" customWidth="1"/>
    <col min="12" max="12" width="14" customWidth="1"/>
    <col min="13" max="13" width="1.88671875" customWidth="1"/>
    <col min="14" max="14" width="13" customWidth="1"/>
    <col min="16" max="16" width="11.6640625" customWidth="1"/>
    <col min="17" max="17" width="11.5546875" customWidth="1"/>
    <col min="18" max="18" width="2.33203125" customWidth="1"/>
  </cols>
  <sheetData>
    <row r="1" spans="1:19" x14ac:dyDescent="0.3">
      <c r="A1" s="1" t="s">
        <v>0</v>
      </c>
    </row>
    <row r="2" spans="1:19" x14ac:dyDescent="0.3">
      <c r="A2" s="1" t="s">
        <v>1</v>
      </c>
    </row>
    <row r="3" spans="1:19" x14ac:dyDescent="0.3">
      <c r="A3" s="1" t="s">
        <v>2</v>
      </c>
    </row>
    <row r="4" spans="1:19" x14ac:dyDescent="0.3">
      <c r="B4" s="1"/>
      <c r="F4" s="45" t="s">
        <v>25</v>
      </c>
      <c r="G4" s="45"/>
      <c r="H4" s="45"/>
      <c r="I4" s="45"/>
      <c r="K4" s="45" t="s">
        <v>26</v>
      </c>
      <c r="L4" s="45"/>
      <c r="M4" s="45"/>
      <c r="N4" s="45"/>
      <c r="P4" s="45" t="s">
        <v>27</v>
      </c>
      <c r="Q4" s="45"/>
      <c r="R4" s="45"/>
      <c r="S4" s="45"/>
    </row>
    <row r="5" spans="1:19" x14ac:dyDescent="0.3">
      <c r="F5" s="3" t="s">
        <v>3</v>
      </c>
      <c r="G5" s="39"/>
      <c r="K5" s="3" t="s">
        <v>3</v>
      </c>
      <c r="L5" s="39"/>
      <c r="P5" s="3" t="s">
        <v>3</v>
      </c>
      <c r="Q5" s="39"/>
    </row>
    <row r="6" spans="1:19" ht="60" customHeight="1" x14ac:dyDescent="0.3">
      <c r="A6" s="4" t="s">
        <v>4</v>
      </c>
      <c r="B6" s="5"/>
      <c r="C6" s="5"/>
      <c r="D6" s="6"/>
      <c r="F6" s="7" t="s">
        <v>5</v>
      </c>
      <c r="G6" s="7" t="s">
        <v>6</v>
      </c>
      <c r="I6" s="30" t="s">
        <v>24</v>
      </c>
      <c r="K6" s="7" t="s">
        <v>5</v>
      </c>
      <c r="L6" s="7" t="s">
        <v>6</v>
      </c>
      <c r="N6" s="30" t="s">
        <v>24</v>
      </c>
      <c r="P6" s="7" t="s">
        <v>5</v>
      </c>
      <c r="Q6" s="7" t="s">
        <v>6</v>
      </c>
      <c r="S6" s="30" t="s">
        <v>24</v>
      </c>
    </row>
    <row r="7" spans="1:19" x14ac:dyDescent="0.3">
      <c r="A7" s="8"/>
      <c r="B7" s="9"/>
      <c r="C7" s="9"/>
      <c r="D7" s="10"/>
      <c r="E7" s="9"/>
      <c r="F7" s="11"/>
      <c r="G7" s="11"/>
      <c r="I7" s="31"/>
      <c r="K7" s="11"/>
      <c r="L7" s="11"/>
      <c r="N7" s="31"/>
      <c r="P7" s="11"/>
      <c r="Q7" s="11"/>
      <c r="S7" s="31"/>
    </row>
    <row r="8" spans="1:19" x14ac:dyDescent="0.3">
      <c r="A8" s="1"/>
      <c r="B8" s="1" t="s">
        <v>7</v>
      </c>
      <c r="G8" s="12"/>
      <c r="I8" s="32"/>
      <c r="K8" s="2"/>
      <c r="L8" s="12"/>
      <c r="N8" s="32"/>
      <c r="P8" s="2"/>
      <c r="Q8" s="12"/>
      <c r="S8" s="32"/>
    </row>
    <row r="9" spans="1:19" x14ac:dyDescent="0.3">
      <c r="A9" s="1"/>
      <c r="B9" s="1"/>
      <c r="C9" s="1" t="s">
        <v>8</v>
      </c>
      <c r="G9" s="12"/>
      <c r="I9" s="2"/>
      <c r="K9" s="2"/>
      <c r="L9" s="12"/>
      <c r="N9" s="2"/>
      <c r="P9" s="2"/>
      <c r="Q9" s="12"/>
      <c r="S9" s="2"/>
    </row>
    <row r="10" spans="1:19" x14ac:dyDescent="0.3">
      <c r="A10" s="1"/>
      <c r="B10" s="1"/>
      <c r="C10" s="1"/>
      <c r="D10" s="14" t="s">
        <v>9</v>
      </c>
      <c r="F10" s="13">
        <v>462592.5119157568</v>
      </c>
      <c r="G10" s="13">
        <v>47.378840969596681</v>
      </c>
      <c r="I10" s="33">
        <v>571412.37952459534</v>
      </c>
      <c r="K10" s="13">
        <v>371557.51037717727</v>
      </c>
      <c r="L10" s="13">
        <v>92.780625061206933</v>
      </c>
      <c r="N10" s="33">
        <v>503214.33621707989</v>
      </c>
      <c r="P10" s="40">
        <f>F10/K10</f>
        <v>1.245009181610049</v>
      </c>
      <c r="Q10" s="40">
        <f>G10/L10</f>
        <v>0.51065447056797786</v>
      </c>
      <c r="S10" s="40">
        <f>I10/N10</f>
        <v>1.1355248418004047</v>
      </c>
    </row>
    <row r="11" spans="1:19" x14ac:dyDescent="0.3">
      <c r="A11" s="1"/>
      <c r="B11" s="1"/>
      <c r="C11" s="1"/>
      <c r="D11" s="14" t="s">
        <v>10</v>
      </c>
      <c r="F11" s="13">
        <v>167948.76276410968</v>
      </c>
      <c r="G11" s="13">
        <v>36.896896599486169</v>
      </c>
      <c r="I11" s="33">
        <v>239783.86698925652</v>
      </c>
      <c r="K11" s="13">
        <v>274832.81787367637</v>
      </c>
      <c r="L11" s="13">
        <v>63.049602527872381</v>
      </c>
      <c r="N11" s="33">
        <v>506701.13898759009</v>
      </c>
      <c r="P11" s="40">
        <f t="shared" ref="P11:S14" si="0">F11/K11</f>
        <v>0.61109427929129378</v>
      </c>
      <c r="Q11" s="40">
        <f t="shared" si="0"/>
        <v>0.58520426965697581</v>
      </c>
      <c r="S11" s="40">
        <f t="shared" si="0"/>
        <v>0.47322543515168458</v>
      </c>
    </row>
    <row r="12" spans="1:19" x14ac:dyDescent="0.3">
      <c r="A12" s="1"/>
      <c r="B12" s="1"/>
      <c r="C12" s="1"/>
      <c r="D12" s="14" t="s">
        <v>11</v>
      </c>
      <c r="F12" s="13">
        <v>2019732.6189579642</v>
      </c>
      <c r="G12" s="13">
        <v>589.75891894883478</v>
      </c>
      <c r="I12" s="33">
        <v>31476.77860534858</v>
      </c>
      <c r="K12" s="13">
        <v>1702322.0532719931</v>
      </c>
      <c r="L12" s="13">
        <v>480.33882074450486</v>
      </c>
      <c r="N12" s="33">
        <v>78224.313051032572</v>
      </c>
      <c r="P12" s="40">
        <f t="shared" si="0"/>
        <v>1.1864574127297969</v>
      </c>
      <c r="Q12" s="40">
        <f t="shared" si="0"/>
        <v>1.2277977408420444</v>
      </c>
      <c r="S12" s="40">
        <f t="shared" si="0"/>
        <v>0.40239124356149375</v>
      </c>
    </row>
    <row r="13" spans="1:19" x14ac:dyDescent="0.3">
      <c r="A13" s="1"/>
      <c r="B13" s="1"/>
      <c r="C13" s="1"/>
      <c r="D13" s="14" t="s">
        <v>12</v>
      </c>
      <c r="F13" s="13">
        <v>516604.38375886227</v>
      </c>
      <c r="G13" s="13">
        <v>56.014673508642879</v>
      </c>
      <c r="I13" s="33">
        <v>187279.73988048651</v>
      </c>
      <c r="K13" s="13">
        <v>748439.02295381518</v>
      </c>
      <c r="L13" s="13">
        <v>84.03481675687911</v>
      </c>
      <c r="N13" s="33">
        <v>284857.93473006767</v>
      </c>
      <c r="P13" s="40">
        <f t="shared" si="0"/>
        <v>0.69024244850303718</v>
      </c>
      <c r="Q13" s="40">
        <f t="shared" si="0"/>
        <v>0.66656506993641429</v>
      </c>
      <c r="S13" s="40">
        <f t="shared" si="0"/>
        <v>0.65744961627259357</v>
      </c>
    </row>
    <row r="14" spans="1:19" x14ac:dyDescent="0.3">
      <c r="A14" s="1"/>
      <c r="B14" s="1"/>
      <c r="C14" s="1"/>
      <c r="D14" s="14" t="s">
        <v>13</v>
      </c>
      <c r="F14" s="13">
        <v>1602722.0217203412</v>
      </c>
      <c r="G14" s="13">
        <v>215.53257710227797</v>
      </c>
      <c r="I14" s="33">
        <v>787360.01106796367</v>
      </c>
      <c r="K14" s="13">
        <v>2302374.8589986204</v>
      </c>
      <c r="L14" s="13">
        <v>198.28290039333325</v>
      </c>
      <c r="N14" s="33">
        <v>1192589.4406206319</v>
      </c>
      <c r="P14" s="40">
        <f t="shared" si="0"/>
        <v>0.69611688794127058</v>
      </c>
      <c r="Q14" s="40">
        <f t="shared" si="0"/>
        <v>1.0869952813617643</v>
      </c>
      <c r="S14" s="40">
        <f t="shared" si="0"/>
        <v>0.66021044984115906</v>
      </c>
    </row>
    <row r="15" spans="1:19" x14ac:dyDescent="0.3">
      <c r="A15" s="1"/>
      <c r="B15" s="1"/>
      <c r="C15" s="1"/>
      <c r="D15" s="15" t="s">
        <v>14</v>
      </c>
      <c r="E15" s="16"/>
      <c r="F15" s="17">
        <v>4769600.2991170343</v>
      </c>
      <c r="G15" s="18">
        <v>945.58190712883845</v>
      </c>
      <c r="I15" s="34">
        <v>1817312.7760676506</v>
      </c>
      <c r="K15" s="17">
        <v>5399526.2634752821</v>
      </c>
      <c r="L15" s="18">
        <v>918.48676548379649</v>
      </c>
      <c r="N15" s="34">
        <v>2565587.163606402</v>
      </c>
      <c r="P15" s="41">
        <f t="shared" ref="P15" si="1">F15/K15</f>
        <v>0.88333680889389543</v>
      </c>
      <c r="Q15" s="41">
        <f t="shared" ref="Q15" si="2">G15/L15</f>
        <v>1.0294997627219702</v>
      </c>
      <c r="R15" s="42"/>
      <c r="S15" s="41">
        <f t="shared" ref="S15" si="3">I15/N15</f>
        <v>0.70834185711822983</v>
      </c>
    </row>
    <row r="16" spans="1:19" x14ac:dyDescent="0.3">
      <c r="A16" s="1"/>
      <c r="B16" s="1"/>
      <c r="C16" s="1"/>
      <c r="D16" s="14"/>
      <c r="G16" s="12"/>
      <c r="I16" s="32"/>
      <c r="K16" s="2"/>
      <c r="L16" s="12"/>
      <c r="N16" s="32"/>
      <c r="P16" s="2"/>
      <c r="Q16" s="12"/>
      <c r="S16" s="32"/>
    </row>
    <row r="17" spans="1:19" x14ac:dyDescent="0.3">
      <c r="A17" s="1"/>
      <c r="B17" s="1"/>
      <c r="C17" s="1" t="s">
        <v>15</v>
      </c>
      <c r="G17" s="12"/>
      <c r="I17" s="32"/>
      <c r="K17" s="2"/>
      <c r="L17" s="12"/>
      <c r="N17" s="32"/>
      <c r="P17" s="2"/>
      <c r="Q17" s="12"/>
      <c r="S17" s="32"/>
    </row>
    <row r="18" spans="1:19" x14ac:dyDescent="0.3">
      <c r="A18" s="1"/>
      <c r="B18" s="1"/>
      <c r="C18" s="1"/>
      <c r="D18" s="2" t="s">
        <v>16</v>
      </c>
      <c r="F18" s="13">
        <v>0</v>
      </c>
      <c r="G18" s="13">
        <v>193.2</v>
      </c>
      <c r="I18" s="33">
        <v>242752.72539775204</v>
      </c>
      <c r="K18" s="13">
        <v>0</v>
      </c>
      <c r="L18" s="13">
        <v>194.21634028829999</v>
      </c>
      <c r="N18" s="33">
        <v>216256.98169187337</v>
      </c>
      <c r="P18" s="40">
        <v>0</v>
      </c>
      <c r="Q18" s="40">
        <f t="shared" ref="Q18:S20" si="4">G18/L18</f>
        <v>0.99476696818202159</v>
      </c>
      <c r="S18" s="40">
        <f t="shared" si="4"/>
        <v>1.1225197147328647</v>
      </c>
    </row>
    <row r="19" spans="1:19" x14ac:dyDescent="0.3">
      <c r="A19" s="1"/>
      <c r="B19" s="1"/>
      <c r="C19" s="1"/>
      <c r="D19" s="2" t="s">
        <v>17</v>
      </c>
      <c r="F19" s="13">
        <v>0</v>
      </c>
      <c r="G19" s="13">
        <v>13155.097935801328</v>
      </c>
      <c r="I19" s="33">
        <v>835516.64649070741</v>
      </c>
      <c r="K19" s="13">
        <v>0</v>
      </c>
      <c r="L19" s="13">
        <v>24526.074993149825</v>
      </c>
      <c r="N19" s="33">
        <v>855519.33782588574</v>
      </c>
      <c r="P19" s="40">
        <v>0</v>
      </c>
      <c r="Q19" s="40">
        <f t="shared" si="4"/>
        <v>0.53637192006774703</v>
      </c>
      <c r="S19" s="40">
        <f t="shared" si="4"/>
        <v>0.97661924114303389</v>
      </c>
    </row>
    <row r="20" spans="1:19" x14ac:dyDescent="0.3">
      <c r="A20" s="1"/>
      <c r="B20" s="1"/>
      <c r="C20" s="1"/>
      <c r="D20" s="19" t="s">
        <v>14</v>
      </c>
      <c r="E20" s="16"/>
      <c r="F20" s="17">
        <v>0</v>
      </c>
      <c r="G20" s="17">
        <v>13348.297935801329</v>
      </c>
      <c r="I20" s="35">
        <v>1078269.3718884594</v>
      </c>
      <c r="K20" s="17">
        <v>0</v>
      </c>
      <c r="L20" s="17">
        <v>24720.291333438126</v>
      </c>
      <c r="N20" s="35">
        <v>1071776.3195177591</v>
      </c>
      <c r="P20" s="17">
        <v>0</v>
      </c>
      <c r="Q20" s="41">
        <f t="shared" si="4"/>
        <v>0.53997332619400129</v>
      </c>
      <c r="S20" s="41">
        <f t="shared" si="4"/>
        <v>1.0060582159285081</v>
      </c>
    </row>
    <row r="21" spans="1:19" x14ac:dyDescent="0.3">
      <c r="A21" s="1"/>
      <c r="B21" s="1" t="s">
        <v>18</v>
      </c>
      <c r="C21" s="1"/>
      <c r="G21" s="12"/>
      <c r="I21" s="32"/>
      <c r="K21" s="2"/>
      <c r="L21" s="12"/>
      <c r="N21" s="32"/>
      <c r="P21" s="2"/>
      <c r="Q21" s="12"/>
      <c r="S21" s="32"/>
    </row>
    <row r="22" spans="1:19" x14ac:dyDescent="0.3">
      <c r="A22" s="1"/>
      <c r="B22" s="1"/>
      <c r="C22" s="1" t="s">
        <v>8</v>
      </c>
      <c r="G22" s="12"/>
      <c r="I22" s="32"/>
      <c r="K22" s="2"/>
      <c r="L22" s="12"/>
      <c r="N22" s="32"/>
      <c r="P22" s="2"/>
      <c r="Q22" s="12"/>
      <c r="S22" s="32"/>
    </row>
    <row r="23" spans="1:19" x14ac:dyDescent="0.3">
      <c r="A23" s="1"/>
      <c r="B23" s="1"/>
      <c r="C23" s="1"/>
      <c r="D23" s="2" t="s">
        <v>19</v>
      </c>
      <c r="F23" s="13">
        <v>1683070.1332371705</v>
      </c>
      <c r="G23" s="13">
        <v>270.87513130940317</v>
      </c>
      <c r="I23" s="33">
        <v>496250.8362154382</v>
      </c>
      <c r="K23" s="13">
        <v>3193420.7566205994</v>
      </c>
      <c r="L23" s="13">
        <v>524.84264113085248</v>
      </c>
      <c r="N23" s="33">
        <v>771723.08078484423</v>
      </c>
      <c r="P23" s="40">
        <f t="shared" ref="P23:S25" si="5">F23/K23</f>
        <v>0.52704302423907956</v>
      </c>
      <c r="Q23" s="40">
        <f t="shared" si="5"/>
        <v>0.51610732452256913</v>
      </c>
      <c r="S23" s="40">
        <f t="shared" si="5"/>
        <v>0.64304262574439253</v>
      </c>
    </row>
    <row r="24" spans="1:19" x14ac:dyDescent="0.3">
      <c r="A24" s="1"/>
      <c r="B24" s="1"/>
      <c r="C24" s="1"/>
      <c r="D24" s="2" t="s">
        <v>20</v>
      </c>
      <c r="F24" s="13">
        <v>3041081.3944339054</v>
      </c>
      <c r="G24" s="13">
        <v>327.99227479486296</v>
      </c>
      <c r="I24" s="33">
        <v>503611.63334715337</v>
      </c>
      <c r="K24" s="13">
        <v>6926585.7798142675</v>
      </c>
      <c r="L24" s="13">
        <v>1018.9812370955233</v>
      </c>
      <c r="N24" s="33">
        <v>1218432.985371836</v>
      </c>
      <c r="P24" s="40">
        <v>0.52704302423907956</v>
      </c>
      <c r="Q24" s="40">
        <f t="shared" si="5"/>
        <v>0.32188254587470455</v>
      </c>
      <c r="S24" s="40">
        <f t="shared" si="5"/>
        <v>0.41332731417597285</v>
      </c>
    </row>
    <row r="25" spans="1:19" x14ac:dyDescent="0.3">
      <c r="A25" s="1"/>
      <c r="B25" s="1"/>
      <c r="C25" s="1"/>
      <c r="D25" s="19" t="s">
        <v>14</v>
      </c>
      <c r="E25" s="16"/>
      <c r="F25" s="17">
        <v>4724151.5276710764</v>
      </c>
      <c r="G25" s="17">
        <v>598.86740610426614</v>
      </c>
      <c r="I25" s="35">
        <v>999862.46956259152</v>
      </c>
      <c r="K25" s="17">
        <v>10120006.536434866</v>
      </c>
      <c r="L25" s="17">
        <v>1543.8238782263757</v>
      </c>
      <c r="N25" s="35">
        <v>1990156.0661566802</v>
      </c>
      <c r="P25" s="41">
        <f t="shared" ref="P25" si="6">F25/K25</f>
        <v>0.46681309055115761</v>
      </c>
      <c r="Q25" s="41">
        <f t="shared" si="5"/>
        <v>0.38791173951284902</v>
      </c>
      <c r="S25" s="41">
        <f t="shared" si="5"/>
        <v>0.50240405090113904</v>
      </c>
    </row>
    <row r="26" spans="1:19" x14ac:dyDescent="0.3">
      <c r="A26" s="1"/>
      <c r="B26" s="1"/>
      <c r="C26" s="1"/>
      <c r="G26" s="12"/>
      <c r="I26" s="32"/>
      <c r="K26" s="2"/>
      <c r="L26" s="12"/>
      <c r="N26" s="32"/>
      <c r="P26" s="2"/>
      <c r="Q26" s="12"/>
      <c r="S26" s="32"/>
    </row>
    <row r="27" spans="1:19" x14ac:dyDescent="0.3">
      <c r="A27" s="1"/>
      <c r="B27" s="1"/>
      <c r="C27" s="1" t="s">
        <v>15</v>
      </c>
      <c r="G27" s="12"/>
      <c r="I27" s="32"/>
      <c r="K27" s="2"/>
      <c r="L27" s="12"/>
      <c r="N27" s="32"/>
      <c r="P27" s="2"/>
      <c r="Q27" s="12"/>
      <c r="S27" s="32"/>
    </row>
    <row r="28" spans="1:19" x14ac:dyDescent="0.3">
      <c r="A28" s="1"/>
      <c r="B28" s="1"/>
      <c r="C28" s="1"/>
      <c r="D28" s="2" t="s">
        <v>21</v>
      </c>
      <c r="F28" s="13">
        <v>0</v>
      </c>
      <c r="G28" s="13">
        <v>11847.797841355967</v>
      </c>
      <c r="I28" s="33">
        <v>885511.6633924963</v>
      </c>
      <c r="K28" s="13">
        <v>0</v>
      </c>
      <c r="L28" s="13">
        <v>24533.429469374551</v>
      </c>
      <c r="N28" s="33">
        <v>851383.45096581429</v>
      </c>
      <c r="P28" s="13">
        <v>0</v>
      </c>
      <c r="Q28" s="40">
        <f t="shared" ref="Q28:S29" si="7">G28/L28</f>
        <v>0.48292465006352869</v>
      </c>
      <c r="S28" s="40">
        <f t="shared" si="7"/>
        <v>1.0400855952602399</v>
      </c>
    </row>
    <row r="29" spans="1:19" x14ac:dyDescent="0.3">
      <c r="A29" s="1"/>
      <c r="B29" s="1"/>
      <c r="C29" s="1"/>
      <c r="D29" s="19" t="s">
        <v>14</v>
      </c>
      <c r="E29" s="16"/>
      <c r="F29" s="17">
        <v>0</v>
      </c>
      <c r="G29" s="17">
        <v>11847.797841355967</v>
      </c>
      <c r="I29" s="35">
        <v>885511.6633924963</v>
      </c>
      <c r="K29" s="17">
        <v>0</v>
      </c>
      <c r="L29" s="17">
        <v>24533.429469374551</v>
      </c>
      <c r="N29" s="35">
        <v>851383.45096581429</v>
      </c>
      <c r="P29" s="17">
        <v>0</v>
      </c>
      <c r="Q29" s="41">
        <f t="shared" si="7"/>
        <v>0.48292465006352869</v>
      </c>
      <c r="S29" s="41">
        <f t="shared" si="7"/>
        <v>1.0400855952602399</v>
      </c>
    </row>
    <row r="30" spans="1:19" x14ac:dyDescent="0.3">
      <c r="A30" s="1"/>
      <c r="B30" s="1"/>
      <c r="C30" s="1"/>
      <c r="D30" s="1"/>
      <c r="F30" s="20"/>
      <c r="G30" s="21"/>
      <c r="I30" s="36"/>
      <c r="K30" s="20"/>
      <c r="L30" s="21"/>
      <c r="N30" s="36"/>
      <c r="P30" s="20"/>
      <c r="Q30" s="21"/>
      <c r="S30" s="36"/>
    </row>
    <row r="31" spans="1:19" x14ac:dyDescent="0.3">
      <c r="A31" s="8" t="s">
        <v>22</v>
      </c>
      <c r="B31" s="1"/>
      <c r="C31" s="1"/>
      <c r="D31" s="1"/>
      <c r="F31" s="20"/>
      <c r="G31" s="21"/>
      <c r="I31" s="36"/>
      <c r="K31" s="20"/>
      <c r="L31" s="21"/>
      <c r="N31" s="36"/>
      <c r="P31" s="20"/>
      <c r="Q31" s="21"/>
      <c r="S31" s="36"/>
    </row>
    <row r="32" spans="1:19" x14ac:dyDescent="0.3">
      <c r="A32" s="1"/>
      <c r="B32" s="1"/>
      <c r="C32" s="1"/>
      <c r="D32" s="2" t="s">
        <v>23</v>
      </c>
      <c r="F32" s="13"/>
      <c r="G32" s="22"/>
      <c r="I32" s="33">
        <v>169808.44914743878</v>
      </c>
      <c r="K32" s="13"/>
      <c r="L32" s="22"/>
      <c r="N32" s="33">
        <v>191513.72975334412</v>
      </c>
      <c r="P32" s="13"/>
      <c r="Q32" s="22"/>
      <c r="S32" s="40">
        <f t="shared" ref="S32" si="8">I32/N32</f>
        <v>0.88666462381647426</v>
      </c>
    </row>
    <row r="33" spans="1:19" x14ac:dyDescent="0.3">
      <c r="A33" s="1"/>
      <c r="B33" s="1"/>
      <c r="C33" s="1"/>
      <c r="D33" s="19" t="s">
        <v>14</v>
      </c>
      <c r="E33" s="16"/>
      <c r="F33" s="17"/>
      <c r="G33" s="18"/>
      <c r="I33" s="34">
        <v>169808.44914743878</v>
      </c>
      <c r="K33" s="17"/>
      <c r="L33" s="18"/>
      <c r="N33" s="34">
        <v>191513.72975334412</v>
      </c>
      <c r="P33" s="17"/>
      <c r="Q33" s="18"/>
      <c r="S33" s="41">
        <f t="shared" ref="S33" si="9">I33/N33</f>
        <v>0.88666462381647426</v>
      </c>
    </row>
    <row r="34" spans="1:19" x14ac:dyDescent="0.3">
      <c r="A34" s="1"/>
      <c r="B34" s="1"/>
      <c r="C34" s="1"/>
      <c r="D34" s="1"/>
      <c r="F34" s="23"/>
      <c r="G34" s="24"/>
      <c r="I34" s="37"/>
      <c r="K34" s="23"/>
      <c r="L34" s="24"/>
      <c r="N34" s="37"/>
      <c r="P34" s="23"/>
      <c r="Q34" s="24"/>
      <c r="S34" s="37"/>
    </row>
    <row r="35" spans="1:19" x14ac:dyDescent="0.3">
      <c r="A35" s="1"/>
      <c r="B35" s="25" t="s">
        <v>14</v>
      </c>
      <c r="C35" s="25"/>
      <c r="D35" s="25"/>
      <c r="E35" s="25"/>
      <c r="F35" s="26">
        <v>9493751.8267881107</v>
      </c>
      <c r="G35" s="26">
        <v>26740.545090390402</v>
      </c>
      <c r="I35" s="44">
        <v>4950764.7300586365</v>
      </c>
      <c r="K35" s="26">
        <v>15519532.799910149</v>
      </c>
      <c r="L35" s="26">
        <v>51716.031446522851</v>
      </c>
      <c r="N35" s="44">
        <v>6670416.7299999995</v>
      </c>
      <c r="P35" s="43">
        <f t="shared" ref="P35" si="10">F35/K35</f>
        <v>0.61172922852697442</v>
      </c>
      <c r="Q35" s="43">
        <f t="shared" ref="Q35" si="11">G35/L35</f>
        <v>0.51706490893527979</v>
      </c>
      <c r="R35" s="42"/>
      <c r="S35" s="43">
        <f t="shared" ref="S35" si="12">I35/N35</f>
        <v>0.74219721652362747</v>
      </c>
    </row>
    <row r="36" spans="1:19" x14ac:dyDescent="0.3">
      <c r="A36" s="1"/>
      <c r="B36" s="1"/>
      <c r="C36" s="1"/>
      <c r="D36" s="1"/>
      <c r="E36" s="1"/>
      <c r="F36" s="20"/>
      <c r="G36" s="21"/>
      <c r="I36" s="38"/>
      <c r="K36" s="20"/>
      <c r="L36" s="21"/>
      <c r="N36" s="38"/>
    </row>
    <row r="37" spans="1:19" x14ac:dyDescent="0.3">
      <c r="A37"/>
      <c r="B37"/>
      <c r="C37"/>
      <c r="D37"/>
      <c r="E37"/>
      <c r="F37"/>
      <c r="G37"/>
    </row>
    <row r="38" spans="1:19" x14ac:dyDescent="0.3">
      <c r="A38"/>
      <c r="B38"/>
      <c r="C38"/>
      <c r="D38"/>
      <c r="E38"/>
      <c r="F38"/>
      <c r="G38"/>
    </row>
    <row r="39" spans="1:19" x14ac:dyDescent="0.3">
      <c r="A39"/>
      <c r="B39"/>
      <c r="C39"/>
      <c r="D39"/>
      <c r="E39"/>
      <c r="F39"/>
      <c r="G39"/>
    </row>
    <row r="40" spans="1:19" x14ac:dyDescent="0.3">
      <c r="A40"/>
      <c r="B40"/>
      <c r="C40"/>
      <c r="D40"/>
      <c r="E40"/>
      <c r="F40"/>
      <c r="G40"/>
    </row>
    <row r="41" spans="1:19" x14ac:dyDescent="0.3">
      <c r="K41" s="2"/>
      <c r="L41" s="2"/>
    </row>
    <row r="42" spans="1:19" x14ac:dyDescent="0.3">
      <c r="F42" s="29"/>
      <c r="G42" s="29"/>
    </row>
  </sheetData>
  <mergeCells count="3">
    <mergeCell ref="F4:I4"/>
    <mergeCell ref="K4:N4"/>
    <mergeCell ref="P4:S4"/>
  </mergeCells>
  <pageMargins left="0.7" right="0.7" top="0.75" bottom="0.75" header="0.3" footer="0.3"/>
  <pageSetup paperSize="5" scale="82" orientation="landscape" r:id="rId1"/>
  <headerFooter>
    <oddHeader>&amp;R&amp;"Times New Roman,Bold"&amp;10KyPSC Case No. 2024-00197
STAFF-DR-01-035(a)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4BAD-2D08-47C2-AA96-C3517795D1C9}">
  <sheetPr>
    <pageSetUpPr fitToPage="1"/>
  </sheetPr>
  <dimension ref="A1:S42"/>
  <sheetViews>
    <sheetView view="pageLayout" topLeftCell="D1" zoomScaleNormal="100" workbookViewId="0">
      <selection activeCell="D3" sqref="D3"/>
    </sheetView>
  </sheetViews>
  <sheetFormatPr defaultRowHeight="14.4" x14ac:dyDescent="0.3"/>
  <cols>
    <col min="1" max="3" width="3.44140625" style="2" customWidth="1"/>
    <col min="4" max="4" width="36.6640625" style="2" customWidth="1"/>
    <col min="5" max="5" width="3.109375" style="2" customWidth="1"/>
    <col min="6" max="7" width="16" style="2" customWidth="1"/>
    <col min="8" max="8" width="1.109375" customWidth="1"/>
    <col min="9" max="9" width="16.5546875" customWidth="1"/>
    <col min="10" max="10" width="7.44140625" customWidth="1"/>
    <col min="11" max="11" width="16.44140625" customWidth="1"/>
    <col min="12" max="12" width="14" customWidth="1"/>
    <col min="13" max="13" width="1.88671875" customWidth="1"/>
    <col min="14" max="14" width="13" customWidth="1"/>
    <col min="16" max="16" width="11.6640625" customWidth="1"/>
    <col min="17" max="17" width="11" customWidth="1"/>
    <col min="18" max="18" width="2.33203125" customWidth="1"/>
  </cols>
  <sheetData>
    <row r="1" spans="1:19" x14ac:dyDescent="0.3">
      <c r="A1" s="1" t="s">
        <v>0</v>
      </c>
    </row>
    <row r="2" spans="1:19" x14ac:dyDescent="0.3">
      <c r="A2" s="1" t="s">
        <v>29</v>
      </c>
    </row>
    <row r="3" spans="1:19" x14ac:dyDescent="0.3">
      <c r="A3" s="1" t="s">
        <v>2</v>
      </c>
    </row>
    <row r="4" spans="1:19" x14ac:dyDescent="0.3">
      <c r="B4" s="1"/>
      <c r="F4" s="45" t="s">
        <v>31</v>
      </c>
      <c r="G4" s="45"/>
      <c r="H4" s="45"/>
      <c r="I4" s="45"/>
      <c r="K4" s="45" t="s">
        <v>28</v>
      </c>
      <c r="L4" s="45"/>
      <c r="M4" s="45"/>
      <c r="N4" s="45"/>
      <c r="P4" s="45" t="s">
        <v>27</v>
      </c>
      <c r="Q4" s="45"/>
      <c r="R4" s="45"/>
      <c r="S4" s="45"/>
    </row>
    <row r="5" spans="1:19" x14ac:dyDescent="0.3">
      <c r="F5" s="3" t="s">
        <v>3</v>
      </c>
      <c r="G5" s="39"/>
      <c r="K5" s="3" t="s">
        <v>3</v>
      </c>
      <c r="L5" s="39"/>
      <c r="P5" s="3" t="s">
        <v>3</v>
      </c>
      <c r="Q5" s="39"/>
    </row>
    <row r="6" spans="1:19" ht="57" customHeight="1" x14ac:dyDescent="0.3">
      <c r="A6" s="4" t="s">
        <v>4</v>
      </c>
      <c r="B6" s="5"/>
      <c r="C6" s="5"/>
      <c r="D6" s="6"/>
      <c r="F6" s="7" t="s">
        <v>5</v>
      </c>
      <c r="G6" s="7" t="s">
        <v>6</v>
      </c>
      <c r="I6" s="30" t="s">
        <v>24</v>
      </c>
      <c r="K6" s="7" t="s">
        <v>5</v>
      </c>
      <c r="L6" s="7" t="s">
        <v>6</v>
      </c>
      <c r="N6" s="30" t="s">
        <v>24</v>
      </c>
      <c r="P6" s="7" t="s">
        <v>5</v>
      </c>
      <c r="Q6" s="7" t="s">
        <v>6</v>
      </c>
      <c r="S6" s="30" t="s">
        <v>24</v>
      </c>
    </row>
    <row r="7" spans="1:19" x14ac:dyDescent="0.3">
      <c r="A7" s="8"/>
      <c r="B7" s="9"/>
      <c r="C7" s="9"/>
      <c r="D7" s="10"/>
      <c r="E7" s="9"/>
      <c r="F7" s="11"/>
      <c r="G7" s="11"/>
      <c r="I7" s="31"/>
      <c r="K7" s="11"/>
      <c r="L7" s="11"/>
      <c r="N7" s="31"/>
      <c r="P7" s="11"/>
      <c r="Q7" s="11"/>
      <c r="S7" s="31"/>
    </row>
    <row r="8" spans="1:19" x14ac:dyDescent="0.3">
      <c r="A8" s="1"/>
      <c r="B8" s="1" t="s">
        <v>7</v>
      </c>
      <c r="G8" s="12"/>
      <c r="I8" s="32"/>
      <c r="K8" s="2"/>
      <c r="L8" s="12"/>
      <c r="N8" s="32"/>
      <c r="P8" s="2"/>
      <c r="Q8" s="12"/>
      <c r="S8" s="32"/>
    </row>
    <row r="9" spans="1:19" x14ac:dyDescent="0.3">
      <c r="A9" s="1"/>
      <c r="B9" s="1"/>
      <c r="C9" s="1" t="s">
        <v>8</v>
      </c>
      <c r="G9" s="12"/>
      <c r="I9" s="2"/>
      <c r="K9" s="2"/>
      <c r="L9" s="12"/>
      <c r="N9" s="2"/>
      <c r="P9" s="2"/>
      <c r="Q9" s="12"/>
      <c r="S9" s="2"/>
    </row>
    <row r="10" spans="1:19" x14ac:dyDescent="0.3">
      <c r="A10" s="1"/>
      <c r="B10" s="1"/>
      <c r="C10" s="1"/>
      <c r="D10" s="14" t="s">
        <v>9</v>
      </c>
      <c r="F10" s="13">
        <v>574114.44464308326</v>
      </c>
      <c r="G10" s="13">
        <v>56.836598260651861</v>
      </c>
      <c r="I10" s="33">
        <v>500489.23121685733</v>
      </c>
      <c r="K10" s="13">
        <v>353592.87820200319</v>
      </c>
      <c r="L10" s="13">
        <v>88.294725151620014</v>
      </c>
      <c r="N10" s="33">
        <v>512927.60000000003</v>
      </c>
      <c r="P10" s="40">
        <f>F10/K10</f>
        <v>1.6236595249384487</v>
      </c>
      <c r="Q10" s="40">
        <f>G10/L10</f>
        <v>0.64371453858712235</v>
      </c>
      <c r="S10" s="40">
        <f>I10/N10</f>
        <v>0.97575024470677207</v>
      </c>
    </row>
    <row r="11" spans="1:19" x14ac:dyDescent="0.3">
      <c r="A11" s="1"/>
      <c r="B11" s="1"/>
      <c r="C11" s="1"/>
      <c r="D11" s="14" t="s">
        <v>10</v>
      </c>
      <c r="F11" s="13">
        <v>127121.96945792715</v>
      </c>
      <c r="G11" s="13">
        <v>29.220655202089329</v>
      </c>
      <c r="I11" s="33">
        <v>330743.40226870013</v>
      </c>
      <c r="K11" s="13">
        <v>261544.77942774299</v>
      </c>
      <c r="L11" s="13">
        <v>60.001183678649355</v>
      </c>
      <c r="N11" s="33">
        <v>748844.83000000007</v>
      </c>
      <c r="P11" s="40">
        <f t="shared" ref="P11:S15" si="0">F11/K11</f>
        <v>0.48604284794392982</v>
      </c>
      <c r="Q11" s="40">
        <f t="shared" si="0"/>
        <v>0.48700131248389222</v>
      </c>
      <c r="S11" s="40">
        <f t="shared" si="0"/>
        <v>0.44167147721204153</v>
      </c>
    </row>
    <row r="12" spans="1:19" x14ac:dyDescent="0.3">
      <c r="A12" s="1"/>
      <c r="B12" s="1"/>
      <c r="C12" s="1"/>
      <c r="D12" s="14" t="s">
        <v>11</v>
      </c>
      <c r="F12" s="13">
        <v>12562648.186706644</v>
      </c>
      <c r="G12" s="13">
        <v>3697.8895276621329</v>
      </c>
      <c r="I12" s="33">
        <v>96302.079041467354</v>
      </c>
      <c r="K12" s="13">
        <v>13795870.297980856</v>
      </c>
      <c r="L12" s="13">
        <v>4036.6436894257072</v>
      </c>
      <c r="N12" s="33">
        <v>275857.87</v>
      </c>
      <c r="P12" s="40">
        <f t="shared" si="0"/>
        <v>0.91060932839773756</v>
      </c>
      <c r="Q12" s="40">
        <f t="shared" si="0"/>
        <v>0.91608024194680193</v>
      </c>
      <c r="S12" s="40">
        <f t="shared" si="0"/>
        <v>0.34910035026902569</v>
      </c>
    </row>
    <row r="13" spans="1:19" x14ac:dyDescent="0.3">
      <c r="A13" s="1"/>
      <c r="B13" s="1"/>
      <c r="C13" s="1"/>
      <c r="D13" s="14" t="s">
        <v>12</v>
      </c>
      <c r="F13" s="13">
        <v>776393.50998845825</v>
      </c>
      <c r="G13" s="13">
        <v>85.430951728317794</v>
      </c>
      <c r="I13" s="33">
        <v>329589.22412674798</v>
      </c>
      <c r="K13" s="13">
        <v>855961.03016184748</v>
      </c>
      <c r="L13" s="13">
        <v>96.734015568619284</v>
      </c>
      <c r="N13" s="33">
        <v>286984.53999999998</v>
      </c>
      <c r="P13" s="40">
        <f t="shared" si="0"/>
        <v>0.90704305760468518</v>
      </c>
      <c r="Q13" s="40">
        <f t="shared" si="0"/>
        <v>0.88315316206134808</v>
      </c>
      <c r="S13" s="40">
        <f t="shared" si="0"/>
        <v>1.1484563737361881</v>
      </c>
    </row>
    <row r="14" spans="1:19" x14ac:dyDescent="0.3">
      <c r="A14" s="1"/>
      <c r="B14" s="1"/>
      <c r="C14" s="1"/>
      <c r="D14" s="14" t="s">
        <v>13</v>
      </c>
      <c r="F14" s="13">
        <v>1025955.1618598083</v>
      </c>
      <c r="G14" s="13">
        <v>160.79072428189821</v>
      </c>
      <c r="I14" s="33">
        <v>537349.49088880885</v>
      </c>
      <c r="K14" s="13">
        <v>1565180.4570656947</v>
      </c>
      <c r="L14" s="13">
        <v>112.66193620140018</v>
      </c>
      <c r="N14" s="33">
        <v>520248.46</v>
      </c>
      <c r="P14" s="40">
        <f t="shared" si="0"/>
        <v>0.65548682085080889</v>
      </c>
      <c r="Q14" s="40">
        <f t="shared" si="0"/>
        <v>1.4271965288654418</v>
      </c>
      <c r="S14" s="40">
        <f t="shared" si="0"/>
        <v>1.032870891898092</v>
      </c>
    </row>
    <row r="15" spans="1:19" x14ac:dyDescent="0.3">
      <c r="A15" s="1"/>
      <c r="B15" s="1"/>
      <c r="C15" s="1"/>
      <c r="D15" s="15" t="s">
        <v>14</v>
      </c>
      <c r="E15" s="16"/>
      <c r="F15" s="17">
        <f>SUM(F10:F14)</f>
        <v>15066233.272655921</v>
      </c>
      <c r="G15" s="18">
        <f>SUM(G10:G14)</f>
        <v>4030.1684571350902</v>
      </c>
      <c r="I15" s="34">
        <v>1794473.4275425817</v>
      </c>
      <c r="K15" s="17">
        <v>16832149.442838147</v>
      </c>
      <c r="L15" s="18">
        <v>4394.3355500259959</v>
      </c>
      <c r="N15" s="34">
        <v>2344863.3000000003</v>
      </c>
      <c r="P15" s="41">
        <f t="shared" si="0"/>
        <v>0.89508671033492992</v>
      </c>
      <c r="Q15" s="41">
        <f t="shared" si="0"/>
        <v>0.91712806435804584</v>
      </c>
      <c r="R15" s="42"/>
      <c r="S15" s="41">
        <f t="shared" si="0"/>
        <v>0.76527848235015727</v>
      </c>
    </row>
    <row r="16" spans="1:19" x14ac:dyDescent="0.3">
      <c r="A16" s="1"/>
      <c r="B16" s="1"/>
      <c r="C16" s="1"/>
      <c r="D16" s="14"/>
      <c r="G16" s="12"/>
      <c r="I16" s="32"/>
      <c r="K16" s="2"/>
      <c r="L16" s="12"/>
      <c r="N16" s="32"/>
      <c r="P16" s="2"/>
      <c r="Q16" s="12"/>
      <c r="S16" s="32"/>
    </row>
    <row r="17" spans="1:19" x14ac:dyDescent="0.3">
      <c r="A17" s="1"/>
      <c r="B17" s="1"/>
      <c r="C17" s="1" t="s">
        <v>15</v>
      </c>
      <c r="G17" s="12"/>
      <c r="I17" s="32"/>
      <c r="K17" s="2"/>
      <c r="L17" s="12"/>
      <c r="N17" s="32"/>
      <c r="P17" s="2"/>
      <c r="Q17" s="12"/>
      <c r="S17" s="32"/>
    </row>
    <row r="18" spans="1:19" x14ac:dyDescent="0.3">
      <c r="A18" s="1"/>
      <c r="B18" s="1"/>
      <c r="C18" s="1"/>
      <c r="D18" s="2" t="s">
        <v>16</v>
      </c>
      <c r="F18" s="13">
        <v>0</v>
      </c>
      <c r="G18" s="13">
        <v>179.4</v>
      </c>
      <c r="I18" s="33">
        <f>83773.62</f>
        <v>83773.62</v>
      </c>
      <c r="K18" s="13">
        <v>0</v>
      </c>
      <c r="L18" s="13">
        <v>180.29999999999998</v>
      </c>
      <c r="N18" s="33">
        <v>216000</v>
      </c>
      <c r="P18" s="40">
        <v>0</v>
      </c>
      <c r="Q18" s="40">
        <f t="shared" ref="Q18:S20" si="1">G18/L18</f>
        <v>0.99500831946755419</v>
      </c>
      <c r="S18" s="40">
        <f t="shared" si="1"/>
        <v>0.3878408333333333</v>
      </c>
    </row>
    <row r="19" spans="1:19" x14ac:dyDescent="0.3">
      <c r="A19" s="1"/>
      <c r="B19" s="1"/>
      <c r="C19" s="1"/>
      <c r="D19" s="2" t="s">
        <v>17</v>
      </c>
      <c r="F19" s="13">
        <v>0</v>
      </c>
      <c r="G19" s="13">
        <v>11465.39349070035</v>
      </c>
      <c r="I19" s="33">
        <v>857580.90865258407</v>
      </c>
      <c r="K19" s="13">
        <v>0</v>
      </c>
      <c r="L19" s="13">
        <v>13514.787101500002</v>
      </c>
      <c r="N19" s="33">
        <v>1104091.77</v>
      </c>
      <c r="P19" s="40">
        <v>0</v>
      </c>
      <c r="Q19" s="40">
        <f t="shared" si="1"/>
        <v>0.8483591642688777</v>
      </c>
      <c r="S19" s="40">
        <f t="shared" si="1"/>
        <v>0.77672973565646997</v>
      </c>
    </row>
    <row r="20" spans="1:19" x14ac:dyDescent="0.3">
      <c r="A20" s="1"/>
      <c r="B20" s="1"/>
      <c r="C20" s="1"/>
      <c r="D20" s="19" t="s">
        <v>14</v>
      </c>
      <c r="E20" s="16"/>
      <c r="F20" s="17">
        <v>0</v>
      </c>
      <c r="G20" s="17">
        <f>SUM(G18:G19)</f>
        <v>11644.793490700349</v>
      </c>
      <c r="I20" s="35">
        <f>SUM(I18:I19)</f>
        <v>941354.52865258406</v>
      </c>
      <c r="K20" s="17">
        <v>0</v>
      </c>
      <c r="L20" s="17">
        <v>13695.087101500001</v>
      </c>
      <c r="N20" s="35">
        <v>1320091.77</v>
      </c>
      <c r="P20" s="17">
        <v>0</v>
      </c>
      <c r="Q20" s="41">
        <f t="shared" si="1"/>
        <v>0.85028984513905814</v>
      </c>
      <c r="S20" s="41">
        <f t="shared" si="1"/>
        <v>0.71309779368792225</v>
      </c>
    </row>
    <row r="21" spans="1:19" x14ac:dyDescent="0.3">
      <c r="A21" s="1"/>
      <c r="B21" s="1" t="s">
        <v>18</v>
      </c>
      <c r="C21" s="1"/>
      <c r="G21" s="12"/>
      <c r="I21" s="32"/>
      <c r="K21" s="2"/>
      <c r="L21" s="12"/>
      <c r="N21" s="32"/>
      <c r="P21" s="2"/>
      <c r="Q21" s="12"/>
      <c r="S21" s="32"/>
    </row>
    <row r="22" spans="1:19" x14ac:dyDescent="0.3">
      <c r="A22" s="1"/>
      <c r="B22" s="1"/>
      <c r="C22" s="1" t="s">
        <v>8</v>
      </c>
      <c r="G22" s="12"/>
      <c r="I22" s="32"/>
      <c r="K22" s="2"/>
      <c r="L22" s="12"/>
      <c r="N22" s="32"/>
      <c r="P22" s="2"/>
      <c r="Q22" s="12"/>
      <c r="S22" s="32"/>
    </row>
    <row r="23" spans="1:19" x14ac:dyDescent="0.3">
      <c r="A23" s="1"/>
      <c r="B23" s="1"/>
      <c r="C23" s="1"/>
      <c r="D23" s="2" t="s">
        <v>19</v>
      </c>
      <c r="F23" s="13">
        <v>2748712.7777377032</v>
      </c>
      <c r="G23" s="13">
        <v>480.87333785624145</v>
      </c>
      <c r="I23" s="33">
        <v>804360.94024782849</v>
      </c>
      <c r="K23" s="13">
        <v>3945006.3852000004</v>
      </c>
      <c r="L23" s="13">
        <v>662.33448984268091</v>
      </c>
      <c r="N23" s="33">
        <v>879517.48999999987</v>
      </c>
      <c r="P23" s="40">
        <f t="shared" ref="P23:S25" si="2">F23/K23</f>
        <v>0.69675749779511487</v>
      </c>
      <c r="Q23" s="40">
        <f t="shared" si="2"/>
        <v>0.72602792883465805</v>
      </c>
      <c r="S23" s="40">
        <f t="shared" si="2"/>
        <v>0.91454797589963632</v>
      </c>
    </row>
    <row r="24" spans="1:19" x14ac:dyDescent="0.3">
      <c r="A24" s="1"/>
      <c r="B24" s="1"/>
      <c r="C24" s="1"/>
      <c r="D24" s="2" t="s">
        <v>20</v>
      </c>
      <c r="F24" s="13">
        <v>9008508.7184792906</v>
      </c>
      <c r="G24" s="13">
        <v>1182.8034004102356</v>
      </c>
      <c r="I24" s="33">
        <v>901329.36007695156</v>
      </c>
      <c r="K24" s="13">
        <v>9597343.4210007861</v>
      </c>
      <c r="L24" s="13">
        <v>1783.7047118811167</v>
      </c>
      <c r="N24" s="33">
        <v>2090665.06</v>
      </c>
      <c r="P24" s="40">
        <v>0.52704302423907956</v>
      </c>
      <c r="Q24" s="40">
        <f t="shared" si="2"/>
        <v>0.66311614951268294</v>
      </c>
      <c r="S24" s="40">
        <f t="shared" si="2"/>
        <v>0.43112087982039149</v>
      </c>
    </row>
    <row r="25" spans="1:19" x14ac:dyDescent="0.3">
      <c r="A25" s="1"/>
      <c r="B25" s="1"/>
      <c r="C25" s="1"/>
      <c r="D25" s="19" t="s">
        <v>14</v>
      </c>
      <c r="E25" s="16"/>
      <c r="F25" s="17">
        <v>11757221.496216994</v>
      </c>
      <c r="G25" s="17">
        <v>1663.6767382664771</v>
      </c>
      <c r="I25" s="35">
        <v>1705690.3003247799</v>
      </c>
      <c r="K25" s="17">
        <v>13542349.806200787</v>
      </c>
      <c r="L25" s="17">
        <v>2446.0392017237978</v>
      </c>
      <c r="N25" s="35">
        <v>2970182.55</v>
      </c>
      <c r="P25" s="41">
        <f t="shared" ref="P25" si="3">F25/K25</f>
        <v>0.8681817900489901</v>
      </c>
      <c r="Q25" s="41">
        <f t="shared" si="2"/>
        <v>0.68015129810431241</v>
      </c>
      <c r="R25" s="42"/>
      <c r="S25" s="41">
        <f t="shared" si="2"/>
        <v>0.57427120104950458</v>
      </c>
    </row>
    <row r="26" spans="1:19" x14ac:dyDescent="0.3">
      <c r="A26" s="1"/>
      <c r="B26" s="1"/>
      <c r="C26" s="1"/>
      <c r="G26" s="12"/>
      <c r="I26" s="32"/>
      <c r="K26" s="2"/>
      <c r="L26" s="12"/>
      <c r="N26" s="32"/>
      <c r="P26" s="2"/>
      <c r="Q26" s="12"/>
      <c r="S26" s="32"/>
    </row>
    <row r="27" spans="1:19" x14ac:dyDescent="0.3">
      <c r="A27" s="1"/>
      <c r="B27" s="1"/>
      <c r="C27" s="1" t="s">
        <v>15</v>
      </c>
      <c r="G27" s="12"/>
      <c r="I27" s="32"/>
      <c r="K27" s="2"/>
      <c r="L27" s="12"/>
      <c r="N27" s="32"/>
      <c r="P27" s="2"/>
      <c r="Q27" s="12"/>
      <c r="S27" s="32"/>
    </row>
    <row r="28" spans="1:19" x14ac:dyDescent="0.3">
      <c r="A28" s="1"/>
      <c r="B28" s="1"/>
      <c r="C28" s="1"/>
      <c r="D28" s="2" t="s">
        <v>21</v>
      </c>
      <c r="F28" s="13">
        <v>0</v>
      </c>
      <c r="G28" s="13">
        <v>6051.6087799870511</v>
      </c>
      <c r="I28" s="33">
        <v>739395.33469418914</v>
      </c>
      <c r="K28" s="13">
        <v>0</v>
      </c>
      <c r="L28" s="13">
        <v>11250.607935300002</v>
      </c>
      <c r="N28" s="33">
        <v>1063284.0399999998</v>
      </c>
      <c r="P28" s="13">
        <v>0</v>
      </c>
      <c r="Q28" s="40">
        <f t="shared" ref="Q28:S29" si="4">G28/L28</f>
        <v>0.53789171347794218</v>
      </c>
      <c r="S28" s="40">
        <f t="shared" si="4"/>
        <v>0.69538835050527914</v>
      </c>
    </row>
    <row r="29" spans="1:19" x14ac:dyDescent="0.3">
      <c r="A29" s="1"/>
      <c r="B29" s="1"/>
      <c r="C29" s="1"/>
      <c r="D29" s="19" t="s">
        <v>14</v>
      </c>
      <c r="E29" s="16"/>
      <c r="F29" s="17">
        <v>0</v>
      </c>
      <c r="G29" s="17">
        <v>11179.43936438502</v>
      </c>
      <c r="I29" s="35">
        <v>739395.33469418914</v>
      </c>
      <c r="K29" s="17">
        <v>0</v>
      </c>
      <c r="L29" s="17">
        <v>11250.607935300002</v>
      </c>
      <c r="N29" s="35">
        <v>1063284.0399999998</v>
      </c>
      <c r="P29" s="17">
        <v>0</v>
      </c>
      <c r="Q29" s="41">
        <f t="shared" si="4"/>
        <v>0.99367424664300286</v>
      </c>
      <c r="S29" s="41">
        <f t="shared" si="4"/>
        <v>0.69538835050527914</v>
      </c>
    </row>
    <row r="30" spans="1:19" x14ac:dyDescent="0.3">
      <c r="A30" s="1"/>
      <c r="B30" s="1"/>
      <c r="C30" s="1"/>
      <c r="D30" s="1"/>
      <c r="F30" s="20"/>
      <c r="G30" s="21"/>
      <c r="I30" s="36"/>
      <c r="K30" s="20"/>
      <c r="L30" s="21"/>
      <c r="N30" s="36"/>
      <c r="P30" s="20"/>
      <c r="Q30" s="21"/>
      <c r="S30" s="36"/>
    </row>
    <row r="31" spans="1:19" x14ac:dyDescent="0.3">
      <c r="A31" s="8" t="s">
        <v>22</v>
      </c>
      <c r="B31" s="1"/>
      <c r="C31" s="1"/>
      <c r="D31" s="1"/>
      <c r="F31" s="20"/>
      <c r="G31" s="21"/>
      <c r="I31" s="36"/>
      <c r="K31" s="20"/>
      <c r="L31" s="21"/>
      <c r="N31" s="36"/>
      <c r="P31" s="20"/>
      <c r="Q31" s="21"/>
      <c r="S31" s="36"/>
    </row>
    <row r="32" spans="1:19" x14ac:dyDescent="0.3">
      <c r="A32" s="1"/>
      <c r="B32" s="1"/>
      <c r="C32" s="1"/>
      <c r="D32" s="2" t="s">
        <v>23</v>
      </c>
      <c r="F32" s="13"/>
      <c r="G32" s="22"/>
      <c r="I32" s="33">
        <v>179568.65168033988</v>
      </c>
      <c r="K32" s="13"/>
      <c r="L32" s="22"/>
      <c r="N32" s="33">
        <v>191478.25</v>
      </c>
      <c r="P32" s="13"/>
      <c r="Q32" s="22"/>
      <c r="S32" s="40">
        <f t="shared" ref="S32:S33" si="5">I32/N32</f>
        <v>0.93780182177526628</v>
      </c>
    </row>
    <row r="33" spans="1:19" x14ac:dyDescent="0.3">
      <c r="A33" s="1"/>
      <c r="B33" s="1"/>
      <c r="C33" s="1"/>
      <c r="D33" s="19" t="s">
        <v>14</v>
      </c>
      <c r="E33" s="16"/>
      <c r="F33" s="17"/>
      <c r="G33" s="18"/>
      <c r="I33" s="34">
        <v>179568.65168033988</v>
      </c>
      <c r="K33" s="17"/>
      <c r="L33" s="18"/>
      <c r="N33" s="34">
        <v>191478.25</v>
      </c>
      <c r="P33" s="17"/>
      <c r="Q33" s="18"/>
      <c r="S33" s="41">
        <f t="shared" si="5"/>
        <v>0.93780182177526628</v>
      </c>
    </row>
    <row r="34" spans="1:19" x14ac:dyDescent="0.3">
      <c r="A34" s="1"/>
      <c r="B34" s="1"/>
      <c r="C34" s="1"/>
      <c r="D34" s="1"/>
      <c r="F34" s="23"/>
      <c r="G34" s="24"/>
      <c r="I34" s="37"/>
      <c r="K34" s="23"/>
      <c r="L34" s="24"/>
      <c r="N34" s="37"/>
      <c r="P34" s="23"/>
      <c r="Q34" s="24"/>
      <c r="S34" s="37"/>
    </row>
    <row r="35" spans="1:19" x14ac:dyDescent="0.3">
      <c r="A35" s="1"/>
      <c r="B35" s="25" t="s">
        <v>14</v>
      </c>
      <c r="C35" s="25"/>
      <c r="D35" s="25"/>
      <c r="E35" s="25"/>
      <c r="F35" s="26">
        <f>F15+F20+F25+F29+F33</f>
        <v>26823454.768872917</v>
      </c>
      <c r="G35" s="26">
        <f>G15+G20+G25+G29+G33</f>
        <v>28518.078050486936</v>
      </c>
      <c r="I35" s="44">
        <f>I15+I20+I25+I29+I33</f>
        <v>5360482.2428944744</v>
      </c>
      <c r="K35" s="26">
        <f>K15+K20+K25+K29+K33</f>
        <v>30374499.249038935</v>
      </c>
      <c r="L35" s="26">
        <f>L15+L20+L25+L29+L33</f>
        <v>31786.069788549798</v>
      </c>
      <c r="N35" s="44">
        <f>N15+N20+N25+N29+N33</f>
        <v>7889899.9100000001</v>
      </c>
      <c r="P35" s="43">
        <f t="shared" ref="P35:Q35" si="6">F35/K35</f>
        <v>0.8830912585240932</v>
      </c>
      <c r="Q35" s="43">
        <f t="shared" si="6"/>
        <v>0.89718792666716918</v>
      </c>
      <c r="R35" s="42"/>
      <c r="S35" s="43">
        <f t="shared" ref="S35" si="7">I35/N35</f>
        <v>0.67941067745363504</v>
      </c>
    </row>
    <row r="36" spans="1:19" x14ac:dyDescent="0.3">
      <c r="A36" s="1"/>
      <c r="B36" s="1"/>
      <c r="C36" s="1"/>
      <c r="D36" s="1"/>
      <c r="E36" s="1"/>
      <c r="F36" s="20"/>
      <c r="G36" s="21"/>
      <c r="I36" s="38"/>
      <c r="K36" s="20"/>
      <c r="L36" s="21"/>
      <c r="N36" s="38"/>
    </row>
    <row r="37" spans="1:19" x14ac:dyDescent="0.3">
      <c r="A37" s="1"/>
      <c r="B37" s="1"/>
      <c r="C37" s="1"/>
      <c r="D37" s="1"/>
      <c r="E37" s="1"/>
      <c r="F37" s="20"/>
      <c r="G37" s="21"/>
      <c r="I37" s="36"/>
      <c r="K37" s="20"/>
      <c r="L37" s="21"/>
      <c r="N37" s="36"/>
    </row>
    <row r="38" spans="1:19" x14ac:dyDescent="0.3">
      <c r="B38"/>
      <c r="C38" t="s">
        <v>30</v>
      </c>
      <c r="D38" t="s">
        <v>32</v>
      </c>
      <c r="F38" s="13"/>
      <c r="G38" s="22"/>
      <c r="I38" s="33"/>
      <c r="K38" s="13"/>
      <c r="L38" s="22"/>
      <c r="N38" s="33"/>
    </row>
    <row r="39" spans="1:19" x14ac:dyDescent="0.3">
      <c r="A39" s="14"/>
      <c r="F39" s="27"/>
      <c r="K39" s="27"/>
      <c r="L39" s="2"/>
    </row>
    <row r="40" spans="1:19" x14ac:dyDescent="0.3">
      <c r="F40" s="28"/>
      <c r="G40" s="28"/>
      <c r="K40" s="28"/>
      <c r="L40" s="28"/>
    </row>
    <row r="41" spans="1:19" x14ac:dyDescent="0.3">
      <c r="K41" s="2"/>
      <c r="L41" s="2"/>
    </row>
    <row r="42" spans="1:19" x14ac:dyDescent="0.3">
      <c r="F42" s="29"/>
      <c r="G42" s="29"/>
    </row>
  </sheetData>
  <mergeCells count="3">
    <mergeCell ref="F4:I4"/>
    <mergeCell ref="K4:N4"/>
    <mergeCell ref="P4:S4"/>
  </mergeCells>
  <pageMargins left="0.7" right="0.7" top="0.75" bottom="0.75" header="0.3" footer="0.3"/>
  <pageSetup paperSize="5" scale="81" orientation="landscape" r:id="rId1"/>
  <headerFooter>
    <oddHeader>&amp;R&amp;"Times New Roman,Bold"&amp;10KyPSC Case No. 2024-00197
STAFF-DR-01-035(a)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3060D5A96BD740BA2F82E2316E89F5" ma:contentTypeVersion="4" ma:contentTypeDescription="Create a new document." ma:contentTypeScope="" ma:versionID="34f472decaa46aa871c69b497b5c8bf5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4E343F38-E269-4F82-A16B-A0C28437C4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6A845A-3A0D-4F37-8304-CBC1CBD784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FA6AFD-D3FC-4513-8FD3-867B32D6EC8A}">
  <ds:schemaRefs>
    <ds:schemaRef ds:uri="http://www.w3.org/XML/1998/namespace"/>
    <ds:schemaRef ds:uri="http://purl.org/dc/elements/1.1/"/>
    <ds:schemaRef ds:uri="2612a682-5ffb-4b9c-9555-017618935178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c9d8c27-8a6d-4d9e-a15e-ef5d28c114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22_23</vt:lpstr>
      <vt:lpstr>FY 23_24 est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Hollingsworth, Julie A</dc:creator>
  <cp:lastModifiedBy>Sunderman, Minna</cp:lastModifiedBy>
  <cp:lastPrinted>2024-09-03T22:32:30Z</cp:lastPrinted>
  <dcterms:created xsi:type="dcterms:W3CDTF">2024-08-19T17:33:25Z</dcterms:created>
  <dcterms:modified xsi:type="dcterms:W3CDTF">2024-09-03T22:32:38Z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0x010100FC3060D5A96BD740BA2F82E2316E89F5</vt:lpwstr>
  </property>
</Properties>
</file>