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eam.duke-energy.com/sites/OHKYRegDiscovery/KY/KY 2024 IRP Considerations/Discovery/STAFF's 1st Set Post Hearing Data Requests/"/>
    </mc:Choice>
  </mc:AlternateContent>
  <xr:revisionPtr revIDLastSave="0" documentId="13_ncr:1_{33109F57-A62E-4762-A853-75A7F7766C33}" xr6:coauthVersionLast="47" xr6:coauthVersionMax="47" xr10:uidLastSave="{00000000-0000-0000-0000-000000000000}"/>
  <bookViews>
    <workbookView xWindow="-120" yWindow="-120" windowWidth="29040" windowHeight="15720" xr2:uid="{F9111CDB-C438-4A86-B741-A798264FB8D6}"/>
  </bookViews>
  <sheets>
    <sheet name="STAFF-PHDR-01-004" sheetId="2" r:id="rId1"/>
  </sheets>
  <externalReferences>
    <externalReference r:id="rId2"/>
  </externalReferences>
  <definedNames>
    <definedName name="_xlnm.Print_Area" localSheetId="0">'STAFF-PHDR-01-004'!$A$1:$O$39</definedName>
    <definedName name="Schedule_1" localSheetId="0">'STAFF-PHDR-01-004'!$A$1:$N$37</definedName>
    <definedName name="Schedule_1">#REF!</definedName>
    <definedName name="Schedule_6">'[1]fuel related'!$A$1:$M$39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2" l="1"/>
  <c r="E17" i="2"/>
  <c r="E21" i="2" s="1"/>
  <c r="K15" i="2"/>
  <c r="K17" i="2" s="1"/>
  <c r="K21" i="2" s="1"/>
  <c r="I15" i="2"/>
  <c r="I17" i="2" s="1"/>
  <c r="I21" i="2" s="1"/>
  <c r="G15" i="2"/>
  <c r="G17" i="2" s="1"/>
  <c r="G21" i="2" s="1"/>
  <c r="M17" i="2" l="1"/>
  <c r="M21" i="2" l="1"/>
  <c r="O17" i="2"/>
  <c r="M26" i="2"/>
  <c r="M28" i="2" s="1"/>
  <c r="M30" i="2" s="1"/>
  <c r="K26" i="2"/>
  <c r="K28" i="2" s="1"/>
  <c r="K30" i="2" s="1"/>
  <c r="I26" i="2"/>
  <c r="I28" i="2" s="1"/>
  <c r="I30" i="2" s="1"/>
  <c r="G26" i="2"/>
  <c r="G28" i="2" s="1"/>
  <c r="G30" i="2" s="1"/>
  <c r="E26" i="2" l="1"/>
  <c r="E28" i="2" s="1"/>
  <c r="O30" i="2" l="1"/>
</calcChain>
</file>

<file path=xl/sharedStrings.xml><?xml version="1.0" encoding="utf-8"?>
<sst xmlns="http://schemas.openxmlformats.org/spreadsheetml/2006/main" count="47" uniqueCount="44">
  <si>
    <t>DUKE ENERGY KENTUCKY</t>
  </si>
  <si>
    <t>Line</t>
  </si>
  <si>
    <t>No.</t>
  </si>
  <si>
    <t>Description</t>
  </si>
  <si>
    <t>(+)</t>
  </si>
  <si>
    <t>Net Capacity Revenue (Expense)</t>
  </si>
  <si>
    <r>
      <t xml:space="preserve">Percentage Allocated to Customers (90% of net margin) </t>
    </r>
    <r>
      <rPr>
        <vertAlign val="superscript"/>
        <sz val="10"/>
        <rFont val="Arial"/>
        <family val="2"/>
      </rPr>
      <t>(b)</t>
    </r>
  </si>
  <si>
    <t>Sales (kWh) from FAC Filing for the current quarter</t>
  </si>
  <si>
    <t xml:space="preserve">     (FAC Schedule 3, Line C)</t>
  </si>
  <si>
    <t>÷</t>
  </si>
  <si>
    <t>(a)</t>
  </si>
  <si>
    <t xml:space="preserve">Rider PSM credits, reductions to bills, are shown as positive numbers without parentheses.  </t>
  </si>
  <si>
    <t>Rider PSM charges, increases to bills, are shown in parentheses.</t>
  </si>
  <si>
    <t>(b)</t>
  </si>
  <si>
    <t>Per Commission Order dated April 13, 2018 in Case No. 2017-00321.</t>
  </si>
  <si>
    <t>5/2/23 Filing</t>
  </si>
  <si>
    <t>=</t>
  </si>
  <si>
    <r>
      <t xml:space="preserve">Profit Sharing Mechanism Credit (Charge) Rate ($/kWh) </t>
    </r>
    <r>
      <rPr>
        <vertAlign val="superscript"/>
        <sz val="10"/>
        <rFont val="Arial"/>
        <family val="2"/>
      </rPr>
      <t>(a)</t>
    </r>
  </si>
  <si>
    <t xml:space="preserve">Total </t>
  </si>
  <si>
    <t>TFS2023-00232</t>
  </si>
  <si>
    <t>8/1/23 Filing</t>
  </si>
  <si>
    <t>11/1/23 Filing</t>
  </si>
  <si>
    <t>1/31/24 Filing</t>
  </si>
  <si>
    <t>5/3/24 Filing</t>
  </si>
  <si>
    <t>TFS2023-00353</t>
  </si>
  <si>
    <t>TFS2023-00546</t>
  </si>
  <si>
    <t>TFS2024-00044</t>
  </si>
  <si>
    <t>TFS2024-00203</t>
  </si>
  <si>
    <t>WINTER STORM ELLIOTT PERFORMANCE CAPACITY BONUS CALCULATION EFFECT ON THE AVERAGE RESIDENTIAL CUSTOMER</t>
  </si>
  <si>
    <t>CALCULATED AND SHARED WITH CUSTOMERS THROUGH THE PROFIT SHARING MECHANISM (PSM)</t>
  </si>
  <si>
    <t>Actual Amount Credited (Charged) to Customers</t>
  </si>
  <si>
    <t>Net Refund due to (from) Customers</t>
  </si>
  <si>
    <t>Total Quarterly Amount of Credits due to (from) Customer (line 8 x 3 months)</t>
  </si>
  <si>
    <t>1/2023-6/2023</t>
  </si>
  <si>
    <t>1/2023-9/2023</t>
  </si>
  <si>
    <t>1/2023-12/2023</t>
  </si>
  <si>
    <t>1/2023-3/2023</t>
  </si>
  <si>
    <t>1/2024-3/2024</t>
  </si>
  <si>
    <r>
      <t>Expense Month</t>
    </r>
    <r>
      <rPr>
        <b/>
        <vertAlign val="superscript"/>
        <sz val="12"/>
        <rFont val="Arial"/>
        <family val="2"/>
      </rPr>
      <t xml:space="preserve"> (c)</t>
    </r>
    <r>
      <rPr>
        <b/>
        <sz val="12"/>
        <rFont val="Arial"/>
        <family val="2"/>
      </rPr>
      <t>:</t>
    </r>
  </si>
  <si>
    <t>(c)</t>
  </si>
  <si>
    <t>Rider PSM quarterly filings are based on an accumulated year-to-date calendar year.</t>
  </si>
  <si>
    <t>Total Amount of Credits due to (from) Customers (Line 3 x Line 4)</t>
  </si>
  <si>
    <t>Notes:</t>
  </si>
  <si>
    <t>Typical Residential Monthly Customer Credit (Charge) Using 1,000 kWh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</si>
</sst>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#,##0.000000_);\(#,##0.000000\)"/>
    <numFmt numFmtId="166" formatCode="&quot;$&quot;#,##0.000000_);\(&quot;$&quot;#,##0.000000\)"/>
    <numFmt numFmtId="167" formatCode="_(&quot;$&quot;* #,##0_);_(&quot;$&quot;* \(#,##0\);_(&quot;$&quot;* &quot;-&quot;??_);_(@_)"/>
    <numFmt numFmtId="168" formatCode="_(&quot;$&quot;* #,##0.000000_);_(&quot;$&quot;* \(#,##0.000000\);_(&quot;$&quot;* &quot;-&quot;??_);_(@_)"/>
  </numFmts>
  <fonts count="9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0"/>
      <name val="Arial"/>
      <family val="2"/>
    </font>
    <font>
      <vertAlign val="superscript"/>
      <sz val="10"/>
      <name val="Arial"/>
      <family val="2"/>
    </font>
    <font>
      <b/>
      <sz val="10"/>
      <color rgb="FFFF0000"/>
      <name val="Arial"/>
      <family val="2"/>
    </font>
    <font>
      <sz val="12"/>
      <name val="Arial"/>
      <family val="2"/>
    </font>
    <font>
      <b/>
      <vertAlign val="superscript"/>
      <sz val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double">
        <color theme="1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37" fontId="1" fillId="0" borderId="0" xfId="0" applyNumberFormat="1" applyFont="1"/>
    <xf numFmtId="37" fontId="0" fillId="0" borderId="0" xfId="0" applyNumberFormat="1"/>
    <xf numFmtId="0" fontId="2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37" fontId="4" fillId="0" borderId="0" xfId="0" applyNumberFormat="1" applyFont="1" applyAlignment="1">
      <alignment horizontal="center"/>
    </xf>
    <xf numFmtId="43" fontId="0" fillId="0" borderId="0" xfId="1" applyFont="1" applyBorder="1"/>
    <xf numFmtId="0" fontId="1" fillId="0" borderId="0" xfId="0" quotePrefix="1" applyFont="1" applyAlignment="1">
      <alignment horizontal="left"/>
    </xf>
    <xf numFmtId="37" fontId="0" fillId="0" borderId="0" xfId="0" applyNumberFormat="1" applyAlignment="1">
      <alignment horizontal="right"/>
    </xf>
    <xf numFmtId="0" fontId="1" fillId="0" borderId="0" xfId="0" applyFont="1" applyAlignment="1">
      <alignment horizontal="left" indent="1"/>
    </xf>
    <xf numFmtId="37" fontId="6" fillId="0" borderId="0" xfId="0" applyNumberFormat="1" applyFont="1"/>
    <xf numFmtId="0" fontId="0" fillId="0" borderId="0" xfId="0" quotePrefix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3"/>
    <xf numFmtId="10" fontId="0" fillId="0" borderId="2" xfId="2" applyNumberFormat="1" applyFont="1" applyFill="1" applyBorder="1"/>
    <xf numFmtId="17" fontId="2" fillId="0" borderId="1" xfId="0" quotePrefix="1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7" fontId="2" fillId="0" borderId="0" xfId="0" quotePrefix="1" applyNumberFormat="1" applyFont="1" applyAlignment="1">
      <alignment horizontal="center"/>
    </xf>
    <xf numFmtId="17" fontId="2" fillId="0" borderId="0" xfId="0" applyNumberFormat="1" applyFont="1" applyAlignment="1">
      <alignment horizontal="center"/>
    </xf>
    <xf numFmtId="37" fontId="0" fillId="0" borderId="0" xfId="0" quotePrefix="1" applyNumberFormat="1" applyAlignment="1">
      <alignment horizontal="center"/>
    </xf>
    <xf numFmtId="165" fontId="0" fillId="0" borderId="0" xfId="2" applyNumberFormat="1" applyFont="1" applyFill="1" applyBorder="1"/>
    <xf numFmtId="0" fontId="0" fillId="0" borderId="0" xfId="0" quotePrefix="1" applyAlignment="1">
      <alignment horizontal="left"/>
    </xf>
    <xf numFmtId="166" fontId="0" fillId="0" borderId="0" xfId="2" applyNumberFormat="1" applyFont="1" applyFill="1" applyBorder="1"/>
    <xf numFmtId="0" fontId="3" fillId="0" borderId="0" xfId="0" applyFont="1"/>
    <xf numFmtId="0" fontId="3" fillId="0" borderId="0" xfId="0" applyFont="1" applyAlignment="1">
      <alignment horizontal="center"/>
    </xf>
    <xf numFmtId="37" fontId="0" fillId="0" borderId="4" xfId="0" applyNumberFormat="1" applyBorder="1"/>
    <xf numFmtId="0" fontId="7" fillId="0" borderId="0" xfId="0" applyFont="1"/>
    <xf numFmtId="167" fontId="0" fillId="0" borderId="0" xfId="2" applyNumberFormat="1" applyFont="1"/>
    <xf numFmtId="167" fontId="1" fillId="0" borderId="0" xfId="2" applyNumberFormat="1" applyFont="1"/>
    <xf numFmtId="167" fontId="0" fillId="0" borderId="0" xfId="2" applyNumberFormat="1" applyFont="1" applyFill="1" applyBorder="1"/>
    <xf numFmtId="168" fontId="0" fillId="0" borderId="3" xfId="2" applyNumberFormat="1" applyFont="1" applyFill="1" applyBorder="1"/>
    <xf numFmtId="168" fontId="0" fillId="0" borderId="0" xfId="2" applyNumberFormat="1" applyFont="1"/>
    <xf numFmtId="168" fontId="0" fillId="0" borderId="0" xfId="2" applyNumberFormat="1" applyFont="1" applyFill="1" applyBorder="1"/>
    <xf numFmtId="17" fontId="2" fillId="0" borderId="4" xfId="0" quotePrefix="1" applyNumberFormat="1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Normal 2" xfId="3" xr:uid="{E9F92EC8-ED65-4431-BA75-811F7920F1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llaborate.duke-energy.com/Rate%20Case%20Filings/DEK%20Electric%20Case%202017-00321/PJM%20BLI/fuel%20related%20BL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el related"/>
    </sheetNames>
    <sheetDataSet>
      <sheetData sheetId="0">
        <row r="1">
          <cell r="M1" t="str">
            <v>Schedule 6</v>
          </cell>
        </row>
        <row r="2">
          <cell r="A2" t="str">
            <v>DUKE ENERGY KENTUCKY</v>
          </cell>
        </row>
        <row r="3">
          <cell r="A3" t="str">
            <v>FUEL RELATED</v>
          </cell>
        </row>
        <row r="4">
          <cell r="A4" t="str">
            <v>PERIOD:    YEAR TO DATE - DECEMBER 31, 20XX</v>
          </cell>
        </row>
        <row r="8">
          <cell r="A8" t="str">
            <v>Line</v>
          </cell>
        </row>
        <row r="9">
          <cell r="A9" t="str">
            <v>No.</v>
          </cell>
          <cell r="C9" t="str">
            <v>Description</v>
          </cell>
          <cell r="E9" t="str">
            <v>PJM BLI</v>
          </cell>
          <cell r="G9" t="str">
            <v>Jan-XX</v>
          </cell>
          <cell r="I9" t="str">
            <v>Feb-XX</v>
          </cell>
          <cell r="J9" t="e">
            <v>#REF!</v>
          </cell>
          <cell r="K9" t="str">
            <v>Mar-XX</v>
          </cell>
          <cell r="L9" t="e">
            <v>#REF!</v>
          </cell>
          <cell r="M9" t="str">
            <v>Total</v>
          </cell>
        </row>
        <row r="12">
          <cell r="A12">
            <v>1</v>
          </cell>
          <cell r="C12" t="str">
            <v>Day-ahead Spot Market Energy</v>
          </cell>
          <cell r="E12" t="str">
            <v>1200 / 1400</v>
          </cell>
          <cell r="G12">
            <v>0</v>
          </cell>
          <cell r="I12">
            <v>0</v>
          </cell>
          <cell r="K12">
            <v>0</v>
          </cell>
          <cell r="M12">
            <v>0</v>
          </cell>
        </row>
        <row r="13">
          <cell r="A13">
            <v>2</v>
          </cell>
          <cell r="C13" t="str">
            <v>Balancing Spot Market Energy</v>
          </cell>
          <cell r="E13">
            <v>1205</v>
          </cell>
          <cell r="G13">
            <v>0</v>
          </cell>
          <cell r="I13">
            <v>0</v>
          </cell>
          <cell r="K13">
            <v>0</v>
          </cell>
          <cell r="M13">
            <v>0</v>
          </cell>
        </row>
        <row r="14">
          <cell r="A14">
            <v>3</v>
          </cell>
          <cell r="C14" t="str">
            <v>Day-Ahead Transmission Congestion</v>
          </cell>
          <cell r="E14" t="str">
            <v>1210 / 2210 / 2211 /1410</v>
          </cell>
          <cell r="G14">
            <v>0</v>
          </cell>
          <cell r="I14">
            <v>0</v>
          </cell>
          <cell r="K14">
            <v>0</v>
          </cell>
          <cell r="M14">
            <v>0</v>
          </cell>
        </row>
        <row r="15">
          <cell r="A15">
            <v>4</v>
          </cell>
          <cell r="C15" t="str">
            <v>Balancing Transmission Congestion</v>
          </cell>
          <cell r="E15" t="str">
            <v>1215 / 2215 / 2415</v>
          </cell>
          <cell r="G15">
            <v>0</v>
          </cell>
          <cell r="I15">
            <v>0</v>
          </cell>
          <cell r="K15">
            <v>0</v>
          </cell>
          <cell r="M15">
            <v>0</v>
          </cell>
        </row>
        <row r="16">
          <cell r="A16">
            <v>5</v>
          </cell>
          <cell r="C16" t="str">
            <v>Plannin Period Excess Congestion</v>
          </cell>
          <cell r="E16">
            <v>2217</v>
          </cell>
          <cell r="G16">
            <v>0</v>
          </cell>
          <cell r="I16">
            <v>0</v>
          </cell>
          <cell r="K16">
            <v>0</v>
          </cell>
          <cell r="M16">
            <v>0</v>
          </cell>
        </row>
        <row r="17">
          <cell r="A17">
            <v>6</v>
          </cell>
          <cell r="C17" t="str">
            <v>Planning Period Congestion Uplift</v>
          </cell>
          <cell r="E17" t="str">
            <v>1218 / 2218</v>
          </cell>
          <cell r="G17">
            <v>0</v>
          </cell>
          <cell r="I17">
            <v>0</v>
          </cell>
          <cell r="K17">
            <v>0</v>
          </cell>
          <cell r="M17">
            <v>0</v>
          </cell>
        </row>
        <row r="18">
          <cell r="A18">
            <v>7</v>
          </cell>
          <cell r="C18" t="str">
            <v>Day-Ahead Transmission Losses</v>
          </cell>
          <cell r="E18" t="str">
            <v>1220 / 2220 / 1420</v>
          </cell>
          <cell r="G18">
            <v>0</v>
          </cell>
          <cell r="I18">
            <v>0</v>
          </cell>
          <cell r="K18">
            <v>0</v>
          </cell>
          <cell r="M18">
            <v>0</v>
          </cell>
        </row>
        <row r="19">
          <cell r="A19">
            <v>8</v>
          </cell>
          <cell r="C19" t="str">
            <v>Balancing Transmission Losses</v>
          </cell>
          <cell r="E19">
            <v>1225</v>
          </cell>
          <cell r="G19">
            <v>0</v>
          </cell>
          <cell r="I19">
            <v>0</v>
          </cell>
          <cell r="K19">
            <v>0</v>
          </cell>
          <cell r="M19">
            <v>0</v>
          </cell>
        </row>
        <row r="20">
          <cell r="A20">
            <v>9</v>
          </cell>
          <cell r="C20" t="str">
            <v>Inadvertent Interchange</v>
          </cell>
          <cell r="E20" t="str">
            <v>1230 / 1430</v>
          </cell>
          <cell r="G20">
            <v>0</v>
          </cell>
          <cell r="I20">
            <v>0</v>
          </cell>
          <cell r="K20">
            <v>0</v>
          </cell>
          <cell r="M20">
            <v>0</v>
          </cell>
        </row>
        <row r="21">
          <cell r="A21">
            <v>10</v>
          </cell>
          <cell r="C21" t="str">
            <v>Meter Error Correction</v>
          </cell>
          <cell r="E21">
            <v>1250</v>
          </cell>
          <cell r="G21">
            <v>0</v>
          </cell>
          <cell r="I21">
            <v>0</v>
          </cell>
          <cell r="K21">
            <v>0</v>
          </cell>
          <cell r="M21">
            <v>0</v>
          </cell>
        </row>
        <row r="22">
          <cell r="A22">
            <v>11</v>
          </cell>
          <cell r="C22" t="str">
            <v>Emergency Energy</v>
          </cell>
          <cell r="E22" t="str">
            <v>1260 / 2260</v>
          </cell>
          <cell r="G22">
            <v>0</v>
          </cell>
          <cell r="I22">
            <v>0</v>
          </cell>
          <cell r="K22">
            <v>0</v>
          </cell>
          <cell r="M22">
            <v>0</v>
          </cell>
        </row>
        <row r="23">
          <cell r="A23">
            <v>12</v>
          </cell>
          <cell r="C23" t="str">
            <v>PJM Regulation</v>
          </cell>
          <cell r="E23" t="str">
            <v>1340 / 2340 / 1460</v>
          </cell>
          <cell r="G23">
            <v>0</v>
          </cell>
          <cell r="I23">
            <v>0</v>
          </cell>
          <cell r="K23">
            <v>0</v>
          </cell>
          <cell r="M23">
            <v>0</v>
          </cell>
        </row>
        <row r="24">
          <cell r="A24">
            <v>13</v>
          </cell>
          <cell r="C24" t="str">
            <v>Energy Imbalance Service</v>
          </cell>
          <cell r="E24" t="str">
            <v>1350 / 2350</v>
          </cell>
          <cell r="G24">
            <v>0</v>
          </cell>
          <cell r="I24">
            <v>0</v>
          </cell>
          <cell r="K24">
            <v>0</v>
          </cell>
          <cell r="M24">
            <v>0</v>
          </cell>
        </row>
        <row r="25">
          <cell r="A25">
            <v>14</v>
          </cell>
          <cell r="C25" t="str">
            <v>PJM Sync Reserve</v>
          </cell>
          <cell r="E25" t="str">
            <v>1360 / 2360 / 1470</v>
          </cell>
          <cell r="G25">
            <v>0</v>
          </cell>
          <cell r="I25">
            <v>0</v>
          </cell>
          <cell r="K25">
            <v>0</v>
          </cell>
          <cell r="M25">
            <v>0</v>
          </cell>
        </row>
        <row r="26">
          <cell r="A26">
            <v>15</v>
          </cell>
          <cell r="C26" t="str">
            <v>PJM DA Operating Reserve</v>
          </cell>
          <cell r="E26" t="str">
            <v>1370 / 2370</v>
          </cell>
          <cell r="G26">
            <v>0</v>
          </cell>
          <cell r="I26">
            <v>0</v>
          </cell>
          <cell r="K26">
            <v>0</v>
          </cell>
          <cell r="M26">
            <v>0</v>
          </cell>
        </row>
        <row r="27">
          <cell r="A27">
            <v>16</v>
          </cell>
          <cell r="C27" t="str">
            <v>Balancing Operating Reserve</v>
          </cell>
          <cell r="E27" t="str">
            <v>1375 / 2375 / 1478</v>
          </cell>
          <cell r="G27">
            <v>0</v>
          </cell>
          <cell r="I27">
            <v>0</v>
          </cell>
          <cell r="K27">
            <v>0</v>
          </cell>
          <cell r="M27">
            <v>0</v>
          </cell>
        </row>
        <row r="28">
          <cell r="A28">
            <v>17</v>
          </cell>
          <cell r="C28" t="str">
            <v>PJM Synchr Condens</v>
          </cell>
          <cell r="E28" t="str">
            <v>1377 / 2377 / 1480</v>
          </cell>
          <cell r="G28">
            <v>0</v>
          </cell>
          <cell r="I28">
            <v>0</v>
          </cell>
          <cell r="K28">
            <v>0</v>
          </cell>
          <cell r="M28">
            <v>0</v>
          </cell>
        </row>
        <row r="29">
          <cell r="A29">
            <v>18</v>
          </cell>
          <cell r="C29" t="str">
            <v>PJM Reactive Service</v>
          </cell>
          <cell r="E29" t="str">
            <v>1378 / 2378 / 1490</v>
          </cell>
          <cell r="G29">
            <v>0</v>
          </cell>
          <cell r="I29">
            <v>0</v>
          </cell>
          <cell r="K29">
            <v>0</v>
          </cell>
          <cell r="M29">
            <v>0</v>
          </cell>
        </row>
        <row r="30">
          <cell r="A30">
            <v>19</v>
          </cell>
          <cell r="C30" t="str">
            <v>Financial Transmission Rights Auction</v>
          </cell>
          <cell r="E30" t="str">
            <v>1500 / 2500</v>
          </cell>
          <cell r="G30">
            <v>0</v>
          </cell>
          <cell r="I30">
            <v>0</v>
          </cell>
          <cell r="K30">
            <v>0</v>
          </cell>
          <cell r="M30">
            <v>0</v>
          </cell>
        </row>
        <row r="31">
          <cell r="A31">
            <v>20</v>
          </cell>
          <cell r="C31" t="str">
            <v>Auction Revenue Rights</v>
          </cell>
          <cell r="E31">
            <v>2510</v>
          </cell>
          <cell r="G31">
            <v>0</v>
          </cell>
          <cell r="I31">
            <v>0</v>
          </cell>
          <cell r="K31">
            <v>0</v>
          </cell>
          <cell r="M31">
            <v>0</v>
          </cell>
        </row>
        <row r="32">
          <cell r="A32">
            <v>21</v>
          </cell>
          <cell r="C32" t="str">
            <v>Generation Deactivation</v>
          </cell>
          <cell r="E32" t="str">
            <v>1930 / 2930</v>
          </cell>
        </row>
        <row r="35">
          <cell r="A35">
            <v>22</v>
          </cell>
          <cell r="C35" t="str">
            <v>Total</v>
          </cell>
          <cell r="G35">
            <v>0</v>
          </cell>
          <cell r="I35">
            <v>0</v>
          </cell>
          <cell r="K35">
            <v>0</v>
          </cell>
          <cell r="M3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FF38B-6324-448E-88AC-249845C027F8}">
  <sheetPr codeName="Sheet2">
    <pageSetUpPr fitToPage="1"/>
  </sheetPr>
  <dimension ref="A1:AU130"/>
  <sheetViews>
    <sheetView tabSelected="1" view="pageLayout" zoomScaleNormal="80" zoomScaleSheetLayoutView="75" workbookViewId="0">
      <selection activeCell="O4" sqref="O4"/>
    </sheetView>
  </sheetViews>
  <sheetFormatPr defaultColWidth="8.5703125" defaultRowHeight="12.75" x14ac:dyDescent="0.2"/>
  <cols>
    <col min="1" max="1" width="5" style="1" customWidth="1"/>
    <col min="2" max="2" width="1" customWidth="1"/>
    <col min="3" max="3" width="57.85546875" customWidth="1"/>
    <col min="4" max="4" width="3.85546875" customWidth="1"/>
    <col min="5" max="5" width="18.42578125" bestFit="1" customWidth="1"/>
    <col min="6" max="6" width="1.42578125" customWidth="1"/>
    <col min="7" max="7" width="18.42578125" bestFit="1" customWidth="1"/>
    <col min="8" max="8" width="1.42578125" customWidth="1"/>
    <col min="9" max="9" width="18.42578125" bestFit="1" customWidth="1"/>
    <col min="10" max="10" width="1.42578125" customWidth="1"/>
    <col min="11" max="11" width="18.42578125" bestFit="1" customWidth="1"/>
    <col min="12" max="12" width="1.42578125" customWidth="1"/>
    <col min="13" max="13" width="18.42578125" bestFit="1" customWidth="1"/>
    <col min="14" max="14" width="1.42578125" customWidth="1"/>
    <col min="15" max="15" width="10.5703125" customWidth="1"/>
    <col min="16" max="16" width="12.5703125" customWidth="1"/>
    <col min="17" max="17" width="11.5703125" customWidth="1"/>
    <col min="18" max="18" width="11.42578125" bestFit="1" customWidth="1"/>
  </cols>
  <sheetData>
    <row r="1" spans="1:26" ht="15" customHeight="1" x14ac:dyDescent="0.2">
      <c r="P1" s="2"/>
      <c r="Q1" s="2"/>
      <c r="W1" s="2"/>
    </row>
    <row r="2" spans="1:26" ht="15" customHeight="1" x14ac:dyDescent="0.2">
      <c r="P2" s="3"/>
      <c r="Q2" s="4"/>
    </row>
    <row r="3" spans="1:26" ht="15" customHeight="1" x14ac:dyDescent="0.2">
      <c r="Z3" s="2"/>
    </row>
    <row r="4" spans="1:26" ht="17.100000000000001" customHeight="1" x14ac:dyDescent="0.25">
      <c r="A4" s="5" t="s">
        <v>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26" ht="17.100000000000001" customHeight="1" x14ac:dyDescent="0.25">
      <c r="A5" s="39" t="s">
        <v>28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26" ht="15" customHeight="1" x14ac:dyDescent="0.25">
      <c r="A6" s="39" t="s">
        <v>29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</row>
    <row r="7" spans="1:26" ht="15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1:26" ht="15" customHeight="1" x14ac:dyDescent="0.25">
      <c r="C8" s="7"/>
      <c r="D8" s="7"/>
    </row>
    <row r="9" spans="1:26" ht="20.25" customHeight="1" x14ac:dyDescent="0.25">
      <c r="A9" s="8"/>
      <c r="C9" s="8" t="s">
        <v>38</v>
      </c>
      <c r="D9" s="31"/>
      <c r="E9" s="8" t="s">
        <v>36</v>
      </c>
      <c r="F9" s="8"/>
      <c r="G9" s="8" t="s">
        <v>33</v>
      </c>
      <c r="H9" s="8"/>
      <c r="I9" s="8" t="s">
        <v>34</v>
      </c>
      <c r="J9" s="8"/>
      <c r="K9" s="8" t="s">
        <v>35</v>
      </c>
      <c r="L9" s="8"/>
      <c r="M9" s="8" t="s">
        <v>37</v>
      </c>
    </row>
    <row r="10" spans="1:26" s="6" customFormat="1" ht="18.75" customHeight="1" x14ac:dyDescent="0.25">
      <c r="A10" s="8" t="s">
        <v>1</v>
      </c>
      <c r="B10" s="28"/>
      <c r="C10" s="29"/>
      <c r="E10" s="22" t="s">
        <v>15</v>
      </c>
      <c r="F10" s="23">
        <v>0</v>
      </c>
      <c r="G10" s="22" t="s">
        <v>20</v>
      </c>
      <c r="H10" s="23">
        <v>0</v>
      </c>
      <c r="I10" s="22" t="s">
        <v>21</v>
      </c>
      <c r="J10" s="21"/>
      <c r="K10" s="22" t="s">
        <v>22</v>
      </c>
      <c r="L10" s="23">
        <v>0</v>
      </c>
      <c r="M10" s="22" t="s">
        <v>23</v>
      </c>
      <c r="N10" s="23">
        <v>0</v>
      </c>
    </row>
    <row r="11" spans="1:26" s="6" customFormat="1" ht="18.75" customHeight="1" thickBot="1" x14ac:dyDescent="0.3">
      <c r="A11" s="29" t="s">
        <v>2</v>
      </c>
      <c r="C11" s="29" t="s">
        <v>3</v>
      </c>
      <c r="E11" s="38" t="s">
        <v>19</v>
      </c>
      <c r="F11" s="23">
        <v>0</v>
      </c>
      <c r="G11" s="38" t="s">
        <v>24</v>
      </c>
      <c r="H11" s="23">
        <v>0</v>
      </c>
      <c r="I11" s="38" t="s">
        <v>25</v>
      </c>
      <c r="J11" s="21"/>
      <c r="K11" s="38" t="s">
        <v>26</v>
      </c>
      <c r="L11" s="23">
        <v>0</v>
      </c>
      <c r="M11" s="38" t="s">
        <v>27</v>
      </c>
      <c r="N11" s="23">
        <v>0</v>
      </c>
      <c r="O11" s="20" t="s">
        <v>18</v>
      </c>
    </row>
    <row r="12" spans="1:26" ht="15" customHeight="1" x14ac:dyDescent="0.2">
      <c r="E12" s="9"/>
      <c r="F12" s="9"/>
      <c r="G12" s="9"/>
      <c r="H12" s="9"/>
      <c r="I12" s="9"/>
      <c r="J12" s="9"/>
      <c r="K12" s="9"/>
      <c r="L12" s="9"/>
      <c r="M12" s="9"/>
      <c r="N12" s="9"/>
      <c r="O12" s="4"/>
      <c r="P12" s="4"/>
      <c r="Q12" s="10"/>
      <c r="R12" s="4"/>
      <c r="S12" s="4"/>
      <c r="T12" s="4"/>
      <c r="U12" s="4"/>
      <c r="V12" s="4"/>
      <c r="W12" s="4"/>
      <c r="X12" s="4"/>
    </row>
    <row r="13" spans="1:26" ht="15" customHeight="1" x14ac:dyDescent="0.2">
      <c r="A13" s="1">
        <v>1</v>
      </c>
      <c r="C13" t="s">
        <v>5</v>
      </c>
      <c r="D13" s="12" t="s">
        <v>4</v>
      </c>
      <c r="E13" s="32">
        <v>183039.46</v>
      </c>
      <c r="F13" s="32"/>
      <c r="G13" s="32">
        <v>783735.07</v>
      </c>
      <c r="H13" s="32"/>
      <c r="I13" s="32">
        <v>973346.73</v>
      </c>
      <c r="J13" s="32"/>
      <c r="K13" s="32">
        <v>973346.73</v>
      </c>
      <c r="L13" s="32"/>
      <c r="M13" s="32">
        <v>-87221</v>
      </c>
      <c r="N13" s="4"/>
      <c r="O13" s="3"/>
      <c r="P13" s="4"/>
      <c r="Q13" s="10"/>
      <c r="R13" s="4"/>
      <c r="S13" s="4"/>
      <c r="T13" s="4"/>
      <c r="U13" s="4"/>
      <c r="V13" s="4"/>
      <c r="W13" s="4"/>
      <c r="X13" s="4"/>
    </row>
    <row r="14" spans="1:26" ht="15" customHeight="1" x14ac:dyDescent="0.2">
      <c r="C14" s="2"/>
      <c r="D14" s="12"/>
      <c r="E14" s="4"/>
      <c r="F14" s="4"/>
      <c r="G14" s="4"/>
      <c r="H14" s="4"/>
      <c r="I14" s="4"/>
      <c r="J14" s="4"/>
      <c r="K14" s="4"/>
      <c r="L14" s="4"/>
      <c r="M14" s="4"/>
      <c r="N14" s="4"/>
      <c r="O14" s="3"/>
      <c r="P14" s="4"/>
      <c r="Q14" s="10"/>
      <c r="R14" s="4"/>
      <c r="S14" s="4"/>
      <c r="T14" s="4"/>
      <c r="U14" s="4"/>
      <c r="V14" s="4"/>
      <c r="W14" s="4"/>
      <c r="X14" s="4"/>
    </row>
    <row r="15" spans="1:26" ht="15" customHeight="1" x14ac:dyDescent="0.2">
      <c r="A15" s="1">
        <v>2</v>
      </c>
      <c r="C15" s="11" t="s">
        <v>30</v>
      </c>
      <c r="D15" s="12" t="s">
        <v>4</v>
      </c>
      <c r="E15" s="30">
        <v>0</v>
      </c>
      <c r="F15" s="4"/>
      <c r="G15" s="30">
        <f>-E13</f>
        <v>-183039.46</v>
      </c>
      <c r="H15" s="4"/>
      <c r="I15" s="30">
        <f>-G13</f>
        <v>-783735.07</v>
      </c>
      <c r="J15" s="4"/>
      <c r="K15" s="30">
        <f>-I13</f>
        <v>-973346.73</v>
      </c>
      <c r="L15" s="4"/>
      <c r="M15" s="30">
        <v>0</v>
      </c>
      <c r="N15" s="4"/>
      <c r="O15" s="3"/>
      <c r="P15" s="4"/>
      <c r="Q15" s="10"/>
      <c r="R15" s="4"/>
      <c r="S15" s="4"/>
      <c r="T15" s="4"/>
      <c r="U15" s="4"/>
      <c r="V15" s="4"/>
      <c r="W15" s="4"/>
      <c r="X15" s="4"/>
    </row>
    <row r="16" spans="1:26" ht="15" customHeight="1" x14ac:dyDescent="0.2">
      <c r="C16" s="2"/>
      <c r="D16" s="12"/>
      <c r="E16" s="4"/>
      <c r="F16" s="4"/>
      <c r="G16" s="4"/>
      <c r="H16" s="4"/>
      <c r="I16" s="4"/>
      <c r="J16" s="4"/>
      <c r="K16" s="4"/>
      <c r="L16" s="4"/>
      <c r="M16" s="4"/>
      <c r="N16" s="4"/>
      <c r="O16" s="3"/>
      <c r="P16" s="4"/>
      <c r="Q16" s="10"/>
      <c r="R16" s="4"/>
      <c r="S16" s="4"/>
      <c r="T16" s="4"/>
      <c r="U16" s="4"/>
      <c r="V16" s="4"/>
      <c r="W16" s="4"/>
      <c r="X16" s="4"/>
    </row>
    <row r="17" spans="1:24" ht="15" customHeight="1" x14ac:dyDescent="0.2">
      <c r="A17" s="1">
        <v>3</v>
      </c>
      <c r="C17" s="2" t="s">
        <v>31</v>
      </c>
      <c r="D17" s="24" t="s">
        <v>16</v>
      </c>
      <c r="E17" s="32">
        <f>SUM(E13:E16)</f>
        <v>183039.46</v>
      </c>
      <c r="F17" s="32"/>
      <c r="G17" s="32">
        <f>SUM(G13:G16)</f>
        <v>600695.61</v>
      </c>
      <c r="H17" s="32"/>
      <c r="I17" s="32">
        <f>SUM(I13:I16)</f>
        <v>189611.66000000003</v>
      </c>
      <c r="J17" s="32"/>
      <c r="K17" s="32">
        <f>SUM(K13:K16)</f>
        <v>0</v>
      </c>
      <c r="L17" s="32"/>
      <c r="M17" s="32">
        <f>SUM(M13:M16)</f>
        <v>-87221</v>
      </c>
      <c r="N17" s="32"/>
      <c r="O17" s="33">
        <f>SUM(E17:M17)</f>
        <v>886125.73</v>
      </c>
      <c r="P17" s="4"/>
      <c r="Q17" s="10"/>
      <c r="R17" s="4"/>
      <c r="S17" s="4"/>
      <c r="T17" s="4"/>
      <c r="U17" s="4"/>
      <c r="V17" s="4"/>
      <c r="W17" s="4"/>
      <c r="X17" s="4"/>
    </row>
    <row r="18" spans="1:24" ht="15" customHeight="1" x14ac:dyDescent="0.2">
      <c r="C18" s="13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10"/>
      <c r="R18" s="4"/>
      <c r="S18" s="4"/>
      <c r="T18" s="4"/>
      <c r="U18" s="4"/>
      <c r="V18" s="4"/>
      <c r="W18" s="4"/>
      <c r="X18" s="4"/>
    </row>
    <row r="19" spans="1:24" ht="15" customHeight="1" x14ac:dyDescent="0.2">
      <c r="A19" s="1">
        <v>4</v>
      </c>
      <c r="C19" s="11" t="s">
        <v>6</v>
      </c>
      <c r="D19" s="12"/>
      <c r="E19" s="19">
        <v>0.9</v>
      </c>
      <c r="F19" s="4"/>
      <c r="G19" s="19">
        <v>0.9</v>
      </c>
      <c r="H19" s="4"/>
      <c r="I19" s="19">
        <v>0.9</v>
      </c>
      <c r="J19" s="4"/>
      <c r="K19" s="19">
        <v>0.9</v>
      </c>
      <c r="L19" s="4"/>
      <c r="M19" s="19">
        <v>0.9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ht="15" customHeight="1" x14ac:dyDescent="0.2"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ht="15" customHeight="1" x14ac:dyDescent="0.2">
      <c r="A21" s="1">
        <v>5</v>
      </c>
      <c r="C21" t="s">
        <v>41</v>
      </c>
      <c r="D21" s="12" t="s">
        <v>4</v>
      </c>
      <c r="E21" s="34">
        <f>ROUND(E17*E19,0)</f>
        <v>164736</v>
      </c>
      <c r="F21" s="32"/>
      <c r="G21" s="34">
        <f>ROUND(G17*G19,0)</f>
        <v>540626</v>
      </c>
      <c r="H21" s="32"/>
      <c r="I21" s="34">
        <f>ROUND(I17*I19,0)</f>
        <v>170650</v>
      </c>
      <c r="J21" s="32"/>
      <c r="K21" s="34">
        <f>ROUND(K17*K19,0)</f>
        <v>0</v>
      </c>
      <c r="L21" s="32"/>
      <c r="M21" s="34">
        <f>ROUND(M17*M19,0)</f>
        <v>-78499</v>
      </c>
      <c r="N21" s="4"/>
      <c r="O21" s="14"/>
      <c r="P21" s="4"/>
      <c r="Q21" s="4"/>
      <c r="R21" s="4"/>
      <c r="S21" s="4"/>
      <c r="T21" s="4"/>
      <c r="U21" s="4"/>
      <c r="V21" s="4"/>
      <c r="W21" s="4"/>
      <c r="X21" s="4"/>
    </row>
    <row r="22" spans="1:24" ht="15" customHeight="1" x14ac:dyDescent="0.2"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ht="15" customHeight="1" x14ac:dyDescent="0.2">
      <c r="A23" s="1">
        <v>6</v>
      </c>
      <c r="C23" s="18" t="s">
        <v>7</v>
      </c>
      <c r="D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ht="15" customHeight="1" x14ac:dyDescent="0.2">
      <c r="C24" t="s">
        <v>8</v>
      </c>
      <c r="D24" s="15" t="s">
        <v>9</v>
      </c>
      <c r="E24" s="4">
        <v>934022239</v>
      </c>
      <c r="F24" s="4"/>
      <c r="G24" s="4">
        <v>898854277</v>
      </c>
      <c r="H24" s="4"/>
      <c r="I24" s="4">
        <v>1107725094</v>
      </c>
      <c r="J24" s="4"/>
      <c r="K24" s="4">
        <v>880234836</v>
      </c>
      <c r="M24" s="4">
        <v>958063726</v>
      </c>
      <c r="O24" s="14"/>
      <c r="P24" s="4"/>
      <c r="Q24" s="3"/>
      <c r="R24" s="4"/>
      <c r="S24" s="4"/>
      <c r="T24" s="4"/>
      <c r="U24" s="4"/>
      <c r="V24" s="4"/>
      <c r="W24" s="4"/>
      <c r="X24" s="4"/>
    </row>
    <row r="25" spans="1:24" ht="15" customHeight="1" x14ac:dyDescent="0.2"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3"/>
      <c r="T25" s="4"/>
      <c r="U25" s="3"/>
      <c r="V25" s="4"/>
      <c r="W25" s="4"/>
      <c r="X25" s="4"/>
    </row>
    <row r="26" spans="1:24" ht="15" customHeight="1" thickBot="1" x14ac:dyDescent="0.25">
      <c r="A26" s="1">
        <v>7</v>
      </c>
      <c r="C26" s="26" t="s">
        <v>17</v>
      </c>
      <c r="D26" s="24" t="s">
        <v>16</v>
      </c>
      <c r="E26" s="35">
        <f>IF(E24=0,0,ROUND(E21/E24,6))</f>
        <v>1.76E-4</v>
      </c>
      <c r="F26" s="36"/>
      <c r="G26" s="35">
        <f>IF(G24=0,0,ROUND(G21/G24,6))</f>
        <v>6.0099999999999997E-4</v>
      </c>
      <c r="H26" s="36"/>
      <c r="I26" s="35">
        <f>IF(I24=0,0,ROUND(I21/I24,6))</f>
        <v>1.54E-4</v>
      </c>
      <c r="J26" s="36"/>
      <c r="K26" s="35">
        <f>IF(K24=0,0,ROUND(K21/K24,6))</f>
        <v>0</v>
      </c>
      <c r="L26" s="36"/>
      <c r="M26" s="35">
        <f>IF(M24=0,0,ROUND(M21/M24,6))</f>
        <v>-8.2000000000000001E-5</v>
      </c>
      <c r="N26" s="4"/>
      <c r="O26" s="25"/>
      <c r="P26" s="4"/>
      <c r="Q26" s="4"/>
      <c r="R26" s="4"/>
      <c r="S26" s="4"/>
      <c r="T26" s="4"/>
      <c r="U26" s="4"/>
      <c r="V26" s="4"/>
      <c r="W26" s="4"/>
      <c r="X26" s="4"/>
    </row>
    <row r="27" spans="1:24" ht="15" customHeight="1" thickTop="1" x14ac:dyDescent="0.2">
      <c r="C27" s="11"/>
      <c r="D27" s="24"/>
      <c r="E27" s="25"/>
      <c r="F27" s="4"/>
      <c r="G27" s="25"/>
      <c r="H27" s="4"/>
      <c r="I27" s="25"/>
      <c r="J27" s="4"/>
      <c r="K27" s="25"/>
      <c r="L27" s="4"/>
      <c r="M27" s="25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ht="15" customHeight="1" x14ac:dyDescent="0.2">
      <c r="A28" s="1">
        <v>8</v>
      </c>
      <c r="C28" s="26" t="s">
        <v>43</v>
      </c>
      <c r="D28" s="24"/>
      <c r="E28" s="37">
        <f>E26*1000</f>
        <v>0.17599999999999999</v>
      </c>
      <c r="F28" s="36"/>
      <c r="G28" s="37">
        <f>G26*1000</f>
        <v>0.60099999999999998</v>
      </c>
      <c r="H28" s="36"/>
      <c r="I28" s="37">
        <f>I26*1000</f>
        <v>0.154</v>
      </c>
      <c r="J28" s="36"/>
      <c r="K28" s="37">
        <f>K26*1000</f>
        <v>0</v>
      </c>
      <c r="L28" s="36"/>
      <c r="M28" s="37">
        <f>M26*1000</f>
        <v>-8.2000000000000003E-2</v>
      </c>
      <c r="N28" s="4"/>
      <c r="O28" s="27"/>
      <c r="P28" s="4"/>
      <c r="Q28" s="4"/>
      <c r="R28" s="4"/>
      <c r="S28" s="4"/>
      <c r="T28" s="4"/>
      <c r="U28" s="4"/>
      <c r="V28" s="4"/>
      <c r="W28" s="4"/>
      <c r="X28" s="4"/>
    </row>
    <row r="29" spans="1:24" ht="15" customHeight="1" x14ac:dyDescent="0.2">
      <c r="C29" s="11"/>
      <c r="D29" s="24"/>
      <c r="E29" s="25"/>
      <c r="F29" s="4"/>
      <c r="G29" s="25"/>
      <c r="H29" s="4"/>
      <c r="I29" s="25"/>
      <c r="J29" s="4"/>
      <c r="K29" s="25"/>
      <c r="L29" s="4"/>
      <c r="M29" s="25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ht="15" customHeight="1" x14ac:dyDescent="0.2">
      <c r="A30" s="1">
        <v>9</v>
      </c>
      <c r="C30" t="s">
        <v>32</v>
      </c>
      <c r="E30" s="37">
        <f>E28*3</f>
        <v>0.52800000000000002</v>
      </c>
      <c r="F30" s="36"/>
      <c r="G30" s="37">
        <f>G28*3</f>
        <v>1.8029999999999999</v>
      </c>
      <c r="H30" s="36"/>
      <c r="I30" s="37">
        <f>I28*3</f>
        <v>0.46199999999999997</v>
      </c>
      <c r="J30" s="36"/>
      <c r="K30" s="37">
        <f>K28*3</f>
        <v>0</v>
      </c>
      <c r="L30" s="36"/>
      <c r="M30" s="37">
        <f>M28*3</f>
        <v>-0.246</v>
      </c>
      <c r="N30" s="36"/>
      <c r="O30" s="37">
        <f>SUM(E30:N30)</f>
        <v>2.5470000000000002</v>
      </c>
      <c r="P30" s="4"/>
      <c r="Q30" s="4"/>
      <c r="R30" s="4"/>
      <c r="T30" s="4"/>
      <c r="U30" s="4"/>
      <c r="V30" s="4"/>
      <c r="W30" s="4"/>
      <c r="X30" s="4"/>
    </row>
    <row r="31" spans="1:24" ht="15" customHeight="1" x14ac:dyDescent="0.2">
      <c r="E31" s="27"/>
      <c r="F31" s="4"/>
      <c r="G31" s="27"/>
      <c r="H31" s="4"/>
      <c r="I31" s="27"/>
      <c r="J31" s="4"/>
      <c r="K31" s="27"/>
      <c r="L31" s="4"/>
      <c r="M31" s="27"/>
      <c r="N31" s="4"/>
      <c r="O31" s="27"/>
      <c r="P31" s="4"/>
      <c r="Q31" s="4"/>
      <c r="R31" s="4"/>
      <c r="T31" s="4"/>
      <c r="U31" s="4"/>
      <c r="V31" s="4"/>
      <c r="W31" s="4"/>
      <c r="X31" s="4"/>
    </row>
    <row r="32" spans="1:24" ht="15" customHeight="1" x14ac:dyDescent="0.2">
      <c r="A32" s="26" t="s">
        <v>42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ht="15" customHeight="1" x14ac:dyDescent="0.2">
      <c r="A33" s="16" t="s">
        <v>10</v>
      </c>
      <c r="C33" s="2" t="s">
        <v>11</v>
      </c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t="15" customHeight="1" x14ac:dyDescent="0.2">
      <c r="C34" t="s">
        <v>12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ht="15" customHeight="1" x14ac:dyDescent="0.2">
      <c r="A35" s="17" t="s">
        <v>13</v>
      </c>
      <c r="C35" s="2" t="s">
        <v>14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ht="15" customHeight="1" x14ac:dyDescent="0.2">
      <c r="A36" s="1" t="s">
        <v>39</v>
      </c>
      <c r="C36" t="s">
        <v>40</v>
      </c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ht="15" customHeight="1" x14ac:dyDescent="0.2">
      <c r="A37" s="17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ht="15" customHeight="1" x14ac:dyDescent="0.2"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ht="15" customHeight="1" x14ac:dyDescent="0.2"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ht="15" customHeight="1" x14ac:dyDescent="0.2"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ht="15" customHeight="1" x14ac:dyDescent="0.2"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ht="15" customHeight="1" x14ac:dyDescent="0.2"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ht="15" customHeight="1" x14ac:dyDescent="0.2"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ht="15" customHeight="1" x14ac:dyDescent="0.2"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ht="15" customHeight="1" x14ac:dyDescent="0.2"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ht="15" customHeight="1" x14ac:dyDescent="0.2"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ht="15" customHeight="1" x14ac:dyDescent="0.2"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ht="15" customHeight="1" x14ac:dyDescent="0.2"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5:24" ht="15" customHeight="1" x14ac:dyDescent="0.2"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5:24" ht="15" customHeight="1" x14ac:dyDescent="0.2"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5:24" ht="15" customHeight="1" x14ac:dyDescent="0.2"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5:24" ht="15" customHeight="1" x14ac:dyDescent="0.2"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5:24" ht="15" customHeight="1" x14ac:dyDescent="0.2"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5:24" ht="15" customHeight="1" x14ac:dyDescent="0.2"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5:24" ht="15" customHeight="1" x14ac:dyDescent="0.2"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5:24" ht="15" customHeight="1" x14ac:dyDescent="0.2"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5:24" ht="15" customHeight="1" x14ac:dyDescent="0.2"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5:24" ht="15" customHeight="1" x14ac:dyDescent="0.2"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5:24" ht="15" customHeight="1" x14ac:dyDescent="0.2"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5:24" ht="15" customHeight="1" x14ac:dyDescent="0.2"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5:24" ht="15" customHeight="1" x14ac:dyDescent="0.2"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5:24" ht="15" customHeight="1" x14ac:dyDescent="0.2"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5:24" ht="15" customHeight="1" x14ac:dyDescent="0.2"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5:24" ht="15" customHeight="1" x14ac:dyDescent="0.2"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5:24" ht="15" customHeight="1" x14ac:dyDescent="0.2"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5:24" ht="15" customHeight="1" x14ac:dyDescent="0.2"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5:24" ht="15" customHeight="1" x14ac:dyDescent="0.2"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5:24" ht="15" customHeight="1" x14ac:dyDescent="0.2"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5:24" ht="15" customHeight="1" x14ac:dyDescent="0.2"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5:24" ht="15" customHeight="1" x14ac:dyDescent="0.2"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5:24" ht="15" customHeight="1" x14ac:dyDescent="0.2"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5:24" ht="15" customHeight="1" x14ac:dyDescent="0.2"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5:24" ht="15" customHeight="1" x14ac:dyDescent="0.2"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5:24" ht="15" customHeight="1" x14ac:dyDescent="0.2"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5:24" ht="15" customHeight="1" x14ac:dyDescent="0.2"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5:24" ht="15" customHeight="1" x14ac:dyDescent="0.2"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5:24" ht="15" customHeight="1" x14ac:dyDescent="0.2"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5:24" ht="15" customHeight="1" x14ac:dyDescent="0.2"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5:24" ht="15" customHeight="1" x14ac:dyDescent="0.2"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5:24" ht="15" customHeight="1" x14ac:dyDescent="0.2"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5:24" ht="15" customHeight="1" x14ac:dyDescent="0.2"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5:24" ht="15" customHeight="1" x14ac:dyDescent="0.2"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5:24" ht="15" customHeight="1" x14ac:dyDescent="0.2"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5:24" ht="15" customHeight="1" x14ac:dyDescent="0.2"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5:24" ht="15" customHeight="1" x14ac:dyDescent="0.2"/>
    <row r="86" spans="5:24" ht="15" customHeight="1" x14ac:dyDescent="0.2"/>
    <row r="87" spans="5:24" ht="15" customHeight="1" x14ac:dyDescent="0.2"/>
    <row r="88" spans="5:24" ht="15" customHeight="1" x14ac:dyDescent="0.2"/>
    <row r="89" spans="5:24" ht="15" customHeight="1" x14ac:dyDescent="0.2"/>
    <row r="90" spans="5:24" ht="15" customHeight="1" x14ac:dyDescent="0.2"/>
    <row r="91" spans="5:24" ht="15" customHeight="1" x14ac:dyDescent="0.2"/>
    <row r="92" spans="5:24" ht="15" customHeight="1" x14ac:dyDescent="0.2"/>
    <row r="93" spans="5:24" ht="15" customHeight="1" x14ac:dyDescent="0.2"/>
    <row r="94" spans="5:24" ht="15" customHeight="1" x14ac:dyDescent="0.2"/>
    <row r="95" spans="5:24" ht="15" customHeight="1" x14ac:dyDescent="0.2"/>
    <row r="96" spans="5:24" ht="15" customHeight="1" x14ac:dyDescent="0.2"/>
    <row r="97" spans="2:47" ht="15" customHeight="1" x14ac:dyDescent="0.2"/>
    <row r="98" spans="2:47" ht="15" customHeight="1" x14ac:dyDescent="0.2"/>
    <row r="99" spans="2:47" s="1" customFormat="1" ht="15" customHeight="1" x14ac:dyDescent="0.2"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</row>
    <row r="100" spans="2:47" s="1" customFormat="1" ht="15" customHeight="1" x14ac:dyDescent="0.2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</row>
    <row r="101" spans="2:47" s="1" customFormat="1" ht="15" customHeight="1" x14ac:dyDescent="0.2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</row>
    <row r="102" spans="2:47" s="1" customFormat="1" ht="15" customHeight="1" x14ac:dyDescent="0.2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</row>
    <row r="103" spans="2:47" s="1" customFormat="1" ht="15" customHeight="1" x14ac:dyDescent="0.2"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</row>
    <row r="104" spans="2:47" s="1" customFormat="1" ht="15" customHeight="1" x14ac:dyDescent="0.2"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</row>
    <row r="105" spans="2:47" s="1" customFormat="1" ht="15" customHeight="1" x14ac:dyDescent="0.2"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</row>
    <row r="106" spans="2:47" s="1" customFormat="1" ht="15" customHeight="1" x14ac:dyDescent="0.2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</row>
    <row r="107" spans="2:47" s="1" customFormat="1" ht="15" customHeight="1" x14ac:dyDescent="0.2"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</row>
    <row r="108" spans="2:47" s="1" customFormat="1" ht="15" customHeight="1" x14ac:dyDescent="0.2"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</row>
    <row r="109" spans="2:47" s="1" customFormat="1" ht="15" customHeight="1" x14ac:dyDescent="0.2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</row>
    <row r="110" spans="2:47" s="1" customFormat="1" ht="15" customHeight="1" x14ac:dyDescent="0.2"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</row>
    <row r="111" spans="2:47" s="1" customFormat="1" ht="15" customHeight="1" x14ac:dyDescent="0.2"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</row>
    <row r="112" spans="2:47" s="1" customFormat="1" ht="15" customHeight="1" x14ac:dyDescent="0.2"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</row>
    <row r="113" spans="2:47" s="1" customFormat="1" ht="15" customHeight="1" x14ac:dyDescent="0.2"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</row>
    <row r="114" spans="2:47" s="1" customFormat="1" ht="15" customHeight="1" x14ac:dyDescent="0.2"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</row>
    <row r="115" spans="2:47" s="1" customFormat="1" ht="15" customHeight="1" x14ac:dyDescent="0.2"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</row>
    <row r="116" spans="2:47" s="1" customFormat="1" ht="15" customHeight="1" x14ac:dyDescent="0.2"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</row>
    <row r="117" spans="2:47" s="1" customFormat="1" ht="15" customHeight="1" x14ac:dyDescent="0.2"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</row>
    <row r="118" spans="2:47" s="1" customFormat="1" ht="15" customHeight="1" x14ac:dyDescent="0.2"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</row>
    <row r="119" spans="2:47" s="1" customFormat="1" ht="15" customHeight="1" x14ac:dyDescent="0.2"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</row>
    <row r="120" spans="2:47" s="1" customFormat="1" ht="15" customHeight="1" x14ac:dyDescent="0.2"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</row>
    <row r="121" spans="2:47" s="1" customFormat="1" ht="15" customHeight="1" x14ac:dyDescent="0.2"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</row>
    <row r="122" spans="2:47" s="1" customFormat="1" ht="15" customHeight="1" x14ac:dyDescent="0.2"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</row>
    <row r="123" spans="2:47" s="1" customFormat="1" ht="15" customHeight="1" x14ac:dyDescent="0.2"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</row>
    <row r="124" spans="2:47" s="1" customFormat="1" ht="15" customHeight="1" x14ac:dyDescent="0.2"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</row>
    <row r="125" spans="2:47" s="1" customFormat="1" ht="15" customHeight="1" x14ac:dyDescent="0.2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</row>
    <row r="126" spans="2:47" s="1" customFormat="1" ht="15" customHeight="1" x14ac:dyDescent="0.2"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</row>
    <row r="127" spans="2:47" s="1" customFormat="1" ht="15" customHeight="1" x14ac:dyDescent="0.2"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</row>
    <row r="128" spans="2:47" s="1" customFormat="1" ht="15" customHeight="1" x14ac:dyDescent="0.2"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</row>
    <row r="129" spans="2:47" s="1" customFormat="1" ht="15" customHeight="1" x14ac:dyDescent="0.2"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</row>
    <row r="130" spans="2:47" s="1" customFormat="1" ht="15" customHeight="1" x14ac:dyDescent="0.2"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</row>
  </sheetData>
  <mergeCells count="2">
    <mergeCell ref="A5:O5"/>
    <mergeCell ref="A6:O6"/>
  </mergeCells>
  <printOptions horizontalCentered="1"/>
  <pageMargins left="0.23" right="0.22" top="1" bottom="1" header="0.3" footer="0.3"/>
  <pageSetup scale="77" orientation="landscape" cellComments="asDisplayed" r:id="rId1"/>
  <headerFooter alignWithMargins="0">
    <oddHeader>&amp;R&amp;"Times New Roman,Bold"KyPSC Case No. 2024-00197
STAFF-PHDR-01-004 Attachment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3060D5A96BD740BA2F82E2316E89F5" ma:contentTypeVersion="4" ma:contentTypeDescription="Create a new document." ma:contentTypeScope="" ma:versionID="34f472decaa46aa871c69b497b5c8bf5">
  <xsd:schema xmlns:xsd="http://www.w3.org/2001/XMLSchema" xmlns:xs="http://www.w3.org/2001/XMLSchema" xmlns:p="http://schemas.microsoft.com/office/2006/metadata/properties" xmlns:ns2="2612a682-5ffb-4b9c-9555-017618935178" xmlns:ns3="3c9d8c27-8a6d-4d9e-a15e-ef5d28c114af" targetNamespace="http://schemas.microsoft.com/office/2006/metadata/properties" ma:root="true" ma:fieldsID="147db5eb7ec7a17abbdcc7f7c35c2451" ns2:_="" ns3:_="">
    <xsd:import namespace="2612a682-5ffb-4b9c-9555-017618935178"/>
    <xsd:import namespace="3c9d8c27-8a6d-4d9e-a15e-ef5d28c114af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2a682-5ffb-4b9c-9555-017618935178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9d8c27-8a6d-4d9e-a15e-ef5d28c114a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2612a682-5ffb-4b9c-9555-017618935178">Lawler</Witness>
  </documentManagement>
</p:properties>
</file>

<file path=customXml/itemProps1.xml><?xml version="1.0" encoding="utf-8"?>
<ds:datastoreItem xmlns:ds="http://schemas.openxmlformats.org/officeDocument/2006/customXml" ds:itemID="{9E14BEA5-527E-482C-9E41-488FBDD80C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12a682-5ffb-4b9c-9555-017618935178"/>
    <ds:schemaRef ds:uri="3c9d8c27-8a6d-4d9e-a15e-ef5d28c114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1E514C7-242E-4E1D-885A-B97A991346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804290-0297-40E1-B76C-4248720ABF3B}">
  <ds:schemaRefs>
    <ds:schemaRef ds:uri="http://purl.org/dc/dcmitype/"/>
    <ds:schemaRef ds:uri="http://schemas.microsoft.com/office/infopath/2007/PartnerControls"/>
    <ds:schemaRef ds:uri="2612a682-5ffb-4b9c-9555-017618935178"/>
    <ds:schemaRef ds:uri="http://www.w3.org/XML/1998/namespace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3c9d8c27-8a6d-4d9e-a15e-ef5d28c114af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STAFF-PHDR-01-004</vt:lpstr>
      <vt:lpstr>'STAFF-PHDR-01-004'!Print_Area</vt:lpstr>
      <vt:lpstr>'STAFF-PHDR-01-004'!Schedule_1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PSM Elliot Capacity Credit</dc:subject>
  <dc:creator>Miller, Libbie</dc:creator>
  <cp:lastModifiedBy>Sunderman, Minna</cp:lastModifiedBy>
  <cp:lastPrinted>2025-01-03T15:52:17Z</cp:lastPrinted>
  <dcterms:created xsi:type="dcterms:W3CDTF">2024-12-18T16:03:58Z</dcterms:created>
  <dcterms:modified xsi:type="dcterms:W3CDTF">2025-01-21T19:14:51Z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0x010100FC3060D5A96BD740BA2F82E2316E89F5</vt:lpwstr>
  </property>
</Properties>
</file>