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KSES 1st Set Data Request/"/>
    </mc:Choice>
  </mc:AlternateContent>
  <xr:revisionPtr revIDLastSave="0" documentId="13_ncr:1_{6B70F861-5196-4FF6-A6AF-39AC886A30B8}" xr6:coauthVersionLast="47" xr6:coauthVersionMax="47" xr10:uidLastSave="{00000000-0000-0000-0000-000000000000}"/>
  <bookViews>
    <workbookView xWindow="-108" yWindow="-108" windowWidth="23256" windowHeight="13896" xr2:uid="{53A4C1C9-8969-4AF3-8FC7-448AC6E2A364}"/>
  </bookViews>
  <sheets>
    <sheet name="DEK Coal Purchase Contrac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H6" i="2" s="1"/>
  <c r="O13" i="2"/>
  <c r="N13" i="2"/>
  <c r="M13" i="2"/>
  <c r="E13" i="2"/>
  <c r="O12" i="2"/>
  <c r="N12" i="2"/>
  <c r="M12" i="2"/>
  <c r="E12" i="2"/>
  <c r="O11" i="2"/>
  <c r="N11" i="2"/>
  <c r="M11" i="2"/>
  <c r="E11" i="2"/>
  <c r="O10" i="2"/>
  <c r="N10" i="2"/>
  <c r="M10" i="2"/>
  <c r="E10" i="2"/>
  <c r="O9" i="2"/>
  <c r="N9" i="2"/>
  <c r="M9" i="2"/>
  <c r="E9" i="2"/>
  <c r="O8" i="2"/>
  <c r="N8" i="2"/>
  <c r="M8" i="2"/>
  <c r="E8" i="2"/>
  <c r="O7" i="2"/>
  <c r="N7" i="2"/>
  <c r="M7" i="2"/>
  <c r="E7" i="2"/>
  <c r="N6" i="2"/>
  <c r="O6" i="2" s="1"/>
  <c r="J6" i="2"/>
  <c r="K6" i="2" s="1"/>
</calcChain>
</file>

<file path=xl/sharedStrings.xml><?xml version="1.0" encoding="utf-8"?>
<sst xmlns="http://schemas.openxmlformats.org/spreadsheetml/2006/main" count="26" uniqueCount="21">
  <si>
    <t>Contract Type</t>
  </si>
  <si>
    <t>Effective Date</t>
  </si>
  <si>
    <t>Expiration Date</t>
  </si>
  <si>
    <t>Spot</t>
  </si>
  <si>
    <t>Long Term</t>
  </si>
  <si>
    <t xml:space="preserve">DEK 35746 </t>
  </si>
  <si>
    <t xml:space="preserve">DEK 34466 </t>
  </si>
  <si>
    <t xml:space="preserve">DEK 34815 </t>
  </si>
  <si>
    <t xml:space="preserve">DEK 35111 </t>
  </si>
  <si>
    <t>DEK 34878</t>
  </si>
  <si>
    <t xml:space="preserve">DEK 35366 </t>
  </si>
  <si>
    <t xml:space="preserve">DEK 35197 </t>
  </si>
  <si>
    <t>Obligations (tons)</t>
  </si>
  <si>
    <t>Annual Coal Purchase Price/Ton</t>
  </si>
  <si>
    <t>Annual Coal Purchase Amount</t>
  </si>
  <si>
    <t>Contract#</t>
  </si>
  <si>
    <t>Total Obligation (tons) 2023- 2025
(may include prior period carryover tons)</t>
  </si>
  <si>
    <t>DEK IRP Data Request_ Coal Supply Contracts</t>
  </si>
  <si>
    <t>Duke Energy Kentucky, Inc.</t>
  </si>
  <si>
    <t>Execution Date</t>
  </si>
  <si>
    <t>Current Contracts as of 08/27/2024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</si>
</sst>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4" fontId="18" fillId="0" borderId="0" xfId="0" applyNumberFormat="1" applyFont="1" applyAlignment="1">
      <alignment vertical="center"/>
    </xf>
    <xf numFmtId="0" fontId="21" fillId="0" borderId="0" xfId="0" applyFont="1"/>
    <xf numFmtId="0" fontId="22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2" fillId="33" borderId="25" xfId="0" applyFont="1" applyFill="1" applyBorder="1" applyAlignment="1">
      <alignment horizontal="center" vertical="center" wrapText="1"/>
    </xf>
    <xf numFmtId="0" fontId="23" fillId="0" borderId="14" xfId="0" applyFont="1" applyBorder="1"/>
    <xf numFmtId="14" fontId="23" fillId="0" borderId="15" xfId="0" applyNumberFormat="1" applyFont="1" applyBorder="1"/>
    <xf numFmtId="14" fontId="23" fillId="0" borderId="16" xfId="0" applyNumberFormat="1" applyFont="1" applyBorder="1"/>
    <xf numFmtId="38" fontId="23" fillId="0" borderId="14" xfId="0" applyNumberFormat="1" applyFont="1" applyBorder="1" applyAlignment="1">
      <alignment horizontal="left"/>
    </xf>
    <xf numFmtId="38" fontId="23" fillId="0" borderId="15" xfId="0" applyNumberFormat="1" applyFont="1" applyBorder="1" applyAlignment="1">
      <alignment horizontal="left"/>
    </xf>
    <xf numFmtId="8" fontId="23" fillId="0" borderId="14" xfId="0" applyNumberFormat="1" applyFont="1" applyBorder="1" applyAlignment="1">
      <alignment horizontal="left"/>
    </xf>
    <xf numFmtId="8" fontId="23" fillId="0" borderId="15" xfId="0" applyNumberFormat="1" applyFont="1" applyBorder="1" applyAlignment="1">
      <alignment horizontal="left"/>
    </xf>
    <xf numFmtId="0" fontId="23" fillId="0" borderId="17" xfId="0" applyFont="1" applyBorder="1"/>
    <xf numFmtId="8" fontId="23" fillId="0" borderId="18" xfId="0" applyNumberFormat="1" applyFont="1" applyBorder="1"/>
    <xf numFmtId="8" fontId="23" fillId="0" borderId="17" xfId="0" applyNumberFormat="1" applyFont="1" applyBorder="1"/>
    <xf numFmtId="8" fontId="23" fillId="0" borderId="19" xfId="0" applyNumberFormat="1" applyFont="1" applyBorder="1"/>
    <xf numFmtId="14" fontId="23" fillId="0" borderId="21" xfId="0" applyNumberFormat="1" applyFont="1" applyBorder="1"/>
    <xf numFmtId="14" fontId="23" fillId="0" borderId="22" xfId="0" applyNumberFormat="1" applyFont="1" applyBorder="1"/>
    <xf numFmtId="38" fontId="23" fillId="0" borderId="20" xfId="0" applyNumberFormat="1" applyFont="1" applyBorder="1" applyAlignment="1">
      <alignment horizontal="left"/>
    </xf>
    <xf numFmtId="38" fontId="23" fillId="0" borderId="21" xfId="0" applyNumberFormat="1" applyFont="1" applyBorder="1" applyAlignment="1">
      <alignment horizontal="left"/>
    </xf>
    <xf numFmtId="8" fontId="23" fillId="0" borderId="20" xfId="0" applyNumberFormat="1" applyFont="1" applyBorder="1" applyAlignment="1">
      <alignment horizontal="left"/>
    </xf>
    <xf numFmtId="8" fontId="23" fillId="0" borderId="21" xfId="0" applyNumberFormat="1" applyFont="1" applyBorder="1" applyAlignment="1">
      <alignment horizontal="left"/>
    </xf>
    <xf numFmtId="0" fontId="23" fillId="0" borderId="0" xfId="0" applyFont="1"/>
    <xf numFmtId="8" fontId="23" fillId="0" borderId="23" xfId="0" applyNumberFormat="1" applyFont="1" applyBorder="1"/>
    <xf numFmtId="8" fontId="23" fillId="0" borderId="0" xfId="0" applyNumberFormat="1" applyFont="1"/>
    <xf numFmtId="8" fontId="23" fillId="0" borderId="24" xfId="0" applyNumberFormat="1" applyFont="1" applyBorder="1"/>
    <xf numFmtId="0" fontId="23" fillId="0" borderId="26" xfId="0" applyFont="1" applyBorder="1"/>
    <xf numFmtId="8" fontId="23" fillId="0" borderId="27" xfId="0" applyNumberFormat="1" applyFont="1" applyBorder="1"/>
    <xf numFmtId="8" fontId="23" fillId="0" borderId="28" xfId="0" applyNumberFormat="1" applyFont="1" applyBorder="1"/>
    <xf numFmtId="8" fontId="23" fillId="0" borderId="29" xfId="0" applyNumberFormat="1" applyFont="1" applyBorder="1"/>
    <xf numFmtId="38" fontId="23" fillId="0" borderId="0" xfId="0" applyNumberFormat="1" applyFont="1" applyAlignment="1">
      <alignment horizontal="left"/>
    </xf>
    <xf numFmtId="0" fontId="23" fillId="0" borderId="20" xfId="0" applyFont="1" applyBorder="1"/>
    <xf numFmtId="0" fontId="2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156B-4965-4DDA-BEFB-5F31A7A23BCA}">
  <sheetPr>
    <pageSetUpPr fitToPage="1"/>
  </sheetPr>
  <dimension ref="A1:O18"/>
  <sheetViews>
    <sheetView tabSelected="1" view="pageLayout" topLeftCell="C1" zoomScaleNormal="76" workbookViewId="0">
      <selection activeCell="V5" sqref="V5"/>
    </sheetView>
  </sheetViews>
  <sheetFormatPr defaultRowHeight="14.4" x14ac:dyDescent="0.3"/>
  <cols>
    <col min="1" max="1" width="12.21875" customWidth="1"/>
    <col min="2" max="2" width="15.5546875" customWidth="1"/>
    <col min="3" max="3" width="11.77734375" bestFit="1" customWidth="1"/>
    <col min="4" max="4" width="14.77734375" bestFit="1" customWidth="1"/>
    <col min="5" max="5" width="15.44140625" customWidth="1"/>
    <col min="6" max="6" width="12.21875" customWidth="1"/>
    <col min="7" max="7" width="15.21875" customWidth="1"/>
    <col min="8" max="8" width="11.77734375" customWidth="1"/>
    <col min="9" max="9" width="8" customWidth="1"/>
    <col min="10" max="10" width="9.21875" customWidth="1"/>
    <col min="11" max="11" width="14.44140625" customWidth="1"/>
    <col min="12" max="12" width="13.21875" bestFit="1" customWidth="1"/>
    <col min="13" max="13" width="15.77734375" customWidth="1"/>
    <col min="14" max="14" width="17.44140625" customWidth="1"/>
    <col min="15" max="15" width="16.21875" customWidth="1"/>
  </cols>
  <sheetData>
    <row r="1" spans="1:15" ht="21" x14ac:dyDescent="0.4">
      <c r="A1" s="2" t="s">
        <v>18</v>
      </c>
      <c r="B1" s="3"/>
      <c r="E1" s="3"/>
      <c r="H1" s="4"/>
      <c r="I1" s="4"/>
      <c r="J1" s="4"/>
    </row>
    <row r="2" spans="1:15" ht="18" x14ac:dyDescent="0.35">
      <c r="A2" s="2" t="s">
        <v>17</v>
      </c>
      <c r="B2" s="3"/>
      <c r="E2" s="3"/>
      <c r="H2" s="3"/>
    </row>
    <row r="3" spans="1:15" ht="18" x14ac:dyDescent="0.35">
      <c r="A3" s="5" t="s">
        <v>20</v>
      </c>
      <c r="B3" s="3"/>
      <c r="E3" s="3"/>
      <c r="H3" s="3"/>
    </row>
    <row r="4" spans="1:15" ht="15" thickBot="1" x14ac:dyDescent="0.35"/>
    <row r="5" spans="1:15" ht="16.2" thickBot="1" x14ac:dyDescent="0.35">
      <c r="A5" s="6"/>
      <c r="B5" s="1"/>
      <c r="E5" s="43" t="s">
        <v>12</v>
      </c>
      <c r="F5" s="44"/>
      <c r="G5" s="44"/>
      <c r="H5" s="44"/>
      <c r="I5" s="43" t="s">
        <v>13</v>
      </c>
      <c r="J5" s="45"/>
      <c r="K5" s="46"/>
      <c r="M5" s="43" t="s">
        <v>14</v>
      </c>
      <c r="N5" s="45"/>
      <c r="O5" s="46"/>
    </row>
    <row r="6" spans="1:15" s="1" customFormat="1" ht="100.2" customHeight="1" thickBot="1" x14ac:dyDescent="0.35">
      <c r="A6" s="7" t="s">
        <v>15</v>
      </c>
      <c r="B6" s="8" t="s">
        <v>19</v>
      </c>
      <c r="C6" s="9" t="s">
        <v>1</v>
      </c>
      <c r="D6" s="9" t="s">
        <v>2</v>
      </c>
      <c r="E6" s="15" t="s">
        <v>16</v>
      </c>
      <c r="F6" s="10">
        <v>2023</v>
      </c>
      <c r="G6" s="10">
        <f>F6+1</f>
        <v>2024</v>
      </c>
      <c r="H6" s="10">
        <f>G6+1</f>
        <v>2025</v>
      </c>
      <c r="I6" s="7">
        <v>2023</v>
      </c>
      <c r="J6" s="8">
        <f>I6+1</f>
        <v>2024</v>
      </c>
      <c r="K6" s="8">
        <f>J6+1</f>
        <v>2025</v>
      </c>
      <c r="L6" s="15" t="s">
        <v>0</v>
      </c>
      <c r="M6" s="11">
        <v>2023</v>
      </c>
      <c r="N6" s="12">
        <f>M6+1</f>
        <v>2024</v>
      </c>
      <c r="O6" s="13">
        <f>N6+1</f>
        <v>2025</v>
      </c>
    </row>
    <row r="7" spans="1:15" ht="15.6" x14ac:dyDescent="0.3">
      <c r="A7" s="16" t="s">
        <v>5</v>
      </c>
      <c r="B7" s="27">
        <v>45517</v>
      </c>
      <c r="C7" s="17">
        <v>45517</v>
      </c>
      <c r="D7" s="18">
        <v>45550</v>
      </c>
      <c r="E7" s="19">
        <f t="shared" ref="E7:E13" si="0">SUM(F7:H7)</f>
        <v>8300</v>
      </c>
      <c r="F7" s="20"/>
      <c r="G7" s="20">
        <v>8300</v>
      </c>
      <c r="H7" s="20"/>
      <c r="I7" s="21"/>
      <c r="J7" s="22">
        <v>48</v>
      </c>
      <c r="K7" s="22"/>
      <c r="L7" s="23" t="s">
        <v>3</v>
      </c>
      <c r="M7" s="24">
        <f t="shared" ref="M7:O13" si="1">F7*I7</f>
        <v>0</v>
      </c>
      <c r="N7" s="25">
        <f t="shared" si="1"/>
        <v>398400</v>
      </c>
      <c r="O7" s="26">
        <f t="shared" si="1"/>
        <v>0</v>
      </c>
    </row>
    <row r="8" spans="1:15" ht="15.6" x14ac:dyDescent="0.3">
      <c r="A8" s="42" t="s">
        <v>6</v>
      </c>
      <c r="B8" s="27">
        <v>44336</v>
      </c>
      <c r="C8" s="27">
        <v>44562</v>
      </c>
      <c r="D8" s="28">
        <v>45322</v>
      </c>
      <c r="E8" s="29">
        <f t="shared" si="0"/>
        <v>225000</v>
      </c>
      <c r="F8" s="30"/>
      <c r="G8" s="30">
        <v>225000</v>
      </c>
      <c r="H8" s="30"/>
      <c r="I8" s="31"/>
      <c r="J8" s="32">
        <v>39</v>
      </c>
      <c r="K8" s="32"/>
      <c r="L8" s="33" t="s">
        <v>4</v>
      </c>
      <c r="M8" s="34">
        <f t="shared" si="1"/>
        <v>0</v>
      </c>
      <c r="N8" s="35">
        <f t="shared" si="1"/>
        <v>8775000</v>
      </c>
      <c r="O8" s="36">
        <f t="shared" si="1"/>
        <v>0</v>
      </c>
    </row>
    <row r="9" spans="1:15" ht="15.6" x14ac:dyDescent="0.3">
      <c r="A9" s="42" t="s">
        <v>7</v>
      </c>
      <c r="B9" s="27">
        <v>44566</v>
      </c>
      <c r="C9" s="27">
        <v>45292</v>
      </c>
      <c r="D9" s="28">
        <v>45657</v>
      </c>
      <c r="E9" s="29">
        <f t="shared" si="0"/>
        <v>100000</v>
      </c>
      <c r="F9" s="30"/>
      <c r="G9" s="30">
        <v>100000</v>
      </c>
      <c r="H9" s="30"/>
      <c r="I9" s="31"/>
      <c r="J9" s="32">
        <v>59</v>
      </c>
      <c r="K9" s="32"/>
      <c r="L9" s="33" t="s">
        <v>4</v>
      </c>
      <c r="M9" s="34">
        <f t="shared" si="1"/>
        <v>0</v>
      </c>
      <c r="N9" s="35">
        <f t="shared" si="1"/>
        <v>5900000</v>
      </c>
      <c r="O9" s="36">
        <f t="shared" si="1"/>
        <v>0</v>
      </c>
    </row>
    <row r="10" spans="1:15" ht="15.6" x14ac:dyDescent="0.3">
      <c r="A10" s="42" t="s">
        <v>8</v>
      </c>
      <c r="B10" s="27">
        <v>44727</v>
      </c>
      <c r="C10" s="27">
        <v>44743</v>
      </c>
      <c r="D10" s="28">
        <v>45382</v>
      </c>
      <c r="E10" s="29">
        <f t="shared" si="0"/>
        <v>24000</v>
      </c>
      <c r="F10" s="30"/>
      <c r="G10" s="30">
        <v>24000</v>
      </c>
      <c r="H10" s="30">
        <v>0</v>
      </c>
      <c r="I10" s="31"/>
      <c r="J10" s="32">
        <v>118</v>
      </c>
      <c r="K10" s="32"/>
      <c r="L10" s="33" t="s">
        <v>4</v>
      </c>
      <c r="M10" s="34">
        <f t="shared" si="1"/>
        <v>0</v>
      </c>
      <c r="N10" s="35">
        <f t="shared" si="1"/>
        <v>2832000</v>
      </c>
      <c r="O10" s="36">
        <f t="shared" si="1"/>
        <v>0</v>
      </c>
    </row>
    <row r="11" spans="1:15" ht="15.6" x14ac:dyDescent="0.3">
      <c r="A11" s="42" t="s">
        <v>9</v>
      </c>
      <c r="B11" s="27">
        <v>44571</v>
      </c>
      <c r="C11" s="27">
        <v>44927</v>
      </c>
      <c r="D11" s="28">
        <v>46022</v>
      </c>
      <c r="E11" s="29">
        <f t="shared" si="0"/>
        <v>950000</v>
      </c>
      <c r="F11" s="30">
        <v>500000</v>
      </c>
      <c r="G11" s="30">
        <v>200000</v>
      </c>
      <c r="H11" s="30">
        <v>250000</v>
      </c>
      <c r="I11" s="31">
        <v>55</v>
      </c>
      <c r="J11" s="32">
        <v>49</v>
      </c>
      <c r="K11" s="32">
        <v>49</v>
      </c>
      <c r="L11" s="33" t="s">
        <v>4</v>
      </c>
      <c r="M11" s="34">
        <f t="shared" si="1"/>
        <v>27500000</v>
      </c>
      <c r="N11" s="35">
        <f t="shared" si="1"/>
        <v>9800000</v>
      </c>
      <c r="O11" s="36">
        <f t="shared" si="1"/>
        <v>12250000</v>
      </c>
    </row>
    <row r="12" spans="1:15" ht="15.6" x14ac:dyDescent="0.3">
      <c r="A12" s="42" t="s">
        <v>10</v>
      </c>
      <c r="B12" s="27">
        <v>44950</v>
      </c>
      <c r="C12" s="27">
        <v>44950</v>
      </c>
      <c r="D12" s="28">
        <v>46022</v>
      </c>
      <c r="E12" s="29">
        <f t="shared" si="0"/>
        <v>1434616</v>
      </c>
      <c r="F12" s="30">
        <v>371255</v>
      </c>
      <c r="G12" s="30">
        <v>627369</v>
      </c>
      <c r="H12" s="30">
        <v>435992</v>
      </c>
      <c r="I12" s="31">
        <v>45.53</v>
      </c>
      <c r="J12" s="32">
        <v>50.38</v>
      </c>
      <c r="K12" s="32">
        <v>49</v>
      </c>
      <c r="L12" s="33" t="s">
        <v>4</v>
      </c>
      <c r="M12" s="34">
        <f t="shared" si="1"/>
        <v>16903240.150000002</v>
      </c>
      <c r="N12" s="35">
        <f t="shared" si="1"/>
        <v>31606850.220000003</v>
      </c>
      <c r="O12" s="36">
        <f t="shared" si="1"/>
        <v>21363608</v>
      </c>
    </row>
    <row r="13" spans="1:15" ht="15.6" x14ac:dyDescent="0.3">
      <c r="A13" s="42" t="s">
        <v>11</v>
      </c>
      <c r="B13" s="27">
        <v>44761</v>
      </c>
      <c r="C13" s="27">
        <v>44958</v>
      </c>
      <c r="D13" s="28">
        <v>45657</v>
      </c>
      <c r="E13" s="29">
        <f t="shared" si="0"/>
        <v>500000</v>
      </c>
      <c r="F13" s="30">
        <v>250000</v>
      </c>
      <c r="G13" s="30">
        <v>250000</v>
      </c>
      <c r="H13" s="30">
        <v>0</v>
      </c>
      <c r="I13" s="31">
        <v>94</v>
      </c>
      <c r="J13" s="32">
        <v>78</v>
      </c>
      <c r="K13" s="32">
        <v>0</v>
      </c>
      <c r="L13" s="37" t="s">
        <v>4</v>
      </c>
      <c r="M13" s="38">
        <f t="shared" si="1"/>
        <v>23500000</v>
      </c>
      <c r="N13" s="39">
        <f t="shared" si="1"/>
        <v>19500000</v>
      </c>
      <c r="O13" s="40">
        <f t="shared" si="1"/>
        <v>0</v>
      </c>
    </row>
    <row r="15" spans="1:15" x14ac:dyDescent="0.3">
      <c r="A15" s="14"/>
      <c r="B15" s="14"/>
    </row>
    <row r="16" spans="1:15" ht="15.6" x14ac:dyDescent="0.3">
      <c r="A16" s="14"/>
      <c r="B16" s="14"/>
      <c r="F16" s="41"/>
    </row>
    <row r="17" spans="1:6" ht="15.6" x14ac:dyDescent="0.3">
      <c r="A17" s="14"/>
      <c r="B17" s="14"/>
      <c r="F17" s="41"/>
    </row>
    <row r="18" spans="1:6" ht="15.6" x14ac:dyDescent="0.3">
      <c r="F18" s="41"/>
    </row>
  </sheetData>
  <mergeCells count="3">
    <mergeCell ref="E5:H5"/>
    <mergeCell ref="I5:K5"/>
    <mergeCell ref="M5:O5"/>
  </mergeCells>
  <pageMargins left="0.25" right="0.25" top="0.75" bottom="0.75" header="0.3" footer="0.3"/>
  <pageSetup paperSize="3" fitToHeight="0" orientation="landscape" r:id="rId1"/>
  <headerFooter>
    <oddHeader>&amp;R&amp;"Times New Roman,Bold"&amp;10KyPSC Case No. 2024-00197
KSES-DR-01-055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9A4848BE-F947-4719-BF74-CC6FF2245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EFFFB-B2F1-4045-A575-536AAB42B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A271B8-003E-4676-910D-26BE4BB7B6EE}">
  <ds:schemaRefs>
    <ds:schemaRef ds:uri="http://purl.org/dc/elements/1.1/"/>
    <ds:schemaRef ds:uri="2612a682-5ffb-4b9c-9555-017618935178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c9d8c27-8a6d-4d9e-a15e-ef5d28c114a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DEK Coal Purchase 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DEK Coal Supply Contracts</dc:subject>
  <dc:creator>Ayeva, Rekha</dc:creator>
  <cp:lastModifiedBy>Sunderman, Minna</cp:lastModifiedBy>
  <cp:lastPrinted>2024-09-03T22:25:01Z</cp:lastPrinted>
  <dcterms:created xsi:type="dcterms:W3CDTF">2024-08-26T18:41:27Z</dcterms:created>
  <dcterms:modified xsi:type="dcterms:W3CDTF">2024-09-03T22:25:25Z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