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2024 IRP Considerations/Discovery/KSES 1st Set Data Request/"/>
    </mc:Choice>
  </mc:AlternateContent>
  <xr:revisionPtr revIDLastSave="0" documentId="13_ncr:1_{D01274F0-7966-4131-A427-CBA7DFED6F3E}" xr6:coauthVersionLast="47" xr6:coauthVersionMax="47" xr10:uidLastSave="{00000000-0000-0000-0000-000000000000}"/>
  <bookViews>
    <workbookView xWindow="-108" yWindow="-108" windowWidth="23256" windowHeight="13896" xr2:uid="{1C3E86A3-E1BB-4AA4-AB29-A49F52ED31EE}"/>
  </bookViews>
  <sheets>
    <sheet name="PVRR" sheetId="1" r:id="rId1"/>
  </sheets>
  <definedNames>
    <definedName name="_xlnm._FilterDatabase" localSheetId="0" hidden="1">PVRR!$A$6:$T$50</definedName>
    <definedName name="CO2_Kentucky">#REF!</definedName>
    <definedName name="CostTotals">#REF!</definedName>
    <definedName name="CostTypes">#REF!</definedName>
    <definedName name="DashDataItems">#REF!</definedName>
    <definedName name="DataItemList">#REF!</definedName>
    <definedName name="DiscountRate">PVRR!#REF!</definedName>
    <definedName name="FuelItemList">#REF!</definedName>
    <definedName name="IncludeCO2">#REF!</definedName>
    <definedName name="PVRRBaseYear">PVRR!$C$3</definedName>
    <definedName name="PVRREndYear">PVRR!$C$4</definedName>
    <definedName name="PVRRScenario">PVRR!$B$6</definedName>
    <definedName name="ScenarioList">#REF!</definedName>
    <definedName name="SystemList">#REF!</definedName>
    <definedName name="UnitList">#REF!</definedName>
    <definedName name="Year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9" i="1" l="1"/>
  <c r="C16" i="1"/>
  <c r="C22" i="1"/>
  <c r="C21" i="1"/>
  <c r="C18" i="1"/>
  <c r="C13" i="1"/>
  <c r="C10" i="1"/>
  <c r="C14" i="1"/>
  <c r="C15" i="1"/>
  <c r="C23" i="1"/>
  <c r="C11" i="1"/>
  <c r="C12" i="1"/>
  <c r="C20" i="1"/>
  <c r="C25" i="1"/>
  <c r="C8" i="1"/>
  <c r="C24" i="1" l="1"/>
  <c r="C26" i="1" s="1"/>
</calcChain>
</file>

<file path=xl/sharedStrings.xml><?xml version="1.0" encoding="utf-8"?>
<sst xmlns="http://schemas.openxmlformats.org/spreadsheetml/2006/main" count="26" uniqueCount="26">
  <si>
    <t>PVRR Summary ($000)</t>
  </si>
  <si>
    <t>Discount Rate</t>
  </si>
  <si>
    <t>PVRR Base Year</t>
  </si>
  <si>
    <t>PVRR End Year</t>
  </si>
  <si>
    <t>PVRR</t>
  </si>
  <si>
    <t>Fuel Cost</t>
  </si>
  <si>
    <t>FOM Cost</t>
  </si>
  <si>
    <t>VOM Cost</t>
  </si>
  <si>
    <t>CO2 Cost</t>
  </si>
  <si>
    <t>NOx Cost</t>
  </si>
  <si>
    <t>SO2 Cost</t>
  </si>
  <si>
    <t>Emiss Cost</t>
  </si>
  <si>
    <t>Start Cost</t>
  </si>
  <si>
    <t>PTC</t>
  </si>
  <si>
    <t>Fixed Fuel</t>
  </si>
  <si>
    <t>Purchase Cost</t>
  </si>
  <si>
    <t>Sales Revenue</t>
  </si>
  <si>
    <t>Ancillary Purch</t>
  </si>
  <si>
    <t>Ancillary Sale</t>
  </si>
  <si>
    <t>Exist FOM</t>
  </si>
  <si>
    <t>Exist Capital</t>
  </si>
  <si>
    <t>Total Cost</t>
  </si>
  <si>
    <t>ECC</t>
  </si>
  <si>
    <t>Total Cost w/ECC</t>
  </si>
  <si>
    <t>PVRR Cumulative - ECC</t>
  </si>
  <si>
    <t>Preferred Portfolio under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</si>
</sst>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;\ &quot; - &quot;"/>
  </numFmts>
  <fonts count="4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quotePrefix="1" applyFont="1" applyAlignment="1">
      <alignment horizontal="left"/>
    </xf>
    <xf numFmtId="3" fontId="0" fillId="0" borderId="0" xfId="0" applyNumberFormat="1"/>
    <xf numFmtId="0" fontId="0" fillId="0" borderId="1" xfId="0" quotePrefix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0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6059-D371-4748-93F0-6B32A6968AE4}">
  <sheetPr codeName="shPVRR">
    <pageSetUpPr fitToPage="1"/>
  </sheetPr>
  <dimension ref="A1:T27"/>
  <sheetViews>
    <sheetView tabSelected="1" view="pageLayout" zoomScaleNormal="80" workbookViewId="0">
      <selection activeCell="B14" sqref="B14"/>
    </sheetView>
  </sheetViews>
  <sheetFormatPr defaultRowHeight="14.4" x14ac:dyDescent="0.3"/>
  <cols>
    <col min="1" max="1" width="14.6640625" customWidth="1"/>
    <col min="2" max="2" width="60.21875" bestFit="1" customWidth="1"/>
    <col min="3" max="3" width="13.5546875" bestFit="1" customWidth="1"/>
    <col min="4" max="20" width="12.77734375" customWidth="1"/>
    <col min="21" max="22" width="12.6640625" customWidth="1"/>
    <col min="23" max="224" width="11.88671875" customWidth="1"/>
    <col min="225" max="7259" width="12.6640625" customWidth="1"/>
  </cols>
  <sheetData>
    <row r="1" spans="1:20" ht="21" x14ac:dyDescent="0.4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3" spans="1:20" x14ac:dyDescent="0.3">
      <c r="B3" s="3" t="s">
        <v>2</v>
      </c>
      <c r="C3" s="4">
        <v>2024</v>
      </c>
    </row>
    <row r="4" spans="1:20" x14ac:dyDescent="0.3">
      <c r="B4" s="3" t="s">
        <v>3</v>
      </c>
      <c r="C4" s="4">
        <v>2040</v>
      </c>
    </row>
    <row r="6" spans="1:20" x14ac:dyDescent="0.3">
      <c r="B6" s="9" t="s">
        <v>25</v>
      </c>
      <c r="C6" s="5" t="s">
        <v>4</v>
      </c>
      <c r="D6" s="5">
        <v>2024</v>
      </c>
      <c r="E6" s="5">
        <v>2025</v>
      </c>
      <c r="F6" s="5">
        <v>2026</v>
      </c>
      <c r="G6" s="5">
        <v>2027</v>
      </c>
      <c r="H6" s="5">
        <v>2028</v>
      </c>
      <c r="I6" s="5">
        <v>2029</v>
      </c>
      <c r="J6" s="5">
        <v>2030</v>
      </c>
      <c r="K6" s="5">
        <v>2031</v>
      </c>
      <c r="L6" s="5">
        <v>2032</v>
      </c>
      <c r="M6" s="5">
        <v>2033</v>
      </c>
      <c r="N6" s="5">
        <v>2034</v>
      </c>
      <c r="O6" s="5">
        <v>2035</v>
      </c>
      <c r="P6" s="5">
        <v>2036</v>
      </c>
      <c r="Q6" s="5">
        <v>2037</v>
      </c>
      <c r="R6" s="5">
        <v>2038</v>
      </c>
      <c r="S6" s="5">
        <v>2039</v>
      </c>
      <c r="T6" s="5">
        <v>2040</v>
      </c>
    </row>
    <row r="7" spans="1:20" x14ac:dyDescent="0.3">
      <c r="B7" s="6" t="s">
        <v>1</v>
      </c>
      <c r="C7" s="7">
        <v>7.290005512177887E-2</v>
      </c>
    </row>
    <row r="8" spans="1:20" x14ac:dyDescent="0.3">
      <c r="B8" s="6" t="s">
        <v>5</v>
      </c>
      <c r="C8" s="8">
        <f t="shared" ref="C8:C16" si="0">D8+NPV($C$7,E8:T8)</f>
        <v>925952.89160088147</v>
      </c>
      <c r="D8" s="8">
        <v>123551.04978942871</v>
      </c>
      <c r="E8" s="8">
        <v>79741.872936248779</v>
      </c>
      <c r="F8" s="8">
        <v>80256.290313720703</v>
      </c>
      <c r="G8" s="8">
        <v>92259.935165405273</v>
      </c>
      <c r="H8" s="8">
        <v>86675.395660400391</v>
      </c>
      <c r="I8" s="8">
        <v>88361.273105621338</v>
      </c>
      <c r="J8" s="8">
        <v>104579.06583404541</v>
      </c>
      <c r="K8" s="8">
        <v>100272.71519470215</v>
      </c>
      <c r="L8" s="8">
        <v>120454.74826049805</v>
      </c>
      <c r="M8" s="8">
        <v>103857.43933105469</v>
      </c>
      <c r="N8" s="8">
        <v>87674.523071289063</v>
      </c>
      <c r="O8" s="8">
        <v>64312.494262695313</v>
      </c>
      <c r="P8" s="8">
        <v>56098.474609375</v>
      </c>
      <c r="Q8" s="8">
        <v>60464.239868164063</v>
      </c>
      <c r="R8" s="8">
        <v>67321.716033935547</v>
      </c>
      <c r="S8" s="8">
        <v>80406.918411254883</v>
      </c>
      <c r="T8" s="8">
        <v>86391.848635969684</v>
      </c>
    </row>
    <row r="9" spans="1:20" x14ac:dyDescent="0.3">
      <c r="B9" s="6" t="s">
        <v>6</v>
      </c>
      <c r="C9" s="8">
        <f t="shared" si="0"/>
        <v>342135.83731441037</v>
      </c>
      <c r="D9" s="8">
        <v>0</v>
      </c>
      <c r="E9" s="8">
        <v>32574.08203125</v>
      </c>
      <c r="F9" s="8">
        <v>76066.6875</v>
      </c>
      <c r="G9" s="8">
        <v>0</v>
      </c>
      <c r="H9" s="8">
        <v>0</v>
      </c>
      <c r="I9" s="8">
        <v>868.03042602539063</v>
      </c>
      <c r="J9" s="8">
        <v>114224.42248535156</v>
      </c>
      <c r="K9" s="8">
        <v>19406.858093261719</v>
      </c>
      <c r="L9" s="8">
        <v>19461.329498291016</v>
      </c>
      <c r="M9" s="8">
        <v>20848.183410644531</v>
      </c>
      <c r="N9" s="8">
        <v>20938.687683105469</v>
      </c>
      <c r="O9" s="8">
        <v>114679.86209106445</v>
      </c>
      <c r="P9" s="8">
        <v>22559.904235839844</v>
      </c>
      <c r="Q9" s="8">
        <v>24162.3984375</v>
      </c>
      <c r="R9" s="8">
        <v>24335.758758544922</v>
      </c>
      <c r="S9" s="8">
        <v>65360.067535400391</v>
      </c>
      <c r="T9" s="8">
        <v>66994.067962646484</v>
      </c>
    </row>
    <row r="10" spans="1:20" x14ac:dyDescent="0.3">
      <c r="B10" s="6" t="s">
        <v>7</v>
      </c>
      <c r="C10" s="8">
        <f t="shared" si="0"/>
        <v>235091.06732312051</v>
      </c>
      <c r="D10" s="8">
        <v>23629.1</v>
      </c>
      <c r="E10" s="8">
        <v>31495.33</v>
      </c>
      <c r="F10" s="8">
        <v>44326.53</v>
      </c>
      <c r="G10" s="8">
        <v>23514</v>
      </c>
      <c r="H10" s="8">
        <v>23273.55</v>
      </c>
      <c r="I10" s="8">
        <v>22932.1</v>
      </c>
      <c r="J10" s="8">
        <v>21339.15</v>
      </c>
      <c r="K10" s="8">
        <v>21214.74</v>
      </c>
      <c r="L10" s="8">
        <v>25641.03</v>
      </c>
      <c r="M10" s="8">
        <v>23195.48</v>
      </c>
      <c r="N10" s="8">
        <v>19440.98</v>
      </c>
      <c r="O10" s="8">
        <v>13522.18</v>
      </c>
      <c r="P10" s="8">
        <v>11794.13</v>
      </c>
      <c r="Q10" s="8">
        <v>12526.83</v>
      </c>
      <c r="R10" s="8">
        <v>13790.41</v>
      </c>
      <c r="S10" s="8">
        <v>8641.48</v>
      </c>
      <c r="T10" s="8">
        <v>8926.6</v>
      </c>
    </row>
    <row r="11" spans="1:20" x14ac:dyDescent="0.3">
      <c r="B11" s="6" t="s">
        <v>8</v>
      </c>
      <c r="C11" s="8">
        <f t="shared" si="0"/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</row>
    <row r="12" spans="1:20" x14ac:dyDescent="0.3">
      <c r="B12" s="6" t="s">
        <v>9</v>
      </c>
      <c r="C12" s="8">
        <f t="shared" si="0"/>
        <v>12631.880000606376</v>
      </c>
      <c r="D12" s="8">
        <v>2238.8915714221075</v>
      </c>
      <c r="E12" s="8">
        <v>948.46952175395563</v>
      </c>
      <c r="F12" s="8">
        <v>1358.4305903646164</v>
      </c>
      <c r="G12" s="8">
        <v>1684.335777935572</v>
      </c>
      <c r="H12" s="8">
        <v>1584.3379448340274</v>
      </c>
      <c r="I12" s="8">
        <v>1569.3573118112981</v>
      </c>
      <c r="J12" s="8">
        <v>1385.7130468674004</v>
      </c>
      <c r="K12" s="8">
        <v>1266.4993293657899</v>
      </c>
      <c r="L12" s="8">
        <v>1667.6603796719573</v>
      </c>
      <c r="M12" s="8">
        <v>1381.3152086697519</v>
      </c>
      <c r="N12" s="8">
        <v>1062.8514773696661</v>
      </c>
      <c r="O12" s="8">
        <v>566.19727350398898</v>
      </c>
      <c r="P12" s="8">
        <v>365.39531872048974</v>
      </c>
      <c r="Q12" s="8">
        <v>523.2236921787262</v>
      </c>
      <c r="R12" s="8">
        <v>240.3858263627626</v>
      </c>
      <c r="S12" s="8">
        <v>79.937701733806989</v>
      </c>
      <c r="T12" s="8">
        <v>88.853719483026183</v>
      </c>
    </row>
    <row r="13" spans="1:20" x14ac:dyDescent="0.3">
      <c r="B13" s="6" t="s">
        <v>10</v>
      </c>
      <c r="C13" s="8">
        <f t="shared" si="0"/>
        <v>32.809267351978448</v>
      </c>
      <c r="D13" s="8">
        <v>2.9767492562532425</v>
      </c>
      <c r="E13" s="8">
        <v>3.7921459227800369</v>
      </c>
      <c r="F13" s="8">
        <v>5.0701014846563339</v>
      </c>
      <c r="G13" s="8">
        <v>5.8408740758895874</v>
      </c>
      <c r="H13" s="8">
        <v>5.6219100952148438</v>
      </c>
      <c r="I13" s="8">
        <v>5.373265728354454</v>
      </c>
      <c r="J13" s="8">
        <v>2.4423012062907219</v>
      </c>
      <c r="K13" s="8">
        <v>2.3619965575635433</v>
      </c>
      <c r="L13" s="8">
        <v>2.7813607044517994</v>
      </c>
      <c r="M13" s="8">
        <v>2.4785759337246418</v>
      </c>
      <c r="N13" s="8">
        <v>2.0468727014958858</v>
      </c>
      <c r="O13" s="8">
        <v>1.4012263938784599</v>
      </c>
      <c r="P13" s="8">
        <v>1.2062245085835457</v>
      </c>
      <c r="Q13" s="8">
        <v>1.2645000591874123</v>
      </c>
      <c r="R13" s="8">
        <v>1.3753526546061039</v>
      </c>
      <c r="S13" s="8">
        <v>0</v>
      </c>
      <c r="T13" s="8">
        <v>0</v>
      </c>
    </row>
    <row r="14" spans="1:20" x14ac:dyDescent="0.3">
      <c r="B14" s="6" t="s">
        <v>11</v>
      </c>
      <c r="C14" s="8">
        <f t="shared" si="0"/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</row>
    <row r="15" spans="1:20" x14ac:dyDescent="0.3">
      <c r="B15" s="6" t="s">
        <v>12</v>
      </c>
      <c r="C15" s="8">
        <f t="shared" si="0"/>
        <v>19585.999968370932</v>
      </c>
      <c r="D15" s="8">
        <v>3506.5999865531921</v>
      </c>
      <c r="E15" s="8">
        <v>2355.8000326156616</v>
      </c>
      <c r="F15" s="8">
        <v>1988.2000217437744</v>
      </c>
      <c r="G15" s="8">
        <v>2173.6000065803528</v>
      </c>
      <c r="H15" s="8">
        <v>2193.3999624252319</v>
      </c>
      <c r="I15" s="8">
        <v>1723.600040435791</v>
      </c>
      <c r="J15" s="8">
        <v>1854.4000482559204</v>
      </c>
      <c r="K15" s="8">
        <v>1990.7000360488892</v>
      </c>
      <c r="L15" s="8">
        <v>1754.4000186920166</v>
      </c>
      <c r="M15" s="8">
        <v>1971.0000610351563</v>
      </c>
      <c r="N15" s="8">
        <v>1818.9000549316406</v>
      </c>
      <c r="O15" s="8">
        <v>1242.6000366210938</v>
      </c>
      <c r="P15" s="8">
        <v>1486.1000213623047</v>
      </c>
      <c r="Q15" s="8">
        <v>1305.6000366210938</v>
      </c>
      <c r="R15" s="8">
        <v>1115</v>
      </c>
      <c r="S15" s="8">
        <v>0</v>
      </c>
      <c r="T15" s="8">
        <v>0</v>
      </c>
    </row>
    <row r="16" spans="1:20" x14ac:dyDescent="0.3">
      <c r="B16" s="6" t="s">
        <v>13</v>
      </c>
      <c r="C16" s="8">
        <f t="shared" si="0"/>
        <v>-94294.112851520418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-4262.174560546875</v>
      </c>
      <c r="J16" s="8">
        <v>-4391.3309326171875</v>
      </c>
      <c r="K16" s="8">
        <v>-9374.9705810546875</v>
      </c>
      <c r="L16" s="8">
        <v>-9609.9462280273438</v>
      </c>
      <c r="M16" s="8">
        <v>-15265.877319335938</v>
      </c>
      <c r="N16" s="8">
        <v>-15642.983703613281</v>
      </c>
      <c r="O16" s="8">
        <v>-21170.139038085938</v>
      </c>
      <c r="P16" s="8">
        <v>-21883.088623046875</v>
      </c>
      <c r="Q16" s="8">
        <v>-28062.677490234375</v>
      </c>
      <c r="R16" s="8">
        <v>-28882.849365234375</v>
      </c>
      <c r="S16" s="8">
        <v>-29570.942260742188</v>
      </c>
      <c r="T16" s="8">
        <v>-30471.948608398438</v>
      </c>
    </row>
    <row r="17" spans="2:20" x14ac:dyDescent="0.3">
      <c r="B17" s="6" t="s">
        <v>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3">
      <c r="B18" s="6" t="s">
        <v>15</v>
      </c>
      <c r="C18" s="8">
        <f t="shared" ref="C18:C23" si="1">D18+NPV($C$7,E18:T18)</f>
        <v>834460.34128497588</v>
      </c>
      <c r="D18" s="8">
        <v>53315.73720741272</v>
      </c>
      <c r="E18" s="8">
        <v>90007.083862304688</v>
      </c>
      <c r="F18" s="8">
        <v>68958.605155944824</v>
      </c>
      <c r="G18" s="8">
        <v>60464.450584411621</v>
      </c>
      <c r="H18" s="8">
        <v>64026.035598754883</v>
      </c>
      <c r="I18" s="8">
        <v>60135.119689941406</v>
      </c>
      <c r="J18" s="8">
        <v>67339.420288085938</v>
      </c>
      <c r="K18" s="8">
        <v>72941.565521240234</v>
      </c>
      <c r="L18" s="8">
        <v>69710.753540039063</v>
      </c>
      <c r="M18" s="8">
        <v>76633.080963134766</v>
      </c>
      <c r="N18" s="8">
        <v>93183.50830078125</v>
      </c>
      <c r="O18" s="8">
        <v>120049.80102539063</v>
      </c>
      <c r="P18" s="8">
        <v>134231.32861328125</v>
      </c>
      <c r="Q18" s="8">
        <v>130802.30963134766</v>
      </c>
      <c r="R18" s="8">
        <v>134560.98132324219</v>
      </c>
      <c r="S18" s="8">
        <v>97668.2236328125</v>
      </c>
      <c r="T18" s="8">
        <v>101326.72607421875</v>
      </c>
    </row>
    <row r="19" spans="2:20" x14ac:dyDescent="0.3">
      <c r="B19" s="6" t="s">
        <v>16</v>
      </c>
      <c r="C19" s="8">
        <f t="shared" si="1"/>
        <v>-295611.92283991911</v>
      </c>
      <c r="D19" s="8">
        <v>-60910.978475272655</v>
      </c>
      <c r="E19" s="8">
        <v>-29807.928466796875</v>
      </c>
      <c r="F19" s="8">
        <v>-29655.6923828125</v>
      </c>
      <c r="G19" s="8">
        <v>-32692.094970703125</v>
      </c>
      <c r="H19" s="8">
        <v>-28205.234313964844</v>
      </c>
      <c r="I19" s="8">
        <v>-27484.538482666016</v>
      </c>
      <c r="J19" s="8">
        <v>-28057.524719238281</v>
      </c>
      <c r="K19" s="8">
        <v>-30658.904594421387</v>
      </c>
      <c r="L19" s="8">
        <v>-41213.889984130859</v>
      </c>
      <c r="M19" s="8">
        <v>-24767.559967041016</v>
      </c>
      <c r="N19" s="8">
        <v>-18970.5146484375</v>
      </c>
      <c r="O19" s="8">
        <v>-12519.503723144531</v>
      </c>
      <c r="P19" s="8">
        <v>-10262.346145629883</v>
      </c>
      <c r="Q19" s="8">
        <v>-10874.748291015625</v>
      </c>
      <c r="R19" s="8">
        <v>-13559.282874107361</v>
      </c>
      <c r="S19" s="8">
        <v>-17060.004699707031</v>
      </c>
      <c r="T19" s="8">
        <v>-16613.455261230469</v>
      </c>
    </row>
    <row r="20" spans="2:20" x14ac:dyDescent="0.3">
      <c r="B20" s="6" t="s">
        <v>17</v>
      </c>
      <c r="C20" s="8">
        <f t="shared" si="1"/>
        <v>5510.6639140699199</v>
      </c>
      <c r="D20" s="8">
        <v>1176.2207679748535</v>
      </c>
      <c r="E20" s="8">
        <v>734.89600372314453</v>
      </c>
      <c r="F20" s="8">
        <v>726.47492980957031</v>
      </c>
      <c r="G20" s="8">
        <v>730.15470504760742</v>
      </c>
      <c r="H20" s="8">
        <v>673.43753814697266</v>
      </c>
      <c r="I20" s="8">
        <v>626.25333404541016</v>
      </c>
      <c r="J20" s="8">
        <v>541.54231452941895</v>
      </c>
      <c r="K20" s="8">
        <v>495.12252044677734</v>
      </c>
      <c r="L20" s="8">
        <v>277.69727611541748</v>
      </c>
      <c r="M20" s="8">
        <v>248.01857471466064</v>
      </c>
      <c r="N20" s="8">
        <v>232.25112009048462</v>
      </c>
      <c r="O20" s="8">
        <v>155.24986886978149</v>
      </c>
      <c r="P20" s="8">
        <v>185.40566349029541</v>
      </c>
      <c r="Q20" s="8">
        <v>180.56677436828613</v>
      </c>
      <c r="R20" s="8">
        <v>178.76057100296021</v>
      </c>
      <c r="S20" s="8">
        <v>176.907546043396</v>
      </c>
      <c r="T20" s="8">
        <v>197.82909393310547</v>
      </c>
    </row>
    <row r="21" spans="2:20" x14ac:dyDescent="0.3">
      <c r="B21" s="6" t="s">
        <v>18</v>
      </c>
      <c r="C21" s="8">
        <f t="shared" si="1"/>
        <v>-5.5605597828080668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-1.3510082004358992E-2</v>
      </c>
      <c r="J21" s="8">
        <v>-1.35100812476594E-2</v>
      </c>
      <c r="K21" s="8">
        <v>-9.2498627258464694E-2</v>
      </c>
      <c r="L21" s="8">
        <v>-9.1503473930060863E-2</v>
      </c>
      <c r="M21" s="8">
        <v>-0.18800044199451804</v>
      </c>
      <c r="N21" s="8">
        <v>-0.18722588941454887</v>
      </c>
      <c r="O21" s="8">
        <v>-0.28915606532245874</v>
      </c>
      <c r="P21" s="8">
        <v>-0.29151248931884766</v>
      </c>
      <c r="Q21" s="8">
        <v>-0.39208569657057524</v>
      </c>
      <c r="R21" s="8">
        <v>-0.39392819348722696</v>
      </c>
      <c r="S21" s="8">
        <v>-8.8103397525846958</v>
      </c>
      <c r="T21" s="8">
        <v>-4.9697966799139977</v>
      </c>
    </row>
    <row r="22" spans="2:20" x14ac:dyDescent="0.3">
      <c r="B22" s="6" t="s">
        <v>19</v>
      </c>
      <c r="C22" s="8">
        <f t="shared" si="1"/>
        <v>226495.39349496792</v>
      </c>
      <c r="D22" s="8">
        <v>19647.365786330225</v>
      </c>
      <c r="E22" s="8">
        <v>20210.50154590276</v>
      </c>
      <c r="F22" s="8">
        <v>21147.315239501495</v>
      </c>
      <c r="G22" s="8">
        <v>22904.700339479765</v>
      </c>
      <c r="H22" s="8">
        <v>33865.675523607242</v>
      </c>
      <c r="I22" s="8">
        <v>23481.034926856704</v>
      </c>
      <c r="J22" s="8">
        <v>32172.012800286528</v>
      </c>
      <c r="K22" s="8">
        <v>23805.143956243246</v>
      </c>
      <c r="L22" s="8">
        <v>22015.163737928138</v>
      </c>
      <c r="M22" s="8">
        <v>28394.995228429489</v>
      </c>
      <c r="N22" s="8">
        <v>23583.889259627831</v>
      </c>
      <c r="O22" s="8">
        <v>17517.5086941591</v>
      </c>
      <c r="P22" s="8">
        <v>23025.964492152965</v>
      </c>
      <c r="Q22" s="8">
        <v>18464.887106910632</v>
      </c>
      <c r="R22" s="8">
        <v>20145.78765335631</v>
      </c>
      <c r="S22" s="8">
        <v>2950.6398607704632</v>
      </c>
      <c r="T22" s="8">
        <v>549.26128013940479</v>
      </c>
    </row>
    <row r="23" spans="2:20" x14ac:dyDescent="0.3">
      <c r="B23" s="6" t="s">
        <v>20</v>
      </c>
      <c r="C23" s="8">
        <f t="shared" si="1"/>
        <v>217710.59593152232</v>
      </c>
      <c r="D23" s="8">
        <v>29113.434434434417</v>
      </c>
      <c r="E23" s="8">
        <v>21550.178806087635</v>
      </c>
      <c r="F23" s="8">
        <v>27825.774520878036</v>
      </c>
      <c r="G23" s="8">
        <v>23270.484178414525</v>
      </c>
      <c r="H23" s="8">
        <v>53612.557888602656</v>
      </c>
      <c r="I23" s="8">
        <v>28831.216657793302</v>
      </c>
      <c r="J23" s="8">
        <v>16017.653633442678</v>
      </c>
      <c r="K23" s="8">
        <v>19996.808516539757</v>
      </c>
      <c r="L23" s="8">
        <v>23925.693474787728</v>
      </c>
      <c r="M23" s="8">
        <v>34421.884613361763</v>
      </c>
      <c r="N23" s="8">
        <v>7926.9665373880007</v>
      </c>
      <c r="O23" s="8">
        <v>4012.3417201810007</v>
      </c>
      <c r="P23" s="8">
        <v>4060.0656251704117</v>
      </c>
      <c r="Q23" s="8">
        <v>4103.5686703624833</v>
      </c>
      <c r="R23" s="8">
        <v>2610.3285091742009</v>
      </c>
      <c r="S23" s="8">
        <v>0</v>
      </c>
      <c r="T23" s="8">
        <v>0</v>
      </c>
    </row>
    <row r="24" spans="2:20" x14ac:dyDescent="0.3">
      <c r="B24" s="6" t="s">
        <v>21</v>
      </c>
      <c r="C24" s="8">
        <f t="shared" ref="C24" si="2">SUM(C8:C23)</f>
        <v>2429695.8838490555</v>
      </c>
      <c r="D24" s="8">
        <v>195270.39781753984</v>
      </c>
      <c r="E24" s="8">
        <v>249814.07841901254</v>
      </c>
      <c r="F24" s="8">
        <v>293003.68599063519</v>
      </c>
      <c r="G24" s="8">
        <v>194315.40666064748</v>
      </c>
      <c r="H24" s="8">
        <v>237704.77771290176</v>
      </c>
      <c r="I24" s="8">
        <v>196786.63220496409</v>
      </c>
      <c r="J24" s="8">
        <v>327006.95359013451</v>
      </c>
      <c r="K24" s="8">
        <v>221358.54749030276</v>
      </c>
      <c r="L24" s="8">
        <v>234087.3298310957</v>
      </c>
      <c r="M24" s="8">
        <v>250920.2506801596</v>
      </c>
      <c r="N24" s="8">
        <v>221250.91879934471</v>
      </c>
      <c r="O24" s="8">
        <v>302369.70428158343</v>
      </c>
      <c r="P24" s="8">
        <v>221662.24852273508</v>
      </c>
      <c r="Q24" s="8">
        <v>213597.07085056559</v>
      </c>
      <c r="R24" s="8">
        <v>221857.97786073826</v>
      </c>
      <c r="S24" s="8">
        <v>208644.41738781365</v>
      </c>
      <c r="T24" s="8">
        <v>217384.81310008164</v>
      </c>
    </row>
    <row r="25" spans="2:20" x14ac:dyDescent="0.3">
      <c r="B25" s="6" t="s">
        <v>22</v>
      </c>
      <c r="C25" s="8">
        <f>D25+NPV($C$7,E25:T25)</f>
        <v>239331.62676284224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10343.0703125</v>
      </c>
      <c r="J25" s="8">
        <v>10123.0478515625</v>
      </c>
      <c r="K25" s="8">
        <v>20030.416015625</v>
      </c>
      <c r="L25" s="8">
        <v>18172.1494140625</v>
      </c>
      <c r="M25" s="8">
        <v>23646.4033203125</v>
      </c>
      <c r="N25" s="8">
        <v>23974.2001953125</v>
      </c>
      <c r="O25" s="8">
        <v>33043.0634765625</v>
      </c>
      <c r="P25" s="8">
        <v>33305.7001953125</v>
      </c>
      <c r="Q25" s="8">
        <v>42308.0146484375</v>
      </c>
      <c r="R25" s="8">
        <v>43057.34326171875</v>
      </c>
      <c r="S25" s="8">
        <v>170616.421875</v>
      </c>
      <c r="T25" s="8">
        <v>174044.87451171875</v>
      </c>
    </row>
    <row r="26" spans="2:20" x14ac:dyDescent="0.3">
      <c r="B26" s="6" t="s">
        <v>23</v>
      </c>
      <c r="C26" s="8">
        <f>SUM(C24,C25)</f>
        <v>2669027.5106118978</v>
      </c>
      <c r="D26" s="8">
        <v>195270.39781753984</v>
      </c>
      <c r="E26" s="8">
        <v>249814.07841901254</v>
      </c>
      <c r="F26" s="8">
        <v>293003.68599063519</v>
      </c>
      <c r="G26" s="8">
        <v>194315.40666064748</v>
      </c>
      <c r="H26" s="8">
        <v>237704.77771290176</v>
      </c>
      <c r="I26" s="8">
        <v>207129.70251746409</v>
      </c>
      <c r="J26" s="8">
        <v>337130.00144169701</v>
      </c>
      <c r="K26" s="8">
        <v>241388.96350592776</v>
      </c>
      <c r="L26" s="8">
        <v>252259.4792451582</v>
      </c>
      <c r="M26" s="8">
        <v>274566.6540004721</v>
      </c>
      <c r="N26" s="8">
        <v>245225.11899465721</v>
      </c>
      <c r="O26" s="8">
        <v>335412.76775814593</v>
      </c>
      <c r="P26" s="8">
        <v>254967.94871804758</v>
      </c>
      <c r="Q26" s="8">
        <v>255905.08549900309</v>
      </c>
      <c r="R26" s="8">
        <v>264915.32112245704</v>
      </c>
      <c r="S26" s="8">
        <v>379260.83926281368</v>
      </c>
      <c r="T26" s="8">
        <v>391429.68761180039</v>
      </c>
    </row>
    <row r="27" spans="2:20" x14ac:dyDescent="0.3">
      <c r="B27" s="6" t="s">
        <v>24</v>
      </c>
      <c r="C27" s="8"/>
      <c r="D27" s="8">
        <v>195270.39781753984</v>
      </c>
      <c r="E27" s="8">
        <v>428110.4253918301</v>
      </c>
      <c r="F27" s="8">
        <v>682649.55142333102</v>
      </c>
      <c r="G27" s="8">
        <v>839986.03261431493</v>
      </c>
      <c r="H27" s="8">
        <v>1019377.1109424962</v>
      </c>
      <c r="I27" s="8">
        <v>1165072.5791410182</v>
      </c>
      <c r="J27" s="8">
        <v>1386097.7814688245</v>
      </c>
      <c r="K27" s="8">
        <v>1533601.3532068513</v>
      </c>
      <c r="L27" s="8">
        <v>1677273.7556739089</v>
      </c>
      <c r="M27" s="8">
        <v>1823025.7086763498</v>
      </c>
      <c r="N27" s="8">
        <v>1944356.8486090053</v>
      </c>
      <c r="O27" s="8">
        <v>2099034.5276183593</v>
      </c>
      <c r="P27" s="8">
        <v>2208625.3986472562</v>
      </c>
      <c r="Q27" s="8">
        <v>2311145.3609183435</v>
      </c>
      <c r="R27" s="8">
        <v>2410063.817067768</v>
      </c>
      <c r="S27" s="8">
        <v>2542056.2359267455</v>
      </c>
      <c r="T27" s="8">
        <v>2669027.5106118978</v>
      </c>
    </row>
  </sheetData>
  <pageMargins left="0.7" right="0.7" top="0.91666666666666663" bottom="0.75" header="0.3" footer="0.3"/>
  <pageSetup paperSize="5" scale="52" orientation="landscape" r:id="rId1"/>
  <headerFooter>
    <oddHeader>&amp;R&amp;"Times New Roman,Bold"&amp;10KyPSC Case No. 2024-00197
KSES-DR-01-021(b)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060D5A96BD740BA2F82E2316E89F5" ma:contentTypeVersion="4" ma:contentTypeDescription="Create a new document." ma:contentTypeScope="" ma:versionID="34f472decaa46aa871c69b497b5c8bf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44813-33FF-4B65-93DA-887E9CE4E1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ACD7E5-9DE8-4672-9444-04B5B674437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3c9d8c27-8a6d-4d9e-a15e-ef5d28c114af"/>
    <ds:schemaRef ds:uri="2612a682-5ffb-4b9c-9555-017618935178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FC7D7E3-0205-452B-8650-D3F264EAE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PVRR</vt:lpstr>
      <vt:lpstr>PVRRBaseYear</vt:lpstr>
      <vt:lpstr>PVRREndYear</vt:lpstr>
      <vt:lpstr>PVRRScenario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Peterson, Matthew</dc:creator>
  <cp:lastModifiedBy>Sunderman, Minna</cp:lastModifiedBy>
  <cp:lastPrinted>2024-09-03T21:07:31Z</cp:lastPrinted>
  <dcterms:created xsi:type="dcterms:W3CDTF">2024-08-27T12:36:40Z</dcterms:created>
  <dcterms:modified xsi:type="dcterms:W3CDTF">2024-09-03T21:07:39Z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0x010100FC3060D5A96BD740BA2F82E2316E89F5</vt:lpwstr>
  </property>
</Properties>
</file>