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lakescap-my.sharepoint.com/personal/dpfoster_glcap_org/Documents/Documents/Rate Cases/Sandy Hook ARF/Sandy Hook 3rd Data Request/"/>
    </mc:Choice>
  </mc:AlternateContent>
  <xr:revisionPtr revIDLastSave="258" documentId="8_{8A15C065-42B9-4CC2-B9D2-14EC83C41338}" xr6:coauthVersionLast="47" xr6:coauthVersionMax="47" xr10:uidLastSave="{4EDA8A98-3532-4F9E-9959-D495BA096A55}"/>
  <bookViews>
    <workbookView xWindow="28680" yWindow="-120" windowWidth="29040" windowHeight="15720" activeTab="2" xr2:uid="{1EF0CDFA-AC5A-43BB-8CA4-61CEC8941DE0}"/>
  </bookViews>
  <sheets>
    <sheet name="QuickBooks Desktop Export Tips" sheetId="2" r:id="rId1"/>
    <sheet name="Sheet1" sheetId="1" r:id="rId2"/>
    <sheet name="Reconciliation" sheetId="3" r:id="rId3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Sheet1!$A:$B,Sheet1!$1:$2</definedName>
    <definedName name="QB_COLUMN_3000" localSheetId="1" hidden="1">Sheet1!$C$1</definedName>
    <definedName name="QB_COLUMN_3010" localSheetId="1" hidden="1">Sheet1!$E$1</definedName>
    <definedName name="QB_COLUMN_3020" localSheetId="1" hidden="1">Sheet1!$G$1</definedName>
    <definedName name="QB_COLUMN_57200" localSheetId="1" hidden="1">Sheet1!$C$2</definedName>
    <definedName name="QB_COLUMN_57201" localSheetId="1" hidden="1">Sheet1!$G$2</definedName>
    <definedName name="QB_COLUMN_57202" localSheetId="1" hidden="1">Sheet1!$K$2</definedName>
    <definedName name="QB_COLUMN_58210" localSheetId="1" hidden="1">Sheet1!$E$2</definedName>
    <definedName name="QB_COLUMN_58211" localSheetId="1" hidden="1">Sheet1!$I$2</definedName>
    <definedName name="QB_COLUMN_58212" localSheetId="1" hidden="1">Sheet1!$M$2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Sheet1!$19:$19,Sheet1!$20:$20,Sheet1!$21:$21,Sheet1!$22:$22,Sheet1!$23:$23,Sheet1!$24:$24,Sheet1!$25:$25,Sheet1!$26:$26,Sheet1!$27:$27,Sheet1!$28:$28,Sheet1!$29:$29,Sheet1!$30:$30,Sheet1!$31:$31,Sheet1!$32:$32,Sheet1!$33:$33,Sheet1!$34:$34</definedName>
    <definedName name="QB_DATA_2" localSheetId="1" hidden="1">Sheet1!$35:$35,Sheet1!$36:$36,Sheet1!$37:$37,Sheet1!$38:$38,Sheet1!$39:$39,Sheet1!$40:$40,Sheet1!$41:$41,Sheet1!$42:$42,Sheet1!$43:$43,Sheet1!$44:$44,Sheet1!$45:$45,Sheet1!$46:$46,Sheet1!$47:$47,Sheet1!$48:$48,Sheet1!$49:$49,Sheet1!$50:$50</definedName>
    <definedName name="QB_DATA_3" localSheetId="1" hidden="1">Sheet1!$51:$51,Sheet1!$52:$52,Sheet1!$53:$53,Sheet1!$54:$54,Sheet1!$55:$55,Sheet1!$56:$56,Sheet1!$57:$57,Sheet1!$58:$58,Sheet1!$59:$59,Sheet1!$60:$60,Sheet1!$61:$61,Sheet1!$62:$62,Sheet1!$63:$63,Sheet1!$64:$64,Sheet1!$65:$65,Sheet1!$66:$66</definedName>
    <definedName name="QB_DATA_4" localSheetId="1" hidden="1">Sheet1!$67:$67,Sheet1!$68:$68,Sheet1!$69:$69,Sheet1!$70:$70,Sheet1!$71:$71,Sheet1!$72:$72,Sheet1!$73:$73,Sheet1!$74:$74,Sheet1!$75:$75,Sheet1!$76:$76,Sheet1!$77:$77,Sheet1!$78:$78,Sheet1!$79:$79,Sheet1!$80:$80,Sheet1!$81:$81,Sheet1!$82:$82</definedName>
    <definedName name="QB_DATA_5" localSheetId="1" hidden="1">Sheet1!$83:$83,Sheet1!$84:$84,Sheet1!$85:$85,Sheet1!$86:$86,Sheet1!$87:$87,Sheet1!$88:$88,Sheet1!$89:$89,Sheet1!$90:$90,Sheet1!$91:$91,Sheet1!$92:$92,Sheet1!$93:$93,Sheet1!$94:$94,Sheet1!$95:$95,Sheet1!$96:$96,Sheet1!$97:$97,Sheet1!$98:$98</definedName>
    <definedName name="QB_DATA_6" localSheetId="1" hidden="1">Sheet1!$99:$99,Sheet1!$100:$100,Sheet1!$101:$101,Sheet1!$102:$102,Sheet1!$103:$103,Sheet1!$104:$104,Sheet1!$105:$105,Sheet1!$106:$106,Sheet1!$107:$107,Sheet1!$108:$108,Sheet1!$109:$109,Sheet1!$110:$110,Sheet1!$111:$111,Sheet1!$112:$112,Sheet1!$113:$113,Sheet1!$114:$114</definedName>
    <definedName name="QB_DATA_7" localSheetId="1" hidden="1">Sheet1!$115:$115,Sheet1!$116:$116,Sheet1!$117:$117,Sheet1!$118:$118,Sheet1!$119:$119,Sheet1!$120:$120,Sheet1!$121:$121,Sheet1!$122:$122,Sheet1!$123:$123,Sheet1!$124:$124,Sheet1!$125:$125,Sheet1!$126:$126,Sheet1!$127:$127,Sheet1!$128:$128,Sheet1!$129:$129,Sheet1!$130:$130</definedName>
    <definedName name="QB_DATA_8" localSheetId="1" hidden="1">Sheet1!$131:$131,Sheet1!$132:$132,Sheet1!$133:$133,Sheet1!$134:$134,Sheet1!$135:$135,Sheet1!$136:$136,Sheet1!$137:$137,Sheet1!$138:$138,Sheet1!$139:$139</definedName>
    <definedName name="QB_FORMULA_0" localSheetId="1" hidden="1">Sheet1!$C$140,Sheet1!$E$140,Sheet1!$G$140,Sheet1!$I$140,Sheet1!$K$140,Sheet1!$M$140</definedName>
    <definedName name="QB_ROW_100210" localSheetId="1" hidden="1">Sheet1!$B$112</definedName>
    <definedName name="QB_ROW_101210" localSheetId="1" hidden="1">Sheet1!$B$114</definedName>
    <definedName name="QB_ROW_102210" localSheetId="1" hidden="1">Sheet1!$B$116</definedName>
    <definedName name="QB_ROW_104210" localSheetId="1" hidden="1">Sheet1!$B$118</definedName>
    <definedName name="QB_ROW_105210" localSheetId="1" hidden="1">Sheet1!$B$119</definedName>
    <definedName name="QB_ROW_106210" localSheetId="1" hidden="1">Sheet1!$B$120</definedName>
    <definedName name="QB_ROW_107210" localSheetId="1" hidden="1">Sheet1!$B$121</definedName>
    <definedName name="QB_ROW_108210" localSheetId="1" hidden="1">Sheet1!$B$126</definedName>
    <definedName name="QB_ROW_109210" localSheetId="1" hidden="1">Sheet1!$B$128</definedName>
    <definedName name="QB_ROW_110210" localSheetId="1" hidden="1">Sheet1!$B$130</definedName>
    <definedName name="QB_ROW_111210" localSheetId="1" hidden="1">Sheet1!$B$131</definedName>
    <definedName name="QB_ROW_112210" localSheetId="1" hidden="1">Sheet1!$B$132</definedName>
    <definedName name="QB_ROW_114210" localSheetId="1" hidden="1">Sheet1!$B$134</definedName>
    <definedName name="QB_ROW_116210" localSheetId="1" hidden="1">Sheet1!$B$136</definedName>
    <definedName name="QB_ROW_119210" localSheetId="1" hidden="1">Sheet1!$B$138</definedName>
    <definedName name="QB_ROW_121210" localSheetId="1" hidden="1">Sheet1!$B$129</definedName>
    <definedName name="QB_ROW_122210" localSheetId="1" hidden="1">Sheet1!$B$35</definedName>
    <definedName name="QB_ROW_123210" localSheetId="1" hidden="1">Sheet1!$B$34</definedName>
    <definedName name="QB_ROW_124210" localSheetId="1" hidden="1">Sheet1!$B$75</definedName>
    <definedName name="QB_ROW_125210" localSheetId="1" hidden="1">Sheet1!$B$77</definedName>
    <definedName name="QB_ROW_126210" localSheetId="1" hidden="1">Sheet1!$B$25</definedName>
    <definedName name="QB_ROW_127210" localSheetId="1" hidden="1">Sheet1!$B$58</definedName>
    <definedName name="QB_ROW_128210" localSheetId="1" hidden="1">Sheet1!$B$117</definedName>
    <definedName name="QB_ROW_133210" localSheetId="1" hidden="1">Sheet1!$B$13</definedName>
    <definedName name="QB_ROW_134210" localSheetId="1" hidden="1">Sheet1!$B$14</definedName>
    <definedName name="QB_ROW_135210" localSheetId="1" hidden="1">Sheet1!$B$21</definedName>
    <definedName name="QB_ROW_136210" localSheetId="1" hidden="1">Sheet1!$B$24</definedName>
    <definedName name="QB_ROW_137210" localSheetId="1" hidden="1">Sheet1!$B$27</definedName>
    <definedName name="QB_ROW_138210" localSheetId="1" hidden="1">Sheet1!$B$63</definedName>
    <definedName name="QB_ROW_139210" localSheetId="1" hidden="1">Sheet1!$B$64</definedName>
    <definedName name="QB_ROW_140210" localSheetId="1" hidden="1">Sheet1!$B$69</definedName>
    <definedName name="QB_ROW_144210" localSheetId="1" hidden="1">Sheet1!$B$115</definedName>
    <definedName name="QB_ROW_146210" localSheetId="1" hidden="1">Sheet1!$B$127</definedName>
    <definedName name="QB_ROW_147210" localSheetId="1" hidden="1">Sheet1!$B$133</definedName>
    <definedName name="QB_ROW_148210" localSheetId="1" hidden="1">Sheet1!$B$137</definedName>
    <definedName name="QB_ROW_149210" localSheetId="1" hidden="1">Sheet1!$B$15</definedName>
    <definedName name="QB_ROW_151210" localSheetId="1" hidden="1">Sheet1!$B$33</definedName>
    <definedName name="QB_ROW_152210" localSheetId="1" hidden="1">Sheet1!$B$71</definedName>
    <definedName name="QB_ROW_153210" localSheetId="1" hidden="1">Sheet1!$B$28</definedName>
    <definedName name="QB_ROW_154210" localSheetId="1" hidden="1">Sheet1!$B$55</definedName>
    <definedName name="QB_ROW_155210" localSheetId="1" hidden="1">Sheet1!$B$76</definedName>
    <definedName name="QB_ROW_156210" localSheetId="1" hidden="1">Sheet1!$B$22</definedName>
    <definedName name="QB_ROW_157210" localSheetId="1" hidden="1">Sheet1!$B$68</definedName>
    <definedName name="QB_ROW_158210" localSheetId="1" hidden="1">Sheet1!$B$65</definedName>
    <definedName name="QB_ROW_160210" localSheetId="1" hidden="1">Sheet1!$B$122</definedName>
    <definedName name="QB_ROW_161210" localSheetId="1" hidden="1">Sheet1!$B$123</definedName>
    <definedName name="QB_ROW_162210" localSheetId="1" hidden="1">Sheet1!$B$97</definedName>
    <definedName name="QB_ROW_163210" localSheetId="1" hidden="1">Sheet1!$B$124</definedName>
    <definedName name="QB_ROW_164210" localSheetId="1" hidden="1">Sheet1!$B$52</definedName>
    <definedName name="QB_ROW_165210" localSheetId="1" hidden="1">Sheet1!$B$80</definedName>
    <definedName name="QB_ROW_166210" localSheetId="1" hidden="1">Sheet1!$B$83</definedName>
    <definedName name="QB_ROW_167210" localSheetId="1" hidden="1">Sheet1!$B$95</definedName>
    <definedName name="QB_ROW_168210" localSheetId="1" hidden="1">Sheet1!$B$66</definedName>
    <definedName name="QB_ROW_169210" localSheetId="1" hidden="1">Sheet1!$B$125</definedName>
    <definedName name="QB_ROW_170210" localSheetId="1" hidden="1">Sheet1!$B$79</definedName>
    <definedName name="QB_ROW_172210" localSheetId="1" hidden="1">Sheet1!$B$82</definedName>
    <definedName name="QB_ROW_173210" localSheetId="1" hidden="1">Sheet1!$B$53</definedName>
    <definedName name="QB_ROW_174210" localSheetId="1" hidden="1">Sheet1!$B$81</definedName>
    <definedName name="QB_ROW_175210" localSheetId="1" hidden="1">Sheet1!$B$139</definedName>
    <definedName name="QB_ROW_176210" localSheetId="1" hidden="1">Sheet1!$B$30</definedName>
    <definedName name="QB_ROW_177210" localSheetId="1" hidden="1">Sheet1!$B$59</definedName>
    <definedName name="QB_ROW_182210" localSheetId="1" hidden="1">Sheet1!$B$106</definedName>
    <definedName name="QB_ROW_183210" localSheetId="1" hidden="1">Sheet1!$B$107</definedName>
    <definedName name="QB_ROW_184210" localSheetId="1" hidden="1">Sheet1!$B$31</definedName>
    <definedName name="QB_ROW_187210" localSheetId="1" hidden="1">Sheet1!$B$135</definedName>
    <definedName name="QB_ROW_188210" localSheetId="1" hidden="1">Sheet1!$B$113</definedName>
    <definedName name="QB_ROW_23210" localSheetId="1" hidden="1">Sheet1!$B$87</definedName>
    <definedName name="QB_ROW_25301" localSheetId="1" hidden="1">Sheet1!$A$140</definedName>
    <definedName name="QB_ROW_26210" localSheetId="1" hidden="1">Sheet1!$B$3</definedName>
    <definedName name="QB_ROW_27210" localSheetId="1" hidden="1">Sheet1!$B$4</definedName>
    <definedName name="QB_ROW_28210" localSheetId="1" hidden="1">Sheet1!$B$5</definedName>
    <definedName name="QB_ROW_29210" localSheetId="1" hidden="1">Sheet1!$B$6</definedName>
    <definedName name="QB_ROW_30210" localSheetId="1" hidden="1">Sheet1!$B$7</definedName>
    <definedName name="QB_ROW_31210" localSheetId="1" hidden="1">Sheet1!$B$8</definedName>
    <definedName name="QB_ROW_33210" localSheetId="1" hidden="1">Sheet1!$B$10</definedName>
    <definedName name="QB_ROW_34210" localSheetId="1" hidden="1">Sheet1!$B$11</definedName>
    <definedName name="QB_ROW_35210" localSheetId="1" hidden="1">Sheet1!$B$16</definedName>
    <definedName name="QB_ROW_36210" localSheetId="1" hidden="1">Sheet1!$B$17</definedName>
    <definedName name="QB_ROW_37210" localSheetId="1" hidden="1">Sheet1!$B$23</definedName>
    <definedName name="QB_ROW_38210" localSheetId="1" hidden="1">Sheet1!$B$26</definedName>
    <definedName name="QB_ROW_39210" localSheetId="1" hidden="1">Sheet1!$B$29</definedName>
    <definedName name="QB_ROW_40210" localSheetId="1" hidden="1">Sheet1!$B$32</definedName>
    <definedName name="QB_ROW_41210" localSheetId="1" hidden="1">Sheet1!$B$36</definedName>
    <definedName name="QB_ROW_42210" localSheetId="1" hidden="1">Sheet1!$B$37</definedName>
    <definedName name="QB_ROW_43210" localSheetId="1" hidden="1">Sheet1!$B$38</definedName>
    <definedName name="QB_ROW_44210" localSheetId="1" hidden="1">Sheet1!$B$39</definedName>
    <definedName name="QB_ROW_45210" localSheetId="1" hidden="1">Sheet1!$B$40</definedName>
    <definedName name="QB_ROW_46210" localSheetId="1" hidden="1">Sheet1!$B$41</definedName>
    <definedName name="QB_ROW_47210" localSheetId="1" hidden="1">Sheet1!$B$42</definedName>
    <definedName name="QB_ROW_48210" localSheetId="1" hidden="1">Sheet1!$B$43</definedName>
    <definedName name="QB_ROW_49210" localSheetId="1" hidden="1">Sheet1!$B$44</definedName>
    <definedName name="QB_ROW_50210" localSheetId="1" hidden="1">Sheet1!$B$45</definedName>
    <definedName name="QB_ROW_51210" localSheetId="1" hidden="1">Sheet1!$B$46</definedName>
    <definedName name="QB_ROW_52210" localSheetId="1" hidden="1">Sheet1!$B$47</definedName>
    <definedName name="QB_ROW_53210" localSheetId="1" hidden="1">Sheet1!$B$48</definedName>
    <definedName name="QB_ROW_54210" localSheetId="1" hidden="1">Sheet1!$B$49</definedName>
    <definedName name="QB_ROW_55210" localSheetId="1" hidden="1">Sheet1!$B$50</definedName>
    <definedName name="QB_ROW_56210" localSheetId="1" hidden="1">Sheet1!$B$51</definedName>
    <definedName name="QB_ROW_57210" localSheetId="1" hidden="1">Sheet1!$B$54</definedName>
    <definedName name="QB_ROW_58210" localSheetId="1" hidden="1">Sheet1!$B$56</definedName>
    <definedName name="QB_ROW_59210" localSheetId="1" hidden="1">Sheet1!$B$57</definedName>
    <definedName name="QB_ROW_60210" localSheetId="1" hidden="1">Sheet1!$B$60</definedName>
    <definedName name="QB_ROW_61210" localSheetId="1" hidden="1">Sheet1!$B$61</definedName>
    <definedName name="QB_ROW_62210" localSheetId="1" hidden="1">Sheet1!$B$62</definedName>
    <definedName name="QB_ROW_63210" localSheetId="1" hidden="1">Sheet1!$B$67</definedName>
    <definedName name="QB_ROW_64210" localSheetId="1" hidden="1">Sheet1!$B$70</definedName>
    <definedName name="QB_ROW_65210" localSheetId="1" hidden="1">Sheet1!$B$72</definedName>
    <definedName name="QB_ROW_66210" localSheetId="1" hidden="1">Sheet1!$B$73</definedName>
    <definedName name="QB_ROW_67210" localSheetId="1" hidden="1">Sheet1!$B$74</definedName>
    <definedName name="QB_ROW_68210" localSheetId="1" hidden="1">Sheet1!$B$78</definedName>
    <definedName name="QB_ROW_69210" localSheetId="1" hidden="1">Sheet1!$B$84</definedName>
    <definedName name="QB_ROW_70210" localSheetId="1" hidden="1">Sheet1!$B$85</definedName>
    <definedName name="QB_ROW_71210" localSheetId="1" hidden="1">Sheet1!$B$86</definedName>
    <definedName name="QB_ROW_72210" localSheetId="1" hidden="1">Sheet1!$B$9</definedName>
    <definedName name="QB_ROW_73210" localSheetId="1" hidden="1">Sheet1!$B$12</definedName>
    <definedName name="QB_ROW_74210" localSheetId="1" hidden="1">Sheet1!$B$18</definedName>
    <definedName name="QB_ROW_75210" localSheetId="1" hidden="1">Sheet1!$B$19</definedName>
    <definedName name="QB_ROW_76210" localSheetId="1" hidden="1">Sheet1!$B$20</definedName>
    <definedName name="QB_ROW_77210" localSheetId="1" hidden="1">Sheet1!$B$88</definedName>
    <definedName name="QB_ROW_78210" localSheetId="1" hidden="1">Sheet1!$B$89</definedName>
    <definedName name="QB_ROW_79210" localSheetId="1" hidden="1">Sheet1!$B$90</definedName>
    <definedName name="QB_ROW_80210" localSheetId="1" hidden="1">Sheet1!$B$91</definedName>
    <definedName name="QB_ROW_81210" localSheetId="1" hidden="1">Sheet1!$B$92</definedName>
    <definedName name="QB_ROW_82210" localSheetId="1" hidden="1">Sheet1!$B$93</definedName>
    <definedName name="QB_ROW_83210" localSheetId="1" hidden="1">Sheet1!$B$94</definedName>
    <definedName name="QB_ROW_85210" localSheetId="1" hidden="1">Sheet1!$B$96</definedName>
    <definedName name="QB_ROW_86210" localSheetId="1" hidden="1">Sheet1!$B$98</definedName>
    <definedName name="QB_ROW_87210" localSheetId="1" hidden="1">Sheet1!$B$99</definedName>
    <definedName name="QB_ROW_88210" localSheetId="1" hidden="1">Sheet1!$B$100</definedName>
    <definedName name="QB_ROW_89210" localSheetId="1" hidden="1">Sheet1!$B$101</definedName>
    <definedName name="QB_ROW_90210" localSheetId="1" hidden="1">Sheet1!$B$102</definedName>
    <definedName name="QB_ROW_91210" localSheetId="1" hidden="1">Sheet1!$B$103</definedName>
    <definedName name="QB_ROW_92210" localSheetId="1" hidden="1">Sheet1!$B$104</definedName>
    <definedName name="QB_ROW_94210" localSheetId="1" hidden="1">Sheet1!$B$105</definedName>
    <definedName name="QB_ROW_95210" localSheetId="1" hidden="1">Sheet1!$B$108</definedName>
    <definedName name="QB_ROW_97210" localSheetId="1" hidden="1">Sheet1!$B$109</definedName>
    <definedName name="QB_ROW_98210" localSheetId="1" hidden="1">Sheet1!$B$110</definedName>
    <definedName name="QB_ROW_99210" localSheetId="1" hidden="1">Sheet1!$B$111</definedName>
    <definedName name="QBCANSUPPORTUPDATE" localSheetId="1">TRUE</definedName>
    <definedName name="QBCOMPANYFILENAME" localSheetId="1">"N:\AUDITS\Elliott County Audits\Sandy Hook Water District\QB\Sandy Hook Water District.qbw"</definedName>
    <definedName name="QBENDDATE" localSheetId="1">20231231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95</definedName>
    <definedName name="QBREPORTCOMPANYID" localSheetId="1">"442e7f0bbc53462290de0e64afc79f8a"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23</definedName>
    <definedName name="QBREPORTTYPE" localSheetId="1">329</definedName>
    <definedName name="QBROWHEADERS" localSheetId="1">2</definedName>
    <definedName name="QBSTARTDATE" localSheetId="1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25" i="3"/>
  <c r="H10" i="3"/>
  <c r="H20" i="3"/>
  <c r="H19" i="3"/>
  <c r="H55" i="3"/>
  <c r="H54" i="3"/>
  <c r="H52" i="3"/>
  <c r="H57" i="3" s="1"/>
  <c r="H59" i="3" s="1"/>
  <c r="H50" i="3"/>
  <c r="P111" i="1"/>
  <c r="H41" i="3"/>
  <c r="H40" i="3"/>
  <c r="H36" i="3"/>
  <c r="H35" i="3"/>
  <c r="P107" i="1"/>
  <c r="P106" i="1"/>
  <c r="H23" i="3"/>
  <c r="P104" i="1"/>
  <c r="H22" i="3"/>
  <c r="P103" i="1"/>
  <c r="P102" i="1"/>
  <c r="H8" i="3"/>
  <c r="P96" i="1"/>
  <c r="H4" i="3"/>
  <c r="P95" i="1"/>
  <c r="P118" i="1"/>
  <c r="P116" i="1"/>
  <c r="P115" i="1"/>
  <c r="P113" i="1"/>
  <c r="P98" i="1"/>
  <c r="P110" i="1"/>
  <c r="P109" i="1"/>
  <c r="P108" i="1"/>
  <c r="P105" i="1"/>
  <c r="P101" i="1"/>
  <c r="M140" i="1" l="1"/>
  <c r="K140" i="1"/>
  <c r="I140" i="1"/>
  <c r="G140" i="1"/>
  <c r="E140" i="1"/>
  <c r="C140" i="1"/>
</calcChain>
</file>

<file path=xl/sharedStrings.xml><?xml version="1.0" encoding="utf-8"?>
<sst xmlns="http://schemas.openxmlformats.org/spreadsheetml/2006/main" count="243" uniqueCount="174">
  <si>
    <t>Unadjusted Balance</t>
  </si>
  <si>
    <t>Adjustments</t>
  </si>
  <si>
    <t>Adjusted Balance</t>
  </si>
  <si>
    <t>Debit</t>
  </si>
  <si>
    <t>Credit</t>
  </si>
  <si>
    <t>1050 Cash On Hand</t>
  </si>
  <si>
    <t>1100 Revenue Fund</t>
  </si>
  <si>
    <t>1101 Revenue Fund FNB</t>
  </si>
  <si>
    <t>1120 Reserve Fund</t>
  </si>
  <si>
    <t>1121 Reserve Fund FNB</t>
  </si>
  <si>
    <t>1130 Operating Fund</t>
  </si>
  <si>
    <t>1131 Operating Fund FNB</t>
  </si>
  <si>
    <t>1140 Coal Development Fund</t>
  </si>
  <si>
    <t>1150 Sinking Fund</t>
  </si>
  <si>
    <t>1151 Sinking Fund FNB</t>
  </si>
  <si>
    <t>1160 Cash - FNB Construction Ac</t>
  </si>
  <si>
    <t>1161 FNB Construction - RD</t>
  </si>
  <si>
    <t>1162 FNB- Construction - Coal</t>
  </si>
  <si>
    <t>1170 Deposit Fees KNB</t>
  </si>
  <si>
    <t>1171 Service Connection Fees</t>
  </si>
  <si>
    <t>1175 Deposit Fees FNB</t>
  </si>
  <si>
    <t>1180 Sewer Holding Fund</t>
  </si>
  <si>
    <t>1181 Sewer Holding Fund FNB</t>
  </si>
  <si>
    <t>1182 FNB Escrow</t>
  </si>
  <si>
    <t>1183 -Equipment Replacement Fun</t>
  </si>
  <si>
    <t>1400 Accounts Receivable</t>
  </si>
  <si>
    <t>1401 Delinquent A/R</t>
  </si>
  <si>
    <t>1410 Unbilled Account Rec.</t>
  </si>
  <si>
    <t>1500 Accounts Receivable Sewer</t>
  </si>
  <si>
    <t>1501 Delinquent A/R Sewer</t>
  </si>
  <si>
    <t>1505 Land Option</t>
  </si>
  <si>
    <t>1800 Prepaid Expenses</t>
  </si>
  <si>
    <t>2050 Construction in Progress</t>
  </si>
  <si>
    <t>2051 CIP (Lines)</t>
  </si>
  <si>
    <t>2100 Land</t>
  </si>
  <si>
    <t>2105 Construction In Progress</t>
  </si>
  <si>
    <t>2110 Land Improvements</t>
  </si>
  <si>
    <t>2150 Accumulated Depreciation</t>
  </si>
  <si>
    <t>2200 Wells and Springs</t>
  </si>
  <si>
    <t>2250 Accumulated Depreciation</t>
  </si>
  <si>
    <t>2300 Electric Pumping Equipment</t>
  </si>
  <si>
    <t>2350 Accumulated Depreciation</t>
  </si>
  <si>
    <t>2400 Transmission &amp; Distributio</t>
  </si>
  <si>
    <t>2450 Accumulated Depreciation</t>
  </si>
  <si>
    <t>2500 Treatment Plant</t>
  </si>
  <si>
    <t>2550 Accumulated Depreciation</t>
  </si>
  <si>
    <t>2600 Structures</t>
  </si>
  <si>
    <t>2650 Accumulated Depreciation</t>
  </si>
  <si>
    <t>2700 Miscellaneous Equipment</t>
  </si>
  <si>
    <t>2750 Accumulated Depreciation</t>
  </si>
  <si>
    <t>2870 Furniture and Fixtures</t>
  </si>
  <si>
    <t>2875 Accumulated Depreciation</t>
  </si>
  <si>
    <t>2900 Transportation Equipment</t>
  </si>
  <si>
    <t>2950 Accumulated Depreciation</t>
  </si>
  <si>
    <t>Deferred Outflows</t>
  </si>
  <si>
    <t>Deferred Outflows OPEB</t>
  </si>
  <si>
    <t>4010 Accounts Payable</t>
  </si>
  <si>
    <t>4015 A/P Construction</t>
  </si>
  <si>
    <t>4120 Accrued FICA/Fed WH</t>
  </si>
  <si>
    <t>4130 Accrued State WH</t>
  </si>
  <si>
    <t>4131 Garnishment W/H</t>
  </si>
  <si>
    <t>4140 Accrued Co. W/H</t>
  </si>
  <si>
    <t>4150 Accrued State Unemployment</t>
  </si>
  <si>
    <t>4160 Accrued School Taxes</t>
  </si>
  <si>
    <t>4170 Accrued Retirement G &amp; A</t>
  </si>
  <si>
    <t>4171 Accured Retirement T &amp; D</t>
  </si>
  <si>
    <t>4180 Accrued Health Insurance</t>
  </si>
  <si>
    <t>4182 - Accrued Liability Insura</t>
  </si>
  <si>
    <t>4190 Accrued Life Insurance</t>
  </si>
  <si>
    <t>4200 Accrued Sales Taxes</t>
  </si>
  <si>
    <t>4210 - Accrued Disability Insur</t>
  </si>
  <si>
    <t>4220 Accrued Dental Insurance</t>
  </si>
  <si>
    <t>4300 Accrued Salaries &amp; Wages</t>
  </si>
  <si>
    <t>4305 Unearned Revenue</t>
  </si>
  <si>
    <t>4310 Compensated Absences</t>
  </si>
  <si>
    <t>4375 Customer Deposits</t>
  </si>
  <si>
    <t>4400 Due to Sewer</t>
  </si>
  <si>
    <t>4500 Accrued Interest</t>
  </si>
  <si>
    <t>4600 Loan Payable - KRWFC Inter</t>
  </si>
  <si>
    <t>5000 Bonds Payable</t>
  </si>
  <si>
    <t>5100 Bonds Payable</t>
  </si>
  <si>
    <t>5200 Loan Payable</t>
  </si>
  <si>
    <t>Deferred Inflows</t>
  </si>
  <si>
    <t>Deferred Inflows OPEB</t>
  </si>
  <si>
    <t>Net OPEB Liability</t>
  </si>
  <si>
    <t>Net Pension Liability</t>
  </si>
  <si>
    <t>6100 Unrestricted Net Assets</t>
  </si>
  <si>
    <t>6200 Temporarily Restricted</t>
  </si>
  <si>
    <t>6300 Permanently Restricted</t>
  </si>
  <si>
    <t>Retained Earnings</t>
  </si>
  <si>
    <t>7100 Water Sales</t>
  </si>
  <si>
    <t>7120 Other Income</t>
  </si>
  <si>
    <t>7130 Tap Fee Income</t>
  </si>
  <si>
    <t>7150 Water Penalty Revenue</t>
  </si>
  <si>
    <t>7200 Service Income</t>
  </si>
  <si>
    <t>7300 Sewer Collection Fees</t>
  </si>
  <si>
    <t>9030 Wages - General Manager</t>
  </si>
  <si>
    <t>9032 Wages - HR Manager</t>
  </si>
  <si>
    <t>9033 Wages - Receptionist</t>
  </si>
  <si>
    <t>9034  Commissioners Wages</t>
  </si>
  <si>
    <t>9035 Code Technician</t>
  </si>
  <si>
    <t>9040 Wages - Superintdent</t>
  </si>
  <si>
    <t>9041 Wages - Operator</t>
  </si>
  <si>
    <t>9050 Retirement - G&amp;A</t>
  </si>
  <si>
    <t>9065 Benefits</t>
  </si>
  <si>
    <t>9070 Contract Labor</t>
  </si>
  <si>
    <t>9090 Water Analysis</t>
  </si>
  <si>
    <t>9140 Meters/Pumps</t>
  </si>
  <si>
    <t>9151 Contract 12 Plant</t>
  </si>
  <si>
    <t>9161 Contract 13 Lines</t>
  </si>
  <si>
    <t>9200 Supplies</t>
  </si>
  <si>
    <t>9220 Office Supplies</t>
  </si>
  <si>
    <t>9230 Computer Maintenance and R</t>
  </si>
  <si>
    <t>9240 System Maintenance and Rep</t>
  </si>
  <si>
    <t>9260 Equipment Maintenance and</t>
  </si>
  <si>
    <t>9279 Purchased Water</t>
  </si>
  <si>
    <t>9280 Telephone &amp; Utilities</t>
  </si>
  <si>
    <t>9281 Wireless Cell</t>
  </si>
  <si>
    <t>9300 Postage &amp; Freight</t>
  </si>
  <si>
    <t>9500 Payroll Taxes</t>
  </si>
  <si>
    <t>9520 Taxes &amp; Licenses</t>
  </si>
  <si>
    <t>9580 Legal &amp; Accounting</t>
  </si>
  <si>
    <t>9590 Professional Services</t>
  </si>
  <si>
    <t>9600 Health Insurance</t>
  </si>
  <si>
    <t>9601 - Liability Insurance</t>
  </si>
  <si>
    <t>9602 - Bond Insurance</t>
  </si>
  <si>
    <t>9603  Worker's Comp</t>
  </si>
  <si>
    <t>9605 Life Insurance</t>
  </si>
  <si>
    <t>9700 Auto Expense</t>
  </si>
  <si>
    <t>9701 Auto Fuel</t>
  </si>
  <si>
    <t>9720 Travel &amp; Entertainment</t>
  </si>
  <si>
    <t>9760 Depreciation Expense</t>
  </si>
  <si>
    <t>9830 Seminars &amp; Training</t>
  </si>
  <si>
    <t>9840 Bank Service Charges</t>
  </si>
  <si>
    <t>9860 Dues &amp; Subscriptions</t>
  </si>
  <si>
    <t>9871 Building Mtn. Cleaning Sup</t>
  </si>
  <si>
    <t>9880 Bad Debt Expense</t>
  </si>
  <si>
    <t>9940 Transfers</t>
  </si>
  <si>
    <t>9920 Interest Income</t>
  </si>
  <si>
    <t>9921 Rural Development Proceeds</t>
  </si>
  <si>
    <t>9950 Interest Expense</t>
  </si>
  <si>
    <t>OPEB Expense</t>
  </si>
  <si>
    <t>TOTAL</t>
  </si>
  <si>
    <t>OtherWater Revenues</t>
  </si>
  <si>
    <t>Sales of Water</t>
  </si>
  <si>
    <t>Salaries and Wages - Employees</t>
  </si>
  <si>
    <t>Salaries and Wages Officers</t>
  </si>
  <si>
    <t>Purchased Water</t>
  </si>
  <si>
    <t>Purchased Power</t>
  </si>
  <si>
    <t>Materials and Supplies</t>
  </si>
  <si>
    <t xml:space="preserve">Contractual Services </t>
  </si>
  <si>
    <t>Water Testing</t>
  </si>
  <si>
    <t>Insurance</t>
  </si>
  <si>
    <t>Bad Debt Expense</t>
  </si>
  <si>
    <t>Miscellaneous Expenses</t>
  </si>
  <si>
    <t>Employee Pensions and Benefits</t>
  </si>
  <si>
    <t>Revenues</t>
  </si>
  <si>
    <t>Total</t>
  </si>
  <si>
    <t>Depreciation</t>
  </si>
  <si>
    <t>Taxes Other Than Income</t>
  </si>
  <si>
    <t>Total Expenses</t>
  </si>
  <si>
    <t>Sandy Hook General Ledger Acounts</t>
  </si>
  <si>
    <t>Balance</t>
  </si>
  <si>
    <t>Other Water Revenues</t>
  </si>
  <si>
    <t>Total Operating Revenues</t>
  </si>
  <si>
    <t>Salaries and Wages - Officers</t>
  </si>
  <si>
    <t>PSC Schedule Of Adjusted Operations</t>
  </si>
  <si>
    <t>x</t>
  </si>
  <si>
    <t>Contractual Services</t>
  </si>
  <si>
    <t>Miscellaneous Expense</t>
  </si>
  <si>
    <t>Total Operation &amp; Maintenance Expenses</t>
  </si>
  <si>
    <t>Depreciation Expense</t>
  </si>
  <si>
    <t>Total Operating Expenses</t>
  </si>
  <si>
    <t>Utility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</si>
</sst>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4" fontId="0" fillId="0" borderId="0" xfId="0" applyNumberFormat="1"/>
    <xf numFmtId="164" fontId="2" fillId="2" borderId="0" xfId="0" applyNumberFormat="1" applyFont="1" applyFill="1"/>
    <xf numFmtId="166" fontId="0" fillId="0" borderId="0" xfId="2" applyNumberFormat="1" applyFont="1"/>
    <xf numFmtId="0" fontId="7" fillId="0" borderId="4" xfId="0" applyFont="1" applyBorder="1"/>
    <xf numFmtId="166" fontId="0" fillId="0" borderId="0" xfId="0" applyNumberFormat="1"/>
    <xf numFmtId="166" fontId="0" fillId="0" borderId="4" xfId="2" applyNumberFormat="1" applyFont="1" applyBorder="1"/>
    <xf numFmtId="166" fontId="0" fillId="0" borderId="5" xfId="0" applyNumberFormat="1" applyBorder="1"/>
    <xf numFmtId="0" fontId="0" fillId="0" borderId="4" xfId="0" applyBorder="1"/>
    <xf numFmtId="164" fontId="2" fillId="0" borderId="0" xfId="0" applyNumberFormat="1" applyFont="1" applyFill="1"/>
    <xf numFmtId="164" fontId="0" fillId="0" borderId="6" xfId="0" applyNumberFormat="1" applyBorder="1"/>
    <xf numFmtId="164" fontId="0" fillId="0" borderId="5" xfId="0" applyNumberFormat="1" applyBorder="1"/>
    <xf numFmtId="39" fontId="0" fillId="0" borderId="6" xfId="0" applyNumberFormat="1" applyBorder="1"/>
    <xf numFmtId="39" fontId="0" fillId="0" borderId="5" xfId="0" applyNumberFormat="1" applyBorder="1"/>
  </cellXfs>
  <cellStyles count="3">
    <cellStyle name="Comma" xfId="2" builtinId="3"/>
    <cellStyle name="Normal" xfId="0" builtinId="0"/>
    <cellStyle name="Normal 2" xfId="1" xr:uid="{B4C324E6-E67F-45A6-BACA-5693DD6BE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C765CED-98EE-42EF-A093-859AAF87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FF13-141A-41D8-B4F9-125B56505ADF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4FC45-6A9A-4429-96FF-5C27228472F9}">
  <sheetPr codeName="Sheet1">
    <pageSetUpPr fitToPage="1"/>
  </sheetPr>
  <dimension ref="A1:Q141"/>
  <sheetViews>
    <sheetView zoomScaleNormal="100" workbookViewId="0">
      <pane xSplit="2" ySplit="2" topLeftCell="C110" activePane="bottomRight" state="frozenSplit"/>
      <selection pane="topRight" activeCell="C1" sqref="C1"/>
      <selection pane="bottomLeft" activeCell="A3" sqref="A3"/>
      <selection pane="bottomRight" activeCell="K117" sqref="K117"/>
    </sheetView>
  </sheetViews>
  <sheetFormatPr defaultRowHeight="15" x14ac:dyDescent="0.25"/>
  <cols>
    <col min="1" max="1" width="3" style="9" customWidth="1"/>
    <col min="2" max="2" width="38" style="9" customWidth="1"/>
    <col min="3" max="3" width="10.85546875" bestFit="1" customWidth="1"/>
    <col min="4" max="4" width="2.28515625" customWidth="1"/>
    <col min="5" max="5" width="10.85546875" bestFit="1" customWidth="1"/>
    <col min="6" max="6" width="2.28515625" customWidth="1"/>
    <col min="7" max="7" width="10.85546875" bestFit="1" customWidth="1"/>
    <col min="8" max="8" width="2.28515625" customWidth="1"/>
    <col min="9" max="9" width="10.85546875" bestFit="1" customWidth="1"/>
    <col min="10" max="10" width="2.28515625" customWidth="1"/>
    <col min="11" max="11" width="10.85546875" bestFit="1" customWidth="1"/>
    <col min="12" max="12" width="2.28515625" customWidth="1"/>
    <col min="13" max="13" width="10.85546875" bestFit="1" customWidth="1"/>
    <col min="15" max="15" width="15.85546875" customWidth="1"/>
    <col min="16" max="16" width="11.5703125" bestFit="1" customWidth="1"/>
  </cols>
  <sheetData>
    <row r="1" spans="1:13" ht="15.75" thickBot="1" x14ac:dyDescent="0.3">
      <c r="A1" s="2"/>
      <c r="B1" s="2"/>
      <c r="C1" s="4" t="s">
        <v>0</v>
      </c>
      <c r="D1" s="3"/>
      <c r="E1" s="5"/>
      <c r="F1" s="1"/>
      <c r="G1" s="4" t="s">
        <v>1</v>
      </c>
      <c r="H1" s="3"/>
      <c r="I1" s="5"/>
      <c r="J1" s="1"/>
      <c r="K1" s="4" t="s">
        <v>2</v>
      </c>
      <c r="L1" s="3"/>
      <c r="M1" s="5"/>
    </row>
    <row r="2" spans="1:13" s="13" customFormat="1" ht="16.5" thickTop="1" thickBot="1" x14ac:dyDescent="0.3">
      <c r="A2" s="10"/>
      <c r="B2" s="10"/>
      <c r="C2" s="11" t="s">
        <v>3</v>
      </c>
      <c r="D2" s="12"/>
      <c r="E2" s="11" t="s">
        <v>4</v>
      </c>
      <c r="F2" s="12"/>
      <c r="G2" s="11" t="s">
        <v>3</v>
      </c>
      <c r="H2" s="12"/>
      <c r="I2" s="11" t="s">
        <v>4</v>
      </c>
      <c r="J2" s="12"/>
      <c r="K2" s="11" t="s">
        <v>3</v>
      </c>
      <c r="L2" s="12"/>
      <c r="M2" s="11" t="s">
        <v>4</v>
      </c>
    </row>
    <row r="3" spans="1:13" ht="15.75" thickTop="1" x14ac:dyDescent="0.25">
      <c r="A3" s="2"/>
      <c r="B3" s="2" t="s">
        <v>5</v>
      </c>
      <c r="C3" s="6">
        <v>400</v>
      </c>
      <c r="D3" s="7"/>
      <c r="E3" s="6"/>
      <c r="F3" s="7"/>
      <c r="G3" s="6"/>
      <c r="H3" s="7"/>
      <c r="I3" s="6"/>
      <c r="J3" s="7"/>
      <c r="K3" s="6">
        <v>400</v>
      </c>
      <c r="L3" s="7"/>
      <c r="M3" s="6"/>
    </row>
    <row r="4" spans="1:13" x14ac:dyDescent="0.25">
      <c r="A4" s="2"/>
      <c r="B4" s="2" t="s">
        <v>6</v>
      </c>
      <c r="C4" s="6">
        <v>0</v>
      </c>
      <c r="D4" s="7"/>
      <c r="E4" s="6"/>
      <c r="F4" s="7"/>
      <c r="G4" s="6"/>
      <c r="H4" s="7"/>
      <c r="I4" s="6"/>
      <c r="J4" s="7"/>
      <c r="K4" s="6">
        <v>0</v>
      </c>
      <c r="L4" s="7"/>
      <c r="M4" s="6"/>
    </row>
    <row r="5" spans="1:13" x14ac:dyDescent="0.25">
      <c r="A5" s="2"/>
      <c r="B5" s="2" t="s">
        <v>7</v>
      </c>
      <c r="C5" s="6">
        <v>387846.63</v>
      </c>
      <c r="D5" s="7"/>
      <c r="E5" s="6"/>
      <c r="F5" s="7"/>
      <c r="G5" s="6"/>
      <c r="H5" s="7"/>
      <c r="I5" s="6"/>
      <c r="J5" s="7"/>
      <c r="K5" s="6">
        <v>387846.63</v>
      </c>
      <c r="L5" s="7"/>
      <c r="M5" s="6"/>
    </row>
    <row r="6" spans="1:13" x14ac:dyDescent="0.25">
      <c r="A6" s="2"/>
      <c r="B6" s="2" t="s">
        <v>8</v>
      </c>
      <c r="C6" s="6">
        <v>0</v>
      </c>
      <c r="D6" s="7"/>
      <c r="E6" s="6"/>
      <c r="F6" s="7"/>
      <c r="G6" s="6"/>
      <c r="H6" s="7"/>
      <c r="I6" s="6"/>
      <c r="J6" s="7"/>
      <c r="K6" s="6">
        <v>0</v>
      </c>
      <c r="L6" s="7"/>
      <c r="M6" s="6"/>
    </row>
    <row r="7" spans="1:13" x14ac:dyDescent="0.25">
      <c r="A7" s="2"/>
      <c r="B7" s="2" t="s">
        <v>9</v>
      </c>
      <c r="C7" s="6">
        <v>225660.63</v>
      </c>
      <c r="D7" s="7"/>
      <c r="E7" s="6"/>
      <c r="F7" s="7"/>
      <c r="G7" s="6"/>
      <c r="H7" s="7"/>
      <c r="I7" s="6"/>
      <c r="J7" s="7"/>
      <c r="K7" s="6">
        <v>225660.63</v>
      </c>
      <c r="L7" s="7"/>
      <c r="M7" s="6"/>
    </row>
    <row r="8" spans="1:13" x14ac:dyDescent="0.25">
      <c r="A8" s="2"/>
      <c r="B8" s="2" t="s">
        <v>10</v>
      </c>
      <c r="C8" s="6">
        <v>0</v>
      </c>
      <c r="D8" s="7"/>
      <c r="E8" s="6"/>
      <c r="F8" s="7"/>
      <c r="G8" s="6"/>
      <c r="H8" s="7"/>
      <c r="I8" s="6"/>
      <c r="J8" s="7"/>
      <c r="K8" s="6">
        <v>0</v>
      </c>
      <c r="L8" s="7"/>
      <c r="M8" s="6"/>
    </row>
    <row r="9" spans="1:13" x14ac:dyDescent="0.25">
      <c r="A9" s="2"/>
      <c r="B9" s="2" t="s">
        <v>11</v>
      </c>
      <c r="C9" s="6">
        <v>63570.12</v>
      </c>
      <c r="D9" s="7"/>
      <c r="E9" s="6"/>
      <c r="F9" s="7"/>
      <c r="G9" s="6"/>
      <c r="H9" s="7"/>
      <c r="I9" s="6"/>
      <c r="J9" s="7"/>
      <c r="K9" s="6">
        <v>63570.12</v>
      </c>
      <c r="L9" s="7"/>
      <c r="M9" s="6"/>
    </row>
    <row r="10" spans="1:13" x14ac:dyDescent="0.25">
      <c r="A10" s="2"/>
      <c r="B10" s="2" t="s">
        <v>12</v>
      </c>
      <c r="C10" s="6">
        <v>0</v>
      </c>
      <c r="D10" s="7"/>
      <c r="E10" s="6"/>
      <c r="F10" s="7"/>
      <c r="G10" s="6"/>
      <c r="H10" s="7"/>
      <c r="I10" s="6"/>
      <c r="J10" s="7"/>
      <c r="K10" s="6">
        <v>0</v>
      </c>
      <c r="L10" s="7"/>
      <c r="M10" s="6"/>
    </row>
    <row r="11" spans="1:13" x14ac:dyDescent="0.25">
      <c r="A11" s="2"/>
      <c r="B11" s="2" t="s">
        <v>13</v>
      </c>
      <c r="C11" s="6">
        <v>0</v>
      </c>
      <c r="D11" s="7"/>
      <c r="E11" s="6"/>
      <c r="F11" s="7"/>
      <c r="G11" s="6"/>
      <c r="H11" s="7"/>
      <c r="I11" s="6"/>
      <c r="J11" s="7"/>
      <c r="K11" s="6">
        <v>0</v>
      </c>
      <c r="L11" s="7"/>
      <c r="M11" s="6"/>
    </row>
    <row r="12" spans="1:13" x14ac:dyDescent="0.25">
      <c r="A12" s="2"/>
      <c r="B12" s="2" t="s">
        <v>14</v>
      </c>
      <c r="C12" s="6">
        <v>280123.83</v>
      </c>
      <c r="D12" s="7"/>
      <c r="E12" s="6"/>
      <c r="F12" s="7"/>
      <c r="G12" s="6"/>
      <c r="H12" s="7"/>
      <c r="I12" s="6"/>
      <c r="J12" s="7"/>
      <c r="K12" s="6">
        <v>280123.83</v>
      </c>
      <c r="L12" s="7"/>
      <c r="M12" s="6"/>
    </row>
    <row r="13" spans="1:13" x14ac:dyDescent="0.25">
      <c r="A13" s="2"/>
      <c r="B13" s="2" t="s">
        <v>15</v>
      </c>
      <c r="C13" s="6">
        <v>821.34</v>
      </c>
      <c r="D13" s="7"/>
      <c r="E13" s="6"/>
      <c r="F13" s="7"/>
      <c r="G13" s="6"/>
      <c r="H13" s="7"/>
      <c r="I13" s="6"/>
      <c r="J13" s="7"/>
      <c r="K13" s="6">
        <v>821.34</v>
      </c>
      <c r="L13" s="7"/>
      <c r="M13" s="6"/>
    </row>
    <row r="14" spans="1:13" x14ac:dyDescent="0.25">
      <c r="A14" s="2"/>
      <c r="B14" s="2" t="s">
        <v>16</v>
      </c>
      <c r="C14" s="6">
        <v>0</v>
      </c>
      <c r="D14" s="7"/>
      <c r="E14" s="6"/>
      <c r="F14" s="7"/>
      <c r="G14" s="6"/>
      <c r="H14" s="7"/>
      <c r="I14" s="6"/>
      <c r="J14" s="7"/>
      <c r="K14" s="6">
        <v>0</v>
      </c>
      <c r="L14" s="7"/>
      <c r="M14" s="6"/>
    </row>
    <row r="15" spans="1:13" x14ac:dyDescent="0.25">
      <c r="A15" s="2"/>
      <c r="B15" s="2" t="s">
        <v>17</v>
      </c>
      <c r="C15" s="6">
        <v>0</v>
      </c>
      <c r="D15" s="7"/>
      <c r="E15" s="6"/>
      <c r="F15" s="7"/>
      <c r="G15" s="6"/>
      <c r="H15" s="7"/>
      <c r="I15" s="6"/>
      <c r="J15" s="7"/>
      <c r="K15" s="6">
        <v>0</v>
      </c>
      <c r="L15" s="7"/>
      <c r="M15" s="6"/>
    </row>
    <row r="16" spans="1:13" x14ac:dyDescent="0.25">
      <c r="A16" s="2"/>
      <c r="B16" s="2" t="s">
        <v>18</v>
      </c>
      <c r="C16" s="6">
        <v>0</v>
      </c>
      <c r="D16" s="7"/>
      <c r="E16" s="6"/>
      <c r="F16" s="7"/>
      <c r="G16" s="6"/>
      <c r="H16" s="7"/>
      <c r="I16" s="6"/>
      <c r="J16" s="7"/>
      <c r="K16" s="6">
        <v>0</v>
      </c>
      <c r="L16" s="7"/>
      <c r="M16" s="6"/>
    </row>
    <row r="17" spans="1:13" x14ac:dyDescent="0.25">
      <c r="A17" s="2"/>
      <c r="B17" s="2" t="s">
        <v>19</v>
      </c>
      <c r="C17" s="6">
        <v>0</v>
      </c>
      <c r="D17" s="7"/>
      <c r="E17" s="6"/>
      <c r="F17" s="7"/>
      <c r="G17" s="6"/>
      <c r="H17" s="7"/>
      <c r="I17" s="6"/>
      <c r="J17" s="7"/>
      <c r="K17" s="6">
        <v>0</v>
      </c>
      <c r="L17" s="7"/>
      <c r="M17" s="6"/>
    </row>
    <row r="18" spans="1:13" x14ac:dyDescent="0.25">
      <c r="A18" s="2"/>
      <c r="B18" s="2" t="s">
        <v>20</v>
      </c>
      <c r="C18" s="6">
        <v>29118.43</v>
      </c>
      <c r="D18" s="7"/>
      <c r="E18" s="6"/>
      <c r="F18" s="7"/>
      <c r="G18" s="6"/>
      <c r="H18" s="7"/>
      <c r="I18" s="6"/>
      <c r="J18" s="7"/>
      <c r="K18" s="6">
        <v>29118.43</v>
      </c>
      <c r="L18" s="7"/>
      <c r="M18" s="6"/>
    </row>
    <row r="19" spans="1:13" x14ac:dyDescent="0.25">
      <c r="A19" s="2"/>
      <c r="B19" s="2" t="s">
        <v>21</v>
      </c>
      <c r="C19" s="6">
        <v>0</v>
      </c>
      <c r="D19" s="7"/>
      <c r="E19" s="6"/>
      <c r="F19" s="7"/>
      <c r="G19" s="6"/>
      <c r="H19" s="7"/>
      <c r="I19" s="6"/>
      <c r="J19" s="7"/>
      <c r="K19" s="6">
        <v>0</v>
      </c>
      <c r="L19" s="7"/>
      <c r="M19" s="6"/>
    </row>
    <row r="20" spans="1:13" x14ac:dyDescent="0.25">
      <c r="A20" s="2"/>
      <c r="B20" s="2" t="s">
        <v>22</v>
      </c>
      <c r="C20" s="6">
        <v>0</v>
      </c>
      <c r="D20" s="7"/>
      <c r="E20" s="6"/>
      <c r="F20" s="7"/>
      <c r="G20" s="6"/>
      <c r="H20" s="7"/>
      <c r="I20" s="6"/>
      <c r="J20" s="7"/>
      <c r="K20" s="6">
        <v>0</v>
      </c>
      <c r="L20" s="7"/>
      <c r="M20" s="6"/>
    </row>
    <row r="21" spans="1:13" x14ac:dyDescent="0.25">
      <c r="A21" s="2"/>
      <c r="B21" s="2" t="s">
        <v>23</v>
      </c>
      <c r="C21" s="6">
        <v>0</v>
      </c>
      <c r="D21" s="7"/>
      <c r="E21" s="6"/>
      <c r="F21" s="7"/>
      <c r="G21" s="6"/>
      <c r="H21" s="7"/>
      <c r="I21" s="6"/>
      <c r="J21" s="7"/>
      <c r="K21" s="6">
        <v>0</v>
      </c>
      <c r="L21" s="7"/>
      <c r="M21" s="6"/>
    </row>
    <row r="22" spans="1:13" x14ac:dyDescent="0.25">
      <c r="A22" s="2"/>
      <c r="B22" s="2" t="s">
        <v>24</v>
      </c>
      <c r="C22" s="6">
        <v>11673.4</v>
      </c>
      <c r="D22" s="7"/>
      <c r="E22" s="6"/>
      <c r="F22" s="7"/>
      <c r="G22" s="6"/>
      <c r="H22" s="7"/>
      <c r="I22" s="6"/>
      <c r="J22" s="7"/>
      <c r="K22" s="6">
        <v>11673.4</v>
      </c>
      <c r="L22" s="7"/>
      <c r="M22" s="6"/>
    </row>
    <row r="23" spans="1:13" x14ac:dyDescent="0.25">
      <c r="A23" s="2"/>
      <c r="B23" s="2" t="s">
        <v>25</v>
      </c>
      <c r="C23" s="6">
        <v>90537</v>
      </c>
      <c r="D23" s="7"/>
      <c r="E23" s="6"/>
      <c r="F23" s="7"/>
      <c r="G23" s="6"/>
      <c r="H23" s="7"/>
      <c r="I23" s="6"/>
      <c r="J23" s="7"/>
      <c r="K23" s="6">
        <v>90537</v>
      </c>
      <c r="L23" s="7"/>
      <c r="M23" s="6"/>
    </row>
    <row r="24" spans="1:13" x14ac:dyDescent="0.25">
      <c r="A24" s="2"/>
      <c r="B24" s="2" t="s">
        <v>26</v>
      </c>
      <c r="C24" s="6">
        <v>4286.87</v>
      </c>
      <c r="D24" s="7"/>
      <c r="E24" s="6"/>
      <c r="F24" s="7"/>
      <c r="G24" s="6"/>
      <c r="H24" s="7"/>
      <c r="I24" s="6"/>
      <c r="J24" s="7"/>
      <c r="K24" s="6">
        <v>4286.87</v>
      </c>
      <c r="L24" s="7"/>
      <c r="M24" s="6"/>
    </row>
    <row r="25" spans="1:13" x14ac:dyDescent="0.25">
      <c r="A25" s="2"/>
      <c r="B25" s="2" t="s">
        <v>27</v>
      </c>
      <c r="C25" s="6">
        <v>0</v>
      </c>
      <c r="D25" s="7"/>
      <c r="E25" s="6"/>
      <c r="F25" s="7"/>
      <c r="G25" s="6"/>
      <c r="H25" s="7"/>
      <c r="I25" s="6"/>
      <c r="J25" s="7"/>
      <c r="K25" s="6">
        <v>0</v>
      </c>
      <c r="L25" s="7"/>
      <c r="M25" s="6"/>
    </row>
    <row r="26" spans="1:13" x14ac:dyDescent="0.25">
      <c r="A26" s="2"/>
      <c r="B26" s="2" t="s">
        <v>28</v>
      </c>
      <c r="C26" s="6">
        <v>2853.04</v>
      </c>
      <c r="D26" s="7"/>
      <c r="E26" s="6"/>
      <c r="F26" s="7"/>
      <c r="G26" s="6"/>
      <c r="H26" s="7"/>
      <c r="I26" s="6"/>
      <c r="J26" s="7"/>
      <c r="K26" s="6">
        <v>2853.04</v>
      </c>
      <c r="L26" s="7"/>
      <c r="M26" s="6"/>
    </row>
    <row r="27" spans="1:13" x14ac:dyDescent="0.25">
      <c r="A27" s="2"/>
      <c r="B27" s="2" t="s">
        <v>29</v>
      </c>
      <c r="C27" s="6">
        <v>41.84</v>
      </c>
      <c r="D27" s="7"/>
      <c r="E27" s="6"/>
      <c r="F27" s="7"/>
      <c r="G27" s="6"/>
      <c r="H27" s="7"/>
      <c r="I27" s="6"/>
      <c r="J27" s="7"/>
      <c r="K27" s="6">
        <v>41.84</v>
      </c>
      <c r="L27" s="7"/>
      <c r="M27" s="6"/>
    </row>
    <row r="28" spans="1:13" x14ac:dyDescent="0.25">
      <c r="A28" s="2"/>
      <c r="B28" s="2" t="s">
        <v>30</v>
      </c>
      <c r="C28" s="6">
        <v>0</v>
      </c>
      <c r="D28" s="7"/>
      <c r="E28" s="6"/>
      <c r="F28" s="7"/>
      <c r="G28" s="6"/>
      <c r="H28" s="7"/>
      <c r="I28" s="6"/>
      <c r="J28" s="7"/>
      <c r="K28" s="6">
        <v>0</v>
      </c>
      <c r="L28" s="7"/>
      <c r="M28" s="6"/>
    </row>
    <row r="29" spans="1:13" x14ac:dyDescent="0.25">
      <c r="A29" s="2"/>
      <c r="B29" s="2" t="s">
        <v>31</v>
      </c>
      <c r="C29" s="6">
        <v>7145.38</v>
      </c>
      <c r="D29" s="7"/>
      <c r="E29" s="6"/>
      <c r="F29" s="7"/>
      <c r="G29" s="6"/>
      <c r="H29" s="7"/>
      <c r="I29" s="6"/>
      <c r="J29" s="7"/>
      <c r="K29" s="6">
        <v>7145.38</v>
      </c>
      <c r="L29" s="7"/>
      <c r="M29" s="6"/>
    </row>
    <row r="30" spans="1:13" x14ac:dyDescent="0.25">
      <c r="A30" s="2"/>
      <c r="B30" s="2" t="s">
        <v>32</v>
      </c>
      <c r="C30" s="6">
        <v>3305496.39</v>
      </c>
      <c r="D30" s="7"/>
      <c r="E30" s="6"/>
      <c r="F30" s="7"/>
      <c r="G30" s="6">
        <v>1137572.79</v>
      </c>
      <c r="H30" s="7"/>
      <c r="I30" s="6"/>
      <c r="J30" s="7"/>
      <c r="K30" s="6">
        <v>4443069.18</v>
      </c>
      <c r="L30" s="7"/>
      <c r="M30" s="6"/>
    </row>
    <row r="31" spans="1:13" x14ac:dyDescent="0.25">
      <c r="A31" s="2"/>
      <c r="B31" s="2" t="s">
        <v>33</v>
      </c>
      <c r="C31" s="6">
        <v>591216.63</v>
      </c>
      <c r="D31" s="7"/>
      <c r="E31" s="6"/>
      <c r="F31" s="7"/>
      <c r="G31" s="6"/>
      <c r="H31" s="7"/>
      <c r="I31" s="6">
        <v>591216.63</v>
      </c>
      <c r="J31" s="7"/>
      <c r="K31" s="6">
        <v>0</v>
      </c>
      <c r="L31" s="7"/>
      <c r="M31" s="6"/>
    </row>
    <row r="32" spans="1:13" x14ac:dyDescent="0.25">
      <c r="A32" s="2"/>
      <c r="B32" s="2" t="s">
        <v>34</v>
      </c>
      <c r="C32" s="6">
        <v>206998</v>
      </c>
      <c r="D32" s="7"/>
      <c r="E32" s="6"/>
      <c r="F32" s="7"/>
      <c r="G32" s="6"/>
      <c r="H32" s="7"/>
      <c r="I32" s="6"/>
      <c r="J32" s="7"/>
      <c r="K32" s="6">
        <v>206998</v>
      </c>
      <c r="L32" s="7"/>
      <c r="M32" s="6"/>
    </row>
    <row r="33" spans="1:13" x14ac:dyDescent="0.25">
      <c r="A33" s="2"/>
      <c r="B33" s="2" t="s">
        <v>35</v>
      </c>
      <c r="C33" s="6">
        <v>0</v>
      </c>
      <c r="D33" s="7"/>
      <c r="E33" s="6"/>
      <c r="F33" s="7"/>
      <c r="G33" s="6"/>
      <c r="H33" s="7"/>
      <c r="I33" s="6"/>
      <c r="J33" s="7"/>
      <c r="K33" s="6">
        <v>0</v>
      </c>
      <c r="L33" s="7"/>
      <c r="M33" s="6"/>
    </row>
    <row r="34" spans="1:13" x14ac:dyDescent="0.25">
      <c r="A34" s="2"/>
      <c r="B34" s="2" t="s">
        <v>36</v>
      </c>
      <c r="C34" s="6">
        <v>16320</v>
      </c>
      <c r="D34" s="7"/>
      <c r="E34" s="6"/>
      <c r="F34" s="7"/>
      <c r="G34" s="6"/>
      <c r="H34" s="7"/>
      <c r="I34" s="6"/>
      <c r="J34" s="7"/>
      <c r="K34" s="6">
        <v>16320</v>
      </c>
      <c r="L34" s="7"/>
      <c r="M34" s="6"/>
    </row>
    <row r="35" spans="1:13" x14ac:dyDescent="0.25">
      <c r="A35" s="2"/>
      <c r="B35" s="2" t="s">
        <v>37</v>
      </c>
      <c r="C35" s="6"/>
      <c r="D35" s="7"/>
      <c r="E35" s="6">
        <v>13755.33</v>
      </c>
      <c r="F35" s="7"/>
      <c r="G35" s="6"/>
      <c r="H35" s="7"/>
      <c r="I35" s="6">
        <v>388.67</v>
      </c>
      <c r="J35" s="7"/>
      <c r="K35" s="6"/>
      <c r="L35" s="7"/>
      <c r="M35" s="6">
        <v>14144</v>
      </c>
    </row>
    <row r="36" spans="1:13" x14ac:dyDescent="0.25">
      <c r="A36" s="2"/>
      <c r="B36" s="2" t="s">
        <v>38</v>
      </c>
      <c r="C36" s="6">
        <v>328896.06</v>
      </c>
      <c r="D36" s="7"/>
      <c r="E36" s="6"/>
      <c r="F36" s="7"/>
      <c r="G36" s="6"/>
      <c r="H36" s="7"/>
      <c r="I36" s="6">
        <v>5263.51</v>
      </c>
      <c r="J36" s="7"/>
      <c r="K36" s="6">
        <v>323632.55</v>
      </c>
      <c r="L36" s="7"/>
      <c r="M36" s="6"/>
    </row>
    <row r="37" spans="1:13" x14ac:dyDescent="0.25">
      <c r="A37" s="2"/>
      <c r="B37" s="2" t="s">
        <v>39</v>
      </c>
      <c r="C37" s="6"/>
      <c r="D37" s="7"/>
      <c r="E37" s="6">
        <v>98639.66</v>
      </c>
      <c r="F37" s="7"/>
      <c r="G37" s="6">
        <v>26727.39</v>
      </c>
      <c r="H37" s="7"/>
      <c r="I37" s="6"/>
      <c r="J37" s="7"/>
      <c r="K37" s="6"/>
      <c r="L37" s="7"/>
      <c r="M37" s="6">
        <v>71912.27</v>
      </c>
    </row>
    <row r="38" spans="1:13" x14ac:dyDescent="0.25">
      <c r="A38" s="2"/>
      <c r="B38" s="2" t="s">
        <v>40</v>
      </c>
      <c r="C38" s="6">
        <v>46595.14</v>
      </c>
      <c r="D38" s="7"/>
      <c r="E38" s="6"/>
      <c r="F38" s="7"/>
      <c r="G38" s="6"/>
      <c r="H38" s="7"/>
      <c r="I38" s="6"/>
      <c r="J38" s="7"/>
      <c r="K38" s="6">
        <v>46595.14</v>
      </c>
      <c r="L38" s="7"/>
      <c r="M38" s="6"/>
    </row>
    <row r="39" spans="1:13" x14ac:dyDescent="0.25">
      <c r="A39" s="2"/>
      <c r="B39" s="2" t="s">
        <v>41</v>
      </c>
      <c r="C39" s="6"/>
      <c r="D39" s="7"/>
      <c r="E39" s="6">
        <v>30430.06</v>
      </c>
      <c r="F39" s="7"/>
      <c r="G39" s="6"/>
      <c r="H39" s="7"/>
      <c r="I39" s="6">
        <v>1234.47</v>
      </c>
      <c r="J39" s="7"/>
      <c r="K39" s="6"/>
      <c r="L39" s="7"/>
      <c r="M39" s="6">
        <v>31664.53</v>
      </c>
    </row>
    <row r="40" spans="1:13" x14ac:dyDescent="0.25">
      <c r="A40" s="2"/>
      <c r="B40" s="2" t="s">
        <v>42</v>
      </c>
      <c r="C40" s="6">
        <v>7945361.6200000001</v>
      </c>
      <c r="D40" s="7"/>
      <c r="E40" s="6"/>
      <c r="F40" s="7"/>
      <c r="G40" s="6">
        <v>673663.29</v>
      </c>
      <c r="H40" s="7"/>
      <c r="I40" s="6"/>
      <c r="J40" s="7"/>
      <c r="K40" s="6">
        <v>8619024.9100000001</v>
      </c>
      <c r="L40" s="7"/>
      <c r="M40" s="6"/>
    </row>
    <row r="41" spans="1:13" x14ac:dyDescent="0.25">
      <c r="A41" s="2"/>
      <c r="B41" s="2" t="s">
        <v>43</v>
      </c>
      <c r="C41" s="6"/>
      <c r="D41" s="7"/>
      <c r="E41" s="6">
        <v>3333504.76</v>
      </c>
      <c r="F41" s="7"/>
      <c r="G41" s="6"/>
      <c r="H41" s="7"/>
      <c r="I41" s="6">
        <v>170255.29</v>
      </c>
      <c r="J41" s="7"/>
      <c r="K41" s="6"/>
      <c r="L41" s="7"/>
      <c r="M41" s="6">
        <v>3503760.05</v>
      </c>
    </row>
    <row r="42" spans="1:13" x14ac:dyDescent="0.25">
      <c r="A42" s="2"/>
      <c r="B42" s="2" t="s">
        <v>44</v>
      </c>
      <c r="C42" s="6">
        <v>420513.89</v>
      </c>
      <c r="D42" s="7"/>
      <c r="E42" s="6"/>
      <c r="F42" s="7"/>
      <c r="G42" s="6"/>
      <c r="H42" s="7"/>
      <c r="I42" s="6"/>
      <c r="J42" s="7"/>
      <c r="K42" s="6">
        <v>420513.89</v>
      </c>
      <c r="L42" s="7"/>
      <c r="M42" s="6"/>
    </row>
    <row r="43" spans="1:13" x14ac:dyDescent="0.25">
      <c r="A43" s="2"/>
      <c r="B43" s="2" t="s">
        <v>45</v>
      </c>
      <c r="C43" s="6"/>
      <c r="D43" s="7"/>
      <c r="E43" s="6">
        <v>413252.88</v>
      </c>
      <c r="F43" s="7"/>
      <c r="G43" s="6"/>
      <c r="H43" s="7"/>
      <c r="I43" s="6">
        <v>1096.97</v>
      </c>
      <c r="J43" s="7"/>
      <c r="K43" s="6"/>
      <c r="L43" s="7"/>
      <c r="M43" s="6">
        <v>414349.85</v>
      </c>
    </row>
    <row r="44" spans="1:13" x14ac:dyDescent="0.25">
      <c r="A44" s="2"/>
      <c r="B44" s="2" t="s">
        <v>46</v>
      </c>
      <c r="C44" s="6">
        <v>916761.07</v>
      </c>
      <c r="D44" s="7"/>
      <c r="E44" s="6"/>
      <c r="F44" s="7"/>
      <c r="G44" s="6"/>
      <c r="H44" s="7"/>
      <c r="I44" s="6">
        <v>27465.66</v>
      </c>
      <c r="J44" s="7"/>
      <c r="K44" s="6">
        <v>889295.41</v>
      </c>
      <c r="L44" s="7"/>
      <c r="M44" s="6"/>
    </row>
    <row r="45" spans="1:13" x14ac:dyDescent="0.25">
      <c r="A45" s="2"/>
      <c r="B45" s="2" t="s">
        <v>47</v>
      </c>
      <c r="C45" s="6"/>
      <c r="D45" s="7"/>
      <c r="E45" s="6">
        <v>321176.44</v>
      </c>
      <c r="F45" s="7"/>
      <c r="G45" s="6">
        <v>15727.06</v>
      </c>
      <c r="H45" s="7"/>
      <c r="I45" s="6"/>
      <c r="J45" s="7"/>
      <c r="K45" s="6"/>
      <c r="L45" s="7"/>
      <c r="M45" s="6">
        <v>305449.38</v>
      </c>
    </row>
    <row r="46" spans="1:13" x14ac:dyDescent="0.25">
      <c r="A46" s="2"/>
      <c r="B46" s="2" t="s">
        <v>48</v>
      </c>
      <c r="C46" s="6">
        <v>140626.81</v>
      </c>
      <c r="D46" s="7"/>
      <c r="E46" s="6"/>
      <c r="F46" s="7"/>
      <c r="G46" s="6"/>
      <c r="H46" s="7"/>
      <c r="I46" s="6">
        <v>59177.39</v>
      </c>
      <c r="J46" s="7"/>
      <c r="K46" s="6">
        <v>81449.42</v>
      </c>
      <c r="L46" s="7"/>
      <c r="M46" s="6"/>
    </row>
    <row r="47" spans="1:13" x14ac:dyDescent="0.25">
      <c r="A47" s="2"/>
      <c r="B47" s="2" t="s">
        <v>49</v>
      </c>
      <c r="C47" s="6"/>
      <c r="D47" s="7"/>
      <c r="E47" s="6">
        <v>133752.9</v>
      </c>
      <c r="F47" s="7"/>
      <c r="G47" s="6">
        <v>52303.47</v>
      </c>
      <c r="H47" s="7"/>
      <c r="I47" s="6"/>
      <c r="J47" s="7"/>
      <c r="K47" s="6"/>
      <c r="L47" s="7"/>
      <c r="M47" s="6">
        <v>81449.429999999993</v>
      </c>
    </row>
    <row r="48" spans="1:13" x14ac:dyDescent="0.25">
      <c r="A48" s="2"/>
      <c r="B48" s="2" t="s">
        <v>50</v>
      </c>
      <c r="C48" s="6">
        <v>3895.83</v>
      </c>
      <c r="D48" s="7"/>
      <c r="E48" s="6"/>
      <c r="F48" s="7"/>
      <c r="G48" s="6"/>
      <c r="H48" s="7"/>
      <c r="I48" s="6">
        <v>3895.83</v>
      </c>
      <c r="J48" s="7"/>
      <c r="K48" s="6">
        <v>0</v>
      </c>
      <c r="L48" s="7"/>
      <c r="M48" s="6"/>
    </row>
    <row r="49" spans="1:13" x14ac:dyDescent="0.25">
      <c r="A49" s="2"/>
      <c r="B49" s="2" t="s">
        <v>51</v>
      </c>
      <c r="C49" s="6"/>
      <c r="D49" s="7"/>
      <c r="E49" s="6">
        <v>3895.97</v>
      </c>
      <c r="F49" s="7"/>
      <c r="G49" s="6">
        <v>3895.83</v>
      </c>
      <c r="H49" s="7"/>
      <c r="I49" s="6"/>
      <c r="J49" s="7"/>
      <c r="K49" s="6"/>
      <c r="L49" s="7"/>
      <c r="M49" s="6">
        <v>0.14000000000000001</v>
      </c>
    </row>
    <row r="50" spans="1:13" x14ac:dyDescent="0.25">
      <c r="A50" s="2"/>
      <c r="B50" s="2" t="s">
        <v>52</v>
      </c>
      <c r="C50" s="6">
        <v>108326.15</v>
      </c>
      <c r="D50" s="7"/>
      <c r="E50" s="6"/>
      <c r="F50" s="7"/>
      <c r="G50" s="6"/>
      <c r="H50" s="7"/>
      <c r="I50" s="6"/>
      <c r="J50" s="7"/>
      <c r="K50" s="6">
        <v>108326.15</v>
      </c>
      <c r="L50" s="7"/>
      <c r="M50" s="6"/>
    </row>
    <row r="51" spans="1:13" x14ac:dyDescent="0.25">
      <c r="A51" s="2"/>
      <c r="B51" s="2" t="s">
        <v>53</v>
      </c>
      <c r="C51" s="6"/>
      <c r="D51" s="7"/>
      <c r="E51" s="6">
        <v>95183.38</v>
      </c>
      <c r="F51" s="7"/>
      <c r="G51" s="6"/>
      <c r="H51" s="7"/>
      <c r="I51" s="6">
        <v>3285.71</v>
      </c>
      <c r="J51" s="7"/>
      <c r="K51" s="6"/>
      <c r="L51" s="7"/>
      <c r="M51" s="6">
        <v>98469.09</v>
      </c>
    </row>
    <row r="52" spans="1:13" x14ac:dyDescent="0.25">
      <c r="A52" s="2"/>
      <c r="B52" s="2" t="s">
        <v>54</v>
      </c>
      <c r="C52" s="6">
        <v>124136.68</v>
      </c>
      <c r="D52" s="7"/>
      <c r="E52" s="6"/>
      <c r="F52" s="7"/>
      <c r="G52" s="6">
        <v>12785.22</v>
      </c>
      <c r="H52" s="7"/>
      <c r="I52" s="6"/>
      <c r="J52" s="7"/>
      <c r="K52" s="6">
        <v>136921.9</v>
      </c>
      <c r="L52" s="7"/>
      <c r="M52" s="6"/>
    </row>
    <row r="53" spans="1:13" x14ac:dyDescent="0.25">
      <c r="A53" s="2"/>
      <c r="B53" s="2" t="s">
        <v>55</v>
      </c>
      <c r="C53" s="6">
        <v>52313.99</v>
      </c>
      <c r="D53" s="7"/>
      <c r="E53" s="6"/>
      <c r="F53" s="7"/>
      <c r="G53" s="6"/>
      <c r="H53" s="7"/>
      <c r="I53" s="6">
        <v>34610</v>
      </c>
      <c r="J53" s="7"/>
      <c r="K53" s="6">
        <v>17703.990000000002</v>
      </c>
      <c r="L53" s="7"/>
      <c r="M53" s="6"/>
    </row>
    <row r="54" spans="1:13" x14ac:dyDescent="0.25">
      <c r="A54" s="2"/>
      <c r="B54" s="2" t="s">
        <v>56</v>
      </c>
      <c r="C54" s="6"/>
      <c r="D54" s="7"/>
      <c r="E54" s="6">
        <v>11327.72</v>
      </c>
      <c r="F54" s="7"/>
      <c r="G54" s="6"/>
      <c r="H54" s="7"/>
      <c r="I54" s="6">
        <v>4145.66</v>
      </c>
      <c r="J54" s="7"/>
      <c r="K54" s="6"/>
      <c r="L54" s="7"/>
      <c r="M54" s="6">
        <v>15473.38</v>
      </c>
    </row>
    <row r="55" spans="1:13" x14ac:dyDescent="0.25">
      <c r="A55" s="2"/>
      <c r="B55" s="2" t="s">
        <v>57</v>
      </c>
      <c r="C55" s="6">
        <v>0</v>
      </c>
      <c r="D55" s="7"/>
      <c r="E55" s="6"/>
      <c r="F55" s="7"/>
      <c r="G55" s="6"/>
      <c r="H55" s="7"/>
      <c r="I55" s="6">
        <v>50981.75</v>
      </c>
      <c r="J55" s="7"/>
      <c r="K55" s="6"/>
      <c r="L55" s="7"/>
      <c r="M55" s="6">
        <v>50981.75</v>
      </c>
    </row>
    <row r="56" spans="1:13" x14ac:dyDescent="0.25">
      <c r="A56" s="2"/>
      <c r="B56" s="2" t="s">
        <v>58</v>
      </c>
      <c r="C56" s="6">
        <v>0</v>
      </c>
      <c r="D56" s="7"/>
      <c r="E56" s="6"/>
      <c r="F56" s="7"/>
      <c r="G56" s="6"/>
      <c r="H56" s="7"/>
      <c r="I56" s="6"/>
      <c r="J56" s="7"/>
      <c r="K56" s="6">
        <v>0</v>
      </c>
      <c r="L56" s="7"/>
      <c r="M56" s="6"/>
    </row>
    <row r="57" spans="1:13" x14ac:dyDescent="0.25">
      <c r="A57" s="2"/>
      <c r="B57" s="2" t="s">
        <v>59</v>
      </c>
      <c r="C57" s="6"/>
      <c r="D57" s="7"/>
      <c r="E57" s="6">
        <v>998.46</v>
      </c>
      <c r="F57" s="7"/>
      <c r="G57" s="6"/>
      <c r="H57" s="7"/>
      <c r="I57" s="6"/>
      <c r="J57" s="7"/>
      <c r="K57" s="6"/>
      <c r="L57" s="7"/>
      <c r="M57" s="6">
        <v>998.46</v>
      </c>
    </row>
    <row r="58" spans="1:13" x14ac:dyDescent="0.25">
      <c r="A58" s="2"/>
      <c r="B58" s="2" t="s">
        <v>60</v>
      </c>
      <c r="C58" s="6">
        <v>0</v>
      </c>
      <c r="D58" s="7"/>
      <c r="E58" s="6"/>
      <c r="F58" s="7"/>
      <c r="G58" s="6"/>
      <c r="H58" s="7"/>
      <c r="I58" s="6"/>
      <c r="J58" s="7"/>
      <c r="K58" s="6">
        <v>0</v>
      </c>
      <c r="L58" s="7"/>
      <c r="M58" s="6"/>
    </row>
    <row r="59" spans="1:13" x14ac:dyDescent="0.25">
      <c r="A59" s="2"/>
      <c r="B59" s="2" t="s">
        <v>61</v>
      </c>
      <c r="C59" s="6"/>
      <c r="D59" s="7"/>
      <c r="E59" s="6">
        <v>705.3</v>
      </c>
      <c r="F59" s="7"/>
      <c r="G59" s="6"/>
      <c r="H59" s="7"/>
      <c r="I59" s="6"/>
      <c r="J59" s="7"/>
      <c r="K59" s="6"/>
      <c r="L59" s="7"/>
      <c r="M59" s="6">
        <v>705.3</v>
      </c>
    </row>
    <row r="60" spans="1:13" x14ac:dyDescent="0.25">
      <c r="A60" s="2"/>
      <c r="B60" s="2" t="s">
        <v>62</v>
      </c>
      <c r="C60" s="6">
        <v>291.77</v>
      </c>
      <c r="D60" s="7"/>
      <c r="E60" s="6"/>
      <c r="F60" s="7"/>
      <c r="G60" s="6"/>
      <c r="H60" s="7"/>
      <c r="I60" s="6">
        <v>523.29999999999995</v>
      </c>
      <c r="J60" s="7"/>
      <c r="K60" s="6"/>
      <c r="L60" s="7"/>
      <c r="M60" s="6">
        <v>231.53</v>
      </c>
    </row>
    <row r="61" spans="1:13" x14ac:dyDescent="0.25">
      <c r="A61" s="2"/>
      <c r="B61" s="2" t="s">
        <v>63</v>
      </c>
      <c r="C61" s="6"/>
      <c r="D61" s="7"/>
      <c r="E61" s="6">
        <v>2940.64</v>
      </c>
      <c r="F61" s="7"/>
      <c r="G61" s="6"/>
      <c r="H61" s="7"/>
      <c r="I61" s="6"/>
      <c r="J61" s="7"/>
      <c r="K61" s="6"/>
      <c r="L61" s="7"/>
      <c r="M61" s="6">
        <v>2940.64</v>
      </c>
    </row>
    <row r="62" spans="1:13" x14ac:dyDescent="0.25">
      <c r="A62" s="2"/>
      <c r="B62" s="2" t="s">
        <v>64</v>
      </c>
      <c r="C62" s="6"/>
      <c r="D62" s="7"/>
      <c r="E62" s="6">
        <v>18421.189999999999</v>
      </c>
      <c r="F62" s="7"/>
      <c r="G62" s="6">
        <v>12042.64</v>
      </c>
      <c r="H62" s="7"/>
      <c r="I62" s="6"/>
      <c r="J62" s="7"/>
      <c r="K62" s="6"/>
      <c r="L62" s="7"/>
      <c r="M62" s="6">
        <v>6378.55</v>
      </c>
    </row>
    <row r="63" spans="1:13" x14ac:dyDescent="0.25">
      <c r="A63" s="2"/>
      <c r="B63" s="2" t="s">
        <v>65</v>
      </c>
      <c r="C63" s="6">
        <v>0</v>
      </c>
      <c r="D63" s="7"/>
      <c r="E63" s="6"/>
      <c r="F63" s="7"/>
      <c r="G63" s="6"/>
      <c r="H63" s="7"/>
      <c r="I63" s="6"/>
      <c r="J63" s="7"/>
      <c r="K63" s="6">
        <v>0</v>
      </c>
      <c r="L63" s="7"/>
      <c r="M63" s="6"/>
    </row>
    <row r="64" spans="1:13" x14ac:dyDescent="0.25">
      <c r="A64" s="2"/>
      <c r="B64" s="2" t="s">
        <v>66</v>
      </c>
      <c r="C64" s="6"/>
      <c r="D64" s="7"/>
      <c r="E64" s="6">
        <v>66170.64</v>
      </c>
      <c r="F64" s="7"/>
      <c r="G64" s="6">
        <v>60547.22</v>
      </c>
      <c r="H64" s="7"/>
      <c r="I64" s="6"/>
      <c r="J64" s="7"/>
      <c r="K64" s="6"/>
      <c r="L64" s="7"/>
      <c r="M64" s="6">
        <v>5623.42</v>
      </c>
    </row>
    <row r="65" spans="1:13" x14ac:dyDescent="0.25">
      <c r="A65" s="2"/>
      <c r="B65" s="2" t="s">
        <v>67</v>
      </c>
      <c r="C65" s="6">
        <v>0</v>
      </c>
      <c r="D65" s="7"/>
      <c r="E65" s="6"/>
      <c r="F65" s="7"/>
      <c r="G65" s="6"/>
      <c r="H65" s="7"/>
      <c r="I65" s="6"/>
      <c r="J65" s="7"/>
      <c r="K65" s="6">
        <v>0</v>
      </c>
      <c r="L65" s="7"/>
      <c r="M65" s="6"/>
    </row>
    <row r="66" spans="1:13" x14ac:dyDescent="0.25">
      <c r="A66" s="2"/>
      <c r="B66" s="2" t="s">
        <v>68</v>
      </c>
      <c r="C66" s="6"/>
      <c r="D66" s="7"/>
      <c r="E66" s="6">
        <v>6228.42</v>
      </c>
      <c r="F66" s="7"/>
      <c r="G66" s="6">
        <v>6228.42</v>
      </c>
      <c r="H66" s="7"/>
      <c r="I66" s="6"/>
      <c r="J66" s="7"/>
      <c r="K66" s="6">
        <v>0</v>
      </c>
      <c r="L66" s="7"/>
      <c r="M66" s="6"/>
    </row>
    <row r="67" spans="1:13" x14ac:dyDescent="0.25">
      <c r="A67" s="2"/>
      <c r="B67" s="2" t="s">
        <v>69</v>
      </c>
      <c r="C67" s="6"/>
      <c r="D67" s="7"/>
      <c r="E67" s="6">
        <v>546.54999999999995</v>
      </c>
      <c r="F67" s="7"/>
      <c r="G67" s="6"/>
      <c r="H67" s="7"/>
      <c r="I67" s="6"/>
      <c r="J67" s="7"/>
      <c r="K67" s="6"/>
      <c r="L67" s="7"/>
      <c r="M67" s="6">
        <v>546.54999999999995</v>
      </c>
    </row>
    <row r="68" spans="1:13" x14ac:dyDescent="0.25">
      <c r="A68" s="2"/>
      <c r="B68" s="2" t="s">
        <v>70</v>
      </c>
      <c r="C68" s="6">
        <v>0</v>
      </c>
      <c r="D68" s="7"/>
      <c r="E68" s="6"/>
      <c r="F68" s="7"/>
      <c r="G68" s="6"/>
      <c r="H68" s="7"/>
      <c r="I68" s="6"/>
      <c r="J68" s="7"/>
      <c r="K68" s="6">
        <v>0</v>
      </c>
      <c r="L68" s="7"/>
      <c r="M68" s="6"/>
    </row>
    <row r="69" spans="1:13" x14ac:dyDescent="0.25">
      <c r="A69" s="2"/>
      <c r="B69" s="2" t="s">
        <v>71</v>
      </c>
      <c r="C69" s="6">
        <v>0</v>
      </c>
      <c r="D69" s="7"/>
      <c r="E69" s="6"/>
      <c r="F69" s="7"/>
      <c r="G69" s="6"/>
      <c r="H69" s="7"/>
      <c r="I69" s="6"/>
      <c r="J69" s="7"/>
      <c r="K69" s="6">
        <v>0</v>
      </c>
      <c r="L69" s="7"/>
      <c r="M69" s="6"/>
    </row>
    <row r="70" spans="1:13" x14ac:dyDescent="0.25">
      <c r="A70" s="2"/>
      <c r="B70" s="2" t="s">
        <v>72</v>
      </c>
      <c r="C70" s="6"/>
      <c r="D70" s="7"/>
      <c r="E70" s="6">
        <v>1611.28</v>
      </c>
      <c r="F70" s="7"/>
      <c r="G70" s="6"/>
      <c r="H70" s="7"/>
      <c r="I70" s="6">
        <v>3545.68</v>
      </c>
      <c r="J70" s="7"/>
      <c r="K70" s="6"/>
      <c r="L70" s="7"/>
      <c r="M70" s="6">
        <v>5156.96</v>
      </c>
    </row>
    <row r="71" spans="1:13" x14ac:dyDescent="0.25">
      <c r="A71" s="2"/>
      <c r="B71" s="2" t="s">
        <v>73</v>
      </c>
      <c r="C71" s="6"/>
      <c r="D71" s="7"/>
      <c r="E71" s="6">
        <v>6381.21</v>
      </c>
      <c r="F71" s="7"/>
      <c r="G71" s="6"/>
      <c r="H71" s="7"/>
      <c r="I71" s="6"/>
      <c r="J71" s="7"/>
      <c r="K71" s="6"/>
      <c r="L71" s="7"/>
      <c r="M71" s="6">
        <v>6381.21</v>
      </c>
    </row>
    <row r="72" spans="1:13" x14ac:dyDescent="0.25">
      <c r="A72" s="2"/>
      <c r="B72" s="2" t="s">
        <v>74</v>
      </c>
      <c r="C72" s="6"/>
      <c r="D72" s="7"/>
      <c r="E72" s="6">
        <v>11000.07</v>
      </c>
      <c r="F72" s="7"/>
      <c r="G72" s="6"/>
      <c r="H72" s="7"/>
      <c r="I72" s="6">
        <v>2278.88</v>
      </c>
      <c r="J72" s="7"/>
      <c r="K72" s="6"/>
      <c r="L72" s="7"/>
      <c r="M72" s="6">
        <v>13278.95</v>
      </c>
    </row>
    <row r="73" spans="1:13" x14ac:dyDescent="0.25">
      <c r="A73" s="2"/>
      <c r="B73" s="2" t="s">
        <v>75</v>
      </c>
      <c r="C73" s="6"/>
      <c r="D73" s="7"/>
      <c r="E73" s="6">
        <v>20236.29</v>
      </c>
      <c r="F73" s="7"/>
      <c r="G73" s="6"/>
      <c r="H73" s="7"/>
      <c r="I73" s="6"/>
      <c r="J73" s="7"/>
      <c r="K73" s="6"/>
      <c r="L73" s="7"/>
      <c r="M73" s="6">
        <v>20236.29</v>
      </c>
    </row>
    <row r="74" spans="1:13" x14ac:dyDescent="0.25">
      <c r="A74" s="2"/>
      <c r="B74" s="2" t="s">
        <v>76</v>
      </c>
      <c r="C74" s="6"/>
      <c r="D74" s="7"/>
      <c r="E74" s="6">
        <v>47978.77</v>
      </c>
      <c r="F74" s="7"/>
      <c r="G74" s="6"/>
      <c r="H74" s="7"/>
      <c r="I74" s="6"/>
      <c r="J74" s="7"/>
      <c r="K74" s="6"/>
      <c r="L74" s="7"/>
      <c r="M74" s="6">
        <v>47978.77</v>
      </c>
    </row>
    <row r="75" spans="1:13" x14ac:dyDescent="0.25">
      <c r="A75" s="2"/>
      <c r="B75" s="2" t="s">
        <v>77</v>
      </c>
      <c r="C75" s="6"/>
      <c r="D75" s="7"/>
      <c r="E75" s="6">
        <v>22577.18</v>
      </c>
      <c r="F75" s="7"/>
      <c r="G75" s="6"/>
      <c r="H75" s="7"/>
      <c r="I75" s="6">
        <v>17124.73</v>
      </c>
      <c r="J75" s="7"/>
      <c r="K75" s="6"/>
      <c r="L75" s="7"/>
      <c r="M75" s="6">
        <v>39701.910000000003</v>
      </c>
    </row>
    <row r="76" spans="1:13" x14ac:dyDescent="0.25">
      <c r="A76" s="2"/>
      <c r="B76" s="2" t="s">
        <v>78</v>
      </c>
      <c r="C76" s="6"/>
      <c r="D76" s="7"/>
      <c r="E76" s="6">
        <v>1306384.6100000001</v>
      </c>
      <c r="F76" s="7"/>
      <c r="G76" s="6">
        <v>1306384.6100000001</v>
      </c>
      <c r="H76" s="7"/>
      <c r="I76" s="6"/>
      <c r="J76" s="7"/>
      <c r="K76" s="6">
        <v>0</v>
      </c>
      <c r="L76" s="7"/>
      <c r="M76" s="6"/>
    </row>
    <row r="77" spans="1:13" x14ac:dyDescent="0.25">
      <c r="A77" s="2"/>
      <c r="B77" s="2" t="s">
        <v>79</v>
      </c>
      <c r="C77" s="6"/>
      <c r="D77" s="7"/>
      <c r="E77" s="6">
        <v>50000</v>
      </c>
      <c r="F77" s="7"/>
      <c r="G77" s="6"/>
      <c r="H77" s="7"/>
      <c r="I77" s="6">
        <v>7000</v>
      </c>
      <c r="J77" s="7"/>
      <c r="K77" s="6"/>
      <c r="L77" s="7"/>
      <c r="M77" s="6">
        <v>57000</v>
      </c>
    </row>
    <row r="78" spans="1:13" x14ac:dyDescent="0.25">
      <c r="A78" s="2"/>
      <c r="B78" s="2" t="s">
        <v>80</v>
      </c>
      <c r="C78" s="6"/>
      <c r="D78" s="7"/>
      <c r="E78" s="6">
        <v>1025481.54</v>
      </c>
      <c r="F78" s="7"/>
      <c r="G78" s="6"/>
      <c r="H78" s="7"/>
      <c r="I78" s="6">
        <v>2894000</v>
      </c>
      <c r="J78" s="7"/>
      <c r="K78" s="6"/>
      <c r="L78" s="7"/>
      <c r="M78" s="6">
        <v>3919481.54</v>
      </c>
    </row>
    <row r="79" spans="1:13" x14ac:dyDescent="0.25">
      <c r="A79" s="2"/>
      <c r="B79" s="2" t="s">
        <v>81</v>
      </c>
      <c r="C79" s="6">
        <v>0</v>
      </c>
      <c r="D79" s="7"/>
      <c r="E79" s="6"/>
      <c r="F79" s="7"/>
      <c r="G79" s="6"/>
      <c r="H79" s="7"/>
      <c r="I79" s="6"/>
      <c r="J79" s="7"/>
      <c r="K79" s="6">
        <v>0</v>
      </c>
      <c r="L79" s="7"/>
      <c r="M79" s="6"/>
    </row>
    <row r="80" spans="1:13" x14ac:dyDescent="0.25">
      <c r="A80" s="2"/>
      <c r="B80" s="2" t="s">
        <v>82</v>
      </c>
      <c r="C80" s="6"/>
      <c r="D80" s="7"/>
      <c r="E80" s="6">
        <v>97871</v>
      </c>
      <c r="F80" s="7"/>
      <c r="G80" s="6"/>
      <c r="H80" s="7"/>
      <c r="I80" s="6">
        <v>27003</v>
      </c>
      <c r="J80" s="7"/>
      <c r="K80" s="6"/>
      <c r="L80" s="7"/>
      <c r="M80" s="6">
        <v>124874</v>
      </c>
    </row>
    <row r="81" spans="1:17" x14ac:dyDescent="0.25">
      <c r="A81" s="2"/>
      <c r="B81" s="2" t="s">
        <v>83</v>
      </c>
      <c r="C81" s="6"/>
      <c r="D81" s="7"/>
      <c r="E81" s="6">
        <v>90298</v>
      </c>
      <c r="F81" s="7"/>
      <c r="G81" s="6"/>
      <c r="H81" s="7"/>
      <c r="I81" s="6">
        <v>113046</v>
      </c>
      <c r="J81" s="7"/>
      <c r="K81" s="6"/>
      <c r="L81" s="7"/>
      <c r="M81" s="6">
        <v>203344</v>
      </c>
    </row>
    <row r="82" spans="1:17" x14ac:dyDescent="0.25">
      <c r="A82" s="2"/>
      <c r="B82" s="2" t="s">
        <v>84</v>
      </c>
      <c r="C82" s="6"/>
      <c r="D82" s="7"/>
      <c r="E82" s="6">
        <v>156638</v>
      </c>
      <c r="F82" s="7"/>
      <c r="G82" s="6">
        <v>167689</v>
      </c>
      <c r="H82" s="7"/>
      <c r="I82" s="6"/>
      <c r="J82" s="7"/>
      <c r="K82" s="6">
        <v>11051</v>
      </c>
      <c r="L82" s="7"/>
      <c r="M82" s="6"/>
    </row>
    <row r="83" spans="1:17" x14ac:dyDescent="0.25">
      <c r="A83" s="2"/>
      <c r="B83" s="2" t="s">
        <v>85</v>
      </c>
      <c r="C83" s="6"/>
      <c r="D83" s="7"/>
      <c r="E83" s="6">
        <v>573839</v>
      </c>
      <c r="F83" s="7"/>
      <c r="G83" s="6">
        <v>60262</v>
      </c>
      <c r="H83" s="7"/>
      <c r="I83" s="6"/>
      <c r="J83" s="7"/>
      <c r="K83" s="6"/>
      <c r="L83" s="7"/>
      <c r="M83" s="6">
        <v>513577</v>
      </c>
    </row>
    <row r="84" spans="1:17" x14ac:dyDescent="0.25">
      <c r="A84" s="2"/>
      <c r="B84" s="2" t="s">
        <v>86</v>
      </c>
      <c r="C84" s="6"/>
      <c r="D84" s="7"/>
      <c r="E84" s="6">
        <v>612941.6</v>
      </c>
      <c r="F84" s="7"/>
      <c r="G84" s="6"/>
      <c r="H84" s="7"/>
      <c r="I84" s="6"/>
      <c r="J84" s="7"/>
      <c r="K84" s="6"/>
      <c r="L84" s="7"/>
      <c r="M84" s="6">
        <v>612941.6</v>
      </c>
    </row>
    <row r="85" spans="1:17" x14ac:dyDescent="0.25">
      <c r="A85" s="2"/>
      <c r="B85" s="2" t="s">
        <v>87</v>
      </c>
      <c r="C85" s="6"/>
      <c r="D85" s="7"/>
      <c r="E85" s="6">
        <v>194018.08</v>
      </c>
      <c r="F85" s="7"/>
      <c r="G85" s="6"/>
      <c r="H85" s="7"/>
      <c r="I85" s="6"/>
      <c r="J85" s="7"/>
      <c r="K85" s="6"/>
      <c r="L85" s="7"/>
      <c r="M85" s="6">
        <v>194018.08</v>
      </c>
    </row>
    <row r="86" spans="1:17" x14ac:dyDescent="0.25">
      <c r="A86" s="2"/>
      <c r="B86" s="2" t="s">
        <v>88</v>
      </c>
      <c r="C86" s="6"/>
      <c r="D86" s="7"/>
      <c r="E86" s="6">
        <v>5521152.2300000004</v>
      </c>
      <c r="F86" s="7"/>
      <c r="G86" s="6"/>
      <c r="H86" s="7"/>
      <c r="I86" s="6"/>
      <c r="J86" s="7"/>
      <c r="K86" s="6"/>
      <c r="L86" s="7"/>
      <c r="M86" s="6">
        <v>5521152.2300000004</v>
      </c>
    </row>
    <row r="87" spans="1:17" x14ac:dyDescent="0.25">
      <c r="A87" s="2"/>
      <c r="B87" s="2" t="s">
        <v>89</v>
      </c>
      <c r="C87" s="6">
        <v>1724562.01</v>
      </c>
      <c r="D87" s="7"/>
      <c r="E87" s="6"/>
      <c r="F87" s="7"/>
      <c r="G87" s="6"/>
      <c r="H87" s="7"/>
      <c r="I87" s="6"/>
      <c r="J87" s="7"/>
      <c r="K87" s="6">
        <v>1724562.01</v>
      </c>
      <c r="L87" s="7"/>
      <c r="M87" s="6"/>
    </row>
    <row r="88" spans="1:17" x14ac:dyDescent="0.25">
      <c r="A88" s="2"/>
      <c r="B88" s="2" t="s">
        <v>90</v>
      </c>
      <c r="C88" s="6"/>
      <c r="D88" s="7"/>
      <c r="E88" s="6">
        <v>923106.84</v>
      </c>
      <c r="F88" s="7"/>
      <c r="G88" s="6"/>
      <c r="H88" s="7"/>
      <c r="I88" s="6">
        <v>3045.4</v>
      </c>
      <c r="J88" s="7"/>
      <c r="K88" s="6"/>
      <c r="L88" s="7"/>
      <c r="M88" s="17">
        <v>926152.24</v>
      </c>
    </row>
    <row r="89" spans="1:17" x14ac:dyDescent="0.25">
      <c r="A89" s="2"/>
      <c r="B89" s="2" t="s">
        <v>91</v>
      </c>
      <c r="C89" s="6"/>
      <c r="D89" s="7"/>
      <c r="E89" s="6">
        <v>6657485.1299999999</v>
      </c>
      <c r="F89" s="7"/>
      <c r="G89" s="6">
        <v>6649168.3399999999</v>
      </c>
      <c r="H89" s="7"/>
      <c r="I89" s="6"/>
      <c r="J89" s="7"/>
      <c r="K89" s="6"/>
      <c r="L89" s="7"/>
      <c r="M89" s="17">
        <v>8316.7900000000009</v>
      </c>
    </row>
    <row r="90" spans="1:17" x14ac:dyDescent="0.25">
      <c r="A90" s="2"/>
      <c r="B90" s="2" t="s">
        <v>92</v>
      </c>
      <c r="C90" s="6"/>
      <c r="D90" s="7"/>
      <c r="E90" s="6">
        <v>12000</v>
      </c>
      <c r="F90" s="7"/>
      <c r="G90" s="6"/>
      <c r="H90" s="7"/>
      <c r="I90" s="6"/>
      <c r="J90" s="7"/>
      <c r="K90" s="6"/>
      <c r="L90" s="7"/>
      <c r="M90" s="6">
        <v>12000</v>
      </c>
      <c r="P90" s="18"/>
    </row>
    <row r="91" spans="1:17" x14ac:dyDescent="0.25">
      <c r="A91" s="2"/>
      <c r="B91" s="2" t="s">
        <v>93</v>
      </c>
      <c r="C91" s="6"/>
      <c r="D91" s="7"/>
      <c r="E91" s="6">
        <v>23162.21</v>
      </c>
      <c r="F91" s="7"/>
      <c r="G91" s="6"/>
      <c r="H91" s="7"/>
      <c r="I91" s="6"/>
      <c r="J91" s="7"/>
      <c r="K91" s="6"/>
      <c r="L91" s="7"/>
      <c r="M91" s="17">
        <v>23162.21</v>
      </c>
      <c r="P91" s="18"/>
    </row>
    <row r="92" spans="1:17" x14ac:dyDescent="0.25">
      <c r="A92" s="2"/>
      <c r="B92" s="2" t="s">
        <v>94</v>
      </c>
      <c r="C92" s="6"/>
      <c r="D92" s="7"/>
      <c r="E92" s="6">
        <v>11015</v>
      </c>
      <c r="F92" s="7"/>
      <c r="G92" s="6"/>
      <c r="H92" s="7"/>
      <c r="I92" s="6"/>
      <c r="J92" s="7"/>
      <c r="K92" s="6"/>
      <c r="L92" s="7"/>
      <c r="M92" s="6">
        <v>11015</v>
      </c>
      <c r="P92" s="18"/>
    </row>
    <row r="93" spans="1:17" x14ac:dyDescent="0.25">
      <c r="A93" s="2"/>
      <c r="B93" s="2" t="s">
        <v>95</v>
      </c>
      <c r="C93" s="6"/>
      <c r="D93" s="7"/>
      <c r="E93" s="6">
        <v>9600</v>
      </c>
      <c r="F93" s="7"/>
      <c r="G93" s="6"/>
      <c r="H93" s="7"/>
      <c r="I93" s="6"/>
      <c r="J93" s="7"/>
      <c r="K93" s="6"/>
      <c r="L93" s="7"/>
      <c r="M93" s="17">
        <v>9600</v>
      </c>
      <c r="O93" s="16"/>
      <c r="P93" s="18"/>
    </row>
    <row r="94" spans="1:17" ht="15.75" thickBot="1" x14ac:dyDescent="0.3">
      <c r="A94" s="2"/>
      <c r="B94" s="2" t="s">
        <v>96</v>
      </c>
      <c r="C94" s="6">
        <v>48918.61</v>
      </c>
      <c r="D94" s="7"/>
      <c r="E94" s="6"/>
      <c r="F94" s="7"/>
      <c r="G94" s="6"/>
      <c r="H94" s="7"/>
      <c r="I94" s="6"/>
      <c r="J94" s="7"/>
      <c r="K94" s="17">
        <v>48918.61</v>
      </c>
      <c r="L94" s="7"/>
      <c r="M94" s="6"/>
      <c r="P94" s="19" t="s">
        <v>156</v>
      </c>
    </row>
    <row r="95" spans="1:17" x14ac:dyDescent="0.25">
      <c r="A95" s="2"/>
      <c r="B95" s="2" t="s">
        <v>97</v>
      </c>
      <c r="C95" s="6">
        <v>34751.29</v>
      </c>
      <c r="D95" s="7"/>
      <c r="E95" s="6"/>
      <c r="F95" s="7"/>
      <c r="G95" s="6"/>
      <c r="H95" s="7"/>
      <c r="I95" s="6"/>
      <c r="J95" s="7"/>
      <c r="K95" s="17">
        <v>34751.29</v>
      </c>
      <c r="L95" s="7"/>
      <c r="M95" s="6"/>
      <c r="P95" s="18">
        <f>M88+M91</f>
        <v>949314.45</v>
      </c>
      <c r="Q95" t="s">
        <v>144</v>
      </c>
    </row>
    <row r="96" spans="1:17" ht="15.75" thickBot="1" x14ac:dyDescent="0.3">
      <c r="A96" s="2"/>
      <c r="B96" s="2" t="s">
        <v>98</v>
      </c>
      <c r="C96" s="6">
        <v>21069.5</v>
      </c>
      <c r="D96" s="7"/>
      <c r="E96" s="6"/>
      <c r="F96" s="7"/>
      <c r="G96" s="6"/>
      <c r="H96" s="7"/>
      <c r="I96" s="6"/>
      <c r="J96" s="7"/>
      <c r="K96" s="17">
        <v>21069.5</v>
      </c>
      <c r="L96" s="7"/>
      <c r="M96" s="6"/>
      <c r="P96" s="21">
        <f>M89+M93+M92</f>
        <v>28931.79</v>
      </c>
      <c r="Q96" t="s">
        <v>143</v>
      </c>
    </row>
    <row r="97" spans="1:17" x14ac:dyDescent="0.25">
      <c r="A97" s="2"/>
      <c r="B97" s="2" t="s">
        <v>99</v>
      </c>
      <c r="C97" s="6">
        <v>18000</v>
      </c>
      <c r="D97" s="7"/>
      <c r="E97" s="6"/>
      <c r="F97" s="7"/>
      <c r="G97" s="6"/>
      <c r="H97" s="7"/>
      <c r="I97" s="6"/>
      <c r="J97" s="7"/>
      <c r="K97" s="17">
        <v>18000</v>
      </c>
      <c r="L97" s="7"/>
      <c r="M97" s="6"/>
    </row>
    <row r="98" spans="1:17" ht="15.75" thickBot="1" x14ac:dyDescent="0.3">
      <c r="A98" s="2"/>
      <c r="B98" s="2" t="s">
        <v>100</v>
      </c>
      <c r="C98" s="6">
        <v>37742.339999999997</v>
      </c>
      <c r="D98" s="7"/>
      <c r="E98" s="6"/>
      <c r="F98" s="7"/>
      <c r="G98" s="6"/>
      <c r="H98" s="7"/>
      <c r="I98" s="6"/>
      <c r="J98" s="7"/>
      <c r="K98" s="17">
        <v>37742.339999999997</v>
      </c>
      <c r="L98" s="7"/>
      <c r="M98" s="6"/>
      <c r="O98" t="s">
        <v>157</v>
      </c>
      <c r="P98" s="22">
        <f>SUM(P95:P96)</f>
        <v>978246.24</v>
      </c>
    </row>
    <row r="99" spans="1:17" ht="15.75" thickTop="1" x14ac:dyDescent="0.25">
      <c r="A99" s="2"/>
      <c r="B99" s="2" t="s">
        <v>101</v>
      </c>
      <c r="C99" s="6">
        <v>59095.03</v>
      </c>
      <c r="D99" s="7"/>
      <c r="E99" s="6"/>
      <c r="F99" s="7"/>
      <c r="G99" s="6"/>
      <c r="H99" s="7"/>
      <c r="I99" s="6"/>
      <c r="J99" s="7"/>
      <c r="K99" s="17">
        <v>59095.03</v>
      </c>
      <c r="L99" s="7"/>
      <c r="M99" s="6"/>
    </row>
    <row r="100" spans="1:17" x14ac:dyDescent="0.25">
      <c r="A100" s="2"/>
      <c r="B100" s="2" t="s">
        <v>102</v>
      </c>
      <c r="C100" s="6">
        <v>79089.399999999994</v>
      </c>
      <c r="D100" s="7"/>
      <c r="E100" s="6"/>
      <c r="F100" s="7"/>
      <c r="G100" s="6"/>
      <c r="H100" s="7"/>
      <c r="I100" s="6"/>
      <c r="J100" s="7"/>
      <c r="K100" s="17">
        <v>79089.399999999994</v>
      </c>
      <c r="L100" s="7"/>
      <c r="M100" s="6"/>
    </row>
    <row r="101" spans="1:17" x14ac:dyDescent="0.25">
      <c r="A101" s="2"/>
      <c r="B101" s="2" t="s">
        <v>103</v>
      </c>
      <c r="C101" s="6">
        <v>77017.86</v>
      </c>
      <c r="D101" s="7"/>
      <c r="E101" s="6"/>
      <c r="F101" s="7"/>
      <c r="G101" s="6"/>
      <c r="H101" s="7"/>
      <c r="I101" s="6">
        <v>58086.86</v>
      </c>
      <c r="J101" s="7"/>
      <c r="K101" s="17">
        <v>18931</v>
      </c>
      <c r="L101" s="7"/>
      <c r="M101" s="6"/>
      <c r="P101" s="18">
        <f>K94+K95+K96+K98+K99+K100</f>
        <v>280666.17</v>
      </c>
      <c r="Q101" t="s">
        <v>145</v>
      </c>
    </row>
    <row r="102" spans="1:17" x14ac:dyDescent="0.25">
      <c r="A102" s="2"/>
      <c r="B102" s="2" t="s">
        <v>104</v>
      </c>
      <c r="C102" s="6">
        <v>55252.32</v>
      </c>
      <c r="D102" s="7"/>
      <c r="E102" s="6"/>
      <c r="F102" s="7"/>
      <c r="G102" s="6"/>
      <c r="H102" s="7"/>
      <c r="I102" s="6">
        <v>55252.32</v>
      </c>
      <c r="J102" s="7"/>
      <c r="K102" s="6">
        <v>0</v>
      </c>
      <c r="L102" s="7"/>
      <c r="M102" s="6"/>
      <c r="P102" s="18">
        <f>K97</f>
        <v>18000</v>
      </c>
      <c r="Q102" t="s">
        <v>146</v>
      </c>
    </row>
    <row r="103" spans="1:17" x14ac:dyDescent="0.25">
      <c r="A103" s="2"/>
      <c r="B103" s="2" t="s">
        <v>105</v>
      </c>
      <c r="C103" s="6">
        <v>1000</v>
      </c>
      <c r="D103" s="7"/>
      <c r="E103" s="6"/>
      <c r="F103" s="7"/>
      <c r="G103" s="6">
        <v>462.05</v>
      </c>
      <c r="H103" s="7"/>
      <c r="I103" s="6"/>
      <c r="J103" s="7"/>
      <c r="K103" s="17">
        <v>1462.05</v>
      </c>
      <c r="L103" s="7"/>
      <c r="M103" s="6"/>
      <c r="P103" s="18">
        <f>K101-M139</f>
        <v>-1102</v>
      </c>
      <c r="Q103" t="s">
        <v>155</v>
      </c>
    </row>
    <row r="104" spans="1:17" x14ac:dyDescent="0.25">
      <c r="A104" s="2"/>
      <c r="B104" s="2" t="s">
        <v>106</v>
      </c>
      <c r="C104" s="6">
        <v>4610</v>
      </c>
      <c r="D104" s="7"/>
      <c r="E104" s="6"/>
      <c r="F104" s="7"/>
      <c r="G104" s="6"/>
      <c r="H104" s="7"/>
      <c r="I104" s="6">
        <v>188</v>
      </c>
      <c r="J104" s="7"/>
      <c r="K104" s="17">
        <v>4422</v>
      </c>
      <c r="L104" s="7"/>
      <c r="M104" s="6"/>
      <c r="P104" s="18">
        <f>K113</f>
        <v>9809.74</v>
      </c>
      <c r="Q104" t="s">
        <v>147</v>
      </c>
    </row>
    <row r="105" spans="1:17" x14ac:dyDescent="0.25">
      <c r="A105" s="2"/>
      <c r="B105" s="2" t="s">
        <v>107</v>
      </c>
      <c r="C105" s="6">
        <v>59618.66</v>
      </c>
      <c r="D105" s="7"/>
      <c r="E105" s="6"/>
      <c r="F105" s="7"/>
      <c r="G105" s="6"/>
      <c r="H105" s="7"/>
      <c r="I105" s="6">
        <v>12995</v>
      </c>
      <c r="J105" s="7"/>
      <c r="K105" s="17">
        <v>46623.66</v>
      </c>
      <c r="L105" s="7"/>
      <c r="M105" s="6"/>
      <c r="P105" s="18">
        <f>K114+K115</f>
        <v>80205.17</v>
      </c>
      <c r="Q105" t="s">
        <v>148</v>
      </c>
    </row>
    <row r="106" spans="1:17" x14ac:dyDescent="0.25">
      <c r="A106" s="2"/>
      <c r="B106" s="2" t="s">
        <v>108</v>
      </c>
      <c r="C106" s="6">
        <v>3635934.02</v>
      </c>
      <c r="D106" s="7"/>
      <c r="E106" s="6"/>
      <c r="F106" s="7"/>
      <c r="G106" s="6"/>
      <c r="H106" s="7"/>
      <c r="I106" s="6">
        <v>3635934.02</v>
      </c>
      <c r="J106" s="7"/>
      <c r="K106" s="6">
        <v>0</v>
      </c>
      <c r="L106" s="7"/>
      <c r="M106" s="6"/>
      <c r="P106" s="18">
        <f>K105+K108+K109+K110+K112+K111+K133</f>
        <v>133708.81000000003</v>
      </c>
      <c r="Q106" t="s">
        <v>149</v>
      </c>
    </row>
    <row r="107" spans="1:17" x14ac:dyDescent="0.25">
      <c r="A107" s="2"/>
      <c r="B107" s="2" t="s">
        <v>109</v>
      </c>
      <c r="C107" s="6">
        <v>133994.04</v>
      </c>
      <c r="D107" s="7"/>
      <c r="E107" s="6"/>
      <c r="F107" s="7"/>
      <c r="G107" s="6"/>
      <c r="H107" s="7"/>
      <c r="I107" s="6">
        <v>133994.04</v>
      </c>
      <c r="J107" s="7"/>
      <c r="K107" s="6">
        <v>0</v>
      </c>
      <c r="L107" s="7"/>
      <c r="M107" s="6"/>
      <c r="P107" s="18">
        <f>K119+K120+K103</f>
        <v>16959.29</v>
      </c>
      <c r="Q107" t="s">
        <v>150</v>
      </c>
    </row>
    <row r="108" spans="1:17" x14ac:dyDescent="0.25">
      <c r="A108" s="2"/>
      <c r="B108" s="2" t="s">
        <v>110</v>
      </c>
      <c r="C108" s="6">
        <v>1168.28</v>
      </c>
      <c r="D108" s="7"/>
      <c r="E108" s="6"/>
      <c r="F108" s="7"/>
      <c r="G108" s="6">
        <v>286.69</v>
      </c>
      <c r="H108" s="7"/>
      <c r="I108" s="6"/>
      <c r="J108" s="7"/>
      <c r="K108" s="17">
        <v>1454.97</v>
      </c>
      <c r="L108" s="7"/>
      <c r="M108" s="6"/>
      <c r="P108" s="18">
        <f>K104</f>
        <v>4422</v>
      </c>
      <c r="Q108" t="s">
        <v>151</v>
      </c>
    </row>
    <row r="109" spans="1:17" x14ac:dyDescent="0.25">
      <c r="A109" s="2"/>
      <c r="B109" s="2" t="s">
        <v>111</v>
      </c>
      <c r="C109" s="6">
        <v>2840.43</v>
      </c>
      <c r="D109" s="7"/>
      <c r="E109" s="6"/>
      <c r="F109" s="7"/>
      <c r="G109" s="6">
        <v>62.97</v>
      </c>
      <c r="H109" s="7"/>
      <c r="I109" s="6"/>
      <c r="J109" s="7"/>
      <c r="K109" s="17">
        <v>2903.4</v>
      </c>
      <c r="L109" s="7"/>
      <c r="M109" s="6"/>
      <c r="P109" s="18">
        <f>K121+K122+K123+K124</f>
        <v>85084.829999999987</v>
      </c>
      <c r="Q109" t="s">
        <v>152</v>
      </c>
    </row>
    <row r="110" spans="1:17" x14ac:dyDescent="0.25">
      <c r="A110" s="2"/>
      <c r="B110" s="2" t="s">
        <v>112</v>
      </c>
      <c r="C110" s="6">
        <v>6131.44</v>
      </c>
      <c r="D110" s="7"/>
      <c r="E110" s="6"/>
      <c r="F110" s="7"/>
      <c r="G110" s="6"/>
      <c r="H110" s="7"/>
      <c r="I110" s="6"/>
      <c r="J110" s="7"/>
      <c r="K110" s="17">
        <v>6131.44</v>
      </c>
      <c r="L110" s="7"/>
      <c r="M110" s="6"/>
      <c r="P110" s="18">
        <f>K134</f>
        <v>3016.56</v>
      </c>
      <c r="Q110" t="s">
        <v>153</v>
      </c>
    </row>
    <row r="111" spans="1:17" ht="15.75" thickBot="1" x14ac:dyDescent="0.3">
      <c r="A111" s="2"/>
      <c r="B111" s="2" t="s">
        <v>113</v>
      </c>
      <c r="C111" s="6">
        <v>105711.32</v>
      </c>
      <c r="D111" s="7"/>
      <c r="E111" s="6"/>
      <c r="F111" s="7"/>
      <c r="G111" s="6"/>
      <c r="H111" s="7"/>
      <c r="I111" s="6">
        <v>45933.9</v>
      </c>
      <c r="J111" s="7"/>
      <c r="K111" s="17">
        <v>59777.42</v>
      </c>
      <c r="L111" s="7"/>
      <c r="M111" s="6"/>
      <c r="P111" s="21">
        <f>K116+K118+K126+K127+K128+K130+K131+K132+K135</f>
        <v>44229.66</v>
      </c>
      <c r="Q111" t="s">
        <v>154</v>
      </c>
    </row>
    <row r="112" spans="1:17" x14ac:dyDescent="0.25">
      <c r="A112" s="2"/>
      <c r="B112" s="2" t="s">
        <v>114</v>
      </c>
      <c r="C112" s="6">
        <v>12527.28</v>
      </c>
      <c r="D112" s="7"/>
      <c r="E112" s="6"/>
      <c r="F112" s="7"/>
      <c r="G112" s="6"/>
      <c r="H112" s="7"/>
      <c r="I112" s="6"/>
      <c r="J112" s="7"/>
      <c r="K112" s="17">
        <v>12527.28</v>
      </c>
      <c r="L112" s="7"/>
      <c r="M112" s="6"/>
    </row>
    <row r="113" spans="1:17" ht="15.75" thickBot="1" x14ac:dyDescent="0.3">
      <c r="A113" s="2"/>
      <c r="B113" s="2" t="s">
        <v>115</v>
      </c>
      <c r="C113" s="6"/>
      <c r="D113" s="7"/>
      <c r="E113" s="6"/>
      <c r="F113" s="7"/>
      <c r="G113" s="6">
        <v>9809.74</v>
      </c>
      <c r="H113" s="7"/>
      <c r="I113" s="6"/>
      <c r="J113" s="7"/>
      <c r="K113" s="17">
        <v>9809.74</v>
      </c>
      <c r="L113" s="7"/>
      <c r="M113" s="6"/>
      <c r="O113" t="s">
        <v>157</v>
      </c>
      <c r="P113" s="22">
        <f>SUM(P101:P111)</f>
        <v>675000.2300000001</v>
      </c>
    </row>
    <row r="114" spans="1:17" ht="15.75" thickTop="1" x14ac:dyDescent="0.25">
      <c r="A114" s="2"/>
      <c r="B114" s="2" t="s">
        <v>116</v>
      </c>
      <c r="C114" s="6">
        <v>80882.33</v>
      </c>
      <c r="D114" s="7"/>
      <c r="E114" s="6"/>
      <c r="F114" s="7"/>
      <c r="G114" s="6"/>
      <c r="H114" s="7"/>
      <c r="I114" s="6">
        <v>2796.6</v>
      </c>
      <c r="J114" s="7"/>
      <c r="K114" s="17">
        <v>78085.73</v>
      </c>
      <c r="L114" s="7"/>
      <c r="M114" s="6"/>
    </row>
    <row r="115" spans="1:17" x14ac:dyDescent="0.25">
      <c r="A115" s="2"/>
      <c r="B115" s="2" t="s">
        <v>117</v>
      </c>
      <c r="C115" s="6">
        <v>1942.82</v>
      </c>
      <c r="D115" s="7"/>
      <c r="E115" s="6"/>
      <c r="F115" s="7"/>
      <c r="G115" s="6">
        <v>176.62</v>
      </c>
      <c r="H115" s="7"/>
      <c r="I115" s="6"/>
      <c r="J115" s="7"/>
      <c r="K115" s="17">
        <v>2119.44</v>
      </c>
      <c r="L115" s="7"/>
      <c r="M115" s="6"/>
      <c r="P115" s="18">
        <f>K129</f>
        <v>211673.87</v>
      </c>
      <c r="Q115" t="s">
        <v>158</v>
      </c>
    </row>
    <row r="116" spans="1:17" x14ac:dyDescent="0.25">
      <c r="A116" s="2"/>
      <c r="B116" s="2" t="s">
        <v>118</v>
      </c>
      <c r="C116" s="6">
        <v>7837.51</v>
      </c>
      <c r="D116" s="7"/>
      <c r="E116" s="6"/>
      <c r="F116" s="7"/>
      <c r="G116" s="6"/>
      <c r="H116" s="7"/>
      <c r="I116" s="6"/>
      <c r="J116" s="7"/>
      <c r="K116" s="17">
        <v>7837.51</v>
      </c>
      <c r="L116" s="7"/>
      <c r="M116" s="6" t="s">
        <v>167</v>
      </c>
      <c r="P116" s="16">
        <f>K117</f>
        <v>7942.51</v>
      </c>
      <c r="Q116" t="s">
        <v>159</v>
      </c>
    </row>
    <row r="117" spans="1:17" x14ac:dyDescent="0.25">
      <c r="A117" s="2"/>
      <c r="B117" s="2" t="s">
        <v>119</v>
      </c>
      <c r="C117" s="6">
        <v>20771.939999999999</v>
      </c>
      <c r="D117" s="7"/>
      <c r="E117" s="6"/>
      <c r="F117" s="7"/>
      <c r="G117" s="6"/>
      <c r="H117" s="7"/>
      <c r="I117" s="6">
        <v>12829.43</v>
      </c>
      <c r="J117" s="7"/>
      <c r="K117" s="6">
        <v>7942.51</v>
      </c>
      <c r="L117" s="7"/>
      <c r="M117" s="6"/>
    </row>
    <row r="118" spans="1:17" x14ac:dyDescent="0.25">
      <c r="A118" s="2"/>
      <c r="B118" s="2" t="s">
        <v>120</v>
      </c>
      <c r="C118" s="6">
        <v>500</v>
      </c>
      <c r="D118" s="7"/>
      <c r="E118" s="6"/>
      <c r="F118" s="7"/>
      <c r="G118" s="6"/>
      <c r="H118" s="7"/>
      <c r="I118" s="6"/>
      <c r="J118" s="7"/>
      <c r="K118" s="17">
        <v>500</v>
      </c>
      <c r="L118" s="7"/>
      <c r="M118" s="6" t="s">
        <v>167</v>
      </c>
      <c r="O118" t="s">
        <v>160</v>
      </c>
      <c r="P118" s="20">
        <f>P113+P115+P116</f>
        <v>894616.6100000001</v>
      </c>
    </row>
    <row r="119" spans="1:17" x14ac:dyDescent="0.25">
      <c r="A119" s="2"/>
      <c r="B119" s="2" t="s">
        <v>121</v>
      </c>
      <c r="C119" s="6">
        <v>25958.400000000001</v>
      </c>
      <c r="D119" s="7"/>
      <c r="E119" s="6"/>
      <c r="F119" s="7"/>
      <c r="G119" s="6"/>
      <c r="H119" s="7"/>
      <c r="I119" s="6">
        <v>14458.4</v>
      </c>
      <c r="J119" s="7"/>
      <c r="K119" s="17">
        <v>11500</v>
      </c>
      <c r="L119" s="7"/>
      <c r="M119" s="6"/>
    </row>
    <row r="120" spans="1:17" x14ac:dyDescent="0.25">
      <c r="A120" s="2"/>
      <c r="B120" s="2" t="s">
        <v>122</v>
      </c>
      <c r="C120" s="6">
        <v>174206.96</v>
      </c>
      <c r="D120" s="7"/>
      <c r="E120" s="6"/>
      <c r="F120" s="7"/>
      <c r="G120" s="6"/>
      <c r="H120" s="7"/>
      <c r="I120" s="6">
        <v>170209.72</v>
      </c>
      <c r="J120" s="7"/>
      <c r="K120" s="17">
        <v>3997.24</v>
      </c>
      <c r="L120" s="7"/>
      <c r="M120" s="6"/>
    </row>
    <row r="121" spans="1:17" x14ac:dyDescent="0.25">
      <c r="A121" s="2"/>
      <c r="B121" s="2" t="s">
        <v>123</v>
      </c>
      <c r="C121" s="6">
        <v>61857.62</v>
      </c>
      <c r="D121" s="7"/>
      <c r="E121" s="6"/>
      <c r="F121" s="7"/>
      <c r="G121" s="6"/>
      <c r="H121" s="7"/>
      <c r="I121" s="6">
        <v>244.95</v>
      </c>
      <c r="J121" s="7"/>
      <c r="K121" s="17">
        <v>61612.67</v>
      </c>
      <c r="L121" s="7"/>
      <c r="M121" s="6"/>
    </row>
    <row r="122" spans="1:17" x14ac:dyDescent="0.25">
      <c r="A122" s="2"/>
      <c r="B122" s="2" t="s">
        <v>124</v>
      </c>
      <c r="C122" s="6">
        <v>17919</v>
      </c>
      <c r="D122" s="7"/>
      <c r="E122" s="6"/>
      <c r="F122" s="7"/>
      <c r="G122" s="6"/>
      <c r="H122" s="7"/>
      <c r="I122" s="6"/>
      <c r="J122" s="7"/>
      <c r="K122" s="17">
        <v>17919</v>
      </c>
      <c r="L122" s="7"/>
      <c r="M122" s="6"/>
    </row>
    <row r="123" spans="1:17" x14ac:dyDescent="0.25">
      <c r="A123" s="2"/>
      <c r="B123" s="2" t="s">
        <v>125</v>
      </c>
      <c r="C123" s="6">
        <v>1257.23</v>
      </c>
      <c r="D123" s="7"/>
      <c r="E123" s="6"/>
      <c r="F123" s="7"/>
      <c r="G123" s="6"/>
      <c r="H123" s="7"/>
      <c r="I123" s="6"/>
      <c r="J123" s="7"/>
      <c r="K123" s="17">
        <v>1257.23</v>
      </c>
      <c r="L123" s="7"/>
      <c r="M123" s="6"/>
    </row>
    <row r="124" spans="1:17" x14ac:dyDescent="0.25">
      <c r="A124" s="2"/>
      <c r="B124" s="2" t="s">
        <v>126</v>
      </c>
      <c r="C124" s="6">
        <v>4516</v>
      </c>
      <c r="D124" s="7"/>
      <c r="E124" s="6"/>
      <c r="F124" s="7"/>
      <c r="G124" s="6"/>
      <c r="H124" s="7"/>
      <c r="I124" s="6">
        <v>220.07</v>
      </c>
      <c r="J124" s="7"/>
      <c r="K124" s="17">
        <v>4295.93</v>
      </c>
      <c r="L124" s="7"/>
      <c r="M124" s="6"/>
    </row>
    <row r="125" spans="1:17" x14ac:dyDescent="0.25">
      <c r="A125" s="2"/>
      <c r="B125" s="2" t="s">
        <v>127</v>
      </c>
      <c r="C125" s="6">
        <v>4930.51</v>
      </c>
      <c r="D125" s="7"/>
      <c r="E125" s="6"/>
      <c r="F125" s="7"/>
      <c r="G125" s="6"/>
      <c r="H125" s="7"/>
      <c r="I125" s="6">
        <v>4930.51</v>
      </c>
      <c r="J125" s="7"/>
      <c r="K125" s="6">
        <v>0</v>
      </c>
      <c r="L125" s="7"/>
      <c r="M125" s="6"/>
    </row>
    <row r="126" spans="1:17" x14ac:dyDescent="0.25">
      <c r="A126" s="2"/>
      <c r="B126" s="2" t="s">
        <v>128</v>
      </c>
      <c r="C126" s="6">
        <v>2011.37</v>
      </c>
      <c r="D126" s="7"/>
      <c r="E126" s="6"/>
      <c r="F126" s="7"/>
      <c r="G126" s="6"/>
      <c r="H126" s="7"/>
      <c r="I126" s="6"/>
      <c r="J126" s="7"/>
      <c r="K126" s="17">
        <v>2011.37</v>
      </c>
      <c r="L126" s="7"/>
      <c r="M126" s="6" t="s">
        <v>167</v>
      </c>
    </row>
    <row r="127" spans="1:17" x14ac:dyDescent="0.25">
      <c r="A127" s="2"/>
      <c r="B127" s="2" t="s">
        <v>129</v>
      </c>
      <c r="C127" s="6">
        <v>9056.41</v>
      </c>
      <c r="D127" s="7"/>
      <c r="E127" s="6"/>
      <c r="F127" s="7"/>
      <c r="G127" s="6">
        <v>37.840000000000003</v>
      </c>
      <c r="H127" s="7"/>
      <c r="I127" s="6"/>
      <c r="J127" s="7"/>
      <c r="K127" s="17">
        <v>9094.25</v>
      </c>
      <c r="L127" s="7"/>
      <c r="M127" s="6" t="s">
        <v>167</v>
      </c>
    </row>
    <row r="128" spans="1:17" x14ac:dyDescent="0.25">
      <c r="A128" s="2"/>
      <c r="B128" s="2" t="s">
        <v>130</v>
      </c>
      <c r="C128" s="6">
        <v>2484.0300000000002</v>
      </c>
      <c r="D128" s="7"/>
      <c r="E128" s="6"/>
      <c r="F128" s="7"/>
      <c r="G128" s="6"/>
      <c r="H128" s="7"/>
      <c r="I128" s="6"/>
      <c r="J128" s="7"/>
      <c r="K128" s="17">
        <v>2484.0300000000002</v>
      </c>
      <c r="L128" s="7"/>
      <c r="M128" s="6" t="s">
        <v>167</v>
      </c>
    </row>
    <row r="129" spans="1:13" x14ac:dyDescent="0.25">
      <c r="A129" s="2"/>
      <c r="B129" s="2" t="s">
        <v>131</v>
      </c>
      <c r="C129" s="6"/>
      <c r="D129" s="7"/>
      <c r="E129" s="6"/>
      <c r="F129" s="7"/>
      <c r="G129" s="6">
        <v>211673.87</v>
      </c>
      <c r="H129" s="7"/>
      <c r="I129" s="6"/>
      <c r="J129" s="7"/>
      <c r="K129" s="17">
        <v>211673.87</v>
      </c>
      <c r="L129" s="7"/>
      <c r="M129" s="6"/>
    </row>
    <row r="130" spans="1:13" x14ac:dyDescent="0.25">
      <c r="A130" s="2"/>
      <c r="B130" s="2" t="s">
        <v>132</v>
      </c>
      <c r="C130" s="6">
        <v>1450</v>
      </c>
      <c r="D130" s="7"/>
      <c r="E130" s="6"/>
      <c r="F130" s="7"/>
      <c r="G130" s="6"/>
      <c r="H130" s="7"/>
      <c r="I130" s="6"/>
      <c r="J130" s="7"/>
      <c r="K130" s="17">
        <v>1450</v>
      </c>
      <c r="L130" s="7"/>
      <c r="M130" s="6" t="s">
        <v>167</v>
      </c>
    </row>
    <row r="131" spans="1:13" x14ac:dyDescent="0.25">
      <c r="A131" s="2"/>
      <c r="B131" s="2" t="s">
        <v>133</v>
      </c>
      <c r="C131" s="6">
        <v>10318.73</v>
      </c>
      <c r="D131" s="7"/>
      <c r="E131" s="6"/>
      <c r="F131" s="7"/>
      <c r="G131" s="6"/>
      <c r="H131" s="7"/>
      <c r="I131" s="6"/>
      <c r="J131" s="7"/>
      <c r="K131" s="17">
        <v>10318.73</v>
      </c>
      <c r="L131" s="7"/>
      <c r="M131" s="6" t="s">
        <v>167</v>
      </c>
    </row>
    <row r="132" spans="1:13" x14ac:dyDescent="0.25">
      <c r="A132" s="2"/>
      <c r="B132" s="2" t="s">
        <v>134</v>
      </c>
      <c r="C132" s="6">
        <v>9547.4</v>
      </c>
      <c r="D132" s="7"/>
      <c r="E132" s="6"/>
      <c r="F132" s="7"/>
      <c r="G132" s="6"/>
      <c r="H132" s="7"/>
      <c r="I132" s="6"/>
      <c r="J132" s="7"/>
      <c r="K132" s="17">
        <v>9547.4</v>
      </c>
      <c r="L132" s="7"/>
      <c r="M132" s="6" t="s">
        <v>167</v>
      </c>
    </row>
    <row r="133" spans="1:13" x14ac:dyDescent="0.25">
      <c r="A133" s="2"/>
      <c r="B133" s="2" t="s">
        <v>135</v>
      </c>
      <c r="C133" s="6">
        <v>11826.04</v>
      </c>
      <c r="D133" s="7"/>
      <c r="E133" s="6"/>
      <c r="F133" s="7"/>
      <c r="G133" s="6"/>
      <c r="H133" s="7"/>
      <c r="I133" s="6">
        <v>7535.4</v>
      </c>
      <c r="J133" s="7"/>
      <c r="K133" s="17">
        <v>4290.6400000000003</v>
      </c>
      <c r="L133" s="7"/>
      <c r="M133" s="6"/>
    </row>
    <row r="134" spans="1:13" x14ac:dyDescent="0.25">
      <c r="A134" s="2"/>
      <c r="B134" s="2" t="s">
        <v>136</v>
      </c>
      <c r="C134" s="6">
        <v>3016.56</v>
      </c>
      <c r="D134" s="7"/>
      <c r="E134" s="6"/>
      <c r="F134" s="7"/>
      <c r="G134" s="6"/>
      <c r="H134" s="7"/>
      <c r="I134" s="6"/>
      <c r="J134" s="7"/>
      <c r="K134" s="17">
        <v>3016.56</v>
      </c>
      <c r="L134" s="7"/>
      <c r="M134" s="6"/>
    </row>
    <row r="135" spans="1:13" x14ac:dyDescent="0.25">
      <c r="A135" s="2"/>
      <c r="B135" s="2" t="s">
        <v>137</v>
      </c>
      <c r="C135" s="6">
        <v>986.37</v>
      </c>
      <c r="D135" s="7"/>
      <c r="E135" s="6"/>
      <c r="F135" s="7"/>
      <c r="G135" s="6"/>
      <c r="H135" s="7"/>
      <c r="I135" s="6"/>
      <c r="J135" s="7"/>
      <c r="K135" s="17">
        <v>986.37</v>
      </c>
      <c r="L135" s="7"/>
      <c r="M135" s="6" t="s">
        <v>167</v>
      </c>
    </row>
    <row r="136" spans="1:13" x14ac:dyDescent="0.25">
      <c r="A136" s="2"/>
      <c r="B136" s="2" t="s">
        <v>138</v>
      </c>
      <c r="C136" s="6"/>
      <c r="D136" s="7"/>
      <c r="E136" s="6">
        <v>2394.38</v>
      </c>
      <c r="F136" s="7"/>
      <c r="G136" s="6"/>
      <c r="H136" s="7"/>
      <c r="I136" s="6"/>
      <c r="J136" s="7"/>
      <c r="K136" s="6"/>
      <c r="L136" s="7"/>
      <c r="M136" s="6">
        <v>2394.38</v>
      </c>
    </row>
    <row r="137" spans="1:13" x14ac:dyDescent="0.25">
      <c r="A137" s="2"/>
      <c r="B137" s="2" t="s">
        <v>139</v>
      </c>
      <c r="C137" s="6"/>
      <c r="D137" s="7"/>
      <c r="E137" s="6"/>
      <c r="F137" s="7"/>
      <c r="G137" s="6"/>
      <c r="H137" s="7"/>
      <c r="I137" s="6">
        <v>2298095.2000000002</v>
      </c>
      <c r="J137" s="7"/>
      <c r="K137" s="6"/>
      <c r="L137" s="7"/>
      <c r="M137" s="6">
        <v>2298095.2000000002</v>
      </c>
    </row>
    <row r="138" spans="1:13" x14ac:dyDescent="0.25">
      <c r="A138" s="2"/>
      <c r="B138" s="2" t="s">
        <v>140</v>
      </c>
      <c r="C138" s="6">
        <v>43963.12</v>
      </c>
      <c r="D138" s="7"/>
      <c r="E138" s="6"/>
      <c r="F138" s="7"/>
      <c r="G138" s="6">
        <v>86814.89</v>
      </c>
      <c r="H138" s="7"/>
      <c r="I138" s="6"/>
      <c r="J138" s="7"/>
      <c r="K138" s="6">
        <v>130778.01</v>
      </c>
      <c r="L138" s="7"/>
      <c r="M138" s="6"/>
    </row>
    <row r="139" spans="1:13" ht="15.75" thickBot="1" x14ac:dyDescent="0.3">
      <c r="A139" s="2"/>
      <c r="B139" s="2" t="s">
        <v>141</v>
      </c>
      <c r="C139" s="6"/>
      <c r="D139" s="7"/>
      <c r="E139" s="6"/>
      <c r="F139" s="7"/>
      <c r="G139" s="6"/>
      <c r="H139" s="7"/>
      <c r="I139" s="6">
        <v>20033</v>
      </c>
      <c r="J139" s="7"/>
      <c r="K139" s="6"/>
      <c r="L139" s="7"/>
      <c r="M139" s="17">
        <v>20033</v>
      </c>
    </row>
    <row r="140" spans="1:13" s="9" customFormat="1" ht="12" thickBot="1" x14ac:dyDescent="0.25">
      <c r="A140" s="2" t="s">
        <v>142</v>
      </c>
      <c r="B140" s="2"/>
      <c r="C140" s="8">
        <f>ROUND(SUM(C3:C139),5)</f>
        <v>21928102.719999999</v>
      </c>
      <c r="D140" s="2"/>
      <c r="E140" s="8">
        <f>ROUND(SUM(E3:E139),5)</f>
        <v>21928102.719999999</v>
      </c>
      <c r="F140" s="2"/>
      <c r="G140" s="8">
        <f>ROUND(SUM(G3:G139),5)</f>
        <v>10494321.949999999</v>
      </c>
      <c r="H140" s="2"/>
      <c r="I140" s="8">
        <f>ROUND(SUM(I3:I139),5)</f>
        <v>10494321.949999999</v>
      </c>
      <c r="J140" s="2"/>
      <c r="K140" s="8">
        <f>ROUND(SUM(K3:K139),5)</f>
        <v>19194969.68</v>
      </c>
      <c r="L140" s="2"/>
      <c r="M140" s="8">
        <f>ROUND(SUM(M3:M139),5)</f>
        <v>19194969.68</v>
      </c>
    </row>
    <row r="141" spans="1:13" ht="15.75" thickTop="1" x14ac:dyDescent="0.25"/>
  </sheetData>
  <pageMargins left="0.7" right="0.7" top="0.75" bottom="0.75" header="0.1" footer="0.3"/>
  <pageSetup scale="87" fitToHeight="0" orientation="landscape" r:id="rId1"/>
  <headerFooter>
    <oddHeader>&amp;L&amp;"Arial,Bold"&amp;8 10:34 AM
&amp;"Arial,Bold"&amp;8 05/31/24
&amp;"Arial,Bold"&amp;8 Accrual Basis&amp;C&amp;"Arial,Bold"&amp;12 Sandy Hook Water District
&amp;"Arial,Bold"&amp;14 Adjusted Trial Balance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1728-A1AB-4411-906E-AD828C0D1F21}">
  <dimension ref="A1:H60"/>
  <sheetViews>
    <sheetView tabSelected="1" topLeftCell="A31" workbookViewId="0">
      <selection activeCell="M33" sqref="M33"/>
    </sheetView>
  </sheetViews>
  <sheetFormatPr defaultRowHeight="15" x14ac:dyDescent="0.25"/>
  <cols>
    <col min="1" max="1" width="33.42578125" bestFit="1" customWidth="1"/>
    <col min="3" max="3" width="16.42578125" bestFit="1" customWidth="1"/>
    <col min="6" max="6" width="35" bestFit="1" customWidth="1"/>
    <col min="8" max="8" width="18.140625" bestFit="1" customWidth="1"/>
  </cols>
  <sheetData>
    <row r="1" spans="1:8" ht="15.75" thickBot="1" x14ac:dyDescent="0.3">
      <c r="A1" s="23" t="s">
        <v>161</v>
      </c>
      <c r="C1" s="23" t="s">
        <v>2</v>
      </c>
      <c r="F1" s="23" t="s">
        <v>166</v>
      </c>
      <c r="H1" s="23" t="s">
        <v>162</v>
      </c>
    </row>
    <row r="3" spans="1:8" x14ac:dyDescent="0.25">
      <c r="A3" s="2" t="s">
        <v>90</v>
      </c>
      <c r="C3" s="24">
        <v>926152.24</v>
      </c>
    </row>
    <row r="4" spans="1:8" x14ac:dyDescent="0.25">
      <c r="A4" s="2" t="s">
        <v>93</v>
      </c>
      <c r="C4" s="24">
        <v>23162.21</v>
      </c>
      <c r="F4" t="s">
        <v>144</v>
      </c>
      <c r="H4" s="16">
        <f>SUM(C3:C4)</f>
        <v>949314.45</v>
      </c>
    </row>
    <row r="6" spans="1:8" x14ac:dyDescent="0.25">
      <c r="A6" s="2" t="s">
        <v>91</v>
      </c>
      <c r="C6" s="24">
        <v>8316.7900000000009</v>
      </c>
    </row>
    <row r="7" spans="1:8" x14ac:dyDescent="0.25">
      <c r="A7" s="2" t="s">
        <v>93</v>
      </c>
      <c r="C7" s="24">
        <v>11015</v>
      </c>
    </row>
    <row r="8" spans="1:8" x14ac:dyDescent="0.25">
      <c r="A8" s="2" t="s">
        <v>94</v>
      </c>
      <c r="C8" s="24">
        <v>9600</v>
      </c>
      <c r="F8" t="s">
        <v>163</v>
      </c>
      <c r="H8" s="25">
        <f>SUM(C6:C8)</f>
        <v>28931.79</v>
      </c>
    </row>
    <row r="10" spans="1:8" ht="15.75" thickBot="1" x14ac:dyDescent="0.3">
      <c r="F10" t="s">
        <v>164</v>
      </c>
      <c r="H10" s="26">
        <f>SUM(H4:H8)</f>
        <v>978246.24</v>
      </c>
    </row>
    <row r="11" spans="1:8" ht="15.75" thickTop="1" x14ac:dyDescent="0.25"/>
    <row r="14" spans="1:8" x14ac:dyDescent="0.25">
      <c r="A14" s="2" t="s">
        <v>96</v>
      </c>
      <c r="C14" s="24">
        <v>48918.61</v>
      </c>
    </row>
    <row r="15" spans="1:8" x14ac:dyDescent="0.25">
      <c r="A15" s="2" t="s">
        <v>97</v>
      </c>
      <c r="C15" s="24">
        <v>34751.29</v>
      </c>
    </row>
    <row r="16" spans="1:8" x14ac:dyDescent="0.25">
      <c r="A16" s="2" t="s">
        <v>98</v>
      </c>
      <c r="C16" s="24">
        <v>21069.5</v>
      </c>
    </row>
    <row r="17" spans="1:8" x14ac:dyDescent="0.25">
      <c r="A17" s="2" t="s">
        <v>100</v>
      </c>
      <c r="C17" s="24">
        <v>37742.339999999997</v>
      </c>
    </row>
    <row r="18" spans="1:8" x14ac:dyDescent="0.25">
      <c r="A18" s="2" t="s">
        <v>101</v>
      </c>
      <c r="C18" s="24">
        <v>59095.03</v>
      </c>
    </row>
    <row r="19" spans="1:8" x14ac:dyDescent="0.25">
      <c r="A19" s="2" t="s">
        <v>102</v>
      </c>
      <c r="C19" s="24">
        <v>79089.399999999994</v>
      </c>
      <c r="F19" t="s">
        <v>145</v>
      </c>
      <c r="H19" s="16">
        <f>SUM(C14:C19)</f>
        <v>280666.17</v>
      </c>
    </row>
    <row r="20" spans="1:8" x14ac:dyDescent="0.25">
      <c r="A20" s="2" t="s">
        <v>99</v>
      </c>
      <c r="C20" s="24">
        <v>18000</v>
      </c>
      <c r="F20" t="s">
        <v>165</v>
      </c>
      <c r="H20" s="16">
        <f>C20</f>
        <v>18000</v>
      </c>
    </row>
    <row r="21" spans="1:8" x14ac:dyDescent="0.25">
      <c r="A21" s="2" t="s">
        <v>103</v>
      </c>
      <c r="C21" s="24">
        <v>18931</v>
      </c>
    </row>
    <row r="22" spans="1:8" x14ac:dyDescent="0.25">
      <c r="A22" s="2" t="s">
        <v>141</v>
      </c>
      <c r="C22" s="24">
        <v>-20033</v>
      </c>
      <c r="F22" t="s">
        <v>155</v>
      </c>
      <c r="H22" s="16">
        <f>SUM(C21:C22)</f>
        <v>-1102</v>
      </c>
    </row>
    <row r="23" spans="1:8" x14ac:dyDescent="0.25">
      <c r="A23" s="2" t="s">
        <v>115</v>
      </c>
      <c r="C23" s="24">
        <v>9809.74</v>
      </c>
      <c r="F23" t="s">
        <v>147</v>
      </c>
      <c r="H23" s="16">
        <f>C23</f>
        <v>9809.74</v>
      </c>
    </row>
    <row r="24" spans="1:8" x14ac:dyDescent="0.25">
      <c r="A24" s="2" t="s">
        <v>116</v>
      </c>
      <c r="C24" s="24">
        <v>78085.73</v>
      </c>
    </row>
    <row r="25" spans="1:8" x14ac:dyDescent="0.25">
      <c r="A25" s="2" t="s">
        <v>117</v>
      </c>
      <c r="C25" s="24">
        <v>2119.44</v>
      </c>
      <c r="F25" t="s">
        <v>148</v>
      </c>
      <c r="H25" s="16">
        <f>SUM(C24:C25)</f>
        <v>80205.17</v>
      </c>
    </row>
    <row r="26" spans="1:8" x14ac:dyDescent="0.25">
      <c r="A26" s="2" t="s">
        <v>107</v>
      </c>
      <c r="C26" s="24">
        <v>46623.66</v>
      </c>
    </row>
    <row r="27" spans="1:8" x14ac:dyDescent="0.25">
      <c r="A27" s="2" t="s">
        <v>110</v>
      </c>
      <c r="C27" s="24">
        <v>1454.97</v>
      </c>
    </row>
    <row r="28" spans="1:8" x14ac:dyDescent="0.25">
      <c r="A28" s="2" t="s">
        <v>111</v>
      </c>
      <c r="C28" s="24">
        <v>2903.4</v>
      </c>
    </row>
    <row r="29" spans="1:8" x14ac:dyDescent="0.25">
      <c r="A29" s="2" t="s">
        <v>112</v>
      </c>
      <c r="C29" s="24">
        <v>6131.44</v>
      </c>
    </row>
    <row r="30" spans="1:8" x14ac:dyDescent="0.25">
      <c r="A30" s="2" t="s">
        <v>113</v>
      </c>
      <c r="C30" s="24">
        <v>59777.42</v>
      </c>
    </row>
    <row r="31" spans="1:8" x14ac:dyDescent="0.25">
      <c r="A31" s="2" t="s">
        <v>114</v>
      </c>
      <c r="C31" s="24">
        <v>12527.28</v>
      </c>
    </row>
    <row r="32" spans="1:8" x14ac:dyDescent="0.25">
      <c r="A32" s="2" t="s">
        <v>135</v>
      </c>
      <c r="C32" s="24">
        <v>4290.6400000000003</v>
      </c>
      <c r="F32" t="s">
        <v>149</v>
      </c>
      <c r="H32" s="16">
        <f>SUM(C26:C32)</f>
        <v>133708.81000000003</v>
      </c>
    </row>
    <row r="33" spans="1:8" x14ac:dyDescent="0.25">
      <c r="A33" s="2" t="s">
        <v>105</v>
      </c>
      <c r="C33" s="24">
        <v>1462.05</v>
      </c>
    </row>
    <row r="34" spans="1:8" x14ac:dyDescent="0.25">
      <c r="A34" s="2" t="s">
        <v>121</v>
      </c>
      <c r="C34" s="24">
        <v>11500</v>
      </c>
    </row>
    <row r="35" spans="1:8" x14ac:dyDescent="0.25">
      <c r="A35" s="2" t="s">
        <v>122</v>
      </c>
      <c r="C35" s="24">
        <v>3997.24</v>
      </c>
      <c r="F35" t="s">
        <v>168</v>
      </c>
      <c r="H35" s="16">
        <f>SUM(C33:C35)</f>
        <v>16959.29</v>
      </c>
    </row>
    <row r="36" spans="1:8" x14ac:dyDescent="0.25">
      <c r="A36" s="2" t="s">
        <v>106</v>
      </c>
      <c r="C36" s="24">
        <v>4422</v>
      </c>
      <c r="F36" t="s">
        <v>151</v>
      </c>
      <c r="H36" s="16">
        <f>C36</f>
        <v>4422</v>
      </c>
    </row>
    <row r="37" spans="1:8" x14ac:dyDescent="0.25">
      <c r="A37" s="2" t="s">
        <v>123</v>
      </c>
      <c r="C37" s="24">
        <v>61612.67</v>
      </c>
    </row>
    <row r="38" spans="1:8" x14ac:dyDescent="0.25">
      <c r="A38" s="2" t="s">
        <v>124</v>
      </c>
      <c r="C38" s="24">
        <v>17919</v>
      </c>
    </row>
    <row r="39" spans="1:8" x14ac:dyDescent="0.25">
      <c r="A39" s="2" t="s">
        <v>125</v>
      </c>
      <c r="C39" s="24">
        <v>1257.23</v>
      </c>
    </row>
    <row r="40" spans="1:8" x14ac:dyDescent="0.25">
      <c r="A40" s="2" t="s">
        <v>126</v>
      </c>
      <c r="C40" s="24">
        <v>4295.93</v>
      </c>
      <c r="F40" t="s">
        <v>152</v>
      </c>
      <c r="H40" s="16">
        <f>SUM(C37:C40)</f>
        <v>85084.829999999987</v>
      </c>
    </row>
    <row r="41" spans="1:8" x14ac:dyDescent="0.25">
      <c r="A41" s="2" t="s">
        <v>136</v>
      </c>
      <c r="C41" s="24">
        <v>3016.56</v>
      </c>
      <c r="F41" t="s">
        <v>153</v>
      </c>
      <c r="H41" s="16">
        <f>C41</f>
        <v>3016.56</v>
      </c>
    </row>
    <row r="42" spans="1:8" x14ac:dyDescent="0.25">
      <c r="A42" s="2" t="s">
        <v>118</v>
      </c>
      <c r="C42" s="24">
        <v>7837.51</v>
      </c>
    </row>
    <row r="43" spans="1:8" x14ac:dyDescent="0.25">
      <c r="A43" s="2" t="s">
        <v>120</v>
      </c>
      <c r="C43" s="24">
        <v>500</v>
      </c>
    </row>
    <row r="44" spans="1:8" x14ac:dyDescent="0.25">
      <c r="A44" s="2" t="s">
        <v>128</v>
      </c>
      <c r="C44" s="24">
        <v>2011.37</v>
      </c>
    </row>
    <row r="45" spans="1:8" x14ac:dyDescent="0.25">
      <c r="A45" s="2" t="s">
        <v>129</v>
      </c>
      <c r="C45" s="24">
        <v>9094.25</v>
      </c>
    </row>
    <row r="46" spans="1:8" x14ac:dyDescent="0.25">
      <c r="A46" s="2" t="s">
        <v>130</v>
      </c>
      <c r="C46" s="24">
        <v>2484.0300000000002</v>
      </c>
    </row>
    <row r="47" spans="1:8" x14ac:dyDescent="0.25">
      <c r="A47" s="2" t="s">
        <v>132</v>
      </c>
      <c r="C47" s="24">
        <v>1450</v>
      </c>
    </row>
    <row r="48" spans="1:8" x14ac:dyDescent="0.25">
      <c r="A48" s="2" t="s">
        <v>133</v>
      </c>
      <c r="C48" s="24">
        <v>10318.73</v>
      </c>
    </row>
    <row r="49" spans="1:8" x14ac:dyDescent="0.25">
      <c r="A49" s="2" t="s">
        <v>134</v>
      </c>
      <c r="C49" s="24">
        <v>9547.4</v>
      </c>
    </row>
    <row r="50" spans="1:8" x14ac:dyDescent="0.25">
      <c r="A50" s="2" t="s">
        <v>135</v>
      </c>
      <c r="C50" s="24">
        <v>986.37</v>
      </c>
      <c r="F50" t="s">
        <v>169</v>
      </c>
      <c r="H50" s="25">
        <f>SUM(C42:C50)</f>
        <v>44229.66</v>
      </c>
    </row>
    <row r="51" spans="1:8" x14ac:dyDescent="0.25">
      <c r="A51" s="2" t="s">
        <v>137</v>
      </c>
    </row>
    <row r="52" spans="1:8" ht="15.75" thickBot="1" x14ac:dyDescent="0.3">
      <c r="F52" t="s">
        <v>170</v>
      </c>
      <c r="H52" s="26">
        <f>SUM(H19:H50)</f>
        <v>675000.2300000001</v>
      </c>
    </row>
    <row r="53" spans="1:8" ht="15.75" thickTop="1" x14ac:dyDescent="0.25"/>
    <row r="54" spans="1:8" x14ac:dyDescent="0.25">
      <c r="A54" s="2" t="s">
        <v>131</v>
      </c>
      <c r="C54" s="24">
        <v>211673.87</v>
      </c>
      <c r="F54" t="s">
        <v>171</v>
      </c>
      <c r="H54" s="16">
        <f>C54</f>
        <v>211673.87</v>
      </c>
    </row>
    <row r="55" spans="1:8" x14ac:dyDescent="0.25">
      <c r="A55" s="2" t="s">
        <v>119</v>
      </c>
      <c r="C55" s="6">
        <v>7942.51</v>
      </c>
      <c r="F55" t="s">
        <v>159</v>
      </c>
      <c r="H55" s="25">
        <f>C55</f>
        <v>7942.51</v>
      </c>
    </row>
    <row r="57" spans="1:8" x14ac:dyDescent="0.25">
      <c r="F57" t="s">
        <v>172</v>
      </c>
      <c r="H57" s="27">
        <f>H52+H54+H55</f>
        <v>894616.6100000001</v>
      </c>
    </row>
    <row r="59" spans="1:8" ht="15.75" thickBot="1" x14ac:dyDescent="0.3">
      <c r="F59" t="s">
        <v>173</v>
      </c>
      <c r="H59" s="28">
        <f>H10-H57</f>
        <v>83629.629999999888</v>
      </c>
    </row>
    <row r="60" spans="1:8" ht="15.75" thickTop="1" x14ac:dyDescent="0.25"/>
  </sheetData>
  <pageMargins left="0.7" right="0.7" top="0.75" bottom="0.75" header="0.3" footer="0.3"/>
  <ignoredErrors>
    <ignoredError sqref="H22 H35 H40 H50 H19 H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QuickBooks Desktop Export Tips</vt:lpstr>
      <vt:lpstr>Sheet1</vt:lpstr>
      <vt:lpstr>Reconciliation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Morgan</dc:creator>
  <cp:lastModifiedBy>David P. Foster</cp:lastModifiedBy>
  <cp:lastPrinted>2024-05-31T14:38:11Z</cp:lastPrinted>
  <dcterms:created xsi:type="dcterms:W3CDTF">2024-05-31T14:34:19Z</dcterms:created>
  <dcterms:modified xsi:type="dcterms:W3CDTF">2025-01-10T01:33:13Z</dcterms:modified>
</cp:coreProperties>
</file>