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N:\Earl\Case files\GOVERNMENT-UTILITIES\MUPB\PSC Water Contract Case 2024\First Data Request Response\"/>
    </mc:Choice>
  </mc:AlternateContent>
  <bookViews>
    <workbookView xWindow="0" yWindow="0" windowWidth="28800" windowHeight="11835"/>
  </bookViews>
  <sheets>
    <sheet name="Regional WTP Estimated DS" sheetId="2" r:id="rId1"/>
  </sheets>
  <definedNames>
    <definedName name="_xlnm.Print_Area" localSheetId="0">'Regional WTP Estimated DS'!$A$1:$E$105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6" i="2" l="1"/>
  <c r="D96" i="2"/>
  <c r="C96" i="2"/>
  <c r="B96" i="2"/>
  <c r="E106" i="2"/>
  <c r="D106" i="2"/>
  <c r="C106" i="2"/>
  <c r="B106" i="2"/>
  <c r="A106" i="2"/>
  <c r="B70" i="2"/>
  <c r="A70" i="2"/>
  <c r="B69" i="2"/>
  <c r="A69" i="2"/>
  <c r="B44" i="2"/>
  <c r="B6" i="2"/>
  <c r="B73" i="2"/>
  <c r="A51" i="2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77" i="2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C69" i="2" l="1"/>
  <c r="D69" i="2" s="1"/>
  <c r="E69" i="2" s="1"/>
  <c r="B50" i="2" l="1"/>
  <c r="C50" i="2" s="1"/>
  <c r="D50" i="2" s="1"/>
  <c r="B12" i="2" l="1"/>
  <c r="C12" i="2" s="1"/>
  <c r="D12" i="2" s="1"/>
  <c r="B72" i="2"/>
  <c r="E50" i="2"/>
  <c r="B51" i="2" s="1"/>
  <c r="C51" i="2" l="1"/>
  <c r="D51" i="2" s="1"/>
  <c r="E51" i="2" s="1"/>
  <c r="B52" i="2" s="1"/>
  <c r="B76" i="2"/>
  <c r="C76" i="2" l="1"/>
  <c r="C52" i="2"/>
  <c r="D52" i="2" s="1"/>
  <c r="E52" i="2" s="1"/>
  <c r="B53" i="2" s="1"/>
  <c r="C53" i="2" l="1"/>
  <c r="D53" i="2" s="1"/>
  <c r="E53" i="2" s="1"/>
  <c r="B54" i="2" s="1"/>
  <c r="D76" i="2"/>
  <c r="E12" i="2"/>
  <c r="C54" i="2" l="1"/>
  <c r="D54" i="2" s="1"/>
  <c r="E54" i="2" s="1"/>
  <c r="B55" i="2" s="1"/>
  <c r="B13" i="2"/>
  <c r="E76" i="2"/>
  <c r="B77" i="2" l="1"/>
  <c r="C13" i="2"/>
  <c r="C55" i="2"/>
  <c r="D55" i="2" s="1"/>
  <c r="E55" i="2" s="1"/>
  <c r="B56" i="2" s="1"/>
  <c r="C56" i="2" l="1"/>
  <c r="D56" i="2" s="1"/>
  <c r="E56" i="2" s="1"/>
  <c r="B57" i="2" s="1"/>
  <c r="C77" i="2"/>
  <c r="D13" i="2"/>
  <c r="D77" i="2" l="1"/>
  <c r="E13" i="2"/>
  <c r="C57" i="2"/>
  <c r="D57" i="2" s="1"/>
  <c r="E57" i="2" s="1"/>
  <c r="B58" i="2" s="1"/>
  <c r="C58" i="2" l="1"/>
  <c r="D58" i="2" s="1"/>
  <c r="E58" i="2" s="1"/>
  <c r="B59" i="2" s="1"/>
  <c r="B14" i="2"/>
  <c r="E77" i="2"/>
  <c r="C59" i="2" l="1"/>
  <c r="D59" i="2" s="1"/>
  <c r="E59" i="2" s="1"/>
  <c r="B60" i="2" s="1"/>
  <c r="B78" i="2"/>
  <c r="C14" i="2"/>
  <c r="C60" i="2" l="1"/>
  <c r="D60" i="2" s="1"/>
  <c r="E60" i="2" s="1"/>
  <c r="B61" i="2" s="1"/>
  <c r="C78" i="2"/>
  <c r="D14" i="2"/>
  <c r="D78" i="2" l="1"/>
  <c r="E14" i="2"/>
  <c r="C61" i="2"/>
  <c r="D61" i="2" s="1"/>
  <c r="E61" i="2" s="1"/>
  <c r="B62" i="2" s="1"/>
  <c r="C62" i="2" l="1"/>
  <c r="D62" i="2" s="1"/>
  <c r="E62" i="2" s="1"/>
  <c r="B63" i="2" s="1"/>
  <c r="B15" i="2"/>
  <c r="E78" i="2"/>
  <c r="C63" i="2" l="1"/>
  <c r="D63" i="2" s="1"/>
  <c r="E63" i="2" s="1"/>
  <c r="B64" i="2" s="1"/>
  <c r="B79" i="2"/>
  <c r="C15" i="2"/>
  <c r="C79" i="2" l="1"/>
  <c r="D15" i="2"/>
  <c r="C64" i="2"/>
  <c r="D64" i="2" s="1"/>
  <c r="E64" i="2" s="1"/>
  <c r="B65" i="2" s="1"/>
  <c r="C65" i="2" l="1"/>
  <c r="D65" i="2" s="1"/>
  <c r="E65" i="2" s="1"/>
  <c r="B66" i="2" s="1"/>
  <c r="D79" i="2"/>
  <c r="E15" i="2"/>
  <c r="E79" i="2" l="1"/>
  <c r="B16" i="2"/>
  <c r="C66" i="2"/>
  <c r="D66" i="2" s="1"/>
  <c r="E66" i="2" s="1"/>
  <c r="B67" i="2" s="1"/>
  <c r="C67" i="2" l="1"/>
  <c r="D67" i="2" s="1"/>
  <c r="E67" i="2" s="1"/>
  <c r="B68" i="2" s="1"/>
  <c r="B80" i="2"/>
  <c r="C16" i="2"/>
  <c r="C68" i="2" l="1"/>
  <c r="D68" i="2" s="1"/>
  <c r="E68" i="2" s="1"/>
  <c r="C70" i="2" s="1"/>
  <c r="D16" i="2"/>
  <c r="C80" i="2"/>
  <c r="D70" i="2" l="1"/>
  <c r="E70" i="2"/>
  <c r="D80" i="2"/>
  <c r="E16" i="2"/>
  <c r="E80" i="2" l="1"/>
  <c r="B17" i="2"/>
  <c r="B81" i="2" l="1"/>
  <c r="C17" i="2"/>
  <c r="C81" i="2" l="1"/>
  <c r="D17" i="2"/>
  <c r="D81" i="2" l="1"/>
  <c r="E17" i="2"/>
  <c r="E81" i="2" l="1"/>
  <c r="B18" i="2"/>
  <c r="B82" i="2" l="1"/>
  <c r="C18" i="2"/>
  <c r="D18" i="2" l="1"/>
  <c r="C82" i="2"/>
  <c r="D82" i="2" l="1"/>
  <c r="E18" i="2"/>
  <c r="B19" i="2" l="1"/>
  <c r="E82" i="2"/>
  <c r="C19" i="2" l="1"/>
  <c r="B83" i="2"/>
  <c r="C83" i="2" l="1"/>
  <c r="D19" i="2"/>
  <c r="D83" i="2" l="1"/>
  <c r="E19" i="2"/>
  <c r="E83" i="2" l="1"/>
  <c r="B20" i="2"/>
  <c r="C20" i="2" l="1"/>
  <c r="B84" i="2"/>
  <c r="C84" i="2" l="1"/>
  <c r="D20" i="2"/>
  <c r="D84" i="2" l="1"/>
  <c r="E20" i="2"/>
  <c r="B21" i="2" l="1"/>
  <c r="E84" i="2"/>
  <c r="C21" i="2" l="1"/>
  <c r="B85" i="2"/>
  <c r="D21" i="2" l="1"/>
  <c r="C85" i="2"/>
  <c r="D85" i="2" l="1"/>
  <c r="E21" i="2"/>
  <c r="B22" i="2" l="1"/>
  <c r="E85" i="2"/>
  <c r="C22" i="2" l="1"/>
  <c r="B86" i="2"/>
  <c r="D22" i="2" l="1"/>
  <c r="C86" i="2"/>
  <c r="D86" i="2" l="1"/>
  <c r="E22" i="2"/>
  <c r="B23" i="2" l="1"/>
  <c r="E86" i="2"/>
  <c r="B87" i="2" l="1"/>
  <c r="C23" i="2"/>
  <c r="C87" i="2" l="1"/>
  <c r="D23" i="2"/>
  <c r="D87" i="2" l="1"/>
  <c r="E23" i="2"/>
  <c r="B24" i="2" l="1"/>
  <c r="E87" i="2"/>
  <c r="C24" i="2" l="1"/>
  <c r="B88" i="2"/>
  <c r="C88" i="2" l="1"/>
  <c r="D24" i="2"/>
  <c r="D88" i="2" l="1"/>
  <c r="E24" i="2"/>
  <c r="E88" i="2" l="1"/>
  <c r="B25" i="2"/>
  <c r="B89" i="2" l="1"/>
  <c r="C25" i="2"/>
  <c r="C89" i="2" l="1"/>
  <c r="D25" i="2"/>
  <c r="D89" i="2" l="1"/>
  <c r="E25" i="2"/>
  <c r="E89" i="2" l="1"/>
  <c r="B26" i="2"/>
  <c r="B90" i="2" l="1"/>
  <c r="C26" i="2"/>
  <c r="D26" i="2" l="1"/>
  <c r="C90" i="2"/>
  <c r="D90" i="2" l="1"/>
  <c r="E26" i="2"/>
  <c r="B27" i="2" l="1"/>
  <c r="E90" i="2"/>
  <c r="C27" i="2" l="1"/>
  <c r="B91" i="2"/>
  <c r="D27" i="2" l="1"/>
  <c r="C91" i="2"/>
  <c r="D91" i="2" l="1"/>
  <c r="E27" i="2"/>
  <c r="B28" i="2" l="1"/>
  <c r="E91" i="2"/>
  <c r="B92" i="2" l="1"/>
  <c r="C28" i="2"/>
  <c r="C92" i="2" l="1"/>
  <c r="D28" i="2"/>
  <c r="D92" i="2" l="1"/>
  <c r="E28" i="2"/>
  <c r="B29" i="2" l="1"/>
  <c r="E92" i="2"/>
  <c r="C29" i="2" l="1"/>
  <c r="B93" i="2"/>
  <c r="C93" i="2" l="1"/>
  <c r="D29" i="2"/>
  <c r="D93" i="2" l="1"/>
  <c r="E29" i="2"/>
  <c r="E93" i="2" l="1"/>
  <c r="B30" i="2"/>
  <c r="C30" i="2" l="1"/>
  <c r="B94" i="2"/>
  <c r="C94" i="2" l="1"/>
  <c r="D30" i="2"/>
  <c r="D94" i="2" l="1"/>
  <c r="E30" i="2"/>
  <c r="B31" i="2" l="1"/>
  <c r="E94" i="2"/>
  <c r="B95" i="2" l="1"/>
  <c r="C31" i="2"/>
  <c r="C95" i="2" l="1"/>
  <c r="D31" i="2"/>
  <c r="D95" i="2" l="1"/>
  <c r="E31" i="2"/>
  <c r="E95" i="2" l="1"/>
  <c r="B32" i="2"/>
  <c r="C32" i="2" l="1"/>
  <c r="D32" i="2" l="1"/>
  <c r="E32" i="2" l="1"/>
  <c r="B33" i="2" l="1"/>
  <c r="B97" i="2" l="1"/>
  <c r="C33" i="2"/>
  <c r="C97" i="2" l="1"/>
  <c r="D33" i="2"/>
  <c r="D97" i="2" l="1"/>
  <c r="E33" i="2"/>
  <c r="E97" i="2" l="1"/>
  <c r="B34" i="2"/>
  <c r="C34" i="2" l="1"/>
  <c r="B98" i="2"/>
  <c r="D34" i="2" l="1"/>
  <c r="C98" i="2"/>
  <c r="D98" i="2" l="1"/>
  <c r="E34" i="2"/>
  <c r="B35" i="2" l="1"/>
  <c r="E98" i="2"/>
  <c r="C35" i="2" l="1"/>
  <c r="B99" i="2"/>
  <c r="D35" i="2" l="1"/>
  <c r="C99" i="2"/>
  <c r="D99" i="2" l="1"/>
  <c r="E35" i="2"/>
  <c r="E99" i="2" l="1"/>
  <c r="B36" i="2"/>
  <c r="C36" i="2" l="1"/>
  <c r="B100" i="2"/>
  <c r="C100" i="2" l="1"/>
  <c r="D36" i="2"/>
  <c r="D100" i="2" l="1"/>
  <c r="E36" i="2"/>
  <c r="E100" i="2" l="1"/>
  <c r="B37" i="2"/>
  <c r="C37" i="2" l="1"/>
  <c r="B101" i="2"/>
  <c r="D37" i="2" l="1"/>
  <c r="C101" i="2"/>
  <c r="D101" i="2" l="1"/>
  <c r="E37" i="2"/>
  <c r="E101" i="2" l="1"/>
  <c r="B38" i="2"/>
  <c r="C38" i="2" l="1"/>
  <c r="B102" i="2"/>
  <c r="C102" i="2" l="1"/>
  <c r="D38" i="2"/>
  <c r="D102" i="2" l="1"/>
  <c r="E38" i="2"/>
  <c r="B39" i="2" l="1"/>
  <c r="E102" i="2"/>
  <c r="B103" i="2" l="1"/>
  <c r="C39" i="2"/>
  <c r="C103" i="2" l="1"/>
  <c r="D39" i="2"/>
  <c r="D103" i="2" l="1"/>
  <c r="E39" i="2"/>
  <c r="B40" i="2" l="1"/>
  <c r="E103" i="2"/>
  <c r="C40" i="2" l="1"/>
  <c r="B104" i="2"/>
  <c r="D40" i="2" l="1"/>
  <c r="C104" i="2"/>
  <c r="D104" i="2" l="1"/>
  <c r="E40" i="2"/>
  <c r="B41" i="2" s="1"/>
  <c r="C41" i="2" s="1"/>
  <c r="D41" i="2" s="1"/>
  <c r="E41" i="2" s="1"/>
  <c r="B42" i="2" s="1"/>
  <c r="C42" i="2" s="1"/>
  <c r="D42" i="2" l="1"/>
  <c r="E42" i="2"/>
  <c r="E104" i="2"/>
  <c r="D105" i="2" l="1"/>
  <c r="C105" i="2"/>
  <c r="B105" i="2"/>
  <c r="E105" i="2" l="1"/>
</calcChain>
</file>

<file path=xl/sharedStrings.xml><?xml version="1.0" encoding="utf-8"?>
<sst xmlns="http://schemas.openxmlformats.org/spreadsheetml/2006/main" count="28" uniqueCount="15">
  <si>
    <t>Interest</t>
  </si>
  <si>
    <t>Principal</t>
  </si>
  <si>
    <t>City of Morehead Utility Plant Board</t>
  </si>
  <si>
    <t>New Regional Water Treatment Plant</t>
  </si>
  <si>
    <t>Estimated Debt Service Schedule</t>
  </si>
  <si>
    <t>Years</t>
  </si>
  <si>
    <t>Interest Rate</t>
  </si>
  <si>
    <t>Beginning Balance</t>
  </si>
  <si>
    <t>Ending Balance</t>
  </si>
  <si>
    <t>Annual Total Payment</t>
  </si>
  <si>
    <t>Fiscal Year Ending June 30</t>
  </si>
  <si>
    <t>Total Principal Amount</t>
  </si>
  <si>
    <t>Total Annual Payment</t>
  </si>
  <si>
    <t>Initial Principal Amount</t>
  </si>
  <si>
    <t>Supplemental Principal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</si>
</sst>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right"/>
    </xf>
    <xf numFmtId="10" fontId="0" fillId="0" borderId="0" xfId="1" applyNumberFormat="1" applyFont="1"/>
    <xf numFmtId="44" fontId="0" fillId="0" borderId="0" xfId="4" applyFont="1"/>
    <xf numFmtId="44" fontId="0" fillId="0" borderId="0" xfId="0" applyNumberFormat="1"/>
  </cellXfs>
  <cellStyles count="5">
    <cellStyle name="Comma 2" xfId="2"/>
    <cellStyle name="Currency" xfId="4" builtinId="4"/>
    <cellStyle name="Currency 2" xf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4"/>
  <sheetViews>
    <sheetView tabSelected="1" workbookViewId="0">
      <selection activeCell="A113" sqref="A113"/>
    </sheetView>
  </sheetViews>
  <sheetFormatPr defaultRowHeight="15" x14ac:dyDescent="0.25"/>
  <cols>
    <col min="1" max="1" width="35.5703125" customWidth="1"/>
    <col min="2" max="6" width="15.5703125" customWidth="1"/>
  </cols>
  <sheetData>
    <row r="1" spans="1:6" x14ac:dyDescent="0.25">
      <c r="A1" t="s">
        <v>2</v>
      </c>
    </row>
    <row r="2" spans="1:6" x14ac:dyDescent="0.25">
      <c r="A2" t="s">
        <v>3</v>
      </c>
    </row>
    <row r="3" spans="1:6" x14ac:dyDescent="0.25">
      <c r="A3" t="s">
        <v>4</v>
      </c>
    </row>
    <row r="6" spans="1:6" x14ac:dyDescent="0.25">
      <c r="A6" t="s">
        <v>13</v>
      </c>
      <c r="B6" s="3">
        <f>1297200+5257000+21873800+16570000</f>
        <v>44998000</v>
      </c>
    </row>
    <row r="7" spans="1:6" x14ac:dyDescent="0.25">
      <c r="A7" t="s">
        <v>5</v>
      </c>
      <c r="B7">
        <v>30</v>
      </c>
    </row>
    <row r="8" spans="1:6" x14ac:dyDescent="0.25">
      <c r="A8" t="s">
        <v>6</v>
      </c>
      <c r="B8" s="2">
        <v>5.0000000000000001E-3</v>
      </c>
    </row>
    <row r="9" spans="1:6" x14ac:dyDescent="0.25">
      <c r="A9" t="s">
        <v>9</v>
      </c>
      <c r="B9" s="3">
        <v>1619979.37</v>
      </c>
    </row>
    <row r="11" spans="1:6" x14ac:dyDescent="0.25">
      <c r="A11" t="s">
        <v>10</v>
      </c>
      <c r="B11" s="1" t="s">
        <v>7</v>
      </c>
      <c r="C11" s="1" t="s">
        <v>0</v>
      </c>
      <c r="D11" s="1" t="s">
        <v>1</v>
      </c>
      <c r="E11" s="1" t="s">
        <v>8</v>
      </c>
      <c r="F11" s="1"/>
    </row>
    <row r="12" spans="1:6" x14ac:dyDescent="0.25">
      <c r="A12" s="1">
        <v>2025</v>
      </c>
      <c r="B12" s="4">
        <f>B6</f>
        <v>44998000</v>
      </c>
      <c r="C12" s="4">
        <f>B12*$B$8*9/12</f>
        <v>168742.5</v>
      </c>
      <c r="D12" s="4">
        <f>($B$9*9/12)-C12</f>
        <v>1046242.0275000001</v>
      </c>
      <c r="E12" s="4">
        <f>B12-D12</f>
        <v>43951757.972499996</v>
      </c>
    </row>
    <row r="13" spans="1:6" x14ac:dyDescent="0.25">
      <c r="A13">
        <f>A12+1</f>
        <v>2026</v>
      </c>
      <c r="B13" s="4">
        <f>E12</f>
        <v>43951757.972499996</v>
      </c>
      <c r="C13" s="4">
        <f t="shared" ref="C13:C41" si="0">B13*$B$8</f>
        <v>219758.78986249998</v>
      </c>
      <c r="D13" s="4">
        <f t="shared" ref="D13:D40" si="1">$B$9-C13</f>
        <v>1400220.5801375001</v>
      </c>
      <c r="E13" s="4">
        <f t="shared" ref="E13:E31" si="2">B13-D13</f>
        <v>42551537.392362498</v>
      </c>
    </row>
    <row r="14" spans="1:6" x14ac:dyDescent="0.25">
      <c r="A14">
        <f t="shared" ref="A14:A42" si="3">A13+1</f>
        <v>2027</v>
      </c>
      <c r="B14" s="4">
        <f t="shared" ref="B14:B31" si="4">E13</f>
        <v>42551537.392362498</v>
      </c>
      <c r="C14" s="4">
        <f t="shared" si="0"/>
        <v>212757.68696181249</v>
      </c>
      <c r="D14" s="4">
        <f t="shared" si="1"/>
        <v>1407221.6830381877</v>
      </c>
      <c r="E14" s="4">
        <f t="shared" si="2"/>
        <v>41144315.709324308</v>
      </c>
    </row>
    <row r="15" spans="1:6" x14ac:dyDescent="0.25">
      <c r="A15">
        <f t="shared" si="3"/>
        <v>2028</v>
      </c>
      <c r="B15" s="4">
        <f t="shared" si="4"/>
        <v>41144315.709324308</v>
      </c>
      <c r="C15" s="4">
        <f t="shared" si="0"/>
        <v>205721.57854662155</v>
      </c>
      <c r="D15" s="4">
        <f t="shared" si="1"/>
        <v>1414257.7914533785</v>
      </c>
      <c r="E15" s="4">
        <f t="shared" si="2"/>
        <v>39730057.917870931</v>
      </c>
    </row>
    <row r="16" spans="1:6" x14ac:dyDescent="0.25">
      <c r="A16">
        <f t="shared" si="3"/>
        <v>2029</v>
      </c>
      <c r="B16" s="4">
        <f t="shared" si="4"/>
        <v>39730057.917870931</v>
      </c>
      <c r="C16" s="4">
        <f t="shared" si="0"/>
        <v>198650.28958935465</v>
      </c>
      <c r="D16" s="4">
        <f t="shared" si="1"/>
        <v>1421329.0804106453</v>
      </c>
      <c r="E16" s="4">
        <f t="shared" si="2"/>
        <v>38308728.837460287</v>
      </c>
    </row>
    <row r="17" spans="1:5" x14ac:dyDescent="0.25">
      <c r="A17">
        <f t="shared" si="3"/>
        <v>2030</v>
      </c>
      <c r="B17" s="4">
        <f t="shared" si="4"/>
        <v>38308728.837460287</v>
      </c>
      <c r="C17" s="4">
        <f t="shared" si="0"/>
        <v>191543.64418730143</v>
      </c>
      <c r="D17" s="4">
        <f t="shared" si="1"/>
        <v>1428435.7258126987</v>
      </c>
      <c r="E17" s="4">
        <f t="shared" si="2"/>
        <v>36880293.111647591</v>
      </c>
    </row>
    <row r="18" spans="1:5" x14ac:dyDescent="0.25">
      <c r="A18">
        <f t="shared" si="3"/>
        <v>2031</v>
      </c>
      <c r="B18" s="4">
        <f t="shared" si="4"/>
        <v>36880293.111647591</v>
      </c>
      <c r="C18" s="4">
        <f t="shared" si="0"/>
        <v>184401.46555823795</v>
      </c>
      <c r="D18" s="4">
        <f t="shared" si="1"/>
        <v>1435577.9044417622</v>
      </c>
      <c r="E18" s="4">
        <f t="shared" si="2"/>
        <v>35444715.207205832</v>
      </c>
    </row>
    <row r="19" spans="1:5" x14ac:dyDescent="0.25">
      <c r="A19">
        <f t="shared" si="3"/>
        <v>2032</v>
      </c>
      <c r="B19" s="4">
        <f t="shared" si="4"/>
        <v>35444715.207205832</v>
      </c>
      <c r="C19" s="4">
        <f t="shared" si="0"/>
        <v>177223.57603602918</v>
      </c>
      <c r="D19" s="4">
        <f t="shared" si="1"/>
        <v>1442755.7939639708</v>
      </c>
      <c r="E19" s="4">
        <f t="shared" si="2"/>
        <v>34001959.413241863</v>
      </c>
    </row>
    <row r="20" spans="1:5" x14ac:dyDescent="0.25">
      <c r="A20">
        <f t="shared" si="3"/>
        <v>2033</v>
      </c>
      <c r="B20" s="4">
        <f t="shared" si="4"/>
        <v>34001959.413241863</v>
      </c>
      <c r="C20" s="4">
        <f t="shared" si="0"/>
        <v>170009.79706620931</v>
      </c>
      <c r="D20" s="4">
        <f t="shared" si="1"/>
        <v>1449969.5729337907</v>
      </c>
      <c r="E20" s="4">
        <f t="shared" si="2"/>
        <v>32551989.840308074</v>
      </c>
    </row>
    <row r="21" spans="1:5" x14ac:dyDescent="0.25">
      <c r="A21">
        <f t="shared" si="3"/>
        <v>2034</v>
      </c>
      <c r="B21" s="4">
        <f t="shared" si="4"/>
        <v>32551989.840308074</v>
      </c>
      <c r="C21" s="4">
        <f t="shared" si="0"/>
        <v>162759.94920154038</v>
      </c>
      <c r="D21" s="4">
        <f t="shared" si="1"/>
        <v>1457219.4207984598</v>
      </c>
      <c r="E21" s="4">
        <f t="shared" si="2"/>
        <v>31094770.419509616</v>
      </c>
    </row>
    <row r="22" spans="1:5" x14ac:dyDescent="0.25">
      <c r="A22">
        <f t="shared" si="3"/>
        <v>2035</v>
      </c>
      <c r="B22" s="4">
        <f t="shared" si="4"/>
        <v>31094770.419509616</v>
      </c>
      <c r="C22" s="4">
        <f t="shared" si="0"/>
        <v>155473.85209754808</v>
      </c>
      <c r="D22" s="4">
        <f t="shared" si="1"/>
        <v>1464505.517902452</v>
      </c>
      <c r="E22" s="4">
        <f t="shared" si="2"/>
        <v>29630264.901607163</v>
      </c>
    </row>
    <row r="23" spans="1:5" x14ac:dyDescent="0.25">
      <c r="A23">
        <f t="shared" si="3"/>
        <v>2036</v>
      </c>
      <c r="B23" s="4">
        <f t="shared" si="4"/>
        <v>29630264.901607163</v>
      </c>
      <c r="C23" s="4">
        <f t="shared" si="0"/>
        <v>148151.32450803582</v>
      </c>
      <c r="D23" s="4">
        <f t="shared" si="1"/>
        <v>1471828.0454919643</v>
      </c>
      <c r="E23" s="4">
        <f t="shared" si="2"/>
        <v>28158436.8561152</v>
      </c>
    </row>
    <row r="24" spans="1:5" x14ac:dyDescent="0.25">
      <c r="A24">
        <f t="shared" si="3"/>
        <v>2037</v>
      </c>
      <c r="B24" s="4">
        <f t="shared" si="4"/>
        <v>28158436.8561152</v>
      </c>
      <c r="C24" s="4">
        <f t="shared" si="0"/>
        <v>140792.18428057601</v>
      </c>
      <c r="D24" s="4">
        <f t="shared" si="1"/>
        <v>1479187.1857194242</v>
      </c>
      <c r="E24" s="4">
        <f t="shared" si="2"/>
        <v>26679249.670395777</v>
      </c>
    </row>
    <row r="25" spans="1:5" x14ac:dyDescent="0.25">
      <c r="A25">
        <f t="shared" si="3"/>
        <v>2038</v>
      </c>
      <c r="B25" s="4">
        <f t="shared" si="4"/>
        <v>26679249.670395777</v>
      </c>
      <c r="C25" s="4">
        <f t="shared" si="0"/>
        <v>133396.24835197889</v>
      </c>
      <c r="D25" s="4">
        <f t="shared" si="1"/>
        <v>1486583.1216480213</v>
      </c>
      <c r="E25" s="4">
        <f t="shared" si="2"/>
        <v>25192666.548747756</v>
      </c>
    </row>
    <row r="26" spans="1:5" x14ac:dyDescent="0.25">
      <c r="A26">
        <f t="shared" si="3"/>
        <v>2039</v>
      </c>
      <c r="B26" s="4">
        <f t="shared" si="4"/>
        <v>25192666.548747756</v>
      </c>
      <c r="C26" s="4">
        <f t="shared" si="0"/>
        <v>125963.33274373878</v>
      </c>
      <c r="D26" s="4">
        <f t="shared" si="1"/>
        <v>1494016.0372562613</v>
      </c>
      <c r="E26" s="4">
        <f t="shared" si="2"/>
        <v>23698650.511491492</v>
      </c>
    </row>
    <row r="27" spans="1:5" x14ac:dyDescent="0.25">
      <c r="A27">
        <f t="shared" si="3"/>
        <v>2040</v>
      </c>
      <c r="B27" s="4">
        <f t="shared" si="4"/>
        <v>23698650.511491492</v>
      </c>
      <c r="C27" s="4">
        <f t="shared" si="0"/>
        <v>118493.25255745747</v>
      </c>
      <c r="D27" s="4">
        <f t="shared" si="1"/>
        <v>1501486.1174425427</v>
      </c>
      <c r="E27" s="4">
        <f t="shared" si="2"/>
        <v>22197164.394048952</v>
      </c>
    </row>
    <row r="28" spans="1:5" x14ac:dyDescent="0.25">
      <c r="A28">
        <f t="shared" si="3"/>
        <v>2041</v>
      </c>
      <c r="B28" s="4">
        <f t="shared" si="4"/>
        <v>22197164.394048952</v>
      </c>
      <c r="C28" s="4">
        <f t="shared" si="0"/>
        <v>110985.82197024475</v>
      </c>
      <c r="D28" s="4">
        <f t="shared" si="1"/>
        <v>1508993.5480297552</v>
      </c>
      <c r="E28" s="4">
        <f t="shared" si="2"/>
        <v>20688170.846019197</v>
      </c>
    </row>
    <row r="29" spans="1:5" x14ac:dyDescent="0.25">
      <c r="A29">
        <f t="shared" si="3"/>
        <v>2042</v>
      </c>
      <c r="B29" s="4">
        <f t="shared" si="4"/>
        <v>20688170.846019197</v>
      </c>
      <c r="C29" s="4">
        <f t="shared" si="0"/>
        <v>103440.85423009598</v>
      </c>
      <c r="D29" s="4">
        <f t="shared" si="1"/>
        <v>1516538.515769904</v>
      </c>
      <c r="E29" s="4">
        <f t="shared" si="2"/>
        <v>19171632.330249295</v>
      </c>
    </row>
    <row r="30" spans="1:5" x14ac:dyDescent="0.25">
      <c r="A30">
        <f t="shared" si="3"/>
        <v>2043</v>
      </c>
      <c r="B30" s="4">
        <f t="shared" si="4"/>
        <v>19171632.330249295</v>
      </c>
      <c r="C30" s="4">
        <f t="shared" si="0"/>
        <v>95858.161651246468</v>
      </c>
      <c r="D30" s="4">
        <f t="shared" si="1"/>
        <v>1524121.2083487536</v>
      </c>
      <c r="E30" s="4">
        <f t="shared" si="2"/>
        <v>17647511.12190054</v>
      </c>
    </row>
    <row r="31" spans="1:5" x14ac:dyDescent="0.25">
      <c r="A31">
        <f t="shared" si="3"/>
        <v>2044</v>
      </c>
      <c r="B31" s="4">
        <f t="shared" si="4"/>
        <v>17647511.12190054</v>
      </c>
      <c r="C31" s="4">
        <f t="shared" si="0"/>
        <v>88237.555609502699</v>
      </c>
      <c r="D31" s="4">
        <f t="shared" si="1"/>
        <v>1531741.8143904975</v>
      </c>
      <c r="E31" s="4">
        <f t="shared" si="2"/>
        <v>16115769.307510043</v>
      </c>
    </row>
    <row r="32" spans="1:5" x14ac:dyDescent="0.25">
      <c r="A32">
        <f t="shared" si="3"/>
        <v>2045</v>
      </c>
      <c r="B32" s="4">
        <f t="shared" ref="B32:B40" si="5">E31</f>
        <v>16115769.307510043</v>
      </c>
      <c r="C32" s="4">
        <f t="shared" si="0"/>
        <v>80578.846537550213</v>
      </c>
      <c r="D32" s="4">
        <f t="shared" si="1"/>
        <v>1539400.5234624499</v>
      </c>
      <c r="E32" s="4">
        <f t="shared" ref="E32:E40" si="6">B32-D32</f>
        <v>14576368.784047592</v>
      </c>
    </row>
    <row r="33" spans="1:5" x14ac:dyDescent="0.25">
      <c r="A33">
        <f t="shared" si="3"/>
        <v>2046</v>
      </c>
      <c r="B33" s="4">
        <f t="shared" si="5"/>
        <v>14576368.784047592</v>
      </c>
      <c r="C33" s="4">
        <f t="shared" si="0"/>
        <v>72881.843920237967</v>
      </c>
      <c r="D33" s="4">
        <f t="shared" si="1"/>
        <v>1547097.5260797623</v>
      </c>
      <c r="E33" s="4">
        <f t="shared" si="6"/>
        <v>13029271.25796783</v>
      </c>
    </row>
    <row r="34" spans="1:5" x14ac:dyDescent="0.25">
      <c r="A34">
        <f t="shared" si="3"/>
        <v>2047</v>
      </c>
      <c r="B34" s="4">
        <f t="shared" si="5"/>
        <v>13029271.25796783</v>
      </c>
      <c r="C34" s="4">
        <f t="shared" si="0"/>
        <v>65146.356289839146</v>
      </c>
      <c r="D34" s="4">
        <f t="shared" si="1"/>
        <v>1554833.013710161</v>
      </c>
      <c r="E34" s="4">
        <f t="shared" si="6"/>
        <v>11474438.244257668</v>
      </c>
    </row>
    <row r="35" spans="1:5" x14ac:dyDescent="0.25">
      <c r="A35">
        <f t="shared" si="3"/>
        <v>2048</v>
      </c>
      <c r="B35" s="4">
        <f t="shared" si="5"/>
        <v>11474438.244257668</v>
      </c>
      <c r="C35" s="4">
        <f t="shared" si="0"/>
        <v>57372.19122128834</v>
      </c>
      <c r="D35" s="4">
        <f t="shared" si="1"/>
        <v>1562607.1787787117</v>
      </c>
      <c r="E35" s="4">
        <f t="shared" si="6"/>
        <v>9911831.0654789563</v>
      </c>
    </row>
    <row r="36" spans="1:5" x14ac:dyDescent="0.25">
      <c r="A36">
        <f t="shared" si="3"/>
        <v>2049</v>
      </c>
      <c r="B36" s="4">
        <f t="shared" si="5"/>
        <v>9911831.0654789563</v>
      </c>
      <c r="C36" s="4">
        <f t="shared" si="0"/>
        <v>49559.155327394779</v>
      </c>
      <c r="D36" s="4">
        <f t="shared" si="1"/>
        <v>1570420.2146726053</v>
      </c>
      <c r="E36" s="4">
        <f t="shared" si="6"/>
        <v>8341410.8508063508</v>
      </c>
    </row>
    <row r="37" spans="1:5" x14ac:dyDescent="0.25">
      <c r="A37">
        <f t="shared" si="3"/>
        <v>2050</v>
      </c>
      <c r="B37" s="4">
        <f t="shared" si="5"/>
        <v>8341410.8508063508</v>
      </c>
      <c r="C37" s="4">
        <f t="shared" si="0"/>
        <v>41707.054254031755</v>
      </c>
      <c r="D37" s="4">
        <f t="shared" si="1"/>
        <v>1578272.3157459684</v>
      </c>
      <c r="E37" s="4">
        <f t="shared" si="6"/>
        <v>6763138.5350603824</v>
      </c>
    </row>
    <row r="38" spans="1:5" x14ac:dyDescent="0.25">
      <c r="A38">
        <f t="shared" si="3"/>
        <v>2051</v>
      </c>
      <c r="B38" s="4">
        <f t="shared" si="5"/>
        <v>6763138.5350603824</v>
      </c>
      <c r="C38" s="4">
        <f t="shared" si="0"/>
        <v>33815.692675301914</v>
      </c>
      <c r="D38" s="4">
        <f t="shared" si="1"/>
        <v>1586163.6773246983</v>
      </c>
      <c r="E38" s="4">
        <f t="shared" si="6"/>
        <v>5176974.8577356841</v>
      </c>
    </row>
    <row r="39" spans="1:5" x14ac:dyDescent="0.25">
      <c r="A39">
        <f t="shared" si="3"/>
        <v>2052</v>
      </c>
      <c r="B39" s="4">
        <f t="shared" si="5"/>
        <v>5176974.8577356841</v>
      </c>
      <c r="C39" s="4">
        <f t="shared" si="0"/>
        <v>25884.87428867842</v>
      </c>
      <c r="D39" s="4">
        <f t="shared" si="1"/>
        <v>1594094.4957113217</v>
      </c>
      <c r="E39" s="4">
        <f t="shared" si="6"/>
        <v>3582880.3620243622</v>
      </c>
    </row>
    <row r="40" spans="1:5" x14ac:dyDescent="0.25">
      <c r="A40">
        <f t="shared" si="3"/>
        <v>2053</v>
      </c>
      <c r="B40" s="4">
        <f t="shared" si="5"/>
        <v>3582880.3620243622</v>
      </c>
      <c r="C40" s="4">
        <f t="shared" si="0"/>
        <v>17914.40181012181</v>
      </c>
      <c r="D40" s="4">
        <f t="shared" si="1"/>
        <v>1602064.9681898784</v>
      </c>
      <c r="E40" s="4">
        <f t="shared" si="6"/>
        <v>1980815.3938344838</v>
      </c>
    </row>
    <row r="41" spans="1:5" x14ac:dyDescent="0.25">
      <c r="A41">
        <f t="shared" si="3"/>
        <v>2054</v>
      </c>
      <c r="B41" s="4">
        <f t="shared" ref="B41:B42" si="7">E40</f>
        <v>1980815.3938344838</v>
      </c>
      <c r="C41" s="4">
        <f t="shared" si="0"/>
        <v>9904.0769691724199</v>
      </c>
      <c r="D41" s="4">
        <f>$B$9-C41</f>
        <v>1610075.2930308278</v>
      </c>
      <c r="E41" s="4">
        <f t="shared" ref="E41:E42" si="8">B41-D41</f>
        <v>370740.10080365604</v>
      </c>
    </row>
    <row r="42" spans="1:5" x14ac:dyDescent="0.25">
      <c r="A42">
        <f t="shared" si="3"/>
        <v>2055</v>
      </c>
      <c r="B42" s="4">
        <f t="shared" si="7"/>
        <v>370740.10080365604</v>
      </c>
      <c r="C42" s="4">
        <f>B42*$B$8*3/12</f>
        <v>463.42512600457007</v>
      </c>
      <c r="D42" s="4">
        <f>B42</f>
        <v>370740.10080365604</v>
      </c>
      <c r="E42" s="4">
        <f t="shared" si="8"/>
        <v>0</v>
      </c>
    </row>
    <row r="43" spans="1:5" x14ac:dyDescent="0.25">
      <c r="B43" s="4"/>
      <c r="C43" s="4"/>
      <c r="D43" s="4"/>
      <c r="E43" s="4"/>
    </row>
    <row r="44" spans="1:5" x14ac:dyDescent="0.25">
      <c r="A44" t="s">
        <v>14</v>
      </c>
      <c r="B44" s="3">
        <f>7054602</f>
        <v>7054602</v>
      </c>
    </row>
    <row r="45" spans="1:5" x14ac:dyDescent="0.25">
      <c r="A45" t="s">
        <v>5</v>
      </c>
      <c r="B45">
        <v>20</v>
      </c>
    </row>
    <row r="46" spans="1:5" x14ac:dyDescent="0.25">
      <c r="A46" t="s">
        <v>6</v>
      </c>
      <c r="B46" s="2">
        <v>2.75E-2</v>
      </c>
    </row>
    <row r="47" spans="1:5" x14ac:dyDescent="0.25">
      <c r="A47" t="s">
        <v>9</v>
      </c>
      <c r="B47" s="3">
        <v>463287.92</v>
      </c>
    </row>
    <row r="49" spans="1:6" x14ac:dyDescent="0.25">
      <c r="A49" t="s">
        <v>10</v>
      </c>
      <c r="B49" s="1" t="s">
        <v>7</v>
      </c>
      <c r="C49" s="1" t="s">
        <v>0</v>
      </c>
      <c r="D49" s="1" t="s">
        <v>1</v>
      </c>
      <c r="E49" s="1" t="s">
        <v>8</v>
      </c>
      <c r="F49" s="1"/>
    </row>
    <row r="50" spans="1:6" x14ac:dyDescent="0.25">
      <c r="A50" s="1">
        <v>2025</v>
      </c>
      <c r="B50" s="4">
        <f>B44</f>
        <v>7054602</v>
      </c>
      <c r="C50" s="4">
        <f>B50*$B$46*9/12</f>
        <v>145501.16624999998</v>
      </c>
      <c r="D50" s="4">
        <f>($B$47*9/12)-C50</f>
        <v>201964.77375000002</v>
      </c>
      <c r="E50" s="4">
        <f>B50-D50</f>
        <v>6852637.2262500003</v>
      </c>
    </row>
    <row r="51" spans="1:6" x14ac:dyDescent="0.25">
      <c r="A51">
        <f>A50+1</f>
        <v>2026</v>
      </c>
      <c r="B51" s="4">
        <f>E50</f>
        <v>6852637.2262500003</v>
      </c>
      <c r="C51" s="4">
        <f t="shared" ref="C51:C68" si="9">B51*$B$46</f>
        <v>188447.52372187501</v>
      </c>
      <c r="D51" s="4">
        <f t="shared" ref="D51:D68" si="10">$B$47-C51</f>
        <v>274840.396278125</v>
      </c>
      <c r="E51" s="4">
        <f t="shared" ref="E51:E70" si="11">B51-D51</f>
        <v>6577796.8299718751</v>
      </c>
    </row>
    <row r="52" spans="1:6" x14ac:dyDescent="0.25">
      <c r="A52">
        <f t="shared" ref="A52:A70" si="12">A51+1</f>
        <v>2027</v>
      </c>
      <c r="B52" s="4">
        <f t="shared" ref="B52:B68" si="13">E51</f>
        <v>6577796.8299718751</v>
      </c>
      <c r="C52" s="4">
        <f t="shared" si="9"/>
        <v>180889.41282422657</v>
      </c>
      <c r="D52" s="4">
        <f t="shared" si="10"/>
        <v>282398.50717577338</v>
      </c>
      <c r="E52" s="4">
        <f t="shared" si="11"/>
        <v>6295398.3227961017</v>
      </c>
    </row>
    <row r="53" spans="1:6" x14ac:dyDescent="0.25">
      <c r="A53">
        <f t="shared" si="12"/>
        <v>2028</v>
      </c>
      <c r="B53" s="4">
        <f t="shared" si="13"/>
        <v>6295398.3227961017</v>
      </c>
      <c r="C53" s="4">
        <f t="shared" si="9"/>
        <v>173123.4538768928</v>
      </c>
      <c r="D53" s="4">
        <f t="shared" si="10"/>
        <v>290164.46612310718</v>
      </c>
      <c r="E53" s="4">
        <f t="shared" si="11"/>
        <v>6005233.8566729948</v>
      </c>
    </row>
    <row r="54" spans="1:6" x14ac:dyDescent="0.25">
      <c r="A54">
        <f t="shared" si="12"/>
        <v>2029</v>
      </c>
      <c r="B54" s="4">
        <f t="shared" si="13"/>
        <v>6005233.8566729948</v>
      </c>
      <c r="C54" s="4">
        <f t="shared" si="9"/>
        <v>165143.93105850735</v>
      </c>
      <c r="D54" s="4">
        <f t="shared" si="10"/>
        <v>298143.98894149263</v>
      </c>
      <c r="E54" s="4">
        <f t="shared" si="11"/>
        <v>5707089.8677315023</v>
      </c>
    </row>
    <row r="55" spans="1:6" x14ac:dyDescent="0.25">
      <c r="A55">
        <f t="shared" si="12"/>
        <v>2030</v>
      </c>
      <c r="B55" s="4">
        <f t="shared" si="13"/>
        <v>5707089.8677315023</v>
      </c>
      <c r="C55" s="4">
        <f t="shared" si="9"/>
        <v>156944.97136261631</v>
      </c>
      <c r="D55" s="4">
        <f t="shared" si="10"/>
        <v>306342.94863738364</v>
      </c>
      <c r="E55" s="4">
        <f t="shared" si="11"/>
        <v>5400746.9190941183</v>
      </c>
    </row>
    <row r="56" spans="1:6" x14ac:dyDescent="0.25">
      <c r="A56">
        <f t="shared" si="12"/>
        <v>2031</v>
      </c>
      <c r="B56" s="4">
        <f t="shared" si="13"/>
        <v>5400746.9190941183</v>
      </c>
      <c r="C56" s="4">
        <f t="shared" si="9"/>
        <v>148520.54027508825</v>
      </c>
      <c r="D56" s="4">
        <f t="shared" si="10"/>
        <v>314767.37972491176</v>
      </c>
      <c r="E56" s="4">
        <f t="shared" si="11"/>
        <v>5085979.5393692069</v>
      </c>
    </row>
    <row r="57" spans="1:6" x14ac:dyDescent="0.25">
      <c r="A57">
        <f t="shared" si="12"/>
        <v>2032</v>
      </c>
      <c r="B57" s="4">
        <f t="shared" si="13"/>
        <v>5085979.5393692069</v>
      </c>
      <c r="C57" s="4">
        <f t="shared" si="9"/>
        <v>139864.43733265318</v>
      </c>
      <c r="D57" s="4">
        <f t="shared" si="10"/>
        <v>323423.48266734683</v>
      </c>
      <c r="E57" s="4">
        <f t="shared" si="11"/>
        <v>4762556.0567018604</v>
      </c>
    </row>
    <row r="58" spans="1:6" x14ac:dyDescent="0.25">
      <c r="A58">
        <f t="shared" si="12"/>
        <v>2033</v>
      </c>
      <c r="B58" s="4">
        <f t="shared" si="13"/>
        <v>4762556.0567018604</v>
      </c>
      <c r="C58" s="4">
        <f t="shared" si="9"/>
        <v>130970.29155930116</v>
      </c>
      <c r="D58" s="4">
        <f t="shared" si="10"/>
        <v>332317.62844069884</v>
      </c>
      <c r="E58" s="4">
        <f t="shared" si="11"/>
        <v>4430238.4282611618</v>
      </c>
    </row>
    <row r="59" spans="1:6" x14ac:dyDescent="0.25">
      <c r="A59">
        <f t="shared" si="12"/>
        <v>2034</v>
      </c>
      <c r="B59" s="4">
        <f t="shared" si="13"/>
        <v>4430238.4282611618</v>
      </c>
      <c r="C59" s="4">
        <f t="shared" si="9"/>
        <v>121831.55677718195</v>
      </c>
      <c r="D59" s="4">
        <f t="shared" si="10"/>
        <v>341456.36322281801</v>
      </c>
      <c r="E59" s="4">
        <f t="shared" si="11"/>
        <v>4088782.0650383439</v>
      </c>
    </row>
    <row r="60" spans="1:6" x14ac:dyDescent="0.25">
      <c r="A60">
        <f t="shared" si="12"/>
        <v>2035</v>
      </c>
      <c r="B60" s="4">
        <f t="shared" si="13"/>
        <v>4088782.0650383439</v>
      </c>
      <c r="C60" s="4">
        <f t="shared" si="9"/>
        <v>112441.50678855446</v>
      </c>
      <c r="D60" s="4">
        <f t="shared" si="10"/>
        <v>350846.41321144556</v>
      </c>
      <c r="E60" s="4">
        <f t="shared" si="11"/>
        <v>3737935.6518268986</v>
      </c>
    </row>
    <row r="61" spans="1:6" x14ac:dyDescent="0.25">
      <c r="A61">
        <f t="shared" si="12"/>
        <v>2036</v>
      </c>
      <c r="B61" s="4">
        <f t="shared" si="13"/>
        <v>3737935.6518268986</v>
      </c>
      <c r="C61" s="4">
        <f t="shared" si="9"/>
        <v>102793.23042523972</v>
      </c>
      <c r="D61" s="4">
        <f t="shared" si="10"/>
        <v>360494.68957476027</v>
      </c>
      <c r="E61" s="4">
        <f t="shared" si="11"/>
        <v>3377440.9622521382</v>
      </c>
    </row>
    <row r="62" spans="1:6" x14ac:dyDescent="0.25">
      <c r="A62">
        <f t="shared" si="12"/>
        <v>2037</v>
      </c>
      <c r="B62" s="4">
        <f t="shared" si="13"/>
        <v>3377440.9622521382</v>
      </c>
      <c r="C62" s="4">
        <f t="shared" si="9"/>
        <v>92879.626461933804</v>
      </c>
      <c r="D62" s="4">
        <f t="shared" si="10"/>
        <v>370408.29353806621</v>
      </c>
      <c r="E62" s="4">
        <f t="shared" si="11"/>
        <v>3007032.6687140721</v>
      </c>
    </row>
    <row r="63" spans="1:6" x14ac:dyDescent="0.25">
      <c r="A63">
        <f t="shared" si="12"/>
        <v>2038</v>
      </c>
      <c r="B63" s="4">
        <f t="shared" si="13"/>
        <v>3007032.6687140721</v>
      </c>
      <c r="C63" s="4">
        <f t="shared" si="9"/>
        <v>82693.39838963699</v>
      </c>
      <c r="D63" s="4">
        <f t="shared" si="10"/>
        <v>380594.52161036298</v>
      </c>
      <c r="E63" s="4">
        <f t="shared" si="11"/>
        <v>2626438.1471037092</v>
      </c>
    </row>
    <row r="64" spans="1:6" x14ac:dyDescent="0.25">
      <c r="A64">
        <f t="shared" si="12"/>
        <v>2039</v>
      </c>
      <c r="B64" s="4">
        <f t="shared" si="13"/>
        <v>2626438.1471037092</v>
      </c>
      <c r="C64" s="4">
        <f t="shared" si="9"/>
        <v>72227.049045352003</v>
      </c>
      <c r="D64" s="4">
        <f t="shared" si="10"/>
        <v>391060.87095464801</v>
      </c>
      <c r="E64" s="4">
        <f t="shared" si="11"/>
        <v>2235377.276149061</v>
      </c>
    </row>
    <row r="65" spans="1:5" x14ac:dyDescent="0.25">
      <c r="A65">
        <f t="shared" si="12"/>
        <v>2040</v>
      </c>
      <c r="B65" s="4">
        <f t="shared" si="13"/>
        <v>2235377.276149061</v>
      </c>
      <c r="C65" s="4">
        <f t="shared" si="9"/>
        <v>61472.875094099181</v>
      </c>
      <c r="D65" s="4">
        <f t="shared" si="10"/>
        <v>401815.04490590078</v>
      </c>
      <c r="E65" s="4">
        <f t="shared" si="11"/>
        <v>1833562.2312431603</v>
      </c>
    </row>
    <row r="66" spans="1:5" x14ac:dyDescent="0.25">
      <c r="A66">
        <f t="shared" si="12"/>
        <v>2041</v>
      </c>
      <c r="B66" s="4">
        <f t="shared" si="13"/>
        <v>1833562.2312431603</v>
      </c>
      <c r="C66" s="4">
        <f t="shared" si="9"/>
        <v>50422.961359186906</v>
      </c>
      <c r="D66" s="4">
        <f t="shared" si="10"/>
        <v>412864.95864081307</v>
      </c>
      <c r="E66" s="4">
        <f t="shared" si="11"/>
        <v>1420697.2726023472</v>
      </c>
    </row>
    <row r="67" spans="1:5" x14ac:dyDescent="0.25">
      <c r="A67">
        <f t="shared" si="12"/>
        <v>2042</v>
      </c>
      <c r="B67" s="4">
        <f t="shared" si="13"/>
        <v>1420697.2726023472</v>
      </c>
      <c r="C67" s="4">
        <f t="shared" si="9"/>
        <v>39069.17499656455</v>
      </c>
      <c r="D67" s="4">
        <f t="shared" si="10"/>
        <v>424218.74500343541</v>
      </c>
      <c r="E67" s="4">
        <f t="shared" si="11"/>
        <v>996478.52759891178</v>
      </c>
    </row>
    <row r="68" spans="1:5" x14ac:dyDescent="0.25">
      <c r="A68">
        <f t="shared" si="12"/>
        <v>2043</v>
      </c>
      <c r="B68" s="4">
        <f t="shared" si="13"/>
        <v>996478.52759891178</v>
      </c>
      <c r="C68" s="4">
        <f t="shared" si="9"/>
        <v>27403.159508970075</v>
      </c>
      <c r="D68" s="4">
        <f t="shared" si="10"/>
        <v>435884.76049102988</v>
      </c>
      <c r="E68" s="4">
        <f t="shared" si="11"/>
        <v>560593.76710788184</v>
      </c>
    </row>
    <row r="69" spans="1:5" x14ac:dyDescent="0.25">
      <c r="A69">
        <f t="shared" si="12"/>
        <v>2044</v>
      </c>
      <c r="B69" s="4">
        <f t="shared" ref="B69" si="14">E68</f>
        <v>560593.76710788184</v>
      </c>
      <c r="C69" s="4">
        <f t="shared" ref="C69" si="15">B69*$B$46</f>
        <v>15416.32859546675</v>
      </c>
      <c r="D69" s="4">
        <f t="shared" ref="D69" si="16">$B$47-C69</f>
        <v>447871.59140453325</v>
      </c>
      <c r="E69" s="4">
        <f t="shared" ref="E69" si="17">B69-D69</f>
        <v>112722.17570334859</v>
      </c>
    </row>
    <row r="70" spans="1:5" x14ac:dyDescent="0.25">
      <c r="A70">
        <f t="shared" si="12"/>
        <v>2045</v>
      </c>
      <c r="B70" s="4">
        <f>E69</f>
        <v>112722.17570334859</v>
      </c>
      <c r="C70" s="4">
        <f>B70*$B$46*3/12</f>
        <v>774.96495796052159</v>
      </c>
      <c r="D70" s="4">
        <f>B70</f>
        <v>112722.17570334859</v>
      </c>
      <c r="E70" s="4">
        <f t="shared" si="11"/>
        <v>0</v>
      </c>
    </row>
    <row r="71" spans="1:5" x14ac:dyDescent="0.25">
      <c r="B71" s="4"/>
      <c r="C71" s="4"/>
      <c r="D71" s="4"/>
      <c r="E71" s="4"/>
    </row>
    <row r="72" spans="1:5" x14ac:dyDescent="0.25">
      <c r="A72" t="s">
        <v>11</v>
      </c>
      <c r="B72" s="3">
        <f>B6+B44</f>
        <v>52052602</v>
      </c>
    </row>
    <row r="73" spans="1:5" x14ac:dyDescent="0.25">
      <c r="A73" t="s">
        <v>12</v>
      </c>
      <c r="B73" s="3">
        <f>B9+B47</f>
        <v>2083267.29</v>
      </c>
    </row>
    <row r="75" spans="1:5" x14ac:dyDescent="0.25">
      <c r="A75" t="s">
        <v>10</v>
      </c>
      <c r="B75" s="1" t="s">
        <v>7</v>
      </c>
      <c r="C75" s="1" t="s">
        <v>0</v>
      </c>
      <c r="D75" s="1" t="s">
        <v>1</v>
      </c>
      <c r="E75" s="1" t="s">
        <v>8</v>
      </c>
    </row>
    <row r="76" spans="1:5" x14ac:dyDescent="0.25">
      <c r="A76" s="1">
        <v>2025</v>
      </c>
      <c r="B76" s="4">
        <f t="shared" ref="B76:E77" si="18">B12+B50</f>
        <v>52052602</v>
      </c>
      <c r="C76" s="4">
        <f t="shared" si="18"/>
        <v>314243.66625000001</v>
      </c>
      <c r="D76" s="4">
        <f t="shared" si="18"/>
        <v>1248206.80125</v>
      </c>
      <c r="E76" s="4">
        <f t="shared" si="18"/>
        <v>50804395.198749997</v>
      </c>
    </row>
    <row r="77" spans="1:5" x14ac:dyDescent="0.25">
      <c r="A77">
        <f>A76+1</f>
        <v>2026</v>
      </c>
      <c r="B77" s="4">
        <f t="shared" si="18"/>
        <v>50804395.198749997</v>
      </c>
      <c r="C77" s="4">
        <f t="shared" si="18"/>
        <v>408206.31358437496</v>
      </c>
      <c r="D77" s="4">
        <f t="shared" si="18"/>
        <v>1675060.9764156251</v>
      </c>
      <c r="E77" s="4">
        <f t="shared" si="18"/>
        <v>49129334.22233437</v>
      </c>
    </row>
    <row r="78" spans="1:5" x14ac:dyDescent="0.25">
      <c r="A78">
        <f t="shared" ref="A78:A95" si="19">A77+1</f>
        <v>2027</v>
      </c>
      <c r="B78" s="4">
        <f t="shared" ref="B78:E78" si="20">B14+B52</f>
        <v>49129334.22233437</v>
      </c>
      <c r="C78" s="4">
        <f t="shared" si="20"/>
        <v>393647.09978603909</v>
      </c>
      <c r="D78" s="4">
        <f t="shared" si="20"/>
        <v>1689620.1902139611</v>
      </c>
      <c r="E78" s="4">
        <f t="shared" si="20"/>
        <v>47439714.032120407</v>
      </c>
    </row>
    <row r="79" spans="1:5" x14ac:dyDescent="0.25">
      <c r="A79">
        <f t="shared" si="19"/>
        <v>2028</v>
      </c>
      <c r="B79" s="4">
        <f t="shared" ref="B79:E79" si="21">B15+B53</f>
        <v>47439714.032120407</v>
      </c>
      <c r="C79" s="4">
        <f t="shared" si="21"/>
        <v>378845.03242351435</v>
      </c>
      <c r="D79" s="4">
        <f t="shared" si="21"/>
        <v>1704422.2575764856</v>
      </c>
      <c r="E79" s="4">
        <f t="shared" si="21"/>
        <v>45735291.774543926</v>
      </c>
    </row>
    <row r="80" spans="1:5" x14ac:dyDescent="0.25">
      <c r="A80">
        <f t="shared" si="19"/>
        <v>2029</v>
      </c>
      <c r="B80" s="4">
        <f t="shared" ref="B80:E80" si="22">B16+B54</f>
        <v>45735291.774543926</v>
      </c>
      <c r="C80" s="4">
        <f t="shared" si="22"/>
        <v>363794.22064786201</v>
      </c>
      <c r="D80" s="4">
        <f t="shared" si="22"/>
        <v>1719473.0693521379</v>
      </c>
      <c r="E80" s="4">
        <f t="shared" si="22"/>
        <v>44015818.705191791</v>
      </c>
    </row>
    <row r="81" spans="1:5" x14ac:dyDescent="0.25">
      <c r="A81">
        <f t="shared" si="19"/>
        <v>2030</v>
      </c>
      <c r="B81" s="4">
        <f t="shared" ref="B81:E81" si="23">B17+B55</f>
        <v>44015818.705191791</v>
      </c>
      <c r="C81" s="4">
        <f t="shared" si="23"/>
        <v>348488.61554991774</v>
      </c>
      <c r="D81" s="4">
        <f t="shared" si="23"/>
        <v>1734778.6744500822</v>
      </c>
      <c r="E81" s="4">
        <f t="shared" si="23"/>
        <v>42281040.030741706</v>
      </c>
    </row>
    <row r="82" spans="1:5" x14ac:dyDescent="0.25">
      <c r="A82">
        <f t="shared" si="19"/>
        <v>2031</v>
      </c>
      <c r="B82" s="4">
        <f t="shared" ref="B82:E82" si="24">B18+B56</f>
        <v>42281040.030741706</v>
      </c>
      <c r="C82" s="4">
        <f t="shared" si="24"/>
        <v>332922.0058333262</v>
      </c>
      <c r="D82" s="4">
        <f t="shared" si="24"/>
        <v>1750345.2841666741</v>
      </c>
      <c r="E82" s="4">
        <f t="shared" si="24"/>
        <v>40530694.746575043</v>
      </c>
    </row>
    <row r="83" spans="1:5" x14ac:dyDescent="0.25">
      <c r="A83">
        <f t="shared" si="19"/>
        <v>2032</v>
      </c>
      <c r="B83" s="4">
        <f t="shared" ref="B83:E83" si="25">B19+B57</f>
        <v>40530694.746575043</v>
      </c>
      <c r="C83" s="4">
        <f t="shared" si="25"/>
        <v>317088.01336868235</v>
      </c>
      <c r="D83" s="4">
        <f t="shared" si="25"/>
        <v>1766179.2766313176</v>
      </c>
      <c r="E83" s="4">
        <f t="shared" si="25"/>
        <v>38764515.469943725</v>
      </c>
    </row>
    <row r="84" spans="1:5" x14ac:dyDescent="0.25">
      <c r="A84">
        <f t="shared" si="19"/>
        <v>2033</v>
      </c>
      <c r="B84" s="4">
        <f t="shared" ref="B84:E84" si="26">B20+B58</f>
        <v>38764515.469943725</v>
      </c>
      <c r="C84" s="4">
        <f t="shared" si="26"/>
        <v>300980.08862551046</v>
      </c>
      <c r="D84" s="4">
        <f t="shared" si="26"/>
        <v>1782287.2013744896</v>
      </c>
      <c r="E84" s="4">
        <f t="shared" si="26"/>
        <v>36982228.268569238</v>
      </c>
    </row>
    <row r="85" spans="1:5" x14ac:dyDescent="0.25">
      <c r="A85">
        <f t="shared" si="19"/>
        <v>2034</v>
      </c>
      <c r="B85" s="4">
        <f t="shared" ref="B85:E85" si="27">B21+B59</f>
        <v>36982228.268569238</v>
      </c>
      <c r="C85" s="4">
        <f t="shared" si="27"/>
        <v>284591.50597872236</v>
      </c>
      <c r="D85" s="4">
        <f t="shared" si="27"/>
        <v>1798675.7840212779</v>
      </c>
      <c r="E85" s="4">
        <f t="shared" si="27"/>
        <v>35183552.484547958</v>
      </c>
    </row>
    <row r="86" spans="1:5" x14ac:dyDescent="0.25">
      <c r="A86">
        <f t="shared" si="19"/>
        <v>2035</v>
      </c>
      <c r="B86" s="4">
        <f t="shared" ref="B86:E86" si="28">B22+B60</f>
        <v>35183552.484547958</v>
      </c>
      <c r="C86" s="4">
        <f t="shared" si="28"/>
        <v>267915.35888610256</v>
      </c>
      <c r="D86" s="4">
        <f t="shared" si="28"/>
        <v>1815351.9311138976</v>
      </c>
      <c r="E86" s="4">
        <f t="shared" si="28"/>
        <v>33368200.553434063</v>
      </c>
    </row>
    <row r="87" spans="1:5" x14ac:dyDescent="0.25">
      <c r="A87">
        <f t="shared" si="19"/>
        <v>2036</v>
      </c>
      <c r="B87" s="4">
        <f t="shared" ref="B87:E87" si="29">B23+B61</f>
        <v>33368200.553434063</v>
      </c>
      <c r="C87" s="4">
        <f t="shared" si="29"/>
        <v>250944.55493327553</v>
      </c>
      <c r="D87" s="4">
        <f t="shared" si="29"/>
        <v>1832322.7350667245</v>
      </c>
      <c r="E87" s="4">
        <f t="shared" si="29"/>
        <v>31535877.81836734</v>
      </c>
    </row>
    <row r="88" spans="1:5" x14ac:dyDescent="0.25">
      <c r="A88">
        <f t="shared" si="19"/>
        <v>2037</v>
      </c>
      <c r="B88" s="4">
        <f t="shared" ref="B88:E88" si="30">B24+B62</f>
        <v>31535877.81836734</v>
      </c>
      <c r="C88" s="4">
        <f t="shared" si="30"/>
        <v>233671.81074250981</v>
      </c>
      <c r="D88" s="4">
        <f t="shared" si="30"/>
        <v>1849595.4792574905</v>
      </c>
      <c r="E88" s="4">
        <f t="shared" si="30"/>
        <v>29686282.339109849</v>
      </c>
    </row>
    <row r="89" spans="1:5" x14ac:dyDescent="0.25">
      <c r="A89">
        <f t="shared" si="19"/>
        <v>2038</v>
      </c>
      <c r="B89" s="4">
        <f t="shared" ref="B89:E89" si="31">B25+B63</f>
        <v>29686282.339109849</v>
      </c>
      <c r="C89" s="4">
        <f t="shared" si="31"/>
        <v>216089.6467416159</v>
      </c>
      <c r="D89" s="4">
        <f t="shared" si="31"/>
        <v>1867177.6432583842</v>
      </c>
      <c r="E89" s="4">
        <f t="shared" si="31"/>
        <v>27819104.695851464</v>
      </c>
    </row>
    <row r="90" spans="1:5" x14ac:dyDescent="0.25">
      <c r="A90">
        <f t="shared" si="19"/>
        <v>2039</v>
      </c>
      <c r="B90" s="4">
        <f t="shared" ref="B90:E90" si="32">B26+B64</f>
        <v>27819104.695851464</v>
      </c>
      <c r="C90" s="4">
        <f t="shared" si="32"/>
        <v>198190.38178909078</v>
      </c>
      <c r="D90" s="4">
        <f t="shared" si="32"/>
        <v>1885076.9082109095</v>
      </c>
      <c r="E90" s="4">
        <f t="shared" si="32"/>
        <v>25934027.787640553</v>
      </c>
    </row>
    <row r="91" spans="1:5" x14ac:dyDescent="0.25">
      <c r="A91">
        <f t="shared" si="19"/>
        <v>2040</v>
      </c>
      <c r="B91" s="4">
        <f t="shared" ref="B91:E91" si="33">B27+B65</f>
        <v>25934027.787640553</v>
      </c>
      <c r="C91" s="4">
        <f t="shared" si="33"/>
        <v>179966.12765155666</v>
      </c>
      <c r="D91" s="4">
        <f t="shared" si="33"/>
        <v>1903301.1623484434</v>
      </c>
      <c r="E91" s="4">
        <f t="shared" si="33"/>
        <v>24030726.625292111</v>
      </c>
    </row>
    <row r="92" spans="1:5" x14ac:dyDescent="0.25">
      <c r="A92">
        <f t="shared" si="19"/>
        <v>2041</v>
      </c>
      <c r="B92" s="4">
        <f t="shared" ref="B92:E92" si="34">B28+B66</f>
        <v>24030726.625292111</v>
      </c>
      <c r="C92" s="4">
        <f t="shared" si="34"/>
        <v>161408.78332943167</v>
      </c>
      <c r="D92" s="4">
        <f t="shared" si="34"/>
        <v>1921858.5066705684</v>
      </c>
      <c r="E92" s="4">
        <f t="shared" si="34"/>
        <v>22108868.118621543</v>
      </c>
    </row>
    <row r="93" spans="1:5" x14ac:dyDescent="0.25">
      <c r="A93">
        <f t="shared" si="19"/>
        <v>2042</v>
      </c>
      <c r="B93" s="4">
        <f t="shared" ref="B93:E93" si="35">B29+B67</f>
        <v>22108868.118621543</v>
      </c>
      <c r="C93" s="4">
        <f t="shared" si="35"/>
        <v>142510.02922666052</v>
      </c>
      <c r="D93" s="4">
        <f t="shared" si="35"/>
        <v>1940757.2607733393</v>
      </c>
      <c r="E93" s="4">
        <f t="shared" si="35"/>
        <v>20168110.857848205</v>
      </c>
    </row>
    <row r="94" spans="1:5" x14ac:dyDescent="0.25">
      <c r="A94">
        <f t="shared" si="19"/>
        <v>2043</v>
      </c>
      <c r="B94" s="4">
        <f t="shared" ref="B94:E94" si="36">B30+B68</f>
        <v>20168110.857848205</v>
      </c>
      <c r="C94" s="4">
        <f t="shared" si="36"/>
        <v>123261.32116021654</v>
      </c>
      <c r="D94" s="4">
        <f t="shared" si="36"/>
        <v>1960005.9688397835</v>
      </c>
      <c r="E94" s="4">
        <f t="shared" si="36"/>
        <v>18208104.889008421</v>
      </c>
    </row>
    <row r="95" spans="1:5" x14ac:dyDescent="0.25">
      <c r="A95">
        <f t="shared" si="19"/>
        <v>2044</v>
      </c>
      <c r="B95" s="4">
        <f t="shared" ref="B95:E96" si="37">B31+B70</f>
        <v>17760233.29760389</v>
      </c>
      <c r="C95" s="4">
        <f t="shared" si="37"/>
        <v>89012.520567463216</v>
      </c>
      <c r="D95" s="4">
        <f t="shared" si="37"/>
        <v>1644463.9900938461</v>
      </c>
      <c r="E95" s="4">
        <f t="shared" si="37"/>
        <v>16115769.307510043</v>
      </c>
    </row>
    <row r="96" spans="1:5" x14ac:dyDescent="0.25">
      <c r="A96">
        <f>A95+1</f>
        <v>2045</v>
      </c>
      <c r="B96" s="4">
        <f t="shared" si="37"/>
        <v>16115769.307510043</v>
      </c>
      <c r="C96" s="4">
        <f t="shared" si="37"/>
        <v>80578.846537550213</v>
      </c>
      <c r="D96" s="4">
        <f t="shared" si="37"/>
        <v>1539400.5234624499</v>
      </c>
      <c r="E96" s="4">
        <f t="shared" si="37"/>
        <v>14576368.784047592</v>
      </c>
    </row>
    <row r="97" spans="1:5" x14ac:dyDescent="0.25">
      <c r="A97">
        <f t="shared" ref="A97:A106" si="38">A96+1</f>
        <v>2046</v>
      </c>
      <c r="B97" s="4">
        <f t="shared" ref="B97:E97" si="39">B33</f>
        <v>14576368.784047592</v>
      </c>
      <c r="C97" s="4">
        <f t="shared" si="39"/>
        <v>72881.843920237967</v>
      </c>
      <c r="D97" s="4">
        <f t="shared" si="39"/>
        <v>1547097.5260797623</v>
      </c>
      <c r="E97" s="4">
        <f t="shared" si="39"/>
        <v>13029271.25796783</v>
      </c>
    </row>
    <row r="98" spans="1:5" x14ac:dyDescent="0.25">
      <c r="A98">
        <f t="shared" si="38"/>
        <v>2047</v>
      </c>
      <c r="B98" s="4">
        <f t="shared" ref="B98:E98" si="40">B34</f>
        <v>13029271.25796783</v>
      </c>
      <c r="C98" s="4">
        <f t="shared" si="40"/>
        <v>65146.356289839146</v>
      </c>
      <c r="D98" s="4">
        <f t="shared" si="40"/>
        <v>1554833.013710161</v>
      </c>
      <c r="E98" s="4">
        <f t="shared" si="40"/>
        <v>11474438.244257668</v>
      </c>
    </row>
    <row r="99" spans="1:5" x14ac:dyDescent="0.25">
      <c r="A99">
        <f t="shared" si="38"/>
        <v>2048</v>
      </c>
      <c r="B99" s="4">
        <f t="shared" ref="B99:E99" si="41">B35</f>
        <v>11474438.244257668</v>
      </c>
      <c r="C99" s="4">
        <f t="shared" si="41"/>
        <v>57372.19122128834</v>
      </c>
      <c r="D99" s="4">
        <f t="shared" si="41"/>
        <v>1562607.1787787117</v>
      </c>
      <c r="E99" s="4">
        <f t="shared" si="41"/>
        <v>9911831.0654789563</v>
      </c>
    </row>
    <row r="100" spans="1:5" x14ac:dyDescent="0.25">
      <c r="A100">
        <f t="shared" si="38"/>
        <v>2049</v>
      </c>
      <c r="B100" s="4">
        <f t="shared" ref="B100:E100" si="42">B36</f>
        <v>9911831.0654789563</v>
      </c>
      <c r="C100" s="4">
        <f t="shared" si="42"/>
        <v>49559.155327394779</v>
      </c>
      <c r="D100" s="4">
        <f t="shared" si="42"/>
        <v>1570420.2146726053</v>
      </c>
      <c r="E100" s="4">
        <f t="shared" si="42"/>
        <v>8341410.8508063508</v>
      </c>
    </row>
    <row r="101" spans="1:5" x14ac:dyDescent="0.25">
      <c r="A101">
        <f t="shared" si="38"/>
        <v>2050</v>
      </c>
      <c r="B101" s="4">
        <f t="shared" ref="B101:E101" si="43">B37</f>
        <v>8341410.8508063508</v>
      </c>
      <c r="C101" s="4">
        <f t="shared" si="43"/>
        <v>41707.054254031755</v>
      </c>
      <c r="D101" s="4">
        <f t="shared" si="43"/>
        <v>1578272.3157459684</v>
      </c>
      <c r="E101" s="4">
        <f t="shared" si="43"/>
        <v>6763138.5350603824</v>
      </c>
    </row>
    <row r="102" spans="1:5" x14ac:dyDescent="0.25">
      <c r="A102">
        <f t="shared" si="38"/>
        <v>2051</v>
      </c>
      <c r="B102" s="4">
        <f t="shared" ref="B102:E102" si="44">B38</f>
        <v>6763138.5350603824</v>
      </c>
      <c r="C102" s="4">
        <f t="shared" si="44"/>
        <v>33815.692675301914</v>
      </c>
      <c r="D102" s="4">
        <f t="shared" si="44"/>
        <v>1586163.6773246983</v>
      </c>
      <c r="E102" s="4">
        <f t="shared" si="44"/>
        <v>5176974.8577356841</v>
      </c>
    </row>
    <row r="103" spans="1:5" x14ac:dyDescent="0.25">
      <c r="A103">
        <f t="shared" si="38"/>
        <v>2052</v>
      </c>
      <c r="B103" s="4">
        <f t="shared" ref="B103:E103" si="45">B39</f>
        <v>5176974.8577356841</v>
      </c>
      <c r="C103" s="4">
        <f t="shared" si="45"/>
        <v>25884.87428867842</v>
      </c>
      <c r="D103" s="4">
        <f t="shared" si="45"/>
        <v>1594094.4957113217</v>
      </c>
      <c r="E103" s="4">
        <f t="shared" si="45"/>
        <v>3582880.3620243622</v>
      </c>
    </row>
    <row r="104" spans="1:5" x14ac:dyDescent="0.25">
      <c r="A104">
        <f t="shared" si="38"/>
        <v>2053</v>
      </c>
      <c r="B104" s="4">
        <f t="shared" ref="B104:E104" si="46">B40</f>
        <v>3582880.3620243622</v>
      </c>
      <c r="C104" s="4">
        <f t="shared" si="46"/>
        <v>17914.40181012181</v>
      </c>
      <c r="D104" s="4">
        <f t="shared" si="46"/>
        <v>1602064.9681898784</v>
      </c>
      <c r="E104" s="4">
        <f t="shared" si="46"/>
        <v>1980815.3938344838</v>
      </c>
    </row>
    <row r="105" spans="1:5" x14ac:dyDescent="0.25">
      <c r="A105">
        <f t="shared" si="38"/>
        <v>2054</v>
      </c>
      <c r="B105" s="4">
        <f t="shared" ref="B105:E106" si="47">B41</f>
        <v>1980815.3938344838</v>
      </c>
      <c r="C105" s="4">
        <f t="shared" si="47"/>
        <v>9904.0769691724199</v>
      </c>
      <c r="D105" s="4">
        <f t="shared" si="47"/>
        <v>1610075.2930308278</v>
      </c>
      <c r="E105" s="4">
        <f t="shared" si="47"/>
        <v>370740.10080365604</v>
      </c>
    </row>
    <row r="106" spans="1:5" x14ac:dyDescent="0.25">
      <c r="A106">
        <f t="shared" si="38"/>
        <v>2055</v>
      </c>
      <c r="B106" s="4">
        <f t="shared" si="47"/>
        <v>370740.10080365604</v>
      </c>
      <c r="C106" s="4">
        <f t="shared" si="47"/>
        <v>463.42512600457007</v>
      </c>
      <c r="D106" s="4">
        <f t="shared" si="47"/>
        <v>370740.10080365604</v>
      </c>
      <c r="E106" s="4">
        <f t="shared" si="47"/>
        <v>0</v>
      </c>
    </row>
    <row r="107" spans="1:5" x14ac:dyDescent="0.25">
      <c r="B107" s="4"/>
      <c r="C107" s="4"/>
      <c r="D107" s="4"/>
      <c r="E107" s="4"/>
    </row>
    <row r="108" spans="1:5" x14ac:dyDescent="0.25">
      <c r="B108" s="4"/>
      <c r="C108" s="4"/>
      <c r="D108" s="4"/>
      <c r="E108" s="4"/>
    </row>
    <row r="109" spans="1:5" x14ac:dyDescent="0.25">
      <c r="B109" s="4"/>
      <c r="C109" s="4"/>
      <c r="D109" s="4"/>
      <c r="E109" s="4"/>
    </row>
    <row r="110" spans="1:5" x14ac:dyDescent="0.25">
      <c r="B110" s="4"/>
      <c r="C110" s="4"/>
      <c r="D110" s="4"/>
      <c r="E110" s="4"/>
    </row>
    <row r="111" spans="1:5" x14ac:dyDescent="0.25">
      <c r="B111" s="4"/>
      <c r="C111" s="4"/>
      <c r="D111" s="4"/>
      <c r="E111" s="4"/>
    </row>
    <row r="112" spans="1:5" x14ac:dyDescent="0.25">
      <c r="B112" s="4"/>
      <c r="C112" s="4"/>
      <c r="D112" s="4"/>
      <c r="E112" s="4"/>
    </row>
    <row r="113" spans="2:5" x14ac:dyDescent="0.25">
      <c r="B113" s="4"/>
      <c r="C113" s="4"/>
      <c r="D113" s="4"/>
      <c r="E113" s="4"/>
    </row>
    <row r="114" spans="2:5" x14ac:dyDescent="0.25">
      <c r="B114" s="4"/>
      <c r="C114" s="4"/>
      <c r="D114" s="4"/>
      <c r="E114" s="4"/>
    </row>
  </sheetData>
  <pageMargins left="0.7" right="0.7" top="0.75" bottom="0.75" header="0.3" footer="0.3"/>
  <pageSetup scale="87" fitToHeight="2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Regional WTP Estimated DS</vt:lpstr>
      <vt:lpstr>'Regional WTP Estimated DS'!Print_Area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</dc:creator>
  <cp:lastModifiedBy>Earl Rogers</cp:lastModifiedBy>
  <cp:lastPrinted>2024-05-07T15:06:18Z</cp:lastPrinted>
  <dcterms:created xsi:type="dcterms:W3CDTF">2023-05-29T19:43:27Z</dcterms:created>
  <dcterms:modified xsi:type="dcterms:W3CDTF">2024-07-31T18:36:30Z</dcterms:modified>
</cp:coreProperties>
</file>