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msserver2\KPSC Cases\0.0 - BR 2024-00141 - 6 mo. FAC rvw (Nov. 22 - April 23)\4th IRs Prep\Revised Rsp and Attachments\"/>
    </mc:Choice>
  </mc:AlternateContent>
  <xr:revisionPtr revIDLastSave="0" documentId="13_ncr:1_{46667508-D628-4722-AEF1-7F9CE32ABEB2}" xr6:coauthVersionLast="47" xr6:coauthVersionMax="47" xr10:uidLastSave="{00000000-0000-0000-0000-000000000000}"/>
  <bookViews>
    <workbookView xWindow="-120" yWindow="-120" windowWidth="29040" windowHeight="15720" xr2:uid="{4285C85C-B677-42EE-B881-AC1FCBB2A3E7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Sheet1!$A$1:$I$64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F63" i="1" l="1"/>
  <c r="D63" i="1"/>
  <c r="B63" i="1"/>
  <c r="D59" i="1" l="1"/>
  <c r="F59" i="1"/>
  <c r="H59" i="1"/>
  <c r="J59" i="1"/>
  <c r="J15" i="1" l="1"/>
  <c r="F5" i="1"/>
  <c r="F6" i="1"/>
  <c r="J6" i="1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4" i="1"/>
  <c r="J14" i="1" s="1"/>
  <c r="F15" i="1"/>
  <c r="F16" i="1"/>
  <c r="J16" i="1" s="1"/>
  <c r="D5" i="1"/>
  <c r="D6" i="1"/>
  <c r="H6" i="1" s="1"/>
  <c r="D7" i="1"/>
  <c r="H7" i="1" s="1"/>
  <c r="D8" i="1"/>
  <c r="H8" i="1" s="1"/>
  <c r="D9" i="1"/>
  <c r="H9" i="1" s="1"/>
  <c r="D10" i="1"/>
  <c r="H10" i="1" s="1"/>
  <c r="D11" i="1"/>
  <c r="D12" i="1"/>
  <c r="H12" i="1" s="1"/>
  <c r="D13" i="1"/>
  <c r="H13" i="1" s="1"/>
  <c r="D14" i="1"/>
  <c r="H14" i="1" s="1"/>
  <c r="D15" i="1"/>
  <c r="H15" i="1" s="1"/>
  <c r="D16" i="1"/>
  <c r="H16" i="1" s="1"/>
  <c r="H5" i="1" l="1"/>
  <c r="J5" i="1"/>
  <c r="H11" i="1"/>
  <c r="H24" i="1" l="1"/>
  <c r="H25" i="1"/>
  <c r="H26" i="1"/>
  <c r="H27" i="1"/>
  <c r="F17" i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D17" i="1"/>
  <c r="D18" i="1"/>
  <c r="D19" i="1"/>
  <c r="D20" i="1"/>
  <c r="H20" i="1" s="1"/>
  <c r="D21" i="1"/>
  <c r="D22" i="1"/>
  <c r="D23" i="1"/>
  <c r="D24" i="1"/>
  <c r="D25" i="1"/>
  <c r="D26" i="1"/>
  <c r="D27" i="1"/>
  <c r="D54" i="1"/>
  <c r="F54" i="1"/>
  <c r="D55" i="1"/>
  <c r="F55" i="1"/>
  <c r="D56" i="1"/>
  <c r="F56" i="1"/>
  <c r="D57" i="1"/>
  <c r="F57" i="1"/>
  <c r="D58" i="1"/>
  <c r="F58" i="1"/>
  <c r="F53" i="1"/>
  <c r="D53" i="1"/>
  <c r="H19" i="1" l="1"/>
  <c r="H18" i="1"/>
  <c r="H22" i="1"/>
  <c r="H21" i="1"/>
  <c r="J17" i="1"/>
  <c r="H23" i="1"/>
  <c r="H17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F41" i="1"/>
  <c r="D41" i="1"/>
  <c r="F30" i="1" l="1"/>
  <c r="F31" i="1"/>
  <c r="F32" i="1"/>
  <c r="F33" i="1"/>
  <c r="F34" i="1"/>
  <c r="F35" i="1"/>
  <c r="F36" i="1"/>
  <c r="F37" i="1"/>
  <c r="F38" i="1"/>
  <c r="F39" i="1"/>
  <c r="F40" i="1"/>
  <c r="F29" i="1"/>
  <c r="D30" i="1"/>
  <c r="D31" i="1"/>
  <c r="D32" i="1"/>
  <c r="D33" i="1"/>
  <c r="D34" i="1"/>
  <c r="D35" i="1"/>
  <c r="D36" i="1"/>
  <c r="D37" i="1"/>
  <c r="D38" i="1"/>
  <c r="D39" i="1"/>
  <c r="D40" i="1"/>
  <c r="D29" i="1"/>
  <c r="D28" i="1" l="1"/>
  <c r="D61" i="1" s="1"/>
  <c r="F28" i="1" l="1"/>
  <c r="F61" i="1" s="1"/>
  <c r="J43" i="1" l="1"/>
  <c r="B61" i="1" l="1"/>
  <c r="H49" i="1"/>
  <c r="J49" i="1"/>
  <c r="H46" i="1"/>
  <c r="J46" i="1"/>
  <c r="H48" i="1"/>
  <c r="J48" i="1"/>
  <c r="H51" i="1"/>
  <c r="J51" i="1"/>
  <c r="H34" i="1"/>
  <c r="J34" i="1"/>
  <c r="H47" i="1"/>
  <c r="J47" i="1"/>
  <c r="H38" i="1"/>
  <c r="J38" i="1"/>
  <c r="H28" i="1"/>
  <c r="J28" i="1"/>
  <c r="H52" i="1"/>
  <c r="J52" i="1"/>
  <c r="H53" i="1"/>
  <c r="J53" i="1"/>
  <c r="H35" i="1"/>
  <c r="J35" i="1"/>
  <c r="H36" i="1"/>
  <c r="J36" i="1"/>
  <c r="H37" i="1"/>
  <c r="J37" i="1"/>
  <c r="H50" i="1"/>
  <c r="J50" i="1"/>
  <c r="H39" i="1"/>
  <c r="J39" i="1"/>
  <c r="H40" i="1"/>
  <c r="J40" i="1"/>
  <c r="H29" i="1"/>
  <c r="J29" i="1"/>
  <c r="H41" i="1"/>
  <c r="J41" i="1"/>
  <c r="H30" i="1"/>
  <c r="J30" i="1"/>
  <c r="H42" i="1"/>
  <c r="J42" i="1"/>
  <c r="H54" i="1"/>
  <c r="J54" i="1"/>
  <c r="H31" i="1"/>
  <c r="J31" i="1"/>
  <c r="H55" i="1"/>
  <c r="J55" i="1"/>
  <c r="H32" i="1"/>
  <c r="J32" i="1"/>
  <c r="H44" i="1"/>
  <c r="J44" i="1"/>
  <c r="H56" i="1"/>
  <c r="J56" i="1"/>
  <c r="H33" i="1"/>
  <c r="J33" i="1"/>
  <c r="H45" i="1"/>
  <c r="J45" i="1"/>
  <c r="H57" i="1"/>
  <c r="J57" i="1"/>
  <c r="H58" i="1"/>
  <c r="J58" i="1"/>
  <c r="H43" i="1"/>
  <c r="H63" i="1" l="1"/>
  <c r="J61" i="1"/>
  <c r="H61" i="1"/>
</calcChain>
</file>

<file path=xl/sharedStrings.xml><?xml version="1.0" encoding="utf-8"?>
<sst xmlns="http://schemas.openxmlformats.org/spreadsheetml/2006/main" count="20" uniqueCount="19">
  <si>
    <t xml:space="preserve">MRSM Benefit </t>
  </si>
  <si>
    <t>MRSM Benefit</t>
  </si>
  <si>
    <t>FAC Rate payers</t>
  </si>
  <si>
    <t>Total for Period</t>
  </si>
  <si>
    <t>[B]</t>
  </si>
  <si>
    <t>[A]</t>
  </si>
  <si>
    <t>[C]</t>
  </si>
  <si>
    <t>[A] + [B] + [C]</t>
  </si>
  <si>
    <t>[A] + [C]</t>
  </si>
  <si>
    <t>(Bill Credit)</t>
  </si>
  <si>
    <t>(Regulatory Asset Amortization)</t>
  </si>
  <si>
    <t>Refund/(Charge) to</t>
  </si>
  <si>
    <t xml:space="preserve">Nucor Fuel </t>
  </si>
  <si>
    <t>After Nucor</t>
  </si>
  <si>
    <t>Fuel Charge</t>
  </si>
  <si>
    <t>MRSM Bill Credit</t>
  </si>
  <si>
    <t xml:space="preserve">Benefit after </t>
  </si>
  <si>
    <t>Nucor Fuel Charge</t>
  </si>
  <si>
    <t>Total from Dec-22 to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</si>
</sst>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43" fontId="0" fillId="0" borderId="0" xfId="2" applyFont="1"/>
    <xf numFmtId="17" fontId="0" fillId="0" borderId="1" xfId="0" applyNumberFormat="1" applyBorder="1"/>
    <xf numFmtId="164" fontId="0" fillId="0" borderId="1" xfId="1" applyNumberFormat="1" applyFont="1" applyBorder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vertical="top" wrapText="1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FINANCE%20DEPT\TIER%20Credit%20Calculation\2020%20TIER%20Credit%20Calculation.xlsx" TargetMode="External"/><Relationship Id="rId1" Type="http://schemas.openxmlformats.org/officeDocument/2006/relationships/externalLinkPath" Target="file:///U:\FINANCE%20DEPT\TIER%20Credit%20Calculation\2020%20TIER%20Credit%20Calcu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FINANCE%20DEPT\TIER%20Credit%20Calculation\2021%20TIER%20Credit%20Calculation.xlsx" TargetMode="External"/><Relationship Id="rId1" Type="http://schemas.openxmlformats.org/officeDocument/2006/relationships/externalLinkPath" Target="file:///U:\FINANCE%20DEPT\TIER%20Credit%20Calculation\2021%20TIER%20Credit%20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Monthly%20Reporting\2022\VARIANCE%20EXPLANATIONS\1222\1222%20Revenue%20Billing%20Summary.xlsx" TargetMode="External"/><Relationship Id="rId1" Type="http://schemas.openxmlformats.org/officeDocument/2006/relationships/externalLinkPath" Target="file:///I:\Monthly%20Reporting\2022\VARIANCE%20EXPLANATIONS\1222\1222%20Revenue%20Billing%20Summa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AC\-%20PSC%20Cases\2024-00149%20FAC%206%20Mo%20Review\PSC%204%20Responses%20(CN%202024-00149)\V3%20-%20Reclaculations%20add%20volume%20back%20Nov%2022%20thru%20July%2025%20-%20bl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FINANCE%20DEPT\TIER%20Credit%20Calculation\2022%20TIER%20Credit%20Calculation.xlsx" TargetMode="External"/><Relationship Id="rId1" Type="http://schemas.openxmlformats.org/officeDocument/2006/relationships/externalLinkPath" Target="file:///U:\FINANCE%20DEPT\TIER%20Credit%20Calculation\2022%20TIER%20Credit%20Calculatio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FINANCE%20DEPT\TIER%20Credit%20Calculation\2023%20TIER%20Credit%20Calculation.xlsx" TargetMode="External"/><Relationship Id="rId1" Type="http://schemas.openxmlformats.org/officeDocument/2006/relationships/externalLinkPath" Target="file:///U:\FINANCE%20DEPT\TIER%20Credit%20Calculation\2023%20TIER%20Credit%20Calculatio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FINANCE%20DEPT\TIER%20Credit%20Calculation\2024%20TIER%20Credit%20Calculation.xlsx" TargetMode="External"/><Relationship Id="rId1" Type="http://schemas.openxmlformats.org/officeDocument/2006/relationships/externalLinkPath" Target="file:///U:\FINANCE%20DEPT\TIER%20Credit%20Calculation\2024%20TIER%20Credit%20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R CREDIT CALC"/>
      <sheetName val="Calc of Member Credit"/>
      <sheetName val="Dec-20 YTD TB"/>
      <sheetName val="EDR Revenue"/>
    </sheetNames>
    <sheetDataSet>
      <sheetData sheetId="0">
        <row r="16">
          <cell r="F16">
            <v>20000271.530000001</v>
          </cell>
        </row>
        <row r="20">
          <cell r="F20">
            <v>13333514.350000001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eWorkBookProperties"/>
      <sheetName val="BneLog"/>
      <sheetName val="TIER CREDIT CALC"/>
      <sheetName val="Calc of Member Credit"/>
      <sheetName val="EDR Revenue"/>
      <sheetName val="Dec-21 YTD TB"/>
      <sheetName val="YTD Members (12.2021)"/>
      <sheetName val="Order"/>
    </sheetNames>
    <sheetDataSet>
      <sheetData sheetId="0" refreshError="1"/>
      <sheetData sheetId="1" refreshError="1"/>
      <sheetData sheetId="2">
        <row r="16">
          <cell r="F16">
            <v>26725765.245000001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eWorkBookProperties"/>
      <sheetName val="YTD Dec 2022"/>
      <sheetName val="Member (12.2022)"/>
      <sheetName val="Member (11.2022)"/>
      <sheetName val="Members (10.2022)"/>
      <sheetName val="Members (09.2022)"/>
      <sheetName val="Members (08.2022) "/>
      <sheetName val="Members (07.2022)"/>
      <sheetName val="Members (06.2022)"/>
      <sheetName val="Members (05.22)"/>
      <sheetName val="Members (04.22)"/>
      <sheetName val="Members (03.22)"/>
      <sheetName val="Members (02.22)"/>
      <sheetName val="Members (01.22)"/>
    </sheetNames>
    <sheetDataSet>
      <sheetData sheetId="0"/>
      <sheetData sheetId="1"/>
      <sheetData sheetId="2">
        <row r="42">
          <cell r="M42">
            <v>-1186027.21</v>
          </cell>
          <cell r="N42">
            <v>-298737.53999999998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C 4-2 (Revised)"/>
      <sheetName val="PSC 4-2 (As Filed)"/>
      <sheetName val="PSC 4 (Variances)"/>
      <sheetName val="checks (do not file)"/>
      <sheetName val="PSC 4-1"/>
    </sheetNames>
    <sheetDataSet>
      <sheetData sheetId="0"/>
      <sheetData sheetId="1"/>
      <sheetData sheetId="2"/>
      <sheetData sheetId="3"/>
      <sheetData sheetId="4">
        <row r="25">
          <cell r="D25">
            <v>0</v>
          </cell>
          <cell r="E25">
            <v>-151702</v>
          </cell>
          <cell r="F25">
            <v>-40519</v>
          </cell>
          <cell r="G25">
            <v>-53916</v>
          </cell>
          <cell r="H25">
            <v>-250352</v>
          </cell>
          <cell r="I25">
            <v>-572496</v>
          </cell>
          <cell r="J25">
            <v>-589052</v>
          </cell>
          <cell r="K25">
            <v>-721283</v>
          </cell>
          <cell r="L25">
            <v>-630455</v>
          </cell>
          <cell r="M25">
            <v>-685473</v>
          </cell>
          <cell r="N25">
            <v>-758344</v>
          </cell>
          <cell r="O25">
            <v>-1005152</v>
          </cell>
          <cell r="P25">
            <v>-1234145</v>
          </cell>
          <cell r="Q25">
            <v>-1187733</v>
          </cell>
          <cell r="R25">
            <v>-389270</v>
          </cell>
          <cell r="S25">
            <v>-1188473</v>
          </cell>
          <cell r="T25">
            <v>-652500</v>
          </cell>
          <cell r="U25">
            <v>-734154</v>
          </cell>
          <cell r="V25">
            <v>-911750</v>
          </cell>
          <cell r="W25">
            <v>-811798</v>
          </cell>
          <cell r="X25">
            <v>-958687</v>
          </cell>
          <cell r="Y25">
            <v>-990929</v>
          </cell>
          <cell r="Z25">
            <v>-1101174</v>
          </cell>
          <cell r="AA25">
            <v>-1204781</v>
          </cell>
          <cell r="AB25">
            <v>-1168807</v>
          </cell>
          <cell r="AC25">
            <v>-897454</v>
          </cell>
          <cell r="AD25">
            <v>-1270308</v>
          </cell>
          <cell r="AE25">
            <v>-947812</v>
          </cell>
          <cell r="AF25">
            <v>-1151701</v>
          </cell>
          <cell r="AG25">
            <v>-2555890</v>
          </cell>
          <cell r="AH25">
            <v>-1022861</v>
          </cell>
          <cell r="AI25">
            <v>-1254472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eWorkBookProperties"/>
      <sheetName val="BneLog"/>
      <sheetName val="TIER CREDIT CALC"/>
      <sheetName val="Calc of Member Credit"/>
      <sheetName val="EDR Revenue"/>
      <sheetName val="YTD Members (12.2022)"/>
      <sheetName val="Member (12.2022)"/>
      <sheetName val="Dec-22 YTD TB"/>
      <sheetName val="Order"/>
    </sheetNames>
    <sheetDataSet>
      <sheetData sheetId="0" refreshError="1"/>
      <sheetData sheetId="1" refreshError="1"/>
      <sheetData sheetId="2">
        <row r="16">
          <cell r="F16">
            <v>17566057.831799995</v>
          </cell>
        </row>
        <row r="17">
          <cell r="F17">
            <v>9200495.6600000001</v>
          </cell>
        </row>
        <row r="18">
          <cell r="F18">
            <v>2510209.5699999998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eWorkBookProperties"/>
      <sheetName val="BneLog"/>
      <sheetName val="TIER CREDIT CALC"/>
      <sheetName val="Calc of Member Credit"/>
      <sheetName val="EDR Revenue"/>
      <sheetName val="YTD Members (12.2023)"/>
      <sheetName val="Dec-23 YTD TB"/>
      <sheetName val="Order"/>
    </sheetNames>
    <sheetDataSet>
      <sheetData sheetId="0" refreshError="1"/>
      <sheetData sheetId="1" refreshError="1"/>
      <sheetData sheetId="2">
        <row r="16">
          <cell r="F16">
            <v>15511033.549799997</v>
          </cell>
        </row>
        <row r="17">
          <cell r="F17">
            <v>7892850.5999999996</v>
          </cell>
        </row>
        <row r="18">
          <cell r="F18">
            <v>2447838.4300000002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eWorkBookProperties"/>
      <sheetName val="BneLog"/>
      <sheetName val="TIER CREDIT CALC"/>
      <sheetName val="Calc of Member Credit"/>
      <sheetName val="EDR Revenue"/>
      <sheetName val="YTD Members (12.2024)"/>
      <sheetName val="Dec-24 YTD TB"/>
      <sheetName val="Order"/>
    </sheetNames>
    <sheetDataSet>
      <sheetData sheetId="0"/>
      <sheetData sheetId="1"/>
      <sheetData sheetId="2">
        <row r="16">
          <cell r="F16">
            <v>4173442.7549999957</v>
          </cell>
        </row>
        <row r="17">
          <cell r="F17">
            <v>2185877.9300000002</v>
          </cell>
        </row>
        <row r="18">
          <cell r="F18">
            <v>596417.23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DCB0-A489-4AAF-8241-D2F484952E78}">
  <sheetPr>
    <pageSetUpPr fitToPage="1"/>
  </sheetPr>
  <dimension ref="A1:M63"/>
  <sheetViews>
    <sheetView tabSelected="1" workbookViewId="0">
      <selection activeCell="A63" sqref="A63:H63"/>
    </sheetView>
  </sheetViews>
  <sheetFormatPr defaultRowHeight="14.25"/>
  <cols>
    <col min="1" max="1" width="16.25" customWidth="1"/>
    <col min="2" max="2" width="20" customWidth="1"/>
    <col min="3" max="3" width="2" customWidth="1"/>
    <col min="4" max="4" width="29.125" bestFit="1" customWidth="1"/>
    <col min="5" max="5" width="2.125" customWidth="1"/>
    <col min="6" max="6" width="15.75" bestFit="1" customWidth="1"/>
    <col min="7" max="7" width="1.75" customWidth="1"/>
    <col min="8" max="8" width="19.875" customWidth="1"/>
    <col min="9" max="9" width="2.125" customWidth="1"/>
    <col min="10" max="10" width="24.375" hidden="1" customWidth="1"/>
    <col min="13" max="13" width="13.25" bestFit="1" customWidth="1"/>
  </cols>
  <sheetData>
    <row r="1" spans="1:10">
      <c r="B1" s="3" t="s">
        <v>5</v>
      </c>
      <c r="D1" s="3" t="s">
        <v>4</v>
      </c>
      <c r="E1" s="3"/>
      <c r="F1" s="3" t="s">
        <v>6</v>
      </c>
      <c r="G1" s="3"/>
      <c r="H1" s="3" t="s">
        <v>7</v>
      </c>
      <c r="J1" s="3" t="s">
        <v>8</v>
      </c>
    </row>
    <row r="2" spans="1:10">
      <c r="B2" s="3" t="s">
        <v>12</v>
      </c>
      <c r="D2" s="3"/>
      <c r="E2" s="3"/>
      <c r="F2" s="3"/>
      <c r="G2" s="3"/>
      <c r="H2" s="3" t="s">
        <v>1</v>
      </c>
      <c r="J2" s="3" t="s">
        <v>15</v>
      </c>
    </row>
    <row r="3" spans="1:10">
      <c r="B3" s="3" t="s">
        <v>11</v>
      </c>
      <c r="C3" s="3"/>
      <c r="D3" s="3" t="s">
        <v>0</v>
      </c>
      <c r="E3" s="3"/>
      <c r="F3" s="3" t="s">
        <v>1</v>
      </c>
      <c r="G3" s="3"/>
      <c r="H3" s="3" t="s">
        <v>13</v>
      </c>
      <c r="J3" s="3" t="s">
        <v>16</v>
      </c>
    </row>
    <row r="4" spans="1:10">
      <c r="B4" s="4" t="s">
        <v>2</v>
      </c>
      <c r="C4" s="4"/>
      <c r="D4" s="4" t="s">
        <v>10</v>
      </c>
      <c r="E4" s="4"/>
      <c r="F4" s="4" t="s">
        <v>9</v>
      </c>
      <c r="G4" s="2"/>
      <c r="H4" s="4" t="s">
        <v>14</v>
      </c>
      <c r="J4" s="4" t="s">
        <v>17</v>
      </c>
    </row>
    <row r="5" spans="1:10">
      <c r="A5" s="1">
        <v>44197</v>
      </c>
      <c r="B5" s="3"/>
      <c r="C5" s="3"/>
      <c r="D5" s="5">
        <f>+'[1]TIER CREDIT CALC'!$F$16/12</f>
        <v>1666689.2941666667</v>
      </c>
      <c r="E5" s="3"/>
      <c r="F5" s="6">
        <f>+'[1]TIER CREDIT CALC'!$F$20/12</f>
        <v>1111126.1958333335</v>
      </c>
      <c r="H5" s="6">
        <f t="shared" ref="H5:H16" si="0">+B5+D5+F5</f>
        <v>2777815.49</v>
      </c>
      <c r="J5" s="6">
        <f t="shared" ref="J5:J16" si="1">+B5+F5</f>
        <v>1111126.1958333335</v>
      </c>
    </row>
    <row r="6" spans="1:10">
      <c r="A6" s="1">
        <v>44228</v>
      </c>
      <c r="B6" s="3"/>
      <c r="C6" s="3"/>
      <c r="D6" s="5">
        <f>+'[1]TIER CREDIT CALC'!$F$16/12</f>
        <v>1666689.2941666667</v>
      </c>
      <c r="E6" s="3"/>
      <c r="F6" s="6">
        <f>+'[1]TIER CREDIT CALC'!$F$20/12</f>
        <v>1111126.1958333335</v>
      </c>
      <c r="H6" s="6">
        <f t="shared" si="0"/>
        <v>2777815.49</v>
      </c>
      <c r="J6" s="6">
        <f t="shared" si="1"/>
        <v>1111126.1958333335</v>
      </c>
    </row>
    <row r="7" spans="1:10">
      <c r="A7" s="1">
        <v>44256</v>
      </c>
      <c r="B7" s="3"/>
      <c r="C7" s="3"/>
      <c r="D7" s="5">
        <f>+'[1]TIER CREDIT CALC'!$F$16/12</f>
        <v>1666689.2941666667</v>
      </c>
      <c r="E7" s="3"/>
      <c r="F7" s="6">
        <f>+'[1]TIER CREDIT CALC'!$F$20/12</f>
        <v>1111126.1958333335</v>
      </c>
      <c r="H7" s="6">
        <f t="shared" si="0"/>
        <v>2777815.49</v>
      </c>
      <c r="J7" s="6">
        <f t="shared" si="1"/>
        <v>1111126.1958333335</v>
      </c>
    </row>
    <row r="8" spans="1:10">
      <c r="A8" s="1">
        <v>44287</v>
      </c>
      <c r="B8" s="3"/>
      <c r="C8" s="3"/>
      <c r="D8" s="5">
        <f>+'[1]TIER CREDIT CALC'!$F$16/12</f>
        <v>1666689.2941666667</v>
      </c>
      <c r="E8" s="3"/>
      <c r="F8" s="6">
        <f>+'[1]TIER CREDIT CALC'!$F$20/12</f>
        <v>1111126.1958333335</v>
      </c>
      <c r="H8" s="6">
        <f t="shared" si="0"/>
        <v>2777815.49</v>
      </c>
      <c r="J8" s="6">
        <f t="shared" si="1"/>
        <v>1111126.1958333335</v>
      </c>
    </row>
    <row r="9" spans="1:10">
      <c r="A9" s="1">
        <v>44317</v>
      </c>
      <c r="B9" s="3"/>
      <c r="C9" s="3"/>
      <c r="D9" s="5">
        <f>+'[1]TIER CREDIT CALC'!$F$16/12</f>
        <v>1666689.2941666667</v>
      </c>
      <c r="E9" s="3"/>
      <c r="F9" s="6">
        <f>+'[1]TIER CREDIT CALC'!$F$20/12</f>
        <v>1111126.1958333335</v>
      </c>
      <c r="H9" s="6">
        <f t="shared" si="0"/>
        <v>2777815.49</v>
      </c>
      <c r="J9" s="6">
        <f t="shared" si="1"/>
        <v>1111126.1958333335</v>
      </c>
    </row>
    <row r="10" spans="1:10">
      <c r="A10" s="1">
        <v>44348</v>
      </c>
      <c r="B10" s="3"/>
      <c r="C10" s="3"/>
      <c r="D10" s="5">
        <f>+'[1]TIER CREDIT CALC'!$F$16/12</f>
        <v>1666689.2941666667</v>
      </c>
      <c r="E10" s="3"/>
      <c r="F10" s="6">
        <f>+'[1]TIER CREDIT CALC'!$F$20/12</f>
        <v>1111126.1958333335</v>
      </c>
      <c r="H10" s="6">
        <f t="shared" si="0"/>
        <v>2777815.49</v>
      </c>
      <c r="J10" s="6">
        <f t="shared" si="1"/>
        <v>1111126.1958333335</v>
      </c>
    </row>
    <row r="11" spans="1:10">
      <c r="A11" s="1">
        <v>44378</v>
      </c>
      <c r="B11" s="3"/>
      <c r="C11" s="3"/>
      <c r="D11" s="5">
        <f>+'[1]TIER CREDIT CALC'!$F$16/12</f>
        <v>1666689.2941666667</v>
      </c>
      <c r="E11" s="3"/>
      <c r="F11" s="6">
        <f>+'[1]TIER CREDIT CALC'!$F$20/12</f>
        <v>1111126.1958333335</v>
      </c>
      <c r="H11" s="6">
        <f t="shared" si="0"/>
        <v>2777815.49</v>
      </c>
      <c r="J11" s="6">
        <f t="shared" si="1"/>
        <v>1111126.1958333335</v>
      </c>
    </row>
    <row r="12" spans="1:10">
      <c r="A12" s="1">
        <v>44409</v>
      </c>
      <c r="B12" s="3"/>
      <c r="C12" s="3"/>
      <c r="D12" s="5">
        <f>+'[1]TIER CREDIT CALC'!$F$16/12</f>
        <v>1666689.2941666667</v>
      </c>
      <c r="E12" s="3"/>
      <c r="F12" s="6">
        <f>+'[1]TIER CREDIT CALC'!$F$20/12</f>
        <v>1111126.1958333335</v>
      </c>
      <c r="H12" s="6">
        <f t="shared" si="0"/>
        <v>2777815.49</v>
      </c>
      <c r="J12" s="6">
        <f t="shared" si="1"/>
        <v>1111126.1958333335</v>
      </c>
    </row>
    <row r="13" spans="1:10">
      <c r="A13" s="1">
        <v>44440</v>
      </c>
      <c r="B13" s="3"/>
      <c r="C13" s="3"/>
      <c r="D13" s="5">
        <f>+'[1]TIER CREDIT CALC'!$F$16/12</f>
        <v>1666689.2941666667</v>
      </c>
      <c r="E13" s="3"/>
      <c r="F13" s="6">
        <f>+'[1]TIER CREDIT CALC'!$F$20/12</f>
        <v>1111126.1958333335</v>
      </c>
      <c r="H13" s="6">
        <f t="shared" si="0"/>
        <v>2777815.49</v>
      </c>
      <c r="J13" s="6">
        <f t="shared" si="1"/>
        <v>1111126.1958333335</v>
      </c>
    </row>
    <row r="14" spans="1:10">
      <c r="A14" s="1">
        <v>44470</v>
      </c>
      <c r="B14" s="3"/>
      <c r="C14" s="3"/>
      <c r="D14" s="5">
        <f>+'[1]TIER CREDIT CALC'!$F$16/12</f>
        <v>1666689.2941666667</v>
      </c>
      <c r="E14" s="3"/>
      <c r="F14" s="6">
        <f>+'[1]TIER CREDIT CALC'!$F$20/12</f>
        <v>1111126.1958333335</v>
      </c>
      <c r="H14" s="6">
        <f t="shared" si="0"/>
        <v>2777815.49</v>
      </c>
      <c r="J14" s="6">
        <f t="shared" si="1"/>
        <v>1111126.1958333335</v>
      </c>
    </row>
    <row r="15" spans="1:10">
      <c r="A15" s="1">
        <v>44501</v>
      </c>
      <c r="B15" s="3"/>
      <c r="C15" s="3"/>
      <c r="D15" s="5">
        <f>+'[1]TIER CREDIT CALC'!$F$16/12</f>
        <v>1666689.2941666667</v>
      </c>
      <c r="E15" s="3"/>
      <c r="F15" s="6">
        <f>+'[1]TIER CREDIT CALC'!$F$20/12</f>
        <v>1111126.1958333335</v>
      </c>
      <c r="H15" s="6">
        <f t="shared" si="0"/>
        <v>2777815.49</v>
      </c>
      <c r="J15" s="6">
        <f t="shared" si="1"/>
        <v>1111126.1958333335</v>
      </c>
    </row>
    <row r="16" spans="1:10">
      <c r="A16" s="1">
        <v>44531</v>
      </c>
      <c r="B16" s="3"/>
      <c r="C16" s="3"/>
      <c r="D16" s="5">
        <f>+'[1]TIER CREDIT CALC'!$F$16/12</f>
        <v>1666689.2941666667</v>
      </c>
      <c r="E16" s="3"/>
      <c r="F16" s="6">
        <f>+'[1]TIER CREDIT CALC'!$F$20/12</f>
        <v>1111126.1958333335</v>
      </c>
      <c r="H16" s="6">
        <f t="shared" si="0"/>
        <v>2777815.49</v>
      </c>
      <c r="J16" s="6">
        <f t="shared" si="1"/>
        <v>1111126.1958333335</v>
      </c>
    </row>
    <row r="17" spans="1:13">
      <c r="A17" s="1">
        <v>44562</v>
      </c>
      <c r="B17" s="3"/>
      <c r="C17" s="3"/>
      <c r="D17" s="5">
        <f>+'[2]TIER CREDIT CALC'!$F$16/12</f>
        <v>2227147.1037500002</v>
      </c>
      <c r="E17" s="3"/>
      <c r="F17" s="6">
        <f>+-'[3]Member (12.2022)'!$M$42-'[3]Member (12.2022)'!$N$42</f>
        <v>1484764.75</v>
      </c>
      <c r="H17" s="6">
        <f t="shared" ref="H17:H27" si="2">+B17+D17+F17</f>
        <v>3711911.8537500002</v>
      </c>
      <c r="J17" s="6">
        <f t="shared" ref="J17:J27" si="3">+B17+F17</f>
        <v>1484764.75</v>
      </c>
      <c r="M17" s="8"/>
    </row>
    <row r="18" spans="1:13">
      <c r="A18" s="1">
        <v>44593</v>
      </c>
      <c r="B18" s="3"/>
      <c r="C18" s="3"/>
      <c r="D18" s="5">
        <f>+'[2]TIER CREDIT CALC'!$F$16/12</f>
        <v>2227147.1037500002</v>
      </c>
      <c r="E18" s="3"/>
      <c r="F18" s="6">
        <f>+-'[3]Member (12.2022)'!$M$42-'[3]Member (12.2022)'!$N$42</f>
        <v>1484764.75</v>
      </c>
      <c r="H18" s="6">
        <f t="shared" si="2"/>
        <v>3711911.8537500002</v>
      </c>
      <c r="J18" s="6">
        <f t="shared" si="3"/>
        <v>1484764.75</v>
      </c>
      <c r="M18" s="8"/>
    </row>
    <row r="19" spans="1:13">
      <c r="A19" s="1">
        <v>44621</v>
      </c>
      <c r="B19" s="3"/>
      <c r="C19" s="3"/>
      <c r="D19" s="5">
        <f>+'[2]TIER CREDIT CALC'!$F$16/12</f>
        <v>2227147.1037500002</v>
      </c>
      <c r="E19" s="3"/>
      <c r="F19" s="6">
        <f>+-'[3]Member (12.2022)'!$M$42-'[3]Member (12.2022)'!$N$42</f>
        <v>1484764.75</v>
      </c>
      <c r="H19" s="6">
        <f t="shared" si="2"/>
        <v>3711911.8537500002</v>
      </c>
      <c r="J19" s="6">
        <f t="shared" si="3"/>
        <v>1484764.75</v>
      </c>
    </row>
    <row r="20" spans="1:13">
      <c r="A20" s="1">
        <v>44652</v>
      </c>
      <c r="B20" s="3"/>
      <c r="C20" s="3"/>
      <c r="D20" s="5">
        <f>+'[2]TIER CREDIT CALC'!$F$16/12</f>
        <v>2227147.1037500002</v>
      </c>
      <c r="E20" s="3"/>
      <c r="F20" s="6">
        <f>+-'[3]Member (12.2022)'!$M$42-'[3]Member (12.2022)'!$N$42</f>
        <v>1484764.75</v>
      </c>
      <c r="H20" s="6">
        <f t="shared" si="2"/>
        <v>3711911.8537500002</v>
      </c>
      <c r="J20" s="6">
        <f t="shared" si="3"/>
        <v>1484764.75</v>
      </c>
    </row>
    <row r="21" spans="1:13">
      <c r="A21" s="1">
        <v>44682</v>
      </c>
      <c r="B21" s="3"/>
      <c r="C21" s="3"/>
      <c r="D21" s="5">
        <f>+'[2]TIER CREDIT CALC'!$F$16/12</f>
        <v>2227147.1037500002</v>
      </c>
      <c r="E21" s="3"/>
      <c r="F21" s="6">
        <f>+-'[3]Member (12.2022)'!$M$42-'[3]Member (12.2022)'!$N$42</f>
        <v>1484764.75</v>
      </c>
      <c r="H21" s="6">
        <f t="shared" si="2"/>
        <v>3711911.8537500002</v>
      </c>
      <c r="J21" s="6">
        <f t="shared" si="3"/>
        <v>1484764.75</v>
      </c>
    </row>
    <row r="22" spans="1:13">
      <c r="A22" s="1">
        <v>44713</v>
      </c>
      <c r="B22" s="3"/>
      <c r="C22" s="3"/>
      <c r="D22" s="5">
        <f>+'[2]TIER CREDIT CALC'!$F$16/12</f>
        <v>2227147.1037500002</v>
      </c>
      <c r="E22" s="3"/>
      <c r="F22" s="6">
        <f>+-'[3]Member (12.2022)'!$M$42-'[3]Member (12.2022)'!$N$42</f>
        <v>1484764.75</v>
      </c>
      <c r="H22" s="6">
        <f t="shared" si="2"/>
        <v>3711911.8537500002</v>
      </c>
      <c r="J22" s="6">
        <f t="shared" si="3"/>
        <v>1484764.75</v>
      </c>
    </row>
    <row r="23" spans="1:13">
      <c r="A23" s="1">
        <v>44743</v>
      </c>
      <c r="B23" s="3"/>
      <c r="C23" s="3"/>
      <c r="D23" s="5">
        <f>+'[2]TIER CREDIT CALC'!$F$16/12</f>
        <v>2227147.1037500002</v>
      </c>
      <c r="E23" s="3"/>
      <c r="F23" s="6">
        <f>+-'[3]Member (12.2022)'!$M$42-'[3]Member (12.2022)'!$N$42</f>
        <v>1484764.75</v>
      </c>
      <c r="H23" s="6">
        <f t="shared" si="2"/>
        <v>3711911.8537500002</v>
      </c>
      <c r="J23" s="6">
        <f t="shared" si="3"/>
        <v>1484764.75</v>
      </c>
    </row>
    <row r="24" spans="1:13">
      <c r="A24" s="1">
        <v>44774</v>
      </c>
      <c r="B24" s="3"/>
      <c r="C24" s="3"/>
      <c r="D24" s="5">
        <f>+'[2]TIER CREDIT CALC'!$F$16/12</f>
        <v>2227147.1037500002</v>
      </c>
      <c r="E24" s="3"/>
      <c r="F24" s="6">
        <f>+-'[3]Member (12.2022)'!$M$42-'[3]Member (12.2022)'!$N$42</f>
        <v>1484764.75</v>
      </c>
      <c r="H24" s="6">
        <f t="shared" si="2"/>
        <v>3711911.8537500002</v>
      </c>
      <c r="J24" s="6">
        <f t="shared" si="3"/>
        <v>1484764.75</v>
      </c>
    </row>
    <row r="25" spans="1:13">
      <c r="A25" s="1">
        <v>44805</v>
      </c>
      <c r="B25" s="3"/>
      <c r="C25" s="3"/>
      <c r="D25" s="5">
        <f>+'[2]TIER CREDIT CALC'!$F$16/12</f>
        <v>2227147.1037500002</v>
      </c>
      <c r="E25" s="3"/>
      <c r="F25" s="6">
        <f>+-'[3]Member (12.2022)'!$M$42-'[3]Member (12.2022)'!$N$42</f>
        <v>1484764.75</v>
      </c>
      <c r="H25" s="6">
        <f t="shared" si="2"/>
        <v>3711911.8537500002</v>
      </c>
      <c r="J25" s="6">
        <f t="shared" si="3"/>
        <v>1484764.75</v>
      </c>
    </row>
    <row r="26" spans="1:13">
      <c r="A26" s="1">
        <v>44835</v>
      </c>
      <c r="B26" s="3"/>
      <c r="C26" s="3"/>
      <c r="D26" s="5">
        <f>+'[2]TIER CREDIT CALC'!$F$16/12</f>
        <v>2227147.1037500002</v>
      </c>
      <c r="E26" s="3"/>
      <c r="F26" s="6">
        <f>+-'[3]Member (12.2022)'!$M$42-'[3]Member (12.2022)'!$N$42</f>
        <v>1484764.75</v>
      </c>
      <c r="H26" s="6">
        <f t="shared" si="2"/>
        <v>3711911.8537500002</v>
      </c>
      <c r="J26" s="6">
        <f t="shared" si="3"/>
        <v>1484764.75</v>
      </c>
    </row>
    <row r="27" spans="1:13">
      <c r="A27" s="9">
        <v>44866</v>
      </c>
      <c r="B27" s="4"/>
      <c r="C27" s="4"/>
      <c r="D27" s="10">
        <f>+'[2]TIER CREDIT CALC'!$F$16/12</f>
        <v>2227147.1037500002</v>
      </c>
      <c r="E27" s="4"/>
      <c r="F27" s="7">
        <f>+-'[3]Member (12.2022)'!$M$42-'[3]Member (12.2022)'!$N$42</f>
        <v>1484764.75</v>
      </c>
      <c r="G27" s="2"/>
      <c r="H27" s="7">
        <f t="shared" si="2"/>
        <v>3711911.8537500002</v>
      </c>
      <c r="J27" s="6">
        <f t="shared" si="3"/>
        <v>1484764.75</v>
      </c>
    </row>
    <row r="28" spans="1:13">
      <c r="A28" s="1">
        <v>44896</v>
      </c>
      <c r="B28" s="5">
        <f>+'[4]PSC 4-1'!$D$25</f>
        <v>0</v>
      </c>
      <c r="C28" s="5"/>
      <c r="D28" s="5">
        <f>+'[2]TIER CREDIT CALC'!$F$16/12</f>
        <v>2227147.1037500002</v>
      </c>
      <c r="E28" s="5"/>
      <c r="F28" s="6">
        <f>+-'[3]Member (12.2022)'!$M$42-'[3]Member (12.2022)'!$N$42</f>
        <v>1484764.75</v>
      </c>
      <c r="G28" s="6"/>
      <c r="H28" s="6">
        <f>+B28+D28+F28</f>
        <v>3711911.8537500002</v>
      </c>
      <c r="J28" s="6">
        <f>+B28+F28</f>
        <v>1484764.75</v>
      </c>
    </row>
    <row r="29" spans="1:13">
      <c r="A29" s="1">
        <v>44927</v>
      </c>
      <c r="B29" s="5">
        <f>+'[4]PSC 4-1'!$E$25</f>
        <v>-151702</v>
      </c>
      <c r="C29" s="5"/>
      <c r="D29" s="5">
        <f>+'[5]TIER CREDIT CALC'!$F$16/12</f>
        <v>1463838.1526499996</v>
      </c>
      <c r="E29" s="5"/>
      <c r="F29" s="5">
        <f>+'[5]TIER CREDIT CALC'!$F$17/12+'[5]TIER CREDIT CALC'!$F$18/12</f>
        <v>975892.10250000004</v>
      </c>
      <c r="G29" s="5"/>
      <c r="H29" s="6">
        <f>+B29+D29+F29</f>
        <v>2288028.2551499996</v>
      </c>
      <c r="J29" s="6">
        <f t="shared" ref="J29:J58" si="4">+B29+F29</f>
        <v>824190.10250000004</v>
      </c>
    </row>
    <row r="30" spans="1:13">
      <c r="A30" s="1">
        <v>44958</v>
      </c>
      <c r="B30" s="5">
        <f>+'[4]PSC 4-1'!$F$25</f>
        <v>-40519</v>
      </c>
      <c r="C30" s="5"/>
      <c r="D30" s="5">
        <f>+'[5]TIER CREDIT CALC'!$F$16/12</f>
        <v>1463838.1526499996</v>
      </c>
      <c r="E30" s="5"/>
      <c r="F30" s="5">
        <f>+'[5]TIER CREDIT CALC'!$F$17/12+'[5]TIER CREDIT CALC'!$F$18/12</f>
        <v>975892.10250000004</v>
      </c>
      <c r="G30" s="5"/>
      <c r="H30" s="6">
        <f t="shared" ref="H30:H58" si="5">+B30+D30+F30</f>
        <v>2399211.2551499996</v>
      </c>
      <c r="J30" s="6">
        <f t="shared" si="4"/>
        <v>935373.10250000004</v>
      </c>
    </row>
    <row r="31" spans="1:13">
      <c r="A31" s="1">
        <v>44986</v>
      </c>
      <c r="B31" s="5">
        <f>+'[4]PSC 4-1'!$G$25</f>
        <v>-53916</v>
      </c>
      <c r="C31" s="5"/>
      <c r="D31" s="5">
        <f>+'[5]TIER CREDIT CALC'!$F$16/12</f>
        <v>1463838.1526499996</v>
      </c>
      <c r="E31" s="5"/>
      <c r="F31" s="5">
        <f>+'[5]TIER CREDIT CALC'!$F$17/12+'[5]TIER CREDIT CALC'!$F$18/12</f>
        <v>975892.10250000004</v>
      </c>
      <c r="G31" s="5"/>
      <c r="H31" s="6">
        <f t="shared" si="5"/>
        <v>2385814.2551499996</v>
      </c>
      <c r="J31" s="6">
        <f t="shared" si="4"/>
        <v>921976.10250000004</v>
      </c>
    </row>
    <row r="32" spans="1:13">
      <c r="A32" s="1">
        <v>45017</v>
      </c>
      <c r="B32" s="5">
        <f>+'[4]PSC 4-1'!$H$25</f>
        <v>-250352</v>
      </c>
      <c r="C32" s="5"/>
      <c r="D32" s="5">
        <f>+'[5]TIER CREDIT CALC'!$F$16/12</f>
        <v>1463838.1526499996</v>
      </c>
      <c r="E32" s="5"/>
      <c r="F32" s="5">
        <f>+'[5]TIER CREDIT CALC'!$F$17/12+'[5]TIER CREDIT CALC'!$F$18/12</f>
        <v>975892.10250000004</v>
      </c>
      <c r="G32" s="5"/>
      <c r="H32" s="6">
        <f t="shared" si="5"/>
        <v>2189378.2551499996</v>
      </c>
      <c r="J32" s="6">
        <f t="shared" si="4"/>
        <v>725540.10250000004</v>
      </c>
    </row>
    <row r="33" spans="1:10">
      <c r="A33" s="1">
        <v>45047</v>
      </c>
      <c r="B33" s="5">
        <f>+'[4]PSC 4-1'!$I$25</f>
        <v>-572496</v>
      </c>
      <c r="C33" s="5"/>
      <c r="D33" s="5">
        <f>+'[5]TIER CREDIT CALC'!$F$16/12</f>
        <v>1463838.1526499996</v>
      </c>
      <c r="E33" s="5"/>
      <c r="F33" s="5">
        <f>+'[5]TIER CREDIT CALC'!$F$17/12+'[5]TIER CREDIT CALC'!$F$18/12</f>
        <v>975892.10250000004</v>
      </c>
      <c r="G33" s="5"/>
      <c r="H33" s="6">
        <f t="shared" si="5"/>
        <v>1867234.2551499996</v>
      </c>
      <c r="J33" s="6">
        <f t="shared" si="4"/>
        <v>403396.10250000004</v>
      </c>
    </row>
    <row r="34" spans="1:10">
      <c r="A34" s="1">
        <v>45078</v>
      </c>
      <c r="B34" s="5">
        <f>+'[4]PSC 4-1'!$J$25</f>
        <v>-589052</v>
      </c>
      <c r="C34" s="5"/>
      <c r="D34" s="5">
        <f>+'[5]TIER CREDIT CALC'!$F$16/12</f>
        <v>1463838.1526499996</v>
      </c>
      <c r="E34" s="5"/>
      <c r="F34" s="5">
        <f>+'[5]TIER CREDIT CALC'!$F$17/12+'[5]TIER CREDIT CALC'!$F$18/12</f>
        <v>975892.10250000004</v>
      </c>
      <c r="G34" s="5"/>
      <c r="H34" s="6">
        <f t="shared" si="5"/>
        <v>1850678.2551499996</v>
      </c>
      <c r="J34" s="6">
        <f t="shared" si="4"/>
        <v>386840.10250000004</v>
      </c>
    </row>
    <row r="35" spans="1:10">
      <c r="A35" s="1">
        <v>45108</v>
      </c>
      <c r="B35" s="5">
        <f>+'[4]PSC 4-1'!$K$25</f>
        <v>-721283</v>
      </c>
      <c r="C35" s="5"/>
      <c r="D35" s="5">
        <f>+'[5]TIER CREDIT CALC'!$F$16/12</f>
        <v>1463838.1526499996</v>
      </c>
      <c r="E35" s="5"/>
      <c r="F35" s="5">
        <f>+'[5]TIER CREDIT CALC'!$F$17/12+'[5]TIER CREDIT CALC'!$F$18/12</f>
        <v>975892.10250000004</v>
      </c>
      <c r="G35" s="5"/>
      <c r="H35" s="6">
        <f t="shared" si="5"/>
        <v>1718447.2551499996</v>
      </c>
      <c r="J35" s="6">
        <f t="shared" si="4"/>
        <v>254609.10250000004</v>
      </c>
    </row>
    <row r="36" spans="1:10">
      <c r="A36" s="1">
        <v>45139</v>
      </c>
      <c r="B36" s="5">
        <f>+'[4]PSC 4-1'!$L$25</f>
        <v>-630455</v>
      </c>
      <c r="C36" s="5"/>
      <c r="D36" s="5">
        <f>+'[5]TIER CREDIT CALC'!$F$16/12</f>
        <v>1463838.1526499996</v>
      </c>
      <c r="E36" s="5"/>
      <c r="F36" s="5">
        <f>+'[5]TIER CREDIT CALC'!$F$17/12+'[5]TIER CREDIT CALC'!$F$18/12</f>
        <v>975892.10250000004</v>
      </c>
      <c r="G36" s="5"/>
      <c r="H36" s="6">
        <f t="shared" si="5"/>
        <v>1809275.2551499996</v>
      </c>
      <c r="J36" s="6">
        <f t="shared" si="4"/>
        <v>345437.10250000004</v>
      </c>
    </row>
    <row r="37" spans="1:10">
      <c r="A37" s="1">
        <v>45170</v>
      </c>
      <c r="B37" s="5">
        <f>+'[4]PSC 4-1'!$M$25</f>
        <v>-685473</v>
      </c>
      <c r="C37" s="5"/>
      <c r="D37" s="5">
        <f>+'[5]TIER CREDIT CALC'!$F$16/12</f>
        <v>1463838.1526499996</v>
      </c>
      <c r="E37" s="5"/>
      <c r="F37" s="5">
        <f>+'[5]TIER CREDIT CALC'!$F$17/12+'[5]TIER CREDIT CALC'!$F$18/12</f>
        <v>975892.10250000004</v>
      </c>
      <c r="G37" s="5"/>
      <c r="H37" s="6">
        <f t="shared" si="5"/>
        <v>1754257.2551499996</v>
      </c>
      <c r="J37" s="6">
        <f t="shared" si="4"/>
        <v>290419.10250000004</v>
      </c>
    </row>
    <row r="38" spans="1:10">
      <c r="A38" s="1">
        <v>45200</v>
      </c>
      <c r="B38" s="5">
        <f>+'[4]PSC 4-1'!$N$25</f>
        <v>-758344</v>
      </c>
      <c r="C38" s="5"/>
      <c r="D38" s="5">
        <f>+'[5]TIER CREDIT CALC'!$F$16/12</f>
        <v>1463838.1526499996</v>
      </c>
      <c r="E38" s="5"/>
      <c r="F38" s="5">
        <f>+'[5]TIER CREDIT CALC'!$F$17/12+'[5]TIER CREDIT CALC'!$F$18/12</f>
        <v>975892.10250000004</v>
      </c>
      <c r="G38" s="5"/>
      <c r="H38" s="6">
        <f t="shared" si="5"/>
        <v>1681386.2551499996</v>
      </c>
      <c r="J38" s="6">
        <f t="shared" si="4"/>
        <v>217548.10250000004</v>
      </c>
    </row>
    <row r="39" spans="1:10">
      <c r="A39" s="1">
        <v>45231</v>
      </c>
      <c r="B39" s="5">
        <f>+'[4]PSC 4-1'!$O$25</f>
        <v>-1005152</v>
      </c>
      <c r="C39" s="5"/>
      <c r="D39" s="5">
        <f>+'[5]TIER CREDIT CALC'!$F$16/12</f>
        <v>1463838.1526499996</v>
      </c>
      <c r="E39" s="5"/>
      <c r="F39" s="5">
        <f>+'[5]TIER CREDIT CALC'!$F$17/12+'[5]TIER CREDIT CALC'!$F$18/12</f>
        <v>975892.10250000004</v>
      </c>
      <c r="G39" s="5"/>
      <c r="H39" s="6">
        <f t="shared" si="5"/>
        <v>1434578.2551499996</v>
      </c>
      <c r="J39" s="6">
        <f t="shared" si="4"/>
        <v>-29259.897499999963</v>
      </c>
    </row>
    <row r="40" spans="1:10">
      <c r="A40" s="1">
        <v>45261</v>
      </c>
      <c r="B40" s="5">
        <f>+'[4]PSC 4-1'!$P$25</f>
        <v>-1234145</v>
      </c>
      <c r="C40" s="5"/>
      <c r="D40" s="5">
        <f>+'[5]TIER CREDIT CALC'!$F$16/12</f>
        <v>1463838.1526499996</v>
      </c>
      <c r="E40" s="5"/>
      <c r="F40" s="5">
        <f>+'[5]TIER CREDIT CALC'!$F$17/12+'[5]TIER CREDIT CALC'!$F$18/12</f>
        <v>975892.10250000004</v>
      </c>
      <c r="G40" s="5"/>
      <c r="H40" s="6">
        <f t="shared" si="5"/>
        <v>1205585.2551499996</v>
      </c>
      <c r="J40" s="6">
        <f t="shared" si="4"/>
        <v>-258252.89749999996</v>
      </c>
    </row>
    <row r="41" spans="1:10">
      <c r="A41" s="1">
        <v>45292</v>
      </c>
      <c r="B41" s="5">
        <f>+'[4]PSC 4-1'!$Q$25</f>
        <v>-1187733</v>
      </c>
      <c r="C41" s="5"/>
      <c r="D41" s="5">
        <f>+'[6]TIER CREDIT CALC'!$F$16/12</f>
        <v>1292586.1291499997</v>
      </c>
      <c r="E41" s="5"/>
      <c r="F41" s="5">
        <f>+'[6]TIER CREDIT CALC'!$F$17/12+'[6]TIER CREDIT CALC'!$F$18/12</f>
        <v>861724.08583333332</v>
      </c>
      <c r="G41" s="5"/>
      <c r="H41" s="6">
        <f t="shared" si="5"/>
        <v>966577.21498333302</v>
      </c>
      <c r="J41" s="6">
        <f t="shared" si="4"/>
        <v>-326008.91416666668</v>
      </c>
    </row>
    <row r="42" spans="1:10">
      <c r="A42" s="1">
        <v>45323</v>
      </c>
      <c r="B42" s="5">
        <f>+'[4]PSC 4-1'!$R$25</f>
        <v>-389270</v>
      </c>
      <c r="C42" s="5"/>
      <c r="D42" s="5">
        <f>+'[6]TIER CREDIT CALC'!$F$16/12</f>
        <v>1292586.1291499997</v>
      </c>
      <c r="E42" s="5"/>
      <c r="F42" s="5">
        <f>+'[6]TIER CREDIT CALC'!$F$17/12+'[6]TIER CREDIT CALC'!$F$18/12</f>
        <v>861724.08583333332</v>
      </c>
      <c r="G42" s="5"/>
      <c r="H42" s="6">
        <f t="shared" si="5"/>
        <v>1765040.2149833329</v>
      </c>
      <c r="J42" s="6">
        <f t="shared" si="4"/>
        <v>472454.08583333332</v>
      </c>
    </row>
    <row r="43" spans="1:10">
      <c r="A43" s="1">
        <v>45352</v>
      </c>
      <c r="B43" s="5">
        <f>+'[4]PSC 4-1'!$S$25</f>
        <v>-1188473</v>
      </c>
      <c r="C43" s="5"/>
      <c r="D43" s="5">
        <f>+'[6]TIER CREDIT CALC'!$F$16/12</f>
        <v>1292586.1291499997</v>
      </c>
      <c r="E43" s="5"/>
      <c r="F43" s="5">
        <f>+'[6]TIER CREDIT CALC'!$F$17/12+'[6]TIER CREDIT CALC'!$F$18/12</f>
        <v>861724.08583333332</v>
      </c>
      <c r="G43" s="5"/>
      <c r="H43" s="6">
        <f t="shared" si="5"/>
        <v>965837.21498333302</v>
      </c>
      <c r="J43" s="6">
        <f t="shared" si="4"/>
        <v>-326748.91416666668</v>
      </c>
    </row>
    <row r="44" spans="1:10">
      <c r="A44" s="1">
        <v>45383</v>
      </c>
      <c r="B44" s="5">
        <f>+'[4]PSC 4-1'!T$25</f>
        <v>-652500</v>
      </c>
      <c r="C44" s="5"/>
      <c r="D44" s="5">
        <f>+'[6]TIER CREDIT CALC'!$F$16/12</f>
        <v>1292586.1291499997</v>
      </c>
      <c r="E44" s="5"/>
      <c r="F44" s="5">
        <f>+'[6]TIER CREDIT CALC'!$F$17/12+'[6]TIER CREDIT CALC'!$F$18/12</f>
        <v>861724.08583333332</v>
      </c>
      <c r="G44" s="5"/>
      <c r="H44" s="6">
        <f t="shared" si="5"/>
        <v>1501810.2149833329</v>
      </c>
      <c r="J44" s="6">
        <f t="shared" si="4"/>
        <v>209224.08583333332</v>
      </c>
    </row>
    <row r="45" spans="1:10">
      <c r="A45" s="1">
        <v>45413</v>
      </c>
      <c r="B45" s="5">
        <f>+'[4]PSC 4-1'!$U$25</f>
        <v>-734154</v>
      </c>
      <c r="C45" s="5"/>
      <c r="D45" s="5">
        <f>+'[6]TIER CREDIT CALC'!$F$16/12</f>
        <v>1292586.1291499997</v>
      </c>
      <c r="E45" s="5"/>
      <c r="F45" s="5">
        <f>+'[6]TIER CREDIT CALC'!$F$17/12+'[6]TIER CREDIT CALC'!$F$18/12</f>
        <v>861724.08583333332</v>
      </c>
      <c r="G45" s="5"/>
      <c r="H45" s="6">
        <f t="shared" si="5"/>
        <v>1420156.2149833329</v>
      </c>
      <c r="J45" s="6">
        <f t="shared" si="4"/>
        <v>127570.08583333332</v>
      </c>
    </row>
    <row r="46" spans="1:10">
      <c r="A46" s="1">
        <v>45444</v>
      </c>
      <c r="B46" s="5">
        <f>+'[4]PSC 4-1'!$V$25</f>
        <v>-911750</v>
      </c>
      <c r="C46" s="5"/>
      <c r="D46" s="5">
        <f>+'[6]TIER CREDIT CALC'!$F$16/12</f>
        <v>1292586.1291499997</v>
      </c>
      <c r="E46" s="5"/>
      <c r="F46" s="5">
        <f>+'[6]TIER CREDIT CALC'!$F$17/12+'[6]TIER CREDIT CALC'!$F$18/12</f>
        <v>861724.08583333332</v>
      </c>
      <c r="G46" s="5"/>
      <c r="H46" s="6">
        <f t="shared" si="5"/>
        <v>1242560.2149833329</v>
      </c>
      <c r="J46" s="6">
        <f t="shared" si="4"/>
        <v>-50025.914166666684</v>
      </c>
    </row>
    <row r="47" spans="1:10">
      <c r="A47" s="1">
        <v>45474</v>
      </c>
      <c r="B47" s="5">
        <f>+'[4]PSC 4-1'!$W$25</f>
        <v>-811798</v>
      </c>
      <c r="C47" s="5"/>
      <c r="D47" s="5">
        <f>+'[6]TIER CREDIT CALC'!$F$16/12</f>
        <v>1292586.1291499997</v>
      </c>
      <c r="E47" s="5"/>
      <c r="F47" s="5">
        <f>+'[6]TIER CREDIT CALC'!$F$17/12+'[6]TIER CREDIT CALC'!$F$18/12</f>
        <v>861724.08583333332</v>
      </c>
      <c r="G47" s="5"/>
      <c r="H47" s="6">
        <f t="shared" si="5"/>
        <v>1342512.2149833329</v>
      </c>
      <c r="J47" s="6">
        <f t="shared" si="4"/>
        <v>49926.085833333316</v>
      </c>
    </row>
    <row r="48" spans="1:10">
      <c r="A48" s="1">
        <v>45505</v>
      </c>
      <c r="B48" s="5">
        <f>+'[4]PSC 4-1'!$X$25</f>
        <v>-958687</v>
      </c>
      <c r="C48" s="5"/>
      <c r="D48" s="5">
        <f>+'[6]TIER CREDIT CALC'!$F$16/12</f>
        <v>1292586.1291499997</v>
      </c>
      <c r="E48" s="5"/>
      <c r="F48" s="5">
        <f>+'[6]TIER CREDIT CALC'!$F$17/12+'[6]TIER CREDIT CALC'!$F$18/12</f>
        <v>861724.08583333332</v>
      </c>
      <c r="G48" s="5"/>
      <c r="H48" s="6">
        <f t="shared" si="5"/>
        <v>1195623.2149833329</v>
      </c>
      <c r="J48" s="6">
        <f t="shared" si="4"/>
        <v>-96962.914166666684</v>
      </c>
    </row>
    <row r="49" spans="1:10">
      <c r="A49" s="1">
        <v>45536</v>
      </c>
      <c r="B49" s="5">
        <f>+'[4]PSC 4-1'!$Y$25</f>
        <v>-990929</v>
      </c>
      <c r="C49" s="5"/>
      <c r="D49" s="5">
        <f>+'[6]TIER CREDIT CALC'!$F$16/12</f>
        <v>1292586.1291499997</v>
      </c>
      <c r="E49" s="5"/>
      <c r="F49" s="5">
        <f>+'[6]TIER CREDIT CALC'!$F$17/12+'[6]TIER CREDIT CALC'!$F$18/12</f>
        <v>861724.08583333332</v>
      </c>
      <c r="G49" s="5"/>
      <c r="H49" s="6">
        <f t="shared" si="5"/>
        <v>1163381.2149833329</v>
      </c>
      <c r="J49" s="6">
        <f t="shared" si="4"/>
        <v>-129204.91416666668</v>
      </c>
    </row>
    <row r="50" spans="1:10">
      <c r="A50" s="1">
        <v>45566</v>
      </c>
      <c r="B50" s="5">
        <f>+'[4]PSC 4-1'!$Z$25</f>
        <v>-1101174</v>
      </c>
      <c r="C50" s="5"/>
      <c r="D50" s="5">
        <f>+'[6]TIER CREDIT CALC'!$F$16/12</f>
        <v>1292586.1291499997</v>
      </c>
      <c r="E50" s="5"/>
      <c r="F50" s="5">
        <f>+'[6]TIER CREDIT CALC'!$F$17/12+'[6]TIER CREDIT CALC'!$F$18/12</f>
        <v>861724.08583333332</v>
      </c>
      <c r="G50" s="5"/>
      <c r="H50" s="6">
        <f t="shared" si="5"/>
        <v>1053136.2149833329</v>
      </c>
      <c r="J50" s="6">
        <f t="shared" si="4"/>
        <v>-239449.91416666668</v>
      </c>
    </row>
    <row r="51" spans="1:10">
      <c r="A51" s="1">
        <v>45597</v>
      </c>
      <c r="B51" s="5">
        <f>+'[4]PSC 4-1'!$AA$25</f>
        <v>-1204781</v>
      </c>
      <c r="C51" s="5"/>
      <c r="D51" s="5">
        <f>+'[6]TIER CREDIT CALC'!$F$16/12</f>
        <v>1292586.1291499997</v>
      </c>
      <c r="E51" s="5"/>
      <c r="F51" s="5">
        <f>+'[6]TIER CREDIT CALC'!$F$17/12+'[6]TIER CREDIT CALC'!$F$18/12</f>
        <v>861724.08583333332</v>
      </c>
      <c r="G51" s="5"/>
      <c r="H51" s="6">
        <f t="shared" si="5"/>
        <v>949529.21498333302</v>
      </c>
      <c r="J51" s="6">
        <f t="shared" si="4"/>
        <v>-343056.91416666668</v>
      </c>
    </row>
    <row r="52" spans="1:10">
      <c r="A52" s="1">
        <v>45627</v>
      </c>
      <c r="B52" s="5">
        <f>+'[4]PSC 4-1'!$AB$25</f>
        <v>-1168807</v>
      </c>
      <c r="C52" s="5"/>
      <c r="D52" s="5">
        <f>+'[6]TIER CREDIT CALC'!$F$16/12</f>
        <v>1292586.1291499997</v>
      </c>
      <c r="E52" s="5"/>
      <c r="F52" s="5">
        <f>+'[6]TIER CREDIT CALC'!$F$17/12+'[6]TIER CREDIT CALC'!$F$18/12</f>
        <v>861724.08583333332</v>
      </c>
      <c r="G52" s="5"/>
      <c r="H52" s="6">
        <f t="shared" si="5"/>
        <v>985503.21498333302</v>
      </c>
      <c r="J52" s="6">
        <f t="shared" si="4"/>
        <v>-307082.91416666668</v>
      </c>
    </row>
    <row r="53" spans="1:10">
      <c r="A53" s="1">
        <v>45658</v>
      </c>
      <c r="B53" s="5">
        <f>+'[4]PSC 4-1'!$AC$25</f>
        <v>-897454</v>
      </c>
      <c r="C53" s="5"/>
      <c r="D53" s="5">
        <f>+'[7]TIER CREDIT CALC'!$F$16/12</f>
        <v>347786.89624999964</v>
      </c>
      <c r="E53" s="5"/>
      <c r="F53" s="5">
        <f>+'[7]TIER CREDIT CALC'!$F$17/12+'[7]TIER CREDIT CALC'!$F$18/12</f>
        <v>231857.93</v>
      </c>
      <c r="G53" s="5"/>
      <c r="H53" s="6">
        <f t="shared" si="5"/>
        <v>-317809.17375000037</v>
      </c>
      <c r="J53" s="6">
        <f t="shared" si="4"/>
        <v>-665596.07000000007</v>
      </c>
    </row>
    <row r="54" spans="1:10">
      <c r="A54" s="1">
        <v>45689</v>
      </c>
      <c r="B54" s="5">
        <f>+'[4]PSC 4-1'!$AD$25</f>
        <v>-1270308</v>
      </c>
      <c r="C54" s="5"/>
      <c r="D54" s="5">
        <f>+'[7]TIER CREDIT CALC'!$F$16/12</f>
        <v>347786.89624999964</v>
      </c>
      <c r="E54" s="5"/>
      <c r="F54" s="5">
        <f>+'[7]TIER CREDIT CALC'!$F$17/12+'[7]TIER CREDIT CALC'!$F$18/12</f>
        <v>231857.93</v>
      </c>
      <c r="G54" s="5"/>
      <c r="H54" s="6">
        <f t="shared" si="5"/>
        <v>-690663.17375000031</v>
      </c>
      <c r="J54" s="6">
        <f t="shared" si="4"/>
        <v>-1038450.0700000001</v>
      </c>
    </row>
    <row r="55" spans="1:10">
      <c r="A55" s="1">
        <v>45717</v>
      </c>
      <c r="B55" s="5">
        <f>+'[4]PSC 4-1'!$AE$25</f>
        <v>-947812</v>
      </c>
      <c r="C55" s="5"/>
      <c r="D55" s="5">
        <f>+'[7]TIER CREDIT CALC'!$F$16/12</f>
        <v>347786.89624999964</v>
      </c>
      <c r="E55" s="5"/>
      <c r="F55" s="5">
        <f>+'[7]TIER CREDIT CALC'!$F$17/12+'[7]TIER CREDIT CALC'!$F$18/12</f>
        <v>231857.93</v>
      </c>
      <c r="G55" s="5"/>
      <c r="H55" s="6">
        <f t="shared" si="5"/>
        <v>-368167.17375000037</v>
      </c>
      <c r="J55" s="6">
        <f t="shared" si="4"/>
        <v>-715954.07000000007</v>
      </c>
    </row>
    <row r="56" spans="1:10">
      <c r="A56" s="1">
        <v>45748</v>
      </c>
      <c r="B56" s="5">
        <f>+'[4]PSC 4-1'!$AF$25</f>
        <v>-1151701</v>
      </c>
      <c r="C56" s="5"/>
      <c r="D56" s="5">
        <f>+'[7]TIER CREDIT CALC'!$F$16/12</f>
        <v>347786.89624999964</v>
      </c>
      <c r="E56" s="5"/>
      <c r="F56" s="5">
        <f>+'[7]TIER CREDIT CALC'!$F$17/12+'[7]TIER CREDIT CALC'!$F$18/12</f>
        <v>231857.93</v>
      </c>
      <c r="G56" s="5"/>
      <c r="H56" s="6">
        <f t="shared" si="5"/>
        <v>-572056.17375000031</v>
      </c>
      <c r="J56" s="6">
        <f t="shared" si="4"/>
        <v>-919843.07000000007</v>
      </c>
    </row>
    <row r="57" spans="1:10">
      <c r="A57" s="1">
        <v>45778</v>
      </c>
      <c r="B57" s="5">
        <f>+'[4]PSC 4-1'!$AG$25</f>
        <v>-2555890</v>
      </c>
      <c r="C57" s="5"/>
      <c r="D57" s="5">
        <f>+'[7]TIER CREDIT CALC'!$F$16/12</f>
        <v>347786.89624999964</v>
      </c>
      <c r="E57" s="5"/>
      <c r="F57" s="5">
        <f>+'[7]TIER CREDIT CALC'!$F$17/12+'[7]TIER CREDIT CALC'!$F$18/12</f>
        <v>231857.93</v>
      </c>
      <c r="G57" s="5"/>
      <c r="H57" s="6">
        <f t="shared" si="5"/>
        <v>-1976245.1737500003</v>
      </c>
      <c r="J57" s="6">
        <f t="shared" si="4"/>
        <v>-2324032.0699999998</v>
      </c>
    </row>
    <row r="58" spans="1:10">
      <c r="A58" s="1">
        <v>45809</v>
      </c>
      <c r="B58" s="5">
        <f>+'[4]PSC 4-1'!$AH$25</f>
        <v>-1022861</v>
      </c>
      <c r="C58" s="5"/>
      <c r="D58" s="5">
        <f>+'[7]TIER CREDIT CALC'!$F$16/12</f>
        <v>347786.89624999964</v>
      </c>
      <c r="E58" s="5"/>
      <c r="F58" s="5">
        <f>+'[7]TIER CREDIT CALC'!$F$17/12+'[7]TIER CREDIT CALC'!$F$18/12</f>
        <v>231857.93</v>
      </c>
      <c r="G58" s="5"/>
      <c r="H58" s="6">
        <f t="shared" si="5"/>
        <v>-443216.17375000037</v>
      </c>
      <c r="J58" s="6">
        <f t="shared" si="4"/>
        <v>-791003.07000000007</v>
      </c>
    </row>
    <row r="59" spans="1:10">
      <c r="A59" s="1">
        <v>45839</v>
      </c>
      <c r="B59" s="5">
        <f>+'[4]PSC 4-1'!$AI$25</f>
        <v>-1254472</v>
      </c>
      <c r="C59" s="5"/>
      <c r="D59" s="5">
        <f>+'[7]TIER CREDIT CALC'!$F$16/12</f>
        <v>347786.89624999964</v>
      </c>
      <c r="E59" s="5"/>
      <c r="F59" s="5">
        <f>+'[7]TIER CREDIT CALC'!$F$17/12+'[7]TIER CREDIT CALC'!$F$18/12</f>
        <v>231857.93</v>
      </c>
      <c r="G59" s="5"/>
      <c r="H59" s="6">
        <f t="shared" ref="H59" si="6">+B59+D59+F59</f>
        <v>-674827.17375000031</v>
      </c>
      <c r="J59" s="6">
        <f t="shared" ref="J59" si="7">+B59+F59</f>
        <v>-1022614.0700000001</v>
      </c>
    </row>
    <row r="60" spans="1:10">
      <c r="B60" s="7"/>
      <c r="C60" s="6"/>
      <c r="D60" s="2"/>
      <c r="E60" s="2"/>
      <c r="F60" s="2"/>
      <c r="G60" s="2"/>
      <c r="H60" s="2"/>
      <c r="J60" s="2"/>
    </row>
    <row r="61" spans="1:10">
      <c r="A61" s="11" t="s">
        <v>3</v>
      </c>
      <c r="B61" s="12">
        <f>SUM(B5:B60)</f>
        <v>-27093443</v>
      </c>
      <c r="C61" s="12"/>
      <c r="D61" s="12">
        <f>SUM(D5:D60)</f>
        <v>82237636.430349976</v>
      </c>
      <c r="E61" s="12"/>
      <c r="F61" s="12">
        <f>SUM(F5:F60)</f>
        <v>54825091.11999999</v>
      </c>
      <c r="G61" s="12"/>
      <c r="H61" s="12">
        <f>SUM(H5:H60)</f>
        <v>109969284.55035003</v>
      </c>
      <c r="J61" s="6">
        <f>SUM(J5:J60)</f>
        <v>27731648.11999999</v>
      </c>
    </row>
    <row r="63" spans="1:10" ht="28.5">
      <c r="A63" s="13" t="s">
        <v>18</v>
      </c>
      <c r="B63" s="14">
        <f>+SUM(B28:B60)</f>
        <v>-27093443</v>
      </c>
      <c r="C63" s="15"/>
      <c r="D63" s="14">
        <f>+SUM(D28:D60)</f>
        <v>37738746.759100005</v>
      </c>
      <c r="E63" s="15"/>
      <c r="F63" s="14">
        <f>+SUM(F28:F60)</f>
        <v>25159164.519999996</v>
      </c>
      <c r="G63" s="15"/>
      <c r="H63" s="14">
        <f>+SUM(H28:H60)</f>
        <v>35804468.279099986</v>
      </c>
    </row>
  </sheetData>
  <pageMargins left="0.7" right="0.7" top="0.75" bottom="0.75" header="0.3" footer="0.3"/>
  <pageSetup scale="83" fitToHeight="0" orientation="portrait" r:id="rId1"/>
  <headerFooter>
    <oddHeader>&amp;C&amp;"Century Schoolbook,Regular"Big Rivers Electric Corporation</oddHeader>
    <oddFooter>&amp;R&amp;"Century Schoolbook,Regular"Case No. 2024-00141
Attachment to Response to PSC 4-4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Chris</dc:creator>
  <cp:lastModifiedBy>Santana, Senthia</cp:lastModifiedBy>
  <cp:lastPrinted>2025-09-11T19:17:07Z</cp:lastPrinted>
  <dcterms:created xsi:type="dcterms:W3CDTF">2025-08-14T17:07:54Z</dcterms:created>
  <dcterms:modified xsi:type="dcterms:W3CDTF">2025-09-11T19:17:18Z</dcterms:modified>
</cp:coreProperties>
</file>