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blic Service Commission\2024-00131-Earnings Mechanism October 1, 2024\"/>
    </mc:Choice>
  </mc:AlternateContent>
  <xr:revisionPtr revIDLastSave="0" documentId="13_ncr:1_{B6DF2494-C205-460D-B31B-FAA335CD9A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  <c r="G7" i="2"/>
  <c r="D39" i="2"/>
  <c r="G21" i="2"/>
  <c r="H13" i="2" s="1"/>
  <c r="D12" i="2"/>
  <c r="A2" i="2"/>
  <c r="A3" i="2" s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l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E34" i="2"/>
  <c r="E39" i="2" s="1"/>
  <c r="I13" i="2"/>
  <c r="H14" i="2"/>
  <c r="I14" i="2" s="1"/>
  <c r="H15" i="2"/>
  <c r="I15" i="2" s="1"/>
  <c r="H11" i="2"/>
  <c r="H12" i="2"/>
  <c r="I12" i="2" s="1"/>
  <c r="I11" i="2" l="1"/>
  <c r="I21" i="2" s="1"/>
  <c r="F39" i="2"/>
  <c r="H21" i="2"/>
</calcChain>
</file>

<file path=xl/sharedStrings.xml><?xml version="1.0" encoding="utf-8"?>
<sst xmlns="http://schemas.openxmlformats.org/spreadsheetml/2006/main" count="35" uniqueCount="24">
  <si>
    <t xml:space="preserve">Residential </t>
  </si>
  <si>
    <t>Large Power</t>
  </si>
  <si>
    <t xml:space="preserve">2022 Residential Allocated Credit: </t>
  </si>
  <si>
    <t>2022 Large Power Allocated Credit:</t>
  </si>
  <si>
    <t>Active Members:</t>
  </si>
  <si>
    <t>Name</t>
  </si>
  <si>
    <t>Revenue</t>
  </si>
  <si>
    <t>Percentage of Revenue</t>
  </si>
  <si>
    <t>Credit 
by Revenue</t>
  </si>
  <si>
    <t>Credit per Active Member:</t>
  </si>
  <si>
    <t>Total</t>
  </si>
  <si>
    <t>2023 Revenue by Member</t>
  </si>
  <si>
    <t>2022 Credit Distribution</t>
  </si>
  <si>
    <t>2022 Total Allocated Credit - Rate E</t>
  </si>
  <si>
    <t>Large Power (within Residential Rate)</t>
  </si>
  <si>
    <t>Rev 2</t>
  </si>
  <si>
    <t>Rev 5</t>
  </si>
  <si>
    <t>Rev 4</t>
  </si>
  <si>
    <t>Rev 3</t>
  </si>
  <si>
    <t>Rev 8</t>
  </si>
  <si>
    <t xml:space="preserve"> </t>
  </si>
  <si>
    <t>2022 Total Allocated Credit - Rate G</t>
  </si>
  <si>
    <t>Rev 12</t>
  </si>
  <si>
    <t>Licking Valley RECC Billing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</si>
</sst>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_);_(* \(#,##0\);_(* &quot;-&quot;?_);_(@_)"/>
    <numFmt numFmtId="167" formatCode="0.0%"/>
    <numFmt numFmtId="168" formatCode="_(* #,##0.00_);_(* \(#,##0.00\);_(* &quot;-&quot;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FF"/>
      <name val="Times New Roman"/>
      <family val="1"/>
    </font>
    <font>
      <u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30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8" fontId="5" fillId="2" borderId="0" xfId="0" applyNumberFormat="1" applyFont="1" applyFill="1"/>
    <xf numFmtId="0" fontId="4" fillId="3" borderId="0" xfId="0" applyFont="1" applyFill="1"/>
    <xf numFmtId="0" fontId="3" fillId="3" borderId="0" xfId="0" applyFont="1" applyFill="1"/>
    <xf numFmtId="0" fontId="4" fillId="4" borderId="0" xfId="0" applyFont="1" applyFill="1"/>
    <xf numFmtId="0" fontId="3" fillId="0" borderId="0" xfId="0" applyFont="1" applyAlignment="1">
      <alignment horizontal="right"/>
    </xf>
    <xf numFmtId="166" fontId="3" fillId="0" borderId="0" xfId="0" applyNumberFormat="1" applyFont="1"/>
    <xf numFmtId="164" fontId="3" fillId="0" borderId="0" xfId="1" applyNumberFormat="1" applyFont="1" applyBorder="1"/>
    <xf numFmtId="9" fontId="3" fillId="0" borderId="0" xfId="3" applyFont="1" applyBorder="1"/>
    <xf numFmtId="8" fontId="3" fillId="0" borderId="0" xfId="0" applyNumberFormat="1" applyFont="1"/>
    <xf numFmtId="0" fontId="6" fillId="0" borderId="0" xfId="0" applyFont="1" applyAlignment="1">
      <alignment horizontal="left"/>
    </xf>
    <xf numFmtId="164" fontId="3" fillId="0" borderId="0" xfId="1" applyNumberFormat="1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44" fontId="3" fillId="0" borderId="0" xfId="2" applyFont="1"/>
    <xf numFmtId="167" fontId="3" fillId="0" borderId="0" xfId="3" applyNumberFormat="1" applyFont="1"/>
    <xf numFmtId="44" fontId="3" fillId="0" borderId="0" xfId="2" applyFont="1" applyFill="1"/>
    <xf numFmtId="168" fontId="3" fillId="0" borderId="0" xfId="0" applyNumberFormat="1" applyFont="1"/>
    <xf numFmtId="165" fontId="3" fillId="0" borderId="0" xfId="2" applyNumberFormat="1" applyFont="1"/>
    <xf numFmtId="9" fontId="3" fillId="0" borderId="0" xfId="0" applyNumberFormat="1" applyFont="1"/>
    <xf numFmtId="164" fontId="3" fillId="0" borderId="0" xfId="0" applyNumberFormat="1" applyFont="1"/>
    <xf numFmtId="0" fontId="3" fillId="0" borderId="1" xfId="0" applyFont="1" applyBorder="1"/>
    <xf numFmtId="44" fontId="3" fillId="0" borderId="1" xfId="2" applyFont="1" applyBorder="1"/>
    <xf numFmtId="167" fontId="3" fillId="0" borderId="1" xfId="3" applyNumberFormat="1" applyFont="1" applyBorder="1"/>
    <xf numFmtId="44" fontId="3" fillId="0" borderId="1" xfId="2" applyFont="1" applyFill="1" applyBorder="1"/>
    <xf numFmtId="8" fontId="3" fillId="0" borderId="0" xfId="2" applyNumberFormat="1" applyFont="1" applyFill="1"/>
  </cellXfs>
  <cellStyles count="5">
    <cellStyle name="Comma" xfId="1" builtinId="3"/>
    <cellStyle name="Currency" xfId="2" builtinId="4"/>
    <cellStyle name="Normal" xfId="0" builtinId="0"/>
    <cellStyle name="Normal 2" xfId="4" xr:uid="{00000000-0005-0000-0000-00002F000000}"/>
    <cellStyle name="Percent" xfId="3" builtinId="5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19FE6-2F21-40CD-B146-463D81D3D6B5}">
  <sheetPr>
    <pageSetUpPr fitToPage="1"/>
  </sheetPr>
  <dimension ref="A1:Y40"/>
  <sheetViews>
    <sheetView tabSelected="1" workbookViewId="0">
      <selection activeCell="G23" sqref="G23"/>
    </sheetView>
  </sheetViews>
  <sheetFormatPr defaultRowHeight="15.75" x14ac:dyDescent="0.25"/>
  <cols>
    <col min="1" max="1" width="3.28515625" style="1" bestFit="1" customWidth="1"/>
    <col min="2" max="2" width="3.28515625" style="3" customWidth="1"/>
    <col min="3" max="3" width="34.42578125" style="3" bestFit="1" customWidth="1"/>
    <col min="4" max="4" width="16.85546875" style="3" bestFit="1" customWidth="1"/>
    <col min="5" max="5" width="10.7109375" style="3" bestFit="1" customWidth="1"/>
    <col min="6" max="6" width="33.42578125" style="3" bestFit="1" customWidth="1"/>
    <col min="7" max="7" width="16.85546875" style="3" bestFit="1" customWidth="1"/>
    <col min="8" max="8" width="12.85546875" style="3" customWidth="1"/>
    <col min="9" max="9" width="12.7109375" style="3" bestFit="1" customWidth="1"/>
    <col min="10" max="11" width="10" style="3" customWidth="1"/>
    <col min="12" max="16" width="9.140625" style="3"/>
    <col min="17" max="17" width="11.5703125" style="3" bestFit="1" customWidth="1"/>
    <col min="18" max="18" width="9.140625" style="3"/>
    <col min="19" max="19" width="10.140625" style="3" bestFit="1" customWidth="1"/>
    <col min="20" max="20" width="10.140625" style="3" customWidth="1"/>
    <col min="21" max="22" width="12" style="3" customWidth="1"/>
    <col min="23" max="23" width="10" style="4" bestFit="1" customWidth="1"/>
    <col min="24" max="24" width="11.7109375" style="3" customWidth="1"/>
    <col min="25" max="16384" width="9.140625" style="3"/>
  </cols>
  <sheetData>
    <row r="1" spans="1:25" x14ac:dyDescent="0.25">
      <c r="A1" s="1">
        <v>1</v>
      </c>
      <c r="B1" s="2" t="s">
        <v>23</v>
      </c>
    </row>
    <row r="2" spans="1:25" x14ac:dyDescent="0.25">
      <c r="A2" s="1">
        <f>A1+1</f>
        <v>2</v>
      </c>
    </row>
    <row r="3" spans="1:25" x14ac:dyDescent="0.25">
      <c r="A3" s="1">
        <f t="shared" ref="A3:A40" si="0">A2+1</f>
        <v>3</v>
      </c>
      <c r="C3" s="3" t="s">
        <v>13</v>
      </c>
      <c r="D3" s="5">
        <v>28685.94</v>
      </c>
      <c r="R3" s="4"/>
    </row>
    <row r="4" spans="1:25" x14ac:dyDescent="0.25">
      <c r="A4" s="1">
        <f t="shared" si="0"/>
        <v>4</v>
      </c>
      <c r="R4" s="4"/>
    </row>
    <row r="5" spans="1:25" x14ac:dyDescent="0.25">
      <c r="A5" s="1">
        <f t="shared" si="0"/>
        <v>5</v>
      </c>
      <c r="C5" s="6" t="s">
        <v>0</v>
      </c>
      <c r="D5" s="7"/>
      <c r="F5" s="8" t="s">
        <v>14</v>
      </c>
      <c r="G5" s="8"/>
      <c r="H5" s="8"/>
      <c r="I5" s="8"/>
      <c r="J5" s="9"/>
      <c r="K5" s="9"/>
      <c r="R5" s="4"/>
    </row>
    <row r="6" spans="1:25" x14ac:dyDescent="0.25">
      <c r="A6" s="1">
        <f t="shared" si="0"/>
        <v>6</v>
      </c>
      <c r="J6" s="10"/>
      <c r="K6" s="10"/>
      <c r="S6" s="11"/>
      <c r="T6" s="12"/>
      <c r="U6" s="10"/>
      <c r="V6" s="12"/>
      <c r="X6" s="12"/>
      <c r="Y6" s="12"/>
    </row>
    <row r="7" spans="1:25" x14ac:dyDescent="0.25">
      <c r="A7" s="1">
        <f t="shared" si="0"/>
        <v>7</v>
      </c>
      <c r="C7" s="3" t="s">
        <v>2</v>
      </c>
      <c r="D7" s="5">
        <v>22370.94</v>
      </c>
      <c r="E7" s="13"/>
      <c r="F7" s="3" t="s">
        <v>3</v>
      </c>
      <c r="G7" s="5">
        <f>D3-D7</f>
        <v>6315</v>
      </c>
      <c r="H7" s="9"/>
      <c r="I7" s="9"/>
      <c r="J7" s="10"/>
      <c r="K7" s="10"/>
      <c r="S7" s="11"/>
      <c r="T7" s="12"/>
      <c r="U7" s="10"/>
      <c r="V7" s="12"/>
      <c r="X7" s="12"/>
      <c r="Y7" s="12"/>
    </row>
    <row r="8" spans="1:25" x14ac:dyDescent="0.25">
      <c r="A8" s="1">
        <f t="shared" si="0"/>
        <v>8</v>
      </c>
      <c r="G8" s="10"/>
      <c r="H8" s="10"/>
      <c r="I8" s="10"/>
      <c r="J8" s="10"/>
      <c r="K8" s="10"/>
      <c r="S8" s="11"/>
      <c r="T8" s="12"/>
      <c r="U8" s="10"/>
      <c r="V8" s="12"/>
      <c r="X8" s="12"/>
      <c r="Y8" s="12"/>
    </row>
    <row r="9" spans="1:25" x14ac:dyDescent="0.25">
      <c r="A9" s="1">
        <f t="shared" si="0"/>
        <v>9</v>
      </c>
      <c r="C9" s="14" t="s">
        <v>12</v>
      </c>
      <c r="F9" s="14" t="s">
        <v>11</v>
      </c>
      <c r="G9" s="10"/>
      <c r="H9" s="10"/>
      <c r="I9" s="10"/>
      <c r="J9" s="10"/>
      <c r="K9" s="10"/>
      <c r="S9" s="11"/>
      <c r="T9" s="12"/>
      <c r="U9" s="10"/>
      <c r="V9" s="12"/>
      <c r="X9" s="12"/>
      <c r="Y9" s="12"/>
    </row>
    <row r="10" spans="1:25" ht="31.5" x14ac:dyDescent="0.25">
      <c r="A10" s="1">
        <f t="shared" si="0"/>
        <v>10</v>
      </c>
      <c r="C10" s="3" t="s">
        <v>4</v>
      </c>
      <c r="D10" s="15">
        <v>16656</v>
      </c>
      <c r="E10" s="15"/>
      <c r="F10" s="16" t="s">
        <v>5</v>
      </c>
      <c r="G10" s="16" t="s">
        <v>6</v>
      </c>
      <c r="H10" s="17" t="s">
        <v>7</v>
      </c>
      <c r="I10" s="17" t="s">
        <v>8</v>
      </c>
      <c r="J10" s="10"/>
      <c r="K10" s="10"/>
      <c r="S10" s="11"/>
      <c r="T10" s="12"/>
      <c r="U10" s="10"/>
      <c r="V10" s="12"/>
      <c r="X10" s="12"/>
      <c r="Y10" s="12"/>
    </row>
    <row r="11" spans="1:25" x14ac:dyDescent="0.25">
      <c r="A11" s="1">
        <f t="shared" si="0"/>
        <v>11</v>
      </c>
      <c r="E11" s="15"/>
      <c r="F11" s="3" t="s">
        <v>15</v>
      </c>
      <c r="G11" s="18">
        <v>53543.39</v>
      </c>
      <c r="H11" s="19">
        <f>ROUND((G11/$G$21),5)</f>
        <v>1.549E-2</v>
      </c>
      <c r="I11" s="20">
        <f>(ROUND(($G$7*H11),0))</f>
        <v>98</v>
      </c>
      <c r="J11" s="21"/>
      <c r="K11" s="10"/>
      <c r="S11" s="11"/>
      <c r="T11" s="12"/>
      <c r="U11" s="10"/>
      <c r="V11" s="12"/>
      <c r="X11" s="12"/>
      <c r="Y11" s="12"/>
    </row>
    <row r="12" spans="1:25" x14ac:dyDescent="0.25">
      <c r="A12" s="1">
        <f t="shared" si="0"/>
        <v>12</v>
      </c>
      <c r="C12" s="3" t="s">
        <v>9</v>
      </c>
      <c r="D12" s="13">
        <f>ROUND(D7/D10,2)</f>
        <v>1.34</v>
      </c>
      <c r="E12" s="22"/>
      <c r="F12" s="3" t="s">
        <v>18</v>
      </c>
      <c r="G12" s="18">
        <v>131899.95000000001</v>
      </c>
      <c r="H12" s="19">
        <f>ROUND((G12/$G$21),5)</f>
        <v>3.8159999999999999E-2</v>
      </c>
      <c r="I12" s="20">
        <f t="shared" ref="I12:I15" si="1">(ROUND(($G$7*H12),0))</f>
        <v>241</v>
      </c>
      <c r="J12" s="21"/>
      <c r="K12" s="10"/>
      <c r="S12" s="11"/>
      <c r="T12" s="12"/>
      <c r="U12" s="10"/>
      <c r="V12" s="12"/>
      <c r="X12" s="12"/>
      <c r="Y12" s="12"/>
    </row>
    <row r="13" spans="1:25" x14ac:dyDescent="0.25">
      <c r="A13" s="1">
        <f t="shared" si="0"/>
        <v>13</v>
      </c>
      <c r="F13" s="3" t="s">
        <v>17</v>
      </c>
      <c r="G13" s="18">
        <v>756831.99</v>
      </c>
      <c r="H13" s="19">
        <f>ROUND((G13/$G$21),5)</f>
        <v>0.21898000000000001</v>
      </c>
      <c r="I13" s="20">
        <f t="shared" si="1"/>
        <v>1383</v>
      </c>
      <c r="J13" s="21"/>
      <c r="K13" s="10"/>
      <c r="S13" s="11"/>
      <c r="T13" s="12"/>
      <c r="U13" s="10"/>
      <c r="V13" s="12"/>
      <c r="X13" s="12"/>
      <c r="Y13" s="12"/>
    </row>
    <row r="14" spans="1:25" x14ac:dyDescent="0.25">
      <c r="A14" s="1">
        <f t="shared" si="0"/>
        <v>14</v>
      </c>
      <c r="F14" s="3" t="s">
        <v>16</v>
      </c>
      <c r="G14" s="18">
        <v>1962127.98</v>
      </c>
      <c r="H14" s="19">
        <f>ROUND((G14/$G$21),5)</f>
        <v>0.56772</v>
      </c>
      <c r="I14" s="20">
        <f t="shared" si="1"/>
        <v>3585</v>
      </c>
      <c r="J14" s="21"/>
      <c r="K14" s="10"/>
      <c r="S14" s="11"/>
      <c r="T14" s="12"/>
      <c r="U14" s="10"/>
      <c r="V14" s="12"/>
      <c r="X14" s="12"/>
      <c r="Y14" s="12"/>
    </row>
    <row r="15" spans="1:25" x14ac:dyDescent="0.25">
      <c r="A15" s="1">
        <f t="shared" si="0"/>
        <v>15</v>
      </c>
      <c r="F15" s="3" t="s">
        <v>19</v>
      </c>
      <c r="G15" s="18">
        <v>551738.55000000005</v>
      </c>
      <c r="H15" s="19">
        <f>ROUND((G15/$G$21),5)</f>
        <v>0.15964</v>
      </c>
      <c r="I15" s="20">
        <f t="shared" si="1"/>
        <v>1008</v>
      </c>
      <c r="J15" s="21"/>
      <c r="K15" s="10"/>
      <c r="S15" s="11"/>
      <c r="T15" s="12"/>
      <c r="U15" s="10"/>
      <c r="V15" s="12"/>
      <c r="X15" s="12"/>
      <c r="Y15" s="12"/>
    </row>
    <row r="16" spans="1:25" x14ac:dyDescent="0.25">
      <c r="A16" s="1">
        <f t="shared" si="0"/>
        <v>16</v>
      </c>
      <c r="D16" s="13"/>
      <c r="G16" s="18"/>
      <c r="H16" s="19"/>
      <c r="I16" s="20"/>
      <c r="J16" s="21"/>
      <c r="X16" s="23"/>
    </row>
    <row r="17" spans="1:23" x14ac:dyDescent="0.25">
      <c r="A17" s="1">
        <f>A16+1</f>
        <v>17</v>
      </c>
      <c r="D17" s="13"/>
      <c r="F17" s="3" t="s">
        <v>20</v>
      </c>
      <c r="G17" s="18"/>
      <c r="H17" s="19"/>
      <c r="I17" s="20"/>
      <c r="J17" s="21"/>
      <c r="S17" s="24"/>
      <c r="U17" s="10"/>
    </row>
    <row r="18" spans="1:23" x14ac:dyDescent="0.25">
      <c r="A18" s="1">
        <f t="shared" si="0"/>
        <v>18</v>
      </c>
      <c r="D18" s="13"/>
      <c r="F18" s="3" t="s">
        <v>20</v>
      </c>
      <c r="G18" s="18"/>
      <c r="H18" s="19"/>
      <c r="I18" s="20"/>
      <c r="J18" s="21"/>
      <c r="S18" s="24"/>
      <c r="U18" s="10"/>
    </row>
    <row r="19" spans="1:23" x14ac:dyDescent="0.25">
      <c r="A19" s="1">
        <f t="shared" si="0"/>
        <v>19</v>
      </c>
      <c r="F19" s="3" t="s">
        <v>20</v>
      </c>
      <c r="G19" s="18"/>
      <c r="H19" s="19"/>
      <c r="I19" s="20"/>
      <c r="J19" s="21"/>
    </row>
    <row r="20" spans="1:23" x14ac:dyDescent="0.25">
      <c r="A20" s="1">
        <f t="shared" si="0"/>
        <v>20</v>
      </c>
      <c r="E20" s="13"/>
      <c r="F20" s="3" t="s">
        <v>20</v>
      </c>
      <c r="G20" s="18"/>
      <c r="H20" s="19"/>
      <c r="I20" s="20"/>
      <c r="J20" s="21"/>
    </row>
    <row r="21" spans="1:23" x14ac:dyDescent="0.25">
      <c r="A21" s="1">
        <f t="shared" si="0"/>
        <v>21</v>
      </c>
      <c r="F21" s="25" t="s">
        <v>10</v>
      </c>
      <c r="G21" s="26">
        <f>SUM(G11:G20)</f>
        <v>3456141.8600000003</v>
      </c>
      <c r="H21" s="27">
        <f>SUM(H11:H20)</f>
        <v>0.99999000000000005</v>
      </c>
      <c r="I21" s="28">
        <f>SUM(I11:I20)</f>
        <v>6315</v>
      </c>
    </row>
    <row r="22" spans="1:23" x14ac:dyDescent="0.25">
      <c r="A22" s="1">
        <f t="shared" si="0"/>
        <v>22</v>
      </c>
      <c r="G22" s="22"/>
    </row>
    <row r="23" spans="1:23" x14ac:dyDescent="0.25">
      <c r="A23" s="1">
        <f t="shared" si="0"/>
        <v>23</v>
      </c>
    </row>
    <row r="24" spans="1:23" x14ac:dyDescent="0.25">
      <c r="A24" s="1">
        <f t="shared" si="0"/>
        <v>24</v>
      </c>
    </row>
    <row r="25" spans="1:23" x14ac:dyDescent="0.25">
      <c r="A25" s="1">
        <f t="shared" si="0"/>
        <v>25</v>
      </c>
    </row>
    <row r="26" spans="1:23" x14ac:dyDescent="0.25">
      <c r="A26" s="1">
        <f t="shared" si="0"/>
        <v>26</v>
      </c>
      <c r="C26" s="3" t="s">
        <v>21</v>
      </c>
      <c r="D26" s="5">
        <v>2497.71</v>
      </c>
    </row>
    <row r="27" spans="1:23" x14ac:dyDescent="0.25">
      <c r="A27" s="1">
        <f t="shared" si="0"/>
        <v>27</v>
      </c>
    </row>
    <row r="28" spans="1:23" x14ac:dyDescent="0.25">
      <c r="A28" s="1">
        <f t="shared" si="0"/>
        <v>28</v>
      </c>
      <c r="C28" s="8" t="s">
        <v>1</v>
      </c>
      <c r="D28" s="8"/>
      <c r="E28" s="8"/>
      <c r="F28" s="8"/>
      <c r="T28" s="4"/>
      <c r="W28" s="3"/>
    </row>
    <row r="29" spans="1:23" x14ac:dyDescent="0.25">
      <c r="A29" s="1">
        <f t="shared" si="0"/>
        <v>29</v>
      </c>
      <c r="T29" s="4"/>
      <c r="W29" s="3"/>
    </row>
    <row r="30" spans="1:23" x14ac:dyDescent="0.25">
      <c r="A30" s="1">
        <f t="shared" si="0"/>
        <v>30</v>
      </c>
      <c r="C30" s="3" t="s">
        <v>3</v>
      </c>
      <c r="D30" s="5">
        <f>D26</f>
        <v>2497.71</v>
      </c>
      <c r="E30" s="9"/>
      <c r="F30" s="9"/>
      <c r="T30" s="4"/>
      <c r="W30" s="3"/>
    </row>
    <row r="31" spans="1:23" x14ac:dyDescent="0.25">
      <c r="A31" s="1">
        <f t="shared" si="0"/>
        <v>31</v>
      </c>
      <c r="D31" s="10"/>
      <c r="E31" s="10"/>
      <c r="F31" s="10"/>
      <c r="T31" s="4"/>
      <c r="W31" s="3"/>
    </row>
    <row r="32" spans="1:23" x14ac:dyDescent="0.25">
      <c r="A32" s="1">
        <f t="shared" si="0"/>
        <v>32</v>
      </c>
      <c r="C32" s="14" t="s">
        <v>11</v>
      </c>
      <c r="D32" s="10"/>
      <c r="E32" s="10"/>
      <c r="F32" s="10"/>
      <c r="T32" s="4"/>
      <c r="W32" s="3"/>
    </row>
    <row r="33" spans="1:23" ht="31.5" x14ac:dyDescent="0.25">
      <c r="A33" s="1">
        <f t="shared" si="0"/>
        <v>33</v>
      </c>
      <c r="C33" s="16" t="s">
        <v>5</v>
      </c>
      <c r="D33" s="16" t="s">
        <v>6</v>
      </c>
      <c r="E33" s="17" t="s">
        <v>7</v>
      </c>
      <c r="F33" s="17" t="s">
        <v>8</v>
      </c>
      <c r="T33" s="4"/>
      <c r="W33" s="3"/>
    </row>
    <row r="34" spans="1:23" x14ac:dyDescent="0.25">
      <c r="A34" s="1">
        <f t="shared" si="0"/>
        <v>34</v>
      </c>
      <c r="C34" s="3" t="s">
        <v>22</v>
      </c>
      <c r="D34" s="18">
        <v>1244477.52</v>
      </c>
      <c r="E34" s="19">
        <f>D34/$D$39</f>
        <v>1</v>
      </c>
      <c r="F34" s="29">
        <v>2497.71</v>
      </c>
      <c r="T34" s="4"/>
      <c r="W34" s="3"/>
    </row>
    <row r="35" spans="1:23" x14ac:dyDescent="0.25">
      <c r="A35" s="1">
        <f t="shared" si="0"/>
        <v>35</v>
      </c>
      <c r="C35" s="3" t="s">
        <v>20</v>
      </c>
      <c r="D35" s="18"/>
      <c r="E35" s="19"/>
      <c r="F35" s="29"/>
      <c r="T35" s="4"/>
      <c r="W35" s="3"/>
    </row>
    <row r="36" spans="1:23" x14ac:dyDescent="0.25">
      <c r="A36" s="1">
        <f t="shared" si="0"/>
        <v>36</v>
      </c>
      <c r="D36" s="18"/>
      <c r="E36" s="19"/>
      <c r="F36" s="20"/>
      <c r="T36" s="4"/>
      <c r="W36" s="3"/>
    </row>
    <row r="37" spans="1:23" x14ac:dyDescent="0.25">
      <c r="A37" s="1">
        <f t="shared" si="0"/>
        <v>37</v>
      </c>
      <c r="D37" s="18"/>
      <c r="E37" s="19"/>
      <c r="F37" s="20"/>
      <c r="T37" s="4"/>
      <c r="W37" s="3"/>
    </row>
    <row r="38" spans="1:23" x14ac:dyDescent="0.25">
      <c r="A38" s="1">
        <f t="shared" si="0"/>
        <v>38</v>
      </c>
      <c r="D38" s="18"/>
      <c r="E38" s="19"/>
      <c r="F38" s="20"/>
      <c r="T38" s="4"/>
      <c r="W38" s="3"/>
    </row>
    <row r="39" spans="1:23" x14ac:dyDescent="0.25">
      <c r="A39" s="1">
        <f t="shared" si="0"/>
        <v>39</v>
      </c>
      <c r="C39" s="25" t="s">
        <v>10</v>
      </c>
      <c r="D39" s="26">
        <f>SUM(D34:D38)</f>
        <v>1244477.52</v>
      </c>
      <c r="E39" s="27">
        <f>SUM(E34:E38)</f>
        <v>1</v>
      </c>
      <c r="F39" s="26">
        <f>SUM(F34:F38)</f>
        <v>2497.71</v>
      </c>
      <c r="T39" s="4"/>
      <c r="W39" s="3"/>
    </row>
    <row r="40" spans="1:23" x14ac:dyDescent="0.25">
      <c r="A40" s="1">
        <f t="shared" si="0"/>
        <v>40</v>
      </c>
      <c r="T40" s="4"/>
      <c r="W40" s="3"/>
    </row>
  </sheetData>
  <pageMargins left="0.7" right="0.7" top="0.75" bottom="0.75" header="0.3" footer="0.3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Wolfram</dc:creator>
  <cp:keywords/>
  <dc:description/>
  <cp:lastModifiedBy>John May</cp:lastModifiedBy>
  <cp:revision/>
  <cp:lastPrinted>2024-10-03T17:15:38Z</cp:lastPrinted>
  <dcterms:created xsi:type="dcterms:W3CDTF">2023-05-12T18:19:56Z</dcterms:created>
  <dcterms:modified xsi:type="dcterms:W3CDTF">2024-10-03T17:18:10Z</dcterms:modified>
  <cp:category/>
  <cp:contentStatus/>
</cp:coreProperties>
</file>