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ECDATA\Billing Department\PSC Folder\PSC Folder\1_PSC Public Service Commission\OEC Cases 2023\Earnings Mechanism\"/>
    </mc:Choice>
  </mc:AlternateContent>
  <xr:revisionPtr revIDLastSave="0" documentId="13_ncr:1_{46557650-103F-4DE8-8896-A615DF836885}" xr6:coauthVersionLast="36" xr6:coauthVersionMax="47" xr10:uidLastSave="{00000000-0000-0000-0000-000000000000}"/>
  <bookViews>
    <workbookView xWindow="1170" yWindow="720" windowWidth="25275" windowHeight="20880" xr2:uid="{00000000-000D-0000-FFFF-FFFF00000000}"/>
  </bookViews>
  <sheets>
    <sheet name="Owen Electri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49" i="2" l="1"/>
  <c r="D34" i="2"/>
  <c r="D15" i="2"/>
  <c r="D13" i="2" l="1"/>
  <c r="D59" i="2"/>
  <c r="E57" i="2" s="1"/>
  <c r="D53" i="2"/>
  <c r="F57" i="2" s="1"/>
  <c r="D38" i="2" l="1"/>
  <c r="D46" i="2"/>
  <c r="E42" i="2" s="1"/>
  <c r="F42" i="2" s="1"/>
  <c r="H32" i="2"/>
  <c r="I23" i="2" l="1"/>
  <c r="J23" i="2" s="1"/>
  <c r="I30" i="2"/>
  <c r="J30" i="2" s="1"/>
  <c r="F59" i="2"/>
  <c r="E59" i="2"/>
  <c r="E43" i="2"/>
  <c r="F43" i="2" s="1"/>
  <c r="E44" i="2"/>
  <c r="F44" i="2" s="1"/>
  <c r="I24" i="2"/>
  <c r="J24" i="2" s="1"/>
  <c r="I26" i="2"/>
  <c r="J26" i="2" s="1"/>
  <c r="I25" i="2"/>
  <c r="J25" i="2" s="1"/>
  <c r="I27" i="2"/>
  <c r="J27" i="2" s="1"/>
  <c r="I28" i="2"/>
  <c r="J28" i="2" s="1"/>
  <c r="I29" i="2"/>
  <c r="J29" i="2" s="1"/>
  <c r="E46" i="2" l="1"/>
  <c r="F46" i="2"/>
  <c r="J32" i="2"/>
  <c r="I32" i="2"/>
</calcChain>
</file>

<file path=xl/sharedStrings.xml><?xml version="1.0" encoding="utf-8"?>
<sst xmlns="http://schemas.openxmlformats.org/spreadsheetml/2006/main" count="56" uniqueCount="42">
  <si>
    <t>Large Power</t>
  </si>
  <si>
    <t>2022 Large Power Allocated Credit: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</si>
  <si>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</si>
  <si>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</si>
  <si>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</si>
  <si>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</si>
  <si>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</si>
  <si>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</si>
  <si>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</si>
  <si>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t>2023 Revenue by Member</t>
  </si>
  <si>
    <t>3 - Small Commercial</t>
  </si>
  <si>
    <t>4 - Large Commercial/Industrial</t>
  </si>
  <si>
    <t>5 - Large Power-5% Primary Mtr Disc</t>
  </si>
  <si>
    <t>20 - Large Power TOD</t>
  </si>
  <si>
    <t>22 - Small Commercial TOD</t>
  </si>
  <si>
    <t>24 - Large Power TOD 5% Prm Mtr Disc</t>
  </si>
  <si>
    <t>46 - Net Meter - Sm Comm</t>
  </si>
  <si>
    <t>50 - Net Meter - Lg Comm</t>
  </si>
  <si>
    <t>9 - Large Industrial - LPB1</t>
  </si>
  <si>
    <t>12 - Large Industrial - LPB</t>
  </si>
  <si>
    <t>13 - Large Industrial - LPB2</t>
  </si>
  <si>
    <t>Contract</t>
  </si>
  <si>
    <t>Amount Allocated from EKPC:</t>
  </si>
  <si>
    <t>Rate E, Option 2</t>
  </si>
  <si>
    <t>Rate B</t>
  </si>
  <si>
    <t>Rate C</t>
  </si>
  <si>
    <t>Rate G</t>
  </si>
  <si>
    <t>TGP</t>
  </si>
  <si>
    <t>Steam</t>
  </si>
  <si>
    <t>Totals</t>
  </si>
  <si>
    <t>Total Allocated Credit - Rate B</t>
  </si>
  <si>
    <t>For Calendar Year 2022 Excess Margins Allocated by Calendar Year 2023 Revenues</t>
  </si>
  <si>
    <t>Total Allocated Credit - Rate E, Option 2</t>
  </si>
  <si>
    <t xml:space="preserve">Residential Allocated Credit: </t>
  </si>
  <si>
    <t>Credit Distribution</t>
  </si>
  <si>
    <t>Large Power Allocated Credit:</t>
  </si>
  <si>
    <t xml:space="preserve">Rate E, Option 2 - Residential </t>
  </si>
  <si>
    <t>Rate E, Option 2 - Non-Residential</t>
  </si>
  <si>
    <t>Non-Residential Allocated Credit:</t>
  </si>
  <si>
    <t>Total Allocated Credit - Contract</t>
  </si>
  <si>
    <t>Owen Electric Cooperative, Inc.</t>
  </si>
  <si>
    <t>RATE EM - ANNUAL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</si>
</sst>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_(* #,##0.00_);_(* \(#,##0.0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0" applyFont="1" applyFill="1" applyAlignment="1">
      <alignment horizontal="left" indent="1"/>
    </xf>
    <xf numFmtId="0" fontId="4" fillId="0" borderId="0" xfId="0" applyFont="1"/>
    <xf numFmtId="0" fontId="3" fillId="0" borderId="0" xfId="0" applyFont="1"/>
    <xf numFmtId="0" fontId="3" fillId="0" borderId="1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2" applyFont="1"/>
    <xf numFmtId="44" fontId="3" fillId="0" borderId="2" xfId="2" applyFont="1" applyBorder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 applyFill="1"/>
    <xf numFmtId="0" fontId="3" fillId="0" borderId="0" xfId="0" applyFont="1" applyFill="1"/>
    <xf numFmtId="0" fontId="5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4" fontId="3" fillId="0" borderId="0" xfId="2" applyNumberFormat="1" applyFont="1" applyFill="1"/>
    <xf numFmtId="167" fontId="3" fillId="0" borderId="0" xfId="0" applyNumberFormat="1" applyFont="1"/>
    <xf numFmtId="8" fontId="3" fillId="0" borderId="0" xfId="0" applyNumberFormat="1" applyFont="1"/>
    <xf numFmtId="165" fontId="3" fillId="0" borderId="0" xfId="2" applyNumberFormat="1" applyFont="1"/>
    <xf numFmtId="9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/>
    <xf numFmtId="44" fontId="3" fillId="0" borderId="1" xfId="2" applyFont="1" applyFill="1" applyBorder="1"/>
    <xf numFmtId="10" fontId="3" fillId="0" borderId="0" xfId="3" applyNumberFormat="1" applyFont="1"/>
    <xf numFmtId="8" fontId="3" fillId="0" borderId="0" xfId="2" applyNumberFormat="1" applyFont="1" applyFill="1"/>
    <xf numFmtId="8" fontId="3" fillId="0" borderId="1" xfId="2" applyNumberFormat="1" applyFont="1" applyBorder="1"/>
    <xf numFmtId="0" fontId="4" fillId="0" borderId="0" xfId="0" applyFont="1" applyFill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10" fontId="3" fillId="0" borderId="1" xfId="3" applyNumberFormat="1" applyFont="1" applyBorder="1"/>
    <xf numFmtId="2" fontId="3" fillId="0" borderId="0" xfId="0" applyNumberFormat="1" applyFont="1"/>
    <xf numFmtId="44" fontId="3" fillId="0" borderId="0" xfId="2" applyFont="1" applyFill="1"/>
    <xf numFmtId="44" fontId="3" fillId="0" borderId="0" xfId="0" applyNumberFormat="1" applyFont="1" applyBorder="1"/>
    <xf numFmtId="8" fontId="3" fillId="0" borderId="0" xfId="0" applyNumberFormat="1" applyFont="1" applyBorder="1"/>
    <xf numFmtId="165" fontId="3" fillId="0" borderId="1" xfId="2" applyNumberFormat="1" applyFont="1" applyBorder="1"/>
    <xf numFmtId="165" fontId="3" fillId="0" borderId="0" xfId="0" applyNumberFormat="1" applyFont="1"/>
    <xf numFmtId="44" fontId="3" fillId="0" borderId="0" xfId="0" applyNumberFormat="1" applyFont="1"/>
    <xf numFmtId="165" fontId="3" fillId="0" borderId="0" xfId="2" applyNumberFormat="1" applyFont="1" applyFill="1"/>
    <xf numFmtId="165" fontId="3" fillId="0" borderId="0" xfId="0" applyNumberFormat="1" applyFont="1" applyFill="1"/>
    <xf numFmtId="165" fontId="3" fillId="0" borderId="0" xfId="2" applyNumberFormat="1" applyFont="1" applyBorder="1"/>
    <xf numFmtId="0" fontId="4" fillId="2" borderId="3" xfId="0" applyFont="1" applyFill="1" applyBorder="1"/>
    <xf numFmtId="44" fontId="4" fillId="2" borderId="4" xfId="2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7" fillId="0" borderId="0" xfId="0" applyFont="1" applyFill="1"/>
    <xf numFmtId="0" fontId="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sheetPr>
    <pageSetUpPr fitToPage="1"/>
  </sheetPr>
  <dimension ref="A1:Z65"/>
  <sheetViews>
    <sheetView tabSelected="1" workbookViewId="0">
      <selection activeCell="G37" sqref="G37"/>
    </sheetView>
  </sheetViews>
  <sheetFormatPr defaultRowHeight="15" x14ac:dyDescent="0.25"/>
  <cols>
    <col min="1" max="1" width="3.28515625" style="5" bestFit="1" customWidth="1"/>
    <col min="2" max="2" width="3.28515625" style="3" customWidth="1"/>
    <col min="3" max="3" width="43" style="3" bestFit="1" customWidth="1"/>
    <col min="4" max="4" width="16" style="3" bestFit="1" customWidth="1"/>
    <col min="5" max="5" width="10.85546875" style="3" bestFit="1" customWidth="1"/>
    <col min="6" max="6" width="12.42578125" style="3" bestFit="1" customWidth="1"/>
    <col min="7" max="7" width="28.42578125" style="3" customWidth="1"/>
    <col min="8" max="8" width="16" style="3" bestFit="1" customWidth="1"/>
    <col min="9" max="9" width="11.42578125" style="3" customWidth="1"/>
    <col min="10" max="10" width="11.42578125" style="3" bestFit="1" customWidth="1"/>
    <col min="11" max="12" width="10" style="3" customWidth="1"/>
    <col min="13" max="13" width="13.42578125" style="3" bestFit="1" customWidth="1"/>
    <col min="14" max="14" width="16" style="3" bestFit="1" customWidth="1"/>
    <col min="15" max="17" width="9.140625" style="3"/>
    <col min="18" max="18" width="11.5703125" style="3" bestFit="1" customWidth="1"/>
    <col min="19" max="19" width="9.140625" style="3"/>
    <col min="20" max="20" width="10.140625" style="3" bestFit="1" customWidth="1"/>
    <col min="21" max="21" width="10.140625" style="3" customWidth="1"/>
    <col min="22" max="23" width="12" style="3" customWidth="1"/>
    <col min="24" max="24" width="10" style="6" bestFit="1" customWidth="1"/>
    <col min="25" max="25" width="11.7109375" style="3" customWidth="1"/>
    <col min="26" max="16384" width="9.140625" style="3"/>
  </cols>
  <sheetData>
    <row r="1" spans="1:24" x14ac:dyDescent="0.25">
      <c r="A1" s="5">
        <v>1</v>
      </c>
      <c r="C1" s="52" t="s">
        <v>40</v>
      </c>
      <c r="D1" s="52"/>
      <c r="E1" s="52"/>
      <c r="F1" s="52"/>
      <c r="G1" s="52"/>
      <c r="H1" s="52"/>
      <c r="I1" s="52"/>
      <c r="J1" s="52"/>
    </row>
    <row r="2" spans="1:24" x14ac:dyDescent="0.25">
      <c r="A2" s="5">
        <v>2</v>
      </c>
      <c r="C2" s="52" t="s">
        <v>41</v>
      </c>
      <c r="D2" s="52"/>
      <c r="E2" s="52"/>
      <c r="F2" s="52"/>
      <c r="G2" s="52"/>
      <c r="H2" s="52"/>
      <c r="I2" s="52"/>
      <c r="J2" s="52"/>
    </row>
    <row r="3" spans="1:24" x14ac:dyDescent="0.25">
      <c r="A3" s="5">
        <v>3</v>
      </c>
      <c r="C3" s="52" t="s">
        <v>31</v>
      </c>
      <c r="D3" s="52"/>
      <c r="E3" s="52"/>
      <c r="F3" s="52"/>
      <c r="G3" s="52"/>
      <c r="H3" s="52"/>
      <c r="I3" s="52"/>
      <c r="J3" s="52"/>
    </row>
    <row r="4" spans="1:24" x14ac:dyDescent="0.25">
      <c r="A4" s="5">
        <v>4</v>
      </c>
    </row>
    <row r="5" spans="1:24" x14ac:dyDescent="0.25">
      <c r="A5" s="5">
        <v>5</v>
      </c>
      <c r="C5" s="51" t="s">
        <v>22</v>
      </c>
    </row>
    <row r="6" spans="1:24" x14ac:dyDescent="0.25">
      <c r="A6" s="5">
        <v>6</v>
      </c>
      <c r="C6" s="1" t="s">
        <v>23</v>
      </c>
      <c r="D6" s="7">
        <v>126058.22</v>
      </c>
    </row>
    <row r="7" spans="1:24" x14ac:dyDescent="0.25">
      <c r="A7" s="5">
        <v>7</v>
      </c>
      <c r="C7" s="1" t="s">
        <v>24</v>
      </c>
      <c r="D7" s="7">
        <v>26618.26</v>
      </c>
    </row>
    <row r="8" spans="1:24" x14ac:dyDescent="0.25">
      <c r="A8" s="5">
        <v>8</v>
      </c>
      <c r="C8" s="1" t="s">
        <v>25</v>
      </c>
      <c r="D8" s="7"/>
    </row>
    <row r="9" spans="1:24" x14ac:dyDescent="0.25">
      <c r="A9" s="5">
        <v>9</v>
      </c>
      <c r="C9" s="1" t="s">
        <v>26</v>
      </c>
      <c r="D9" s="7"/>
    </row>
    <row r="10" spans="1:24" x14ac:dyDescent="0.25">
      <c r="A10" s="5">
        <v>10</v>
      </c>
      <c r="C10" s="1" t="s">
        <v>21</v>
      </c>
      <c r="D10" s="7">
        <v>114544.3</v>
      </c>
    </row>
    <row r="11" spans="1:24" x14ac:dyDescent="0.25">
      <c r="A11" s="5">
        <v>11</v>
      </c>
      <c r="C11" s="1" t="s">
        <v>27</v>
      </c>
      <c r="D11" s="7"/>
    </row>
    <row r="12" spans="1:24" x14ac:dyDescent="0.25">
      <c r="A12" s="5">
        <v>12</v>
      </c>
      <c r="C12" s="1" t="s">
        <v>28</v>
      </c>
      <c r="D12" s="8"/>
    </row>
    <row r="13" spans="1:24" x14ac:dyDescent="0.25">
      <c r="A13" s="5">
        <v>13</v>
      </c>
      <c r="C13" s="4" t="s">
        <v>29</v>
      </c>
      <c r="D13" s="7">
        <f>SUM(D6:D12)</f>
        <v>267220.78000000003</v>
      </c>
    </row>
    <row r="14" spans="1:24" x14ac:dyDescent="0.25">
      <c r="A14" s="5">
        <v>14</v>
      </c>
      <c r="B14" s="2"/>
    </row>
    <row r="15" spans="1:24" s="2" customFormat="1" x14ac:dyDescent="0.25">
      <c r="A15" s="5">
        <v>15</v>
      </c>
      <c r="C15" s="47" t="s">
        <v>32</v>
      </c>
      <c r="D15" s="48">
        <f>D6</f>
        <v>126058.22</v>
      </c>
      <c r="E15" s="49"/>
      <c r="F15" s="49"/>
      <c r="G15" s="49"/>
      <c r="H15" s="49"/>
      <c r="I15" s="49"/>
      <c r="J15" s="50"/>
      <c r="S15" s="31"/>
      <c r="X15" s="31"/>
    </row>
    <row r="16" spans="1:24" x14ac:dyDescent="0.25">
      <c r="A16" s="5">
        <v>16</v>
      </c>
      <c r="S16" s="6"/>
    </row>
    <row r="17" spans="1:26" x14ac:dyDescent="0.25">
      <c r="A17" s="5">
        <v>17</v>
      </c>
      <c r="C17" s="30" t="s">
        <v>36</v>
      </c>
      <c r="D17" s="14"/>
      <c r="F17" s="30" t="s">
        <v>37</v>
      </c>
      <c r="H17" s="30"/>
      <c r="I17" s="30"/>
      <c r="J17" s="30"/>
      <c r="K17" s="9"/>
      <c r="L17" s="9"/>
      <c r="S17" s="6"/>
    </row>
    <row r="18" spans="1:26" x14ac:dyDescent="0.25">
      <c r="A18" s="5">
        <v>18</v>
      </c>
      <c r="K18" s="10"/>
      <c r="L18" s="10"/>
      <c r="T18" s="11"/>
      <c r="U18" s="12"/>
      <c r="V18" s="10"/>
      <c r="W18" s="12"/>
      <c r="Y18" s="12"/>
      <c r="Z18" s="12"/>
    </row>
    <row r="19" spans="1:26" x14ac:dyDescent="0.25">
      <c r="A19" s="5">
        <v>19</v>
      </c>
      <c r="C19" s="3" t="s">
        <v>33</v>
      </c>
      <c r="D19" s="44">
        <v>97410</v>
      </c>
      <c r="E19" s="13"/>
      <c r="F19" s="14" t="s">
        <v>38</v>
      </c>
      <c r="H19" s="45">
        <v>28648</v>
      </c>
      <c r="I19" s="9"/>
      <c r="J19" s="9"/>
      <c r="K19" s="10"/>
      <c r="L19" s="10"/>
      <c r="T19" s="11"/>
      <c r="U19" s="12"/>
      <c r="V19" s="10"/>
      <c r="W19" s="12"/>
      <c r="Y19" s="12"/>
      <c r="Z19" s="12"/>
    </row>
    <row r="20" spans="1:26" x14ac:dyDescent="0.25">
      <c r="A20" s="5">
        <v>20</v>
      </c>
      <c r="D20" s="43"/>
      <c r="H20" s="10"/>
      <c r="I20" s="10"/>
      <c r="J20" s="10"/>
      <c r="K20" s="10"/>
      <c r="L20" s="10"/>
      <c r="T20" s="11"/>
      <c r="U20" s="12"/>
      <c r="V20" s="10"/>
      <c r="W20" s="12"/>
      <c r="Y20" s="12"/>
      <c r="Z20" s="12"/>
    </row>
    <row r="21" spans="1:26" x14ac:dyDescent="0.25">
      <c r="A21" s="5">
        <v>21</v>
      </c>
      <c r="C21" s="15" t="s">
        <v>34</v>
      </c>
      <c r="F21" s="15" t="s">
        <v>9</v>
      </c>
      <c r="H21" s="10"/>
      <c r="I21" s="10"/>
      <c r="J21" s="10"/>
      <c r="K21" s="10"/>
      <c r="L21" s="10"/>
      <c r="T21" s="11"/>
      <c r="U21" s="12"/>
      <c r="V21" s="10"/>
      <c r="W21" s="12"/>
      <c r="Y21" s="12"/>
      <c r="Z21" s="12"/>
    </row>
    <row r="22" spans="1:26" ht="30" x14ac:dyDescent="0.25">
      <c r="A22" s="5">
        <v>22</v>
      </c>
      <c r="C22" s="3" t="s">
        <v>2</v>
      </c>
      <c r="D22" s="16">
        <v>58490</v>
      </c>
      <c r="E22" s="16"/>
      <c r="F22" s="17" t="s">
        <v>3</v>
      </c>
      <c r="G22" s="34"/>
      <c r="H22" s="17" t="s">
        <v>4</v>
      </c>
      <c r="I22" s="18" t="s">
        <v>5</v>
      </c>
      <c r="J22" s="18" t="s">
        <v>6</v>
      </c>
      <c r="K22" s="10"/>
      <c r="L22" s="10"/>
      <c r="T22" s="11"/>
      <c r="U22" s="12"/>
      <c r="V22" s="10"/>
      <c r="W22" s="12"/>
      <c r="Y22" s="12"/>
      <c r="Z22" s="12"/>
    </row>
    <row r="23" spans="1:26" x14ac:dyDescent="0.25">
      <c r="A23" s="5">
        <v>23</v>
      </c>
      <c r="E23" s="16"/>
      <c r="F23" s="1" t="s">
        <v>10</v>
      </c>
      <c r="H23" s="22">
        <v>6568828.3600000003</v>
      </c>
      <c r="I23" s="27">
        <f t="shared" ref="I23:I30" si="0">ROUND((H23/$H$32),5)</f>
        <v>0.22173999999999999</v>
      </c>
      <c r="J23" s="19">
        <f t="shared" ref="J23:J30" si="1">(ROUND(($H$19*I23),0))</f>
        <v>6352</v>
      </c>
      <c r="K23" s="20"/>
      <c r="L23" s="10"/>
      <c r="T23" s="11"/>
      <c r="U23" s="12"/>
      <c r="V23" s="10"/>
      <c r="W23" s="12"/>
      <c r="Y23" s="12"/>
      <c r="Z23" s="12"/>
    </row>
    <row r="24" spans="1:26" x14ac:dyDescent="0.25">
      <c r="A24" s="5">
        <v>24</v>
      </c>
      <c r="C24" s="3" t="s">
        <v>7</v>
      </c>
      <c r="D24" s="21">
        <f>ROUNDDOWN(D19/D22,2)</f>
        <v>1.66</v>
      </c>
      <c r="E24" s="22"/>
      <c r="F24" s="1" t="s">
        <v>11</v>
      </c>
      <c r="H24" s="22">
        <v>20248289.969999999</v>
      </c>
      <c r="I24" s="27">
        <f t="shared" si="0"/>
        <v>0.68350999999999995</v>
      </c>
      <c r="J24" s="19">
        <f t="shared" si="1"/>
        <v>19581</v>
      </c>
      <c r="K24" s="20"/>
      <c r="L24" s="10"/>
      <c r="T24" s="11"/>
      <c r="U24" s="12"/>
      <c r="V24" s="10"/>
      <c r="W24" s="12"/>
      <c r="Y24" s="12"/>
      <c r="Z24" s="12"/>
    </row>
    <row r="25" spans="1:26" x14ac:dyDescent="0.25">
      <c r="A25" s="5">
        <v>25</v>
      </c>
      <c r="F25" s="1" t="s">
        <v>12</v>
      </c>
      <c r="H25" s="22">
        <v>1876744.73</v>
      </c>
      <c r="I25" s="27">
        <f t="shared" si="0"/>
        <v>6.3350000000000004E-2</v>
      </c>
      <c r="J25" s="19">
        <f t="shared" si="1"/>
        <v>1815</v>
      </c>
      <c r="K25" s="20"/>
      <c r="L25" s="10"/>
      <c r="T25" s="11"/>
      <c r="U25" s="12"/>
      <c r="V25" s="10"/>
      <c r="W25" s="12"/>
      <c r="Y25" s="12"/>
      <c r="Z25" s="12"/>
    </row>
    <row r="26" spans="1:26" x14ac:dyDescent="0.25">
      <c r="A26" s="5">
        <v>26</v>
      </c>
      <c r="D26" s="7"/>
      <c r="F26" s="1" t="s">
        <v>13</v>
      </c>
      <c r="H26" s="22">
        <v>376507.87</v>
      </c>
      <c r="I26" s="27">
        <f t="shared" si="0"/>
        <v>1.2710000000000001E-2</v>
      </c>
      <c r="J26" s="19">
        <f t="shared" si="1"/>
        <v>364</v>
      </c>
      <c r="K26" s="20"/>
      <c r="L26" s="10"/>
      <c r="T26" s="11"/>
      <c r="U26" s="12"/>
      <c r="V26" s="10"/>
      <c r="W26" s="12"/>
      <c r="Y26" s="12"/>
      <c r="Z26" s="12"/>
    </row>
    <row r="27" spans="1:26" x14ac:dyDescent="0.25">
      <c r="A27" s="5">
        <v>27</v>
      </c>
      <c r="D27" s="37"/>
      <c r="F27" s="1" t="s">
        <v>14</v>
      </c>
      <c r="H27" s="22">
        <v>331899.63</v>
      </c>
      <c r="I27" s="27">
        <f t="shared" si="0"/>
        <v>1.12E-2</v>
      </c>
      <c r="J27" s="19">
        <f t="shared" si="1"/>
        <v>321</v>
      </c>
      <c r="K27" s="20"/>
      <c r="L27" s="10"/>
      <c r="M27" s="42"/>
      <c r="T27" s="11"/>
      <c r="U27" s="12"/>
      <c r="V27" s="10"/>
      <c r="W27" s="12"/>
      <c r="Y27" s="12"/>
      <c r="Z27" s="12"/>
    </row>
    <row r="28" spans="1:26" x14ac:dyDescent="0.25">
      <c r="A28" s="5">
        <v>28</v>
      </c>
      <c r="D28" s="21"/>
      <c r="F28" s="1" t="s">
        <v>15</v>
      </c>
      <c r="H28" s="22">
        <v>164851</v>
      </c>
      <c r="I28" s="27">
        <f t="shared" si="0"/>
        <v>5.5599999999999998E-3</v>
      </c>
      <c r="J28" s="19">
        <f t="shared" si="1"/>
        <v>159</v>
      </c>
      <c r="K28" s="20"/>
      <c r="N28" s="43"/>
      <c r="Y28" s="23"/>
    </row>
    <row r="29" spans="1:26" x14ac:dyDescent="0.25">
      <c r="A29" s="5">
        <v>29</v>
      </c>
      <c r="D29" s="21"/>
      <c r="F29" s="1" t="s">
        <v>16</v>
      </c>
      <c r="H29" s="22">
        <v>610.53</v>
      </c>
      <c r="I29" s="27">
        <f t="shared" si="0"/>
        <v>2.0000000000000002E-5</v>
      </c>
      <c r="J29" s="19">
        <f t="shared" si="1"/>
        <v>1</v>
      </c>
      <c r="K29" s="20"/>
      <c r="T29" s="24"/>
      <c r="V29" s="10"/>
    </row>
    <row r="30" spans="1:26" x14ac:dyDescent="0.25">
      <c r="A30" s="5">
        <v>30</v>
      </c>
      <c r="D30" s="21"/>
      <c r="F30" s="1" t="s">
        <v>17</v>
      </c>
      <c r="H30" s="22">
        <v>56465.84</v>
      </c>
      <c r="I30" s="27">
        <f t="shared" si="0"/>
        <v>1.91E-3</v>
      </c>
      <c r="J30" s="19">
        <f t="shared" si="1"/>
        <v>55</v>
      </c>
      <c r="K30" s="20"/>
      <c r="T30" s="24"/>
      <c r="V30" s="10"/>
    </row>
    <row r="31" spans="1:26" x14ac:dyDescent="0.25">
      <c r="A31" s="5">
        <v>31</v>
      </c>
      <c r="C31" s="35"/>
      <c r="D31" s="35"/>
      <c r="E31" s="21"/>
      <c r="F31" s="34"/>
      <c r="G31" s="34"/>
      <c r="H31" s="22"/>
      <c r="I31" s="27"/>
      <c r="J31" s="19"/>
      <c r="K31" s="20"/>
    </row>
    <row r="32" spans="1:26" x14ac:dyDescent="0.25">
      <c r="A32" s="5">
        <v>32</v>
      </c>
      <c r="C32" s="35"/>
      <c r="D32" s="46"/>
      <c r="F32" s="35" t="s">
        <v>8</v>
      </c>
      <c r="H32" s="41">
        <f>SUM(H23:H31)</f>
        <v>29624197.93</v>
      </c>
      <c r="I32" s="36">
        <f>SUM(I23:I31)</f>
        <v>0.99999999999999989</v>
      </c>
      <c r="J32" s="26">
        <f>SUM(J23:J31)</f>
        <v>28648</v>
      </c>
    </row>
    <row r="33" spans="1:24" x14ac:dyDescent="0.25">
      <c r="A33" s="5">
        <v>33</v>
      </c>
    </row>
    <row r="34" spans="1:24" s="2" customFormat="1" x14ac:dyDescent="0.25">
      <c r="A34" s="5">
        <v>34</v>
      </c>
      <c r="C34" s="47" t="s">
        <v>30</v>
      </c>
      <c r="D34" s="48">
        <f>D7</f>
        <v>26618.26</v>
      </c>
      <c r="E34" s="49"/>
      <c r="F34" s="49"/>
      <c r="G34" s="49"/>
      <c r="H34" s="49"/>
      <c r="I34" s="49"/>
      <c r="J34" s="50"/>
      <c r="X34" s="31"/>
    </row>
    <row r="35" spans="1:24" x14ac:dyDescent="0.25">
      <c r="A35" s="5">
        <v>35</v>
      </c>
      <c r="C35" s="14"/>
      <c r="D35" s="14"/>
      <c r="E35" s="14"/>
      <c r="F35" s="14"/>
      <c r="G35" s="14"/>
    </row>
    <row r="36" spans="1:24" x14ac:dyDescent="0.25">
      <c r="A36" s="5">
        <v>36</v>
      </c>
      <c r="C36" s="30" t="s">
        <v>0</v>
      </c>
      <c r="D36" s="30"/>
      <c r="E36" s="30"/>
      <c r="F36" s="30"/>
      <c r="G36" s="30"/>
      <c r="U36" s="6"/>
      <c r="X36" s="3"/>
    </row>
    <row r="37" spans="1:24" x14ac:dyDescent="0.25">
      <c r="A37" s="5">
        <v>37</v>
      </c>
      <c r="U37" s="6"/>
      <c r="X37" s="3"/>
    </row>
    <row r="38" spans="1:24" x14ac:dyDescent="0.25">
      <c r="A38" s="5">
        <v>38</v>
      </c>
      <c r="C38" s="3" t="s">
        <v>1</v>
      </c>
      <c r="D38" s="38">
        <f>D34</f>
        <v>26618.26</v>
      </c>
      <c r="E38" s="9"/>
      <c r="F38" s="9"/>
      <c r="G38" s="9"/>
      <c r="U38" s="6"/>
      <c r="X38" s="3"/>
    </row>
    <row r="39" spans="1:24" x14ac:dyDescent="0.25">
      <c r="A39" s="5">
        <v>39</v>
      </c>
      <c r="D39" s="10"/>
      <c r="E39" s="10"/>
      <c r="F39" s="10"/>
      <c r="G39" s="10"/>
      <c r="U39" s="6"/>
      <c r="X39" s="3"/>
    </row>
    <row r="40" spans="1:24" x14ac:dyDescent="0.25">
      <c r="A40" s="5">
        <v>40</v>
      </c>
      <c r="C40" s="15" t="s">
        <v>9</v>
      </c>
      <c r="D40" s="10"/>
      <c r="E40" s="10"/>
      <c r="F40" s="10"/>
      <c r="G40" s="10"/>
      <c r="U40" s="6"/>
      <c r="X40" s="3"/>
    </row>
    <row r="41" spans="1:24" s="32" customFormat="1" ht="30" x14ac:dyDescent="0.25">
      <c r="A41" s="5">
        <v>41</v>
      </c>
      <c r="C41" s="17" t="s">
        <v>3</v>
      </c>
      <c r="D41" s="17" t="s">
        <v>4</v>
      </c>
      <c r="E41" s="18" t="s">
        <v>5</v>
      </c>
      <c r="F41" s="18" t="s">
        <v>6</v>
      </c>
      <c r="G41" s="3"/>
      <c r="U41" s="33"/>
    </row>
    <row r="42" spans="1:24" x14ac:dyDescent="0.25">
      <c r="A42" s="5">
        <v>42</v>
      </c>
      <c r="C42" s="1" t="s">
        <v>18</v>
      </c>
      <c r="D42" s="22">
        <v>9241008.6099999994</v>
      </c>
      <c r="E42" s="27">
        <f>D42/$D$46</f>
        <v>0.4258907618193104</v>
      </c>
      <c r="F42" s="28">
        <f>(ROUND(($D$38*E42),0))</f>
        <v>11336</v>
      </c>
      <c r="U42" s="6"/>
      <c r="X42" s="3"/>
    </row>
    <row r="43" spans="1:24" x14ac:dyDescent="0.25">
      <c r="A43" s="5">
        <v>43</v>
      </c>
      <c r="C43" s="1" t="s">
        <v>19</v>
      </c>
      <c r="D43" s="22">
        <v>640825.55000000005</v>
      </c>
      <c r="E43" s="27">
        <f>D43/$D$46</f>
        <v>2.9533754723206414E-2</v>
      </c>
      <c r="F43" s="28">
        <f>(ROUND(($D$38*E43),0))</f>
        <v>786</v>
      </c>
      <c r="U43" s="6"/>
      <c r="X43" s="3"/>
    </row>
    <row r="44" spans="1:24" x14ac:dyDescent="0.25">
      <c r="A44" s="5">
        <v>44</v>
      </c>
      <c r="C44" s="1" t="s">
        <v>20</v>
      </c>
      <c r="D44" s="22">
        <v>11816238.300000001</v>
      </c>
      <c r="E44" s="27">
        <f>D44/$D$46</f>
        <v>0.54457548345748308</v>
      </c>
      <c r="F44" s="28">
        <f>(ROUND(($D$38*E44),0))</f>
        <v>14496</v>
      </c>
      <c r="U44" s="6"/>
      <c r="X44" s="3"/>
    </row>
    <row r="45" spans="1:24" x14ac:dyDescent="0.25">
      <c r="A45" s="5">
        <v>45</v>
      </c>
      <c r="D45" s="22"/>
      <c r="E45" s="27"/>
      <c r="F45" s="19"/>
      <c r="U45" s="6"/>
      <c r="X45" s="3"/>
    </row>
    <row r="46" spans="1:24" x14ac:dyDescent="0.25">
      <c r="A46" s="5">
        <v>46</v>
      </c>
      <c r="C46" s="25" t="s">
        <v>8</v>
      </c>
      <c r="D46" s="41">
        <f>SUM(D42:D45)</f>
        <v>21698072.460000001</v>
      </c>
      <c r="E46" s="36">
        <f>SUM(E42:E45)</f>
        <v>0.99999999999999989</v>
      </c>
      <c r="F46" s="29">
        <f>SUM(F42:F45)</f>
        <v>26618</v>
      </c>
      <c r="U46" s="6"/>
      <c r="X46" s="3"/>
    </row>
    <row r="47" spans="1:24" x14ac:dyDescent="0.25">
      <c r="A47" s="5">
        <v>47</v>
      </c>
      <c r="U47" s="6"/>
      <c r="X47" s="3"/>
    </row>
    <row r="48" spans="1:24" x14ac:dyDescent="0.25">
      <c r="A48" s="5">
        <v>48</v>
      </c>
    </row>
    <row r="49" spans="1:24" s="2" customFormat="1" x14ac:dyDescent="0.25">
      <c r="A49" s="5">
        <v>49</v>
      </c>
      <c r="C49" s="47" t="s">
        <v>39</v>
      </c>
      <c r="D49" s="48">
        <f>D10</f>
        <v>114544.3</v>
      </c>
      <c r="E49" s="49"/>
      <c r="F49" s="49"/>
      <c r="G49" s="49"/>
      <c r="H49" s="49"/>
      <c r="I49" s="49"/>
      <c r="J49" s="50"/>
      <c r="X49" s="31"/>
    </row>
    <row r="50" spans="1:24" x14ac:dyDescent="0.25">
      <c r="A50" s="5">
        <v>50</v>
      </c>
    </row>
    <row r="51" spans="1:24" x14ac:dyDescent="0.25">
      <c r="A51" s="5">
        <v>51</v>
      </c>
      <c r="C51" s="30" t="s">
        <v>21</v>
      </c>
      <c r="D51" s="30"/>
      <c r="E51" s="30"/>
      <c r="F51" s="30"/>
      <c r="G51" s="30"/>
    </row>
    <row r="52" spans="1:24" x14ac:dyDescent="0.25">
      <c r="A52" s="5">
        <v>52</v>
      </c>
    </row>
    <row r="53" spans="1:24" x14ac:dyDescent="0.25">
      <c r="A53" s="5">
        <v>53</v>
      </c>
      <c r="C53" s="3" t="s">
        <v>35</v>
      </c>
      <c r="D53" s="38">
        <f>D49</f>
        <v>114544.3</v>
      </c>
      <c r="E53" s="9"/>
      <c r="F53" s="9"/>
      <c r="G53" s="9"/>
    </row>
    <row r="54" spans="1:24" x14ac:dyDescent="0.25">
      <c r="A54" s="5">
        <v>54</v>
      </c>
      <c r="D54" s="10"/>
      <c r="E54" s="10"/>
      <c r="F54" s="10"/>
      <c r="G54" s="10"/>
    </row>
    <row r="55" spans="1:24" x14ac:dyDescent="0.25">
      <c r="A55" s="5">
        <v>55</v>
      </c>
      <c r="C55" s="15" t="s">
        <v>9</v>
      </c>
      <c r="D55" s="10"/>
      <c r="E55" s="10"/>
      <c r="F55" s="10"/>
      <c r="G55" s="10"/>
    </row>
    <row r="56" spans="1:24" s="32" customFormat="1" ht="30" x14ac:dyDescent="0.25">
      <c r="A56" s="5">
        <v>56</v>
      </c>
      <c r="C56" s="17" t="s">
        <v>3</v>
      </c>
      <c r="D56" s="17" t="s">
        <v>4</v>
      </c>
      <c r="E56" s="18" t="s">
        <v>5</v>
      </c>
      <c r="F56" s="18" t="s">
        <v>6</v>
      </c>
      <c r="X56" s="33"/>
    </row>
    <row r="57" spans="1:24" x14ac:dyDescent="0.25">
      <c r="A57" s="5">
        <v>57</v>
      </c>
      <c r="C57" s="1" t="s">
        <v>21</v>
      </c>
      <c r="D57" s="22">
        <v>82943754</v>
      </c>
      <c r="E57" s="27">
        <f>D57/$D$59</f>
        <v>1</v>
      </c>
      <c r="F57" s="28">
        <f>(ROUND(($D$53*E57),0))</f>
        <v>114544</v>
      </c>
    </row>
    <row r="58" spans="1:24" x14ac:dyDescent="0.25">
      <c r="A58" s="5">
        <v>58</v>
      </c>
      <c r="D58" s="22"/>
      <c r="E58" s="27"/>
      <c r="F58" s="19"/>
    </row>
    <row r="59" spans="1:24" x14ac:dyDescent="0.25">
      <c r="A59" s="5">
        <v>59</v>
      </c>
      <c r="C59" s="25" t="s">
        <v>8</v>
      </c>
      <c r="D59" s="41">
        <f>SUM(D57:D58)</f>
        <v>82943754</v>
      </c>
      <c r="E59" s="36">
        <f>SUM(E57:E58)</f>
        <v>1</v>
      </c>
      <c r="F59" s="29">
        <f>SUM(F57:F58)</f>
        <v>114544</v>
      </c>
    </row>
    <row r="62" spans="1:24" x14ac:dyDescent="0.25">
      <c r="E62" s="35"/>
      <c r="F62" s="39"/>
      <c r="G62" s="35"/>
      <c r="H62" s="35"/>
    </row>
    <row r="63" spans="1:24" x14ac:dyDescent="0.25">
      <c r="E63" s="35"/>
      <c r="F63" s="39"/>
      <c r="G63" s="40"/>
      <c r="H63" s="35"/>
    </row>
    <row r="64" spans="1:24" x14ac:dyDescent="0.25">
      <c r="E64" s="35"/>
      <c r="F64" s="40"/>
      <c r="G64" s="35"/>
      <c r="H64" s="35"/>
    </row>
    <row r="65" spans="7:7" x14ac:dyDescent="0.25">
      <c r="G65" s="21"/>
    </row>
  </sheetData>
  <mergeCells count="3">
    <mergeCell ref="C1:J1"/>
    <mergeCell ref="C2:J2"/>
    <mergeCell ref="C3:J3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Owen Electric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Shannon Chappell</cp:lastModifiedBy>
  <cp:revision/>
  <cp:lastPrinted>2024-10-03T15:22:00Z</cp:lastPrinted>
  <dcterms:created xsi:type="dcterms:W3CDTF">2023-05-12T18:19:56Z</dcterms:created>
  <dcterms:modified xsi:type="dcterms:W3CDTF">2024-10-03T19:48:14Z</dcterms:modified>
  <cp:category/>
  <cp:contentStatus/>
</cp:coreProperties>
</file>