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N:\EKPC Earnings Mechanism\FINAL with 2023 Data\To Commission 10 01 24\"/>
    </mc:Choice>
  </mc:AlternateContent>
  <xr:revisionPtr revIDLastSave="0" documentId="13_ncr:1_{C587C2AF-4822-4F1B-9D18-C8FD5B785127}" xr6:coauthVersionLast="36" xr6:coauthVersionMax="47" xr10:uidLastSave="{00000000-0000-0000-0000-000000000000}"/>
  <bookViews>
    <workbookView xWindow="0" yWindow="0" windowWidth="28800" windowHeight="11025" xr2:uid="{00000000-000D-0000-FFFF-FFFF00000000}"/>
  </bookViews>
  <sheets>
    <sheet name="To PSC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4" i="2" l="1"/>
  <c r="A35" i="2"/>
  <c r="A36" i="2"/>
  <c r="A37" i="2"/>
  <c r="D30" i="2" l="1"/>
  <c r="G9" i="2"/>
  <c r="D36" i="2"/>
  <c r="E34" i="2" s="1"/>
  <c r="G23" i="2"/>
  <c r="H20" i="2" s="1"/>
  <c r="D14" i="2"/>
  <c r="A2" i="2"/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I20" i="2"/>
  <c r="H13" i="2"/>
  <c r="I13" i="2" s="1"/>
  <c r="H21" i="2"/>
  <c r="I21" i="2" s="1"/>
  <c r="H14" i="2"/>
  <c r="I14" i="2" s="1"/>
  <c r="H18" i="2"/>
  <c r="I18" i="2" s="1"/>
  <c r="H22" i="2"/>
  <c r="I22" i="2" s="1"/>
  <c r="H15" i="2"/>
  <c r="I15" i="2" s="1"/>
  <c r="H19" i="2"/>
  <c r="I19" i="2" s="1"/>
  <c r="H17" i="2"/>
  <c r="I17" i="2" s="1"/>
  <c r="H16" i="2"/>
  <c r="I16" i="2" s="1"/>
  <c r="F36" i="2"/>
  <c r="E36" i="2" l="1"/>
  <c r="I23" i="2"/>
  <c r="H23" i="2"/>
</calcChain>
</file>

<file path=xl/sharedStrings.xml><?xml version="1.0" encoding="utf-8"?>
<sst xmlns="http://schemas.openxmlformats.org/spreadsheetml/2006/main" count="36" uniqueCount="29">
  <si>
    <t xml:space="preserve">2022 Residential Allocated Credit: </t>
  </si>
  <si>
    <t>2022 Large Power Allocated Credit:</t>
  </si>
  <si>
    <t>Active Members:</t>
  </si>
  <si>
    <t>Name</t>
  </si>
  <si>
    <t>Revenue</t>
  </si>
  <si>
    <t>Percentage of Revenue</t>
  </si>
  <si>
    <t>Credit 
by Revenue</t>
  </si>
  <si>
    <t>Credit per Active Member:</t>
  </si>
  <si>
    <t>Total</t>
  </si>
  <si>
    <t>2023 Revenue by Member</t>
  </si>
  <si>
    <t>2022 Credit Distribution</t>
  </si>
  <si>
    <t>2022 Total Allocated Credit - Rate E</t>
  </si>
  <si>
    <t>2022 Total Allocated Credit - Rate C</t>
  </si>
  <si>
    <t>Rate 10</t>
  </si>
  <si>
    <t>Rate 4</t>
  </si>
  <si>
    <t>Rate 5</t>
  </si>
  <si>
    <t>Rate 6</t>
  </si>
  <si>
    <t>Rate 7</t>
  </si>
  <si>
    <t>Rate 9</t>
  </si>
  <si>
    <t>Rate 14</t>
  </si>
  <si>
    <t>Rate 15</t>
  </si>
  <si>
    <t>Rate 36</t>
  </si>
  <si>
    <t>Rate 50</t>
  </si>
  <si>
    <t>Rate 55</t>
  </si>
  <si>
    <t>Large Power (within Rate E)</t>
  </si>
  <si>
    <t>Billing Credit Calculations</t>
  </si>
  <si>
    <t>Farmers RECC</t>
  </si>
  <si>
    <t>Residential (within Rate E)</t>
  </si>
  <si>
    <t>Large Power (within Rate 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</si>
</sst>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_);_(* \(#,##0\);_(* &quot;-&quot;?_);_(@_)"/>
    <numFmt numFmtId="167" formatCode="0.0%"/>
    <numFmt numFmtId="168" formatCode="_(* #,##0.00_);_(* \(#,##0.00\);_(* &quot;-&quot;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FF"/>
      <name val="Times New Roman"/>
      <family val="1"/>
    </font>
    <font>
      <u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8" fontId="5" fillId="2" borderId="0" xfId="0" applyNumberFormat="1" applyFont="1" applyFill="1"/>
    <xf numFmtId="0" fontId="4" fillId="3" borderId="0" xfId="0" applyFont="1" applyFill="1"/>
    <xf numFmtId="0" fontId="3" fillId="3" borderId="0" xfId="0" applyFont="1" applyFill="1"/>
    <xf numFmtId="0" fontId="4" fillId="4" borderId="0" xfId="0" applyFont="1" applyFill="1"/>
    <xf numFmtId="0" fontId="3" fillId="0" borderId="0" xfId="0" applyFont="1" applyAlignment="1">
      <alignment horizontal="right"/>
    </xf>
    <xf numFmtId="166" fontId="3" fillId="0" borderId="0" xfId="0" applyNumberFormat="1" applyFont="1"/>
    <xf numFmtId="164" fontId="3" fillId="0" borderId="0" xfId="1" applyNumberFormat="1" applyFont="1" applyBorder="1"/>
    <xf numFmtId="9" fontId="3" fillId="0" borderId="0" xfId="3" applyFont="1" applyBorder="1"/>
    <xf numFmtId="8" fontId="3" fillId="0" borderId="0" xfId="0" applyNumberFormat="1" applyFont="1"/>
    <xf numFmtId="0" fontId="6" fillId="0" borderId="0" xfId="0" applyFont="1" applyAlignment="1">
      <alignment horizontal="left"/>
    </xf>
    <xf numFmtId="164" fontId="3" fillId="0" borderId="0" xfId="1" applyNumberFormat="1" applyFo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44" fontId="3" fillId="0" borderId="0" xfId="2" applyFont="1"/>
    <xf numFmtId="167" fontId="3" fillId="0" borderId="0" xfId="3" applyNumberFormat="1" applyFont="1"/>
    <xf numFmtId="44" fontId="3" fillId="0" borderId="0" xfId="2" applyNumberFormat="1" applyFont="1" applyFill="1"/>
    <xf numFmtId="168" fontId="3" fillId="0" borderId="0" xfId="0" applyNumberFormat="1" applyFont="1"/>
    <xf numFmtId="165" fontId="3" fillId="0" borderId="0" xfId="2" applyNumberFormat="1" applyFont="1"/>
    <xf numFmtId="9" fontId="3" fillId="0" borderId="0" xfId="0" applyNumberFormat="1" applyFont="1"/>
    <xf numFmtId="164" fontId="3" fillId="0" borderId="0" xfId="0" applyNumberFormat="1" applyFont="1"/>
    <xf numFmtId="0" fontId="3" fillId="0" borderId="1" xfId="0" applyFont="1" applyBorder="1"/>
    <xf numFmtId="44" fontId="3" fillId="0" borderId="1" xfId="2" applyFont="1" applyBorder="1"/>
    <xf numFmtId="167" fontId="3" fillId="0" borderId="1" xfId="3" applyNumberFormat="1" applyFont="1" applyBorder="1"/>
    <xf numFmtId="44" fontId="3" fillId="0" borderId="1" xfId="2" applyFont="1" applyFill="1" applyBorder="1"/>
    <xf numFmtId="8" fontId="3" fillId="0" borderId="0" xfId="2" applyNumberFormat="1" applyFont="1" applyFill="1"/>
    <xf numFmtId="43" fontId="3" fillId="0" borderId="0" xfId="1" applyFont="1"/>
  </cellXfs>
  <cellStyles count="5">
    <cellStyle name="Comma" xfId="1" builtinId="3"/>
    <cellStyle name="Currency" xfId="2" builtinId="4"/>
    <cellStyle name="Normal" xfId="0" builtinId="0"/>
    <cellStyle name="Normal 2" xfId="4" xr:uid="{00000000-0005-0000-0000-00002F000000}"/>
    <cellStyle name="Percent" xfId="3" builtinId="5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19FE6-2F21-40CD-B146-463D81D3D6B5}">
  <sheetPr>
    <pageSetUpPr fitToPage="1"/>
  </sheetPr>
  <dimension ref="A1:X37"/>
  <sheetViews>
    <sheetView tabSelected="1" workbookViewId="0">
      <selection activeCell="C21" sqref="C21"/>
    </sheetView>
  </sheetViews>
  <sheetFormatPr defaultRowHeight="15.75" x14ac:dyDescent="0.25"/>
  <cols>
    <col min="1" max="1" width="3.28515625" style="1" bestFit="1" customWidth="1"/>
    <col min="2" max="2" width="3.28515625" style="3" customWidth="1"/>
    <col min="3" max="3" width="34.42578125" style="3" bestFit="1" customWidth="1"/>
    <col min="4" max="4" width="16.85546875" style="3" bestFit="1" customWidth="1"/>
    <col min="5" max="5" width="10.7109375" style="3" bestFit="1" customWidth="1"/>
    <col min="6" max="6" width="33.42578125" style="3" bestFit="1" customWidth="1"/>
    <col min="7" max="7" width="16.85546875" style="3" bestFit="1" customWidth="1"/>
    <col min="8" max="8" width="12.85546875" style="3" customWidth="1"/>
    <col min="9" max="9" width="12.7109375" style="3" bestFit="1" customWidth="1"/>
    <col min="10" max="10" width="10" style="3" customWidth="1"/>
    <col min="11" max="11" width="11.5703125" style="3" bestFit="1" customWidth="1"/>
    <col min="12" max="15" width="9.140625" style="3"/>
    <col min="16" max="16" width="11.5703125" style="3" bestFit="1" customWidth="1"/>
    <col min="17" max="17" width="9.140625" style="3"/>
    <col min="18" max="18" width="10.140625" style="3" bestFit="1" customWidth="1"/>
    <col min="19" max="19" width="10.140625" style="3" customWidth="1"/>
    <col min="20" max="21" width="12" style="3" customWidth="1"/>
    <col min="22" max="22" width="10" style="4" bestFit="1" customWidth="1"/>
    <col min="23" max="23" width="11.7109375" style="3" customWidth="1"/>
    <col min="24" max="16384" width="9.140625" style="3"/>
  </cols>
  <sheetData>
    <row r="1" spans="1:24" x14ac:dyDescent="0.25">
      <c r="A1" s="1">
        <v>1</v>
      </c>
      <c r="B1" s="2" t="s">
        <v>26</v>
      </c>
    </row>
    <row r="2" spans="1:24" x14ac:dyDescent="0.25">
      <c r="A2" s="1">
        <f>A1+1</f>
        <v>2</v>
      </c>
      <c r="B2" s="2" t="s">
        <v>25</v>
      </c>
    </row>
    <row r="3" spans="1:24" x14ac:dyDescent="0.25">
      <c r="A3" s="1">
        <f t="shared" ref="A3:A9" si="0">A2+1</f>
        <v>3</v>
      </c>
    </row>
    <row r="4" spans="1:24" x14ac:dyDescent="0.25">
      <c r="A4" s="1">
        <f t="shared" si="0"/>
        <v>4</v>
      </c>
    </row>
    <row r="5" spans="1:24" x14ac:dyDescent="0.25">
      <c r="A5" s="1">
        <f t="shared" si="0"/>
        <v>5</v>
      </c>
      <c r="C5" s="3" t="s">
        <v>11</v>
      </c>
      <c r="D5" s="5">
        <v>53172.92</v>
      </c>
      <c r="K5" s="30"/>
      <c r="Q5" s="4"/>
    </row>
    <row r="6" spans="1:24" x14ac:dyDescent="0.25">
      <c r="A6" s="1">
        <f t="shared" si="0"/>
        <v>6</v>
      </c>
      <c r="Q6" s="4"/>
    </row>
    <row r="7" spans="1:24" x14ac:dyDescent="0.25">
      <c r="A7" s="1">
        <f t="shared" si="0"/>
        <v>7</v>
      </c>
      <c r="C7" s="6" t="s">
        <v>27</v>
      </c>
      <c r="D7" s="7"/>
      <c r="F7" s="8" t="s">
        <v>24</v>
      </c>
      <c r="G7" s="8"/>
      <c r="H7" s="8"/>
      <c r="I7" s="8"/>
      <c r="J7" s="9"/>
      <c r="Q7" s="4"/>
    </row>
    <row r="8" spans="1:24" x14ac:dyDescent="0.25">
      <c r="A8" s="1">
        <f t="shared" si="0"/>
        <v>8</v>
      </c>
      <c r="J8" s="10"/>
      <c r="R8" s="11"/>
      <c r="S8" s="12"/>
      <c r="T8" s="10"/>
      <c r="U8" s="12"/>
      <c r="W8" s="12"/>
      <c r="X8" s="12"/>
    </row>
    <row r="9" spans="1:24" x14ac:dyDescent="0.25">
      <c r="A9" s="1">
        <f t="shared" si="0"/>
        <v>9</v>
      </c>
      <c r="C9" s="3" t="s">
        <v>0</v>
      </c>
      <c r="D9" s="5">
        <v>37141.29</v>
      </c>
      <c r="E9" s="13"/>
      <c r="F9" s="3" t="s">
        <v>1</v>
      </c>
      <c r="G9" s="5">
        <f>D5-D9</f>
        <v>16031.629999999997</v>
      </c>
      <c r="H9" s="9"/>
      <c r="I9" s="9"/>
      <c r="J9" s="10"/>
      <c r="R9" s="11"/>
      <c r="S9" s="12"/>
      <c r="T9" s="10"/>
      <c r="U9" s="12"/>
      <c r="W9" s="12"/>
      <c r="X9" s="12"/>
    </row>
    <row r="10" spans="1:24" x14ac:dyDescent="0.25">
      <c r="A10" s="1">
        <f t="shared" ref="A10:A37" si="1">A9+1</f>
        <v>10</v>
      </c>
      <c r="G10" s="10"/>
      <c r="H10" s="10"/>
      <c r="I10" s="10"/>
      <c r="J10" s="10"/>
      <c r="R10" s="11"/>
      <c r="S10" s="12"/>
      <c r="T10" s="10"/>
      <c r="U10" s="12"/>
      <c r="W10" s="12"/>
      <c r="X10" s="12"/>
    </row>
    <row r="11" spans="1:24" x14ac:dyDescent="0.25">
      <c r="A11" s="1">
        <f t="shared" si="1"/>
        <v>11</v>
      </c>
      <c r="C11" s="14" t="s">
        <v>10</v>
      </c>
      <c r="F11" s="14" t="s">
        <v>9</v>
      </c>
      <c r="G11" s="10"/>
      <c r="H11" s="10"/>
      <c r="I11" s="10"/>
      <c r="J11" s="10"/>
      <c r="R11" s="11"/>
      <c r="S11" s="12"/>
      <c r="T11" s="10"/>
      <c r="U11" s="12"/>
      <c r="W11" s="12"/>
      <c r="X11" s="12"/>
    </row>
    <row r="12" spans="1:24" ht="31.5" x14ac:dyDescent="0.25">
      <c r="A12" s="1">
        <f t="shared" si="1"/>
        <v>12</v>
      </c>
      <c r="C12" s="3" t="s">
        <v>2</v>
      </c>
      <c r="D12" s="15">
        <v>22903</v>
      </c>
      <c r="E12" s="15"/>
      <c r="F12" s="16" t="s">
        <v>3</v>
      </c>
      <c r="G12" s="16" t="s">
        <v>4</v>
      </c>
      <c r="H12" s="17" t="s">
        <v>5</v>
      </c>
      <c r="I12" s="17" t="s">
        <v>6</v>
      </c>
      <c r="J12" s="10"/>
      <c r="R12" s="11"/>
      <c r="S12" s="12"/>
      <c r="T12" s="10"/>
      <c r="U12" s="12"/>
      <c r="W12" s="12"/>
      <c r="X12" s="12"/>
    </row>
    <row r="13" spans="1:24" x14ac:dyDescent="0.25">
      <c r="A13" s="1">
        <f t="shared" si="1"/>
        <v>13</v>
      </c>
      <c r="E13" s="15"/>
      <c r="F13" s="3" t="s">
        <v>14</v>
      </c>
      <c r="G13" s="18">
        <v>3630892.47</v>
      </c>
      <c r="H13" s="19">
        <f>ROUND((G13/$G$23),5)</f>
        <v>0.23877999999999999</v>
      </c>
      <c r="I13" s="20">
        <f t="shared" ref="I13:I21" si="2">(ROUND(($G$9*H13),2))</f>
        <v>3828.03</v>
      </c>
      <c r="J13" s="21"/>
      <c r="R13" s="11"/>
      <c r="S13" s="12"/>
      <c r="T13" s="10"/>
      <c r="U13" s="12"/>
      <c r="W13" s="12"/>
      <c r="X13" s="12"/>
    </row>
    <row r="14" spans="1:24" x14ac:dyDescent="0.25">
      <c r="A14" s="1">
        <f t="shared" si="1"/>
        <v>14</v>
      </c>
      <c r="C14" s="3" t="s">
        <v>7</v>
      </c>
      <c r="D14" s="13">
        <f>ROUND(D9/D12,2)</f>
        <v>1.62</v>
      </c>
      <c r="E14" s="22"/>
      <c r="F14" s="3" t="s">
        <v>15</v>
      </c>
      <c r="G14" s="18">
        <v>6239574.2599999998</v>
      </c>
      <c r="H14" s="19">
        <f t="shared" ref="H14:H22" si="3">ROUND((G14/$G$23),5)</f>
        <v>0.41033999999999998</v>
      </c>
      <c r="I14" s="20">
        <f t="shared" si="2"/>
        <v>6578.42</v>
      </c>
      <c r="J14" s="21"/>
      <c r="R14" s="11"/>
      <c r="S14" s="12"/>
      <c r="T14" s="10"/>
      <c r="U14" s="12"/>
      <c r="W14" s="12"/>
      <c r="X14" s="12"/>
    </row>
    <row r="15" spans="1:24" x14ac:dyDescent="0.25">
      <c r="A15" s="1">
        <f t="shared" si="1"/>
        <v>15</v>
      </c>
      <c r="F15" s="3" t="s">
        <v>16</v>
      </c>
      <c r="G15" s="18">
        <v>104939.79</v>
      </c>
      <c r="H15" s="19">
        <f t="shared" si="3"/>
        <v>6.8999999999999999E-3</v>
      </c>
      <c r="I15" s="20">
        <f t="shared" si="2"/>
        <v>110.62</v>
      </c>
      <c r="J15" s="21"/>
      <c r="R15" s="11"/>
      <c r="S15" s="12"/>
      <c r="T15" s="10"/>
      <c r="U15" s="12"/>
      <c r="W15" s="12"/>
      <c r="X15" s="12"/>
    </row>
    <row r="16" spans="1:24" x14ac:dyDescent="0.25">
      <c r="A16" s="1">
        <f t="shared" si="1"/>
        <v>16</v>
      </c>
      <c r="F16" s="3" t="s">
        <v>17</v>
      </c>
      <c r="G16" s="18">
        <v>18386.36</v>
      </c>
      <c r="H16" s="19">
        <f t="shared" si="3"/>
        <v>1.2099999999999999E-3</v>
      </c>
      <c r="I16" s="20">
        <f t="shared" si="2"/>
        <v>19.399999999999999</v>
      </c>
      <c r="J16" s="21"/>
      <c r="R16" s="11"/>
      <c r="S16" s="12"/>
      <c r="T16" s="10"/>
      <c r="U16" s="12"/>
      <c r="W16" s="12"/>
      <c r="X16" s="12"/>
    </row>
    <row r="17" spans="1:24" x14ac:dyDescent="0.25">
      <c r="A17" s="1">
        <f t="shared" si="1"/>
        <v>17</v>
      </c>
      <c r="F17" s="3" t="s">
        <v>18</v>
      </c>
      <c r="G17" s="18">
        <v>2357404.58</v>
      </c>
      <c r="H17" s="19">
        <f t="shared" si="3"/>
        <v>0.15503</v>
      </c>
      <c r="I17" s="20">
        <f t="shared" si="2"/>
        <v>2485.38</v>
      </c>
      <c r="J17" s="21"/>
      <c r="R17" s="11"/>
      <c r="S17" s="12"/>
      <c r="T17" s="10"/>
      <c r="U17" s="12"/>
      <c r="W17" s="12"/>
      <c r="X17" s="12"/>
    </row>
    <row r="18" spans="1:24" x14ac:dyDescent="0.25">
      <c r="A18" s="1">
        <f t="shared" si="1"/>
        <v>18</v>
      </c>
      <c r="D18" s="13"/>
      <c r="F18" s="3" t="s">
        <v>19</v>
      </c>
      <c r="G18" s="18">
        <v>758410.96</v>
      </c>
      <c r="H18" s="19">
        <f t="shared" si="3"/>
        <v>4.9880000000000001E-2</v>
      </c>
      <c r="I18" s="20">
        <f t="shared" si="2"/>
        <v>799.66</v>
      </c>
      <c r="J18" s="21"/>
      <c r="W18" s="23"/>
    </row>
    <row r="19" spans="1:24" x14ac:dyDescent="0.25">
      <c r="A19" s="1">
        <f t="shared" si="1"/>
        <v>19</v>
      </c>
      <c r="D19" s="13"/>
      <c r="F19" s="3" t="s">
        <v>20</v>
      </c>
      <c r="G19" s="18">
        <v>123993.75</v>
      </c>
      <c r="H19" s="19">
        <f t="shared" si="3"/>
        <v>8.1499999999999993E-3</v>
      </c>
      <c r="I19" s="20">
        <f t="shared" si="2"/>
        <v>130.66</v>
      </c>
      <c r="J19" s="21"/>
      <c r="R19" s="24"/>
      <c r="T19" s="10"/>
    </row>
    <row r="20" spans="1:24" x14ac:dyDescent="0.25">
      <c r="A20" s="1">
        <f t="shared" si="1"/>
        <v>20</v>
      </c>
      <c r="D20" s="13"/>
      <c r="F20" s="3" t="s">
        <v>21</v>
      </c>
      <c r="G20" s="18">
        <v>1903348.9</v>
      </c>
      <c r="H20" s="19">
        <f t="shared" si="3"/>
        <v>0.12517</v>
      </c>
      <c r="I20" s="20">
        <f t="shared" si="2"/>
        <v>2006.68</v>
      </c>
      <c r="J20" s="21"/>
      <c r="R20" s="24"/>
      <c r="T20" s="10"/>
    </row>
    <row r="21" spans="1:24" x14ac:dyDescent="0.25">
      <c r="A21" s="1">
        <f t="shared" si="1"/>
        <v>21</v>
      </c>
      <c r="F21" s="3" t="s">
        <v>22</v>
      </c>
      <c r="G21" s="18">
        <v>40202.22</v>
      </c>
      <c r="H21" s="19">
        <f t="shared" si="3"/>
        <v>2.64E-3</v>
      </c>
      <c r="I21" s="20">
        <f t="shared" si="2"/>
        <v>42.32</v>
      </c>
      <c r="J21" s="21"/>
    </row>
    <row r="22" spans="1:24" x14ac:dyDescent="0.25">
      <c r="A22" s="1">
        <f t="shared" si="1"/>
        <v>22</v>
      </c>
      <c r="E22" s="13"/>
      <c r="F22" s="3" t="s">
        <v>23</v>
      </c>
      <c r="G22" s="18">
        <v>28855.08</v>
      </c>
      <c r="H22" s="19">
        <f t="shared" si="3"/>
        <v>1.9E-3</v>
      </c>
      <c r="I22" s="20">
        <f>(ROUND(($G$9*H22),2))</f>
        <v>30.46</v>
      </c>
      <c r="J22" s="21"/>
    </row>
    <row r="23" spans="1:24" x14ac:dyDescent="0.25">
      <c r="A23" s="1">
        <f t="shared" si="1"/>
        <v>23</v>
      </c>
      <c r="F23" s="25" t="s">
        <v>8</v>
      </c>
      <c r="G23" s="26">
        <f>SUM(G13:G22)</f>
        <v>15206008.369999999</v>
      </c>
      <c r="H23" s="27">
        <f>SUM(H13:H22)</f>
        <v>1</v>
      </c>
      <c r="I23" s="28">
        <f>SUM(I13:I22)</f>
        <v>16031.630000000001</v>
      </c>
    </row>
    <row r="24" spans="1:24" x14ac:dyDescent="0.25">
      <c r="A24" s="1">
        <f t="shared" si="1"/>
        <v>24</v>
      </c>
      <c r="G24" s="22"/>
    </row>
    <row r="25" spans="1:24" x14ac:dyDescent="0.25">
      <c r="A25" s="1">
        <f t="shared" si="1"/>
        <v>25</v>
      </c>
    </row>
    <row r="26" spans="1:24" x14ac:dyDescent="0.25">
      <c r="A26" s="1">
        <f t="shared" si="1"/>
        <v>26</v>
      </c>
      <c r="C26" s="3" t="s">
        <v>12</v>
      </c>
      <c r="D26" s="5">
        <v>3592.73</v>
      </c>
      <c r="I26" s="13"/>
    </row>
    <row r="27" spans="1:24" x14ac:dyDescent="0.25">
      <c r="A27" s="1">
        <f t="shared" si="1"/>
        <v>27</v>
      </c>
    </row>
    <row r="28" spans="1:24" x14ac:dyDescent="0.25">
      <c r="A28" s="1">
        <f t="shared" si="1"/>
        <v>28</v>
      </c>
      <c r="C28" s="8" t="s">
        <v>28</v>
      </c>
      <c r="D28" s="8"/>
      <c r="E28" s="8"/>
      <c r="F28" s="8"/>
      <c r="S28" s="4"/>
      <c r="V28" s="3"/>
    </row>
    <row r="29" spans="1:24" x14ac:dyDescent="0.25">
      <c r="A29" s="1">
        <f t="shared" si="1"/>
        <v>29</v>
      </c>
      <c r="S29" s="4"/>
      <c r="V29" s="3"/>
    </row>
    <row r="30" spans="1:24" x14ac:dyDescent="0.25">
      <c r="A30" s="1">
        <f t="shared" si="1"/>
        <v>30</v>
      </c>
      <c r="C30" s="3" t="s">
        <v>1</v>
      </c>
      <c r="D30" s="5">
        <f>D26</f>
        <v>3592.73</v>
      </c>
      <c r="E30" s="9"/>
      <c r="F30" s="9"/>
      <c r="S30" s="4"/>
      <c r="V30" s="3"/>
    </row>
    <row r="31" spans="1:24" x14ac:dyDescent="0.25">
      <c r="A31" s="1">
        <f t="shared" si="1"/>
        <v>31</v>
      </c>
      <c r="D31" s="10"/>
      <c r="E31" s="10"/>
      <c r="F31" s="10"/>
      <c r="S31" s="4"/>
      <c r="V31" s="3"/>
    </row>
    <row r="32" spans="1:24" x14ac:dyDescent="0.25">
      <c r="A32" s="1">
        <f t="shared" si="1"/>
        <v>32</v>
      </c>
      <c r="C32" s="14" t="s">
        <v>9</v>
      </c>
      <c r="D32" s="10"/>
      <c r="E32" s="10"/>
      <c r="F32" s="10"/>
      <c r="S32" s="4"/>
      <c r="V32" s="3"/>
    </row>
    <row r="33" spans="1:22" ht="31.5" x14ac:dyDescent="0.25">
      <c r="A33" s="1">
        <f t="shared" si="1"/>
        <v>33</v>
      </c>
      <c r="C33" s="16" t="s">
        <v>3</v>
      </c>
      <c r="D33" s="16" t="s">
        <v>4</v>
      </c>
      <c r="E33" s="17" t="s">
        <v>5</v>
      </c>
      <c r="F33" s="17" t="s">
        <v>6</v>
      </c>
      <c r="S33" s="4"/>
      <c r="V33" s="3"/>
    </row>
    <row r="34" spans="1:22" x14ac:dyDescent="0.25">
      <c r="A34" s="1">
        <f t="shared" si="1"/>
        <v>34</v>
      </c>
      <c r="C34" s="3" t="s">
        <v>13</v>
      </c>
      <c r="D34" s="18">
        <v>3100949.5</v>
      </c>
      <c r="E34" s="19">
        <f>D34/$D$36</f>
        <v>1</v>
      </c>
      <c r="F34" s="29">
        <v>3592.73</v>
      </c>
      <c r="S34" s="4"/>
      <c r="V34" s="3"/>
    </row>
    <row r="35" spans="1:22" x14ac:dyDescent="0.25">
      <c r="A35" s="1">
        <f t="shared" si="1"/>
        <v>35</v>
      </c>
      <c r="D35" s="18"/>
      <c r="E35" s="19"/>
      <c r="F35" s="20"/>
      <c r="S35" s="4"/>
      <c r="V35" s="3"/>
    </row>
    <row r="36" spans="1:22" x14ac:dyDescent="0.25">
      <c r="A36" s="1">
        <f t="shared" si="1"/>
        <v>36</v>
      </c>
      <c r="C36" s="25" t="s">
        <v>8</v>
      </c>
      <c r="D36" s="26">
        <f>SUM(D34:D35)</f>
        <v>3100949.5</v>
      </c>
      <c r="E36" s="27">
        <f>SUM(E34:E35)</f>
        <v>1</v>
      </c>
      <c r="F36" s="26">
        <f>SUM(F34:F35)</f>
        <v>3592.73</v>
      </c>
      <c r="S36" s="4"/>
      <c r="V36" s="3"/>
    </row>
    <row r="37" spans="1:22" x14ac:dyDescent="0.25">
      <c r="A37" s="1">
        <f t="shared" si="1"/>
        <v>37</v>
      </c>
      <c r="S37" s="4"/>
      <c r="V37" s="3"/>
    </row>
  </sheetData>
  <pageMargins left="0.7" right="0.7" top="0.75" bottom="0.75" header="0.3" footer="0.3"/>
  <pageSetup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 PSC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Wolfram</dc:creator>
  <cp:keywords/>
  <dc:description/>
  <cp:lastModifiedBy>Jennie Phelps</cp:lastModifiedBy>
  <cp:revision/>
  <cp:lastPrinted>2024-10-01T17:37:31Z</cp:lastPrinted>
  <dcterms:created xsi:type="dcterms:W3CDTF">2023-05-12T18:19:56Z</dcterms:created>
  <dcterms:modified xsi:type="dcterms:W3CDTF">2024-10-01T17:37:36Z</dcterms:modified>
  <cp:category/>
  <cp:contentStatus/>
</cp:coreProperties>
</file>