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Farrah Coleman\PSC\Earnings Mechanism\"/>
    </mc:Choice>
  </mc:AlternateContent>
  <xr:revisionPtr revIDLastSave="0" documentId="8_{6A0437C8-C86A-4B61-B5FE-104DFE20259B}" xr6:coauthVersionLast="47" xr6:coauthVersionMax="47" xr10:uidLastSave="{00000000-0000-0000-0000-000000000000}"/>
  <bookViews>
    <workbookView xWindow="15240" yWindow="3135" windowWidth="15600" windowHeight="11160" xr2:uid="{00000000-000D-0000-FFFF-FFFF00000000}"/>
  </bookViews>
  <sheets>
    <sheet name="Bill Credit Worksheet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5" l="1"/>
  <c r="B10" i="5"/>
  <c r="D31" i="5"/>
  <c r="B27" i="5"/>
  <c r="B38" i="5"/>
  <c r="E14" i="5"/>
  <c r="E19" i="5" s="1"/>
  <c r="B3" i="5"/>
  <c r="F14" i="5" l="1"/>
  <c r="G14" i="5" s="1"/>
  <c r="F16" i="5"/>
  <c r="G16" i="5" s="1"/>
  <c r="F18" i="5"/>
  <c r="G18" i="5" s="1"/>
  <c r="F17" i="5"/>
  <c r="G17" i="5" s="1"/>
  <c r="F15" i="5"/>
  <c r="G15" i="5" s="1"/>
  <c r="B15" i="5" l="1"/>
  <c r="F19" i="5"/>
</calcChain>
</file>

<file path=xl/sharedStrings.xml><?xml version="1.0" encoding="utf-8"?>
<sst xmlns="http://schemas.openxmlformats.org/spreadsheetml/2006/main" count="39" uniqueCount="28">
  <si>
    <t>Large Power</t>
  </si>
  <si>
    <t>2022 Large Power Allocated Credit:</t>
  </si>
  <si>
    <t>Active Members:</t>
  </si>
  <si>
    <t>Name</t>
  </si>
  <si>
    <t>Revenue</t>
  </si>
  <si>
    <t>Percentage of Revenue</t>
  </si>
  <si>
    <t>Credit 
by Revenue</t>
  </si>
  <si>
    <t>Credit per Active Member:</t>
  </si>
  <si>
    <t>Total</t>
  </si>
  <si>
    <t>2023 Revenue by Member</t>
  </si>
  <si>
    <t>2022 Total Allocated Credit - Rate E</t>
  </si>
  <si>
    <t>2022 Total Allocated Credit - Rate B</t>
  </si>
  <si>
    <t>2022 Total Allocated Credit - Rate G</t>
  </si>
  <si>
    <t>Patronage</t>
  </si>
  <si>
    <t>21 - Large Industrial - B1</t>
  </si>
  <si>
    <t xml:space="preserve">2023 Residential Allocated Credit: </t>
  </si>
  <si>
    <t>2023 Credit Distribution</t>
  </si>
  <si>
    <t>34-Large Industrial -G</t>
  </si>
  <si>
    <t>2023 % Of Revenue Allocated Credit:</t>
  </si>
  <si>
    <t>Rate 2-Small Commercial</t>
  </si>
  <si>
    <t>Rate 4-Large Power</t>
  </si>
  <si>
    <t>Rate 5-All Electric Schools</t>
  </si>
  <si>
    <t>Rate 6-Outdoor Lights</t>
  </si>
  <si>
    <t>Rate 88-Commercial Net Meter</t>
  </si>
  <si>
    <t>2022 Total Allocated Credit All -</t>
  </si>
  <si>
    <t xml:space="preserve">Rate E-Residential </t>
  </si>
  <si>
    <t>Rate E-Non Residential</t>
  </si>
  <si>
    <t>INTER-COUNTY ENERGY-Billing Credit Calculations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</si>
</sst>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_);_(* \(#,##0\);_(* &quot;-&quot;?_);_(@_)"/>
    <numFmt numFmtId="167" formatCode="0.0%"/>
    <numFmt numFmtId="168" formatCode="_(* #,##0.00_);_(* \(#,##0.00\);_(* &quot;-&quot;?_);_(@_)"/>
    <numFmt numFmtId="169" formatCode="0.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FF"/>
      <name val="Times New Roman"/>
      <family val="1"/>
    </font>
    <font>
      <u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34">
    <xf numFmtId="0" fontId="0" fillId="0" borderId="0" xfId="0"/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8" fontId="5" fillId="2" borderId="0" xfId="0" applyNumberFormat="1" applyFont="1" applyFill="1"/>
    <xf numFmtId="0" fontId="4" fillId="3" borderId="0" xfId="0" applyFont="1" applyFill="1"/>
    <xf numFmtId="0" fontId="3" fillId="3" borderId="0" xfId="0" applyFont="1" applyFill="1"/>
    <xf numFmtId="0" fontId="4" fillId="4" borderId="0" xfId="0" applyFont="1" applyFill="1"/>
    <xf numFmtId="0" fontId="3" fillId="0" borderId="0" xfId="0" applyFont="1" applyAlignment="1">
      <alignment horizontal="right"/>
    </xf>
    <xf numFmtId="166" fontId="3" fillId="0" borderId="0" xfId="0" applyNumberFormat="1" applyFont="1"/>
    <xf numFmtId="164" fontId="3" fillId="0" borderId="0" xfId="1" applyNumberFormat="1" applyFont="1" applyBorder="1"/>
    <xf numFmtId="9" fontId="3" fillId="0" borderId="0" xfId="3" applyFont="1" applyBorder="1"/>
    <xf numFmtId="8" fontId="3" fillId="0" borderId="0" xfId="0" applyNumberFormat="1" applyFont="1"/>
    <xf numFmtId="0" fontId="6" fillId="0" borderId="0" xfId="0" applyFont="1" applyAlignment="1">
      <alignment horizontal="left"/>
    </xf>
    <xf numFmtId="164" fontId="3" fillId="0" borderId="0" xfId="1" applyNumberFormat="1" applyFo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167" fontId="3" fillId="0" borderId="0" xfId="3" applyNumberFormat="1" applyFont="1"/>
    <xf numFmtId="168" fontId="3" fillId="0" borderId="0" xfId="0" applyNumberFormat="1" applyFont="1"/>
    <xf numFmtId="165" fontId="3" fillId="0" borderId="0" xfId="2" applyNumberFormat="1" applyFont="1"/>
    <xf numFmtId="9" fontId="3" fillId="0" borderId="0" xfId="0" applyNumberFormat="1" applyFont="1"/>
    <xf numFmtId="0" fontId="3" fillId="0" borderId="1" xfId="0" applyFont="1" applyBorder="1"/>
    <xf numFmtId="44" fontId="3" fillId="0" borderId="1" xfId="2" applyFont="1" applyBorder="1"/>
    <xf numFmtId="167" fontId="3" fillId="0" borderId="1" xfId="3" applyNumberFormat="1" applyFont="1" applyBorder="1"/>
    <xf numFmtId="44" fontId="3" fillId="0" borderId="1" xfId="2" applyFont="1" applyFill="1" applyBorder="1"/>
    <xf numFmtId="8" fontId="3" fillId="0" borderId="0" xfId="2" applyNumberFormat="1" applyFont="1" applyFill="1"/>
    <xf numFmtId="43" fontId="1" fillId="0" borderId="0" xfId="1" applyFont="1"/>
    <xf numFmtId="44" fontId="5" fillId="2" borderId="0" xfId="0" applyNumberFormat="1" applyFont="1" applyFill="1"/>
    <xf numFmtId="10" fontId="3" fillId="0" borderId="0" xfId="3" applyNumberFormat="1" applyFont="1"/>
    <xf numFmtId="169" fontId="3" fillId="0" borderId="0" xfId="3" applyNumberFormat="1" applyFont="1"/>
    <xf numFmtId="43" fontId="3" fillId="0" borderId="0" xfId="1" applyFont="1"/>
    <xf numFmtId="4" fontId="0" fillId="0" borderId="0" xfId="0" applyNumberFormat="1"/>
    <xf numFmtId="0" fontId="3" fillId="2" borderId="0" xfId="0" applyFont="1" applyFill="1"/>
    <xf numFmtId="44" fontId="3" fillId="2" borderId="0" xfId="2" applyFont="1" applyFill="1"/>
  </cellXfs>
  <cellStyles count="5">
    <cellStyle name="Comma" xfId="1" builtinId="3"/>
    <cellStyle name="Currency" xfId="2" builtinId="4"/>
    <cellStyle name="Normal" xfId="0" builtinId="0"/>
    <cellStyle name="Normal 2" xfId="4" xr:uid="{00000000-0005-0000-0000-00002F000000}"/>
    <cellStyle name="Percent" xfId="3" builtinId="5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1A32E-3087-4D1C-A583-5CD55AA11155}">
  <sheetPr>
    <pageSetUpPr fitToPage="1"/>
  </sheetPr>
  <dimension ref="A1:W42"/>
  <sheetViews>
    <sheetView tabSelected="1" workbookViewId="0">
      <selection activeCell="A2" sqref="A2"/>
    </sheetView>
  </sheetViews>
  <sheetFormatPr defaultRowHeight="15.75" x14ac:dyDescent="0.25"/>
  <cols>
    <col min="1" max="1" width="34.42578125" style="2" bestFit="1" customWidth="1"/>
    <col min="2" max="2" width="16.85546875" style="2" bestFit="1" customWidth="1"/>
    <col min="3" max="3" width="10.7109375" style="2" bestFit="1" customWidth="1"/>
    <col min="4" max="4" width="39.28515625" style="2" customWidth="1"/>
    <col min="5" max="5" width="16.85546875" style="2" bestFit="1" customWidth="1"/>
    <col min="6" max="6" width="12.85546875" style="2" customWidth="1"/>
    <col min="7" max="7" width="12.7109375" style="2" bestFit="1" customWidth="1"/>
    <col min="8" max="8" width="14.5703125" style="2" bestFit="1" customWidth="1"/>
    <col min="9" max="9" width="10" style="2" customWidth="1"/>
    <col min="10" max="10" width="13.28515625" style="2" bestFit="1" customWidth="1"/>
    <col min="11" max="14" width="9.140625" style="2"/>
    <col min="15" max="15" width="11.5703125" style="2" bestFit="1" customWidth="1"/>
    <col min="16" max="16" width="9.140625" style="2"/>
    <col min="17" max="17" width="10.140625" style="2" bestFit="1" customWidth="1"/>
    <col min="18" max="18" width="10.140625" style="2" customWidth="1"/>
    <col min="19" max="20" width="12" style="2" customWidth="1"/>
    <col min="21" max="21" width="10" style="3" bestFit="1" customWidth="1"/>
    <col min="22" max="22" width="11.7109375" style="2" customWidth="1"/>
    <col min="23" max="16384" width="9.140625" style="2"/>
  </cols>
  <sheetData>
    <row r="1" spans="1:23" x14ac:dyDescent="0.25">
      <c r="A1" s="1" t="s">
        <v>27</v>
      </c>
    </row>
    <row r="3" spans="1:23" x14ac:dyDescent="0.25">
      <c r="A3" s="2" t="s">
        <v>24</v>
      </c>
      <c r="B3" s="4">
        <f>B6+B23+B34</f>
        <v>66800.98</v>
      </c>
    </row>
    <row r="6" spans="1:23" x14ac:dyDescent="0.25">
      <c r="A6" s="2" t="s">
        <v>10</v>
      </c>
      <c r="B6" s="4">
        <v>49778.14</v>
      </c>
      <c r="P6" s="3"/>
    </row>
    <row r="7" spans="1:23" x14ac:dyDescent="0.25">
      <c r="P7" s="3"/>
    </row>
    <row r="8" spans="1:23" x14ac:dyDescent="0.25">
      <c r="A8" s="5" t="s">
        <v>25</v>
      </c>
      <c r="B8" s="6"/>
      <c r="D8" s="7" t="s">
        <v>26</v>
      </c>
      <c r="E8" s="7"/>
      <c r="F8" s="7"/>
      <c r="G8" s="7"/>
      <c r="H8" s="8"/>
      <c r="I8" s="8"/>
      <c r="P8" s="3"/>
    </row>
    <row r="9" spans="1:23" x14ac:dyDescent="0.25">
      <c r="H9" s="9"/>
      <c r="I9" s="9"/>
      <c r="Q9" s="10"/>
      <c r="R9" s="11"/>
      <c r="S9" s="9"/>
      <c r="T9" s="11"/>
      <c r="V9" s="11"/>
      <c r="W9" s="11"/>
    </row>
    <row r="10" spans="1:23" x14ac:dyDescent="0.25">
      <c r="A10" s="2" t="s">
        <v>15</v>
      </c>
      <c r="B10" s="4">
        <f>B6-E10</f>
        <v>43055.14</v>
      </c>
      <c r="C10" s="12"/>
      <c r="D10" s="2" t="s">
        <v>18</v>
      </c>
      <c r="E10" s="27">
        <v>6723</v>
      </c>
      <c r="F10" s="8"/>
      <c r="G10" s="8"/>
      <c r="H10" s="9"/>
      <c r="I10" s="9"/>
      <c r="Q10" s="10"/>
      <c r="R10" s="11"/>
      <c r="S10" s="9"/>
      <c r="T10" s="11"/>
      <c r="V10" s="11"/>
      <c r="W10" s="11"/>
    </row>
    <row r="11" spans="1:23" x14ac:dyDescent="0.25">
      <c r="E11" s="9"/>
      <c r="F11" s="9"/>
      <c r="G11" s="9"/>
      <c r="H11" s="9"/>
      <c r="I11" s="9"/>
      <c r="Q11" s="10"/>
      <c r="R11" s="11"/>
      <c r="S11" s="9"/>
      <c r="T11" s="11"/>
      <c r="V11" s="11"/>
      <c r="W11" s="11"/>
    </row>
    <row r="12" spans="1:23" x14ac:dyDescent="0.25">
      <c r="A12" s="13" t="s">
        <v>16</v>
      </c>
      <c r="D12" s="13" t="s">
        <v>9</v>
      </c>
      <c r="E12" s="9"/>
      <c r="F12" s="9"/>
      <c r="G12" s="9"/>
      <c r="H12" s="9"/>
      <c r="I12" s="9"/>
      <c r="Q12" s="10"/>
      <c r="R12" s="11"/>
      <c r="S12" s="9"/>
      <c r="T12" s="11"/>
      <c r="V12" s="11"/>
      <c r="W12" s="11"/>
    </row>
    <row r="13" spans="1:23" ht="31.5" x14ac:dyDescent="0.25">
      <c r="A13" s="2" t="s">
        <v>2</v>
      </c>
      <c r="B13" s="14">
        <v>24621</v>
      </c>
      <c r="C13" s="14"/>
      <c r="D13" s="15" t="s">
        <v>3</v>
      </c>
      <c r="E13" s="15" t="s">
        <v>13</v>
      </c>
      <c r="F13" s="16" t="s">
        <v>5</v>
      </c>
      <c r="G13" s="16" t="s">
        <v>6</v>
      </c>
      <c r="H13" s="9"/>
      <c r="I13" s="9"/>
      <c r="Q13" s="10"/>
      <c r="R13" s="11"/>
      <c r="S13" s="9"/>
      <c r="T13" s="11"/>
      <c r="V13" s="11"/>
      <c r="W13" s="11"/>
    </row>
    <row r="14" spans="1:23" x14ac:dyDescent="0.25">
      <c r="C14" s="14"/>
      <c r="D14" s="32" t="s">
        <v>19</v>
      </c>
      <c r="E14" s="31">
        <f>2914939.24+1330.81</f>
        <v>2916270.0500000003</v>
      </c>
      <c r="F14" s="17">
        <f>ROUND((E14/$E$19),5)</f>
        <v>0.40455000000000002</v>
      </c>
      <c r="G14" s="33">
        <f>(ROUND(($E$10*F14),0))</f>
        <v>2720</v>
      </c>
      <c r="H14" s="18"/>
      <c r="I14" s="9"/>
      <c r="Q14" s="10"/>
      <c r="R14" s="11"/>
      <c r="S14" s="9"/>
      <c r="T14" s="11"/>
      <c r="V14" s="11"/>
      <c r="W14" s="11"/>
    </row>
    <row r="15" spans="1:23" x14ac:dyDescent="0.25">
      <c r="A15" s="2" t="s">
        <v>7</v>
      </c>
      <c r="B15" s="12">
        <f>ROUND(B10/B13,2)</f>
        <v>1.75</v>
      </c>
      <c r="C15" s="19"/>
      <c r="D15" s="32" t="s">
        <v>20</v>
      </c>
      <c r="E15" s="31">
        <v>3668206.6599999997</v>
      </c>
      <c r="F15" s="17">
        <f>ROUND((E15/$E$19),5)</f>
        <v>0.50885999999999998</v>
      </c>
      <c r="G15" s="33">
        <f>(ROUND(($E$10*F15),0))</f>
        <v>3421</v>
      </c>
      <c r="H15" s="18"/>
      <c r="I15" s="9"/>
      <c r="Q15" s="10"/>
      <c r="R15" s="11"/>
      <c r="S15" s="9"/>
      <c r="T15" s="11"/>
      <c r="V15" s="11"/>
      <c r="W15" s="11"/>
    </row>
    <row r="16" spans="1:23" x14ac:dyDescent="0.25">
      <c r="D16" s="32" t="s">
        <v>21</v>
      </c>
      <c r="E16" s="31">
        <v>475891.88</v>
      </c>
      <c r="F16" s="17">
        <f>ROUND((E16/$E$19),5)</f>
        <v>6.6019999999999995E-2</v>
      </c>
      <c r="G16" s="33">
        <f>(ROUND(($E$10*F16),0))</f>
        <v>444</v>
      </c>
      <c r="H16" s="18"/>
      <c r="I16" s="9"/>
      <c r="Q16" s="10"/>
      <c r="R16" s="11"/>
      <c r="S16" s="9"/>
      <c r="T16" s="11"/>
      <c r="V16" s="11"/>
      <c r="W16" s="11"/>
    </row>
    <row r="17" spans="1:23" x14ac:dyDescent="0.25">
      <c r="D17" s="32" t="s">
        <v>22</v>
      </c>
      <c r="E17" s="31">
        <v>147187.89000000001</v>
      </c>
      <c r="F17" s="17">
        <f>ROUND((E17/$E$19),5)</f>
        <v>2.0420000000000001E-2</v>
      </c>
      <c r="G17" s="33">
        <f>(ROUND(($E$10*F17),0))</f>
        <v>137</v>
      </c>
      <c r="H17" s="18"/>
      <c r="I17" s="9"/>
      <c r="Q17" s="10"/>
      <c r="R17" s="11"/>
      <c r="S17" s="9"/>
      <c r="T17" s="11"/>
      <c r="V17" s="11"/>
      <c r="W17" s="11"/>
    </row>
    <row r="18" spans="1:23" x14ac:dyDescent="0.25">
      <c r="D18" s="32" t="s">
        <v>23</v>
      </c>
      <c r="E18" s="31">
        <v>1175.8900000000001</v>
      </c>
      <c r="F18" s="29">
        <f>ROUND((E18/$E$19),5)</f>
        <v>1.6000000000000001E-4</v>
      </c>
      <c r="G18" s="33">
        <f>(ROUND(($E$10*F18),0))</f>
        <v>1</v>
      </c>
      <c r="H18" s="18"/>
      <c r="I18" s="9"/>
      <c r="Q18" s="10"/>
      <c r="R18" s="11"/>
      <c r="S18" s="9"/>
      <c r="T18" s="11"/>
      <c r="V18" s="11"/>
      <c r="W18" s="11"/>
    </row>
    <row r="19" spans="1:23" x14ac:dyDescent="0.25">
      <c r="B19" s="12"/>
      <c r="D19" s="21" t="s">
        <v>8</v>
      </c>
      <c r="E19" s="22">
        <f>+E14+E15+E16+E17+E18</f>
        <v>7208732.3699999992</v>
      </c>
      <c r="F19" s="23">
        <f>SUM(F14:F18)</f>
        <v>1.0000100000000001</v>
      </c>
      <c r="G19" s="24">
        <f>SUM(G14:G18)</f>
        <v>6723</v>
      </c>
      <c r="H19" s="18"/>
      <c r="V19" s="20"/>
    </row>
    <row r="23" spans="1:23" x14ac:dyDescent="0.25">
      <c r="A23" s="2" t="s">
        <v>11</v>
      </c>
      <c r="B23" s="4">
        <v>5371.51</v>
      </c>
    </row>
    <row r="25" spans="1:23" x14ac:dyDescent="0.25">
      <c r="A25" s="7" t="s">
        <v>0</v>
      </c>
      <c r="B25" s="7"/>
      <c r="C25" s="7"/>
      <c r="D25" s="7"/>
      <c r="R25" s="3"/>
      <c r="U25" s="2"/>
    </row>
    <row r="26" spans="1:23" x14ac:dyDescent="0.25">
      <c r="R26" s="3"/>
      <c r="U26" s="2"/>
    </row>
    <row r="27" spans="1:23" x14ac:dyDescent="0.25">
      <c r="A27" s="2" t="s">
        <v>1</v>
      </c>
      <c r="B27" s="4">
        <f>B23</f>
        <v>5371.51</v>
      </c>
      <c r="C27" s="8"/>
      <c r="D27" s="8"/>
      <c r="R27" s="3"/>
      <c r="U27" s="2"/>
    </row>
    <row r="28" spans="1:23" x14ac:dyDescent="0.25">
      <c r="B28" s="9"/>
      <c r="C28" s="9"/>
      <c r="D28" s="9"/>
      <c r="R28" s="3"/>
      <c r="U28" s="2"/>
    </row>
    <row r="29" spans="1:23" x14ac:dyDescent="0.25">
      <c r="A29" s="13" t="s">
        <v>9</v>
      </c>
      <c r="B29" s="9"/>
      <c r="C29" s="9"/>
      <c r="D29" s="9"/>
      <c r="R29" s="3"/>
      <c r="U29" s="2"/>
    </row>
    <row r="30" spans="1:23" ht="31.5" x14ac:dyDescent="0.25">
      <c r="A30" s="15" t="s">
        <v>3</v>
      </c>
      <c r="B30" s="15" t="s">
        <v>13</v>
      </c>
      <c r="C30" s="16" t="s">
        <v>5</v>
      </c>
      <c r="D30" s="16" t="s">
        <v>6</v>
      </c>
      <c r="R30" s="3"/>
      <c r="U30" s="2"/>
    </row>
    <row r="31" spans="1:23" x14ac:dyDescent="0.25">
      <c r="A31" t="s">
        <v>14</v>
      </c>
      <c r="B31" s="31">
        <v>4595445.37</v>
      </c>
      <c r="C31" s="28">
        <v>1</v>
      </c>
      <c r="D31" s="25">
        <f>(ROUND(($B$23*C31),2))</f>
        <v>5371.51</v>
      </c>
      <c r="H31" s="30"/>
      <c r="J31" s="26"/>
      <c r="R31" s="3"/>
      <c r="U31" s="2"/>
    </row>
    <row r="32" spans="1:23" x14ac:dyDescent="0.25">
      <c r="R32" s="3"/>
      <c r="U32" s="2"/>
    </row>
    <row r="33" spans="1:21" x14ac:dyDescent="0.25">
      <c r="R33" s="3"/>
      <c r="U33" s="2"/>
    </row>
    <row r="34" spans="1:21" x14ac:dyDescent="0.25">
      <c r="A34" s="2" t="s">
        <v>12</v>
      </c>
      <c r="B34" s="4">
        <v>11651.33</v>
      </c>
    </row>
    <row r="36" spans="1:21" x14ac:dyDescent="0.25">
      <c r="A36" s="7" t="s">
        <v>0</v>
      </c>
      <c r="B36" s="7"/>
      <c r="C36" s="7"/>
      <c r="D36" s="7"/>
    </row>
    <row r="38" spans="1:21" x14ac:dyDescent="0.25">
      <c r="A38" s="2" t="s">
        <v>1</v>
      </c>
      <c r="B38" s="4">
        <f>B34</f>
        <v>11651.33</v>
      </c>
      <c r="C38" s="8"/>
      <c r="D38" s="8"/>
    </row>
    <row r="39" spans="1:21" x14ac:dyDescent="0.25">
      <c r="B39" s="9"/>
      <c r="C39" s="9"/>
      <c r="D39" s="9"/>
    </row>
    <row r="40" spans="1:21" x14ac:dyDescent="0.25">
      <c r="A40" s="13" t="s">
        <v>9</v>
      </c>
      <c r="B40" s="9"/>
      <c r="C40" s="9"/>
      <c r="D40" s="9"/>
    </row>
    <row r="41" spans="1:21" ht="31.5" x14ac:dyDescent="0.25">
      <c r="A41" s="15" t="s">
        <v>3</v>
      </c>
      <c r="B41" s="15" t="s">
        <v>4</v>
      </c>
      <c r="C41" s="16" t="s">
        <v>5</v>
      </c>
      <c r="D41" s="16" t="s">
        <v>6</v>
      </c>
    </row>
    <row r="42" spans="1:21" x14ac:dyDescent="0.25">
      <c r="A42" t="s">
        <v>17</v>
      </c>
      <c r="B42" s="31">
        <v>11226378.470000001</v>
      </c>
      <c r="C42" s="17">
        <v>1</v>
      </c>
      <c r="D42" s="4">
        <v>11651.33</v>
      </c>
    </row>
  </sheetData>
  <pageMargins left="0.7" right="0.7" top="0.75" bottom="0.75" header="0.3" footer="0.3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 Credit 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Wolfram</dc:creator>
  <cp:keywords/>
  <dc:description/>
  <cp:lastModifiedBy>Farrah Coleman</cp:lastModifiedBy>
  <cp:revision/>
  <cp:lastPrinted>2024-09-30T11:11:25Z</cp:lastPrinted>
  <dcterms:created xsi:type="dcterms:W3CDTF">2023-05-12T18:19:56Z</dcterms:created>
  <dcterms:modified xsi:type="dcterms:W3CDTF">2024-09-30T11:12:41Z</dcterms:modified>
  <cp:category/>
  <cp:contentStatus/>
</cp:coreProperties>
</file>