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riffs\"/>
    </mc:Choice>
  </mc:AlternateContent>
  <xr:revisionPtr revIDLastSave="0" documentId="8_{469478C6-BBCE-43CB-B613-7E2F0C82A13F}" xr6:coauthVersionLast="36" xr6:coauthVersionMax="36" xr10:uidLastSave="{00000000-0000-0000-0000-000000000000}"/>
  <bookViews>
    <workbookView xWindow="0" yWindow="0" windowWidth="28800" windowHeight="10605" xr2:uid="{00000000-000D-0000-FFFF-FFFF00000000}"/>
  </bookViews>
  <sheets>
    <sheet name="PSC Filing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E17" i="2"/>
  <c r="D18" i="2"/>
  <c r="E18" i="2"/>
  <c r="D19" i="2"/>
  <c r="E19" i="2" s="1"/>
  <c r="D23" i="2"/>
  <c r="E23" i="2"/>
  <c r="D24" i="2"/>
  <c r="E24" i="2"/>
  <c r="D25" i="2"/>
  <c r="E25" i="2" s="1"/>
  <c r="D29" i="2"/>
  <c r="E29" i="2"/>
  <c r="D30" i="2"/>
  <c r="E30" i="2"/>
  <c r="D31" i="2"/>
  <c r="E31" i="2" s="1"/>
  <c r="C32" i="2"/>
  <c r="D22" i="2" s="1"/>
  <c r="E22" i="2" s="1"/>
  <c r="D28" i="2" l="1"/>
  <c r="E28" i="2" s="1"/>
  <c r="D16" i="2"/>
  <c r="D27" i="2"/>
  <c r="E27" i="2" s="1"/>
  <c r="D21" i="2"/>
  <c r="E21" i="2" s="1"/>
  <c r="D26" i="2"/>
  <c r="E26" i="2" s="1"/>
  <c r="D20" i="2"/>
  <c r="E20" i="2" s="1"/>
  <c r="D32" i="2" l="1"/>
  <c r="E16" i="2"/>
  <c r="E32" i="2" s="1"/>
  <c r="J17" i="2" l="1"/>
  <c r="J13" i="2"/>
  <c r="J14" i="2"/>
  <c r="J15" i="2"/>
  <c r="J16" i="2"/>
  <c r="J12" i="2"/>
  <c r="J11" i="2"/>
  <c r="A2" i="2" l="1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C12" i="2" l="1"/>
  <c r="H17" i="2" l="1"/>
  <c r="I16" i="2" l="1"/>
  <c r="I14" i="2"/>
  <c r="I15" i="2"/>
  <c r="I13" i="2"/>
  <c r="C3" i="2"/>
  <c r="I11" i="2" l="1"/>
  <c r="I12" i="2"/>
  <c r="I17" i="2" l="1"/>
</calcChain>
</file>

<file path=xl/sharedStrings.xml><?xml version="1.0" encoding="utf-8"?>
<sst xmlns="http://schemas.openxmlformats.org/spreadsheetml/2006/main" count="43" uniqueCount="33">
  <si>
    <t>2022 Large Power Allocated Credit:</t>
  </si>
  <si>
    <t>Active Members:</t>
  </si>
  <si>
    <t>Name</t>
  </si>
  <si>
    <t>Percentage of Revenue</t>
  </si>
  <si>
    <t>Credit 
by Revenue</t>
  </si>
  <si>
    <t>Total</t>
  </si>
  <si>
    <t>2023 Revenue by Member</t>
  </si>
  <si>
    <t>Patronage</t>
  </si>
  <si>
    <t xml:space="preserve">2023 Residential Allocated Credit: </t>
  </si>
  <si>
    <t>2023 Credit Distribution</t>
  </si>
  <si>
    <t>Salt River Electric Cooperative, Inc. Billing Credit Calculations</t>
  </si>
  <si>
    <t xml:space="preserve">2022 Total Allocated Credit </t>
  </si>
  <si>
    <t xml:space="preserve">Rate E - Residential </t>
  </si>
  <si>
    <t>Rate B - Large Power</t>
  </si>
  <si>
    <t>Rate 14-LLP-4-B1 Large Power</t>
  </si>
  <si>
    <t>Rate 16-LLP-1-B2</t>
  </si>
  <si>
    <t>Rate 25-LPR-INTERRUPTIBLE</t>
  </si>
  <si>
    <t>Rate 1-A-5 Farm and Home</t>
  </si>
  <si>
    <t>Rate 6-Security Light Only</t>
  </si>
  <si>
    <t>Rate 7-LLP-2 Large Power</t>
  </si>
  <si>
    <t>Rate 8-B-2 Commercial</t>
  </si>
  <si>
    <t>Rate 9-LLP-1 Large Power</t>
  </si>
  <si>
    <t>Rate 11-LLP-3 Large Power</t>
  </si>
  <si>
    <t>Rate 13-LPR-2 Large Power</t>
  </si>
  <si>
    <t>Rate 16-LPR-1-B2</t>
  </si>
  <si>
    <t>Rate 25-LPR- INTERR</t>
  </si>
  <si>
    <t>Rate 33-Garbage Only</t>
  </si>
  <si>
    <t>Rate 36-LPR-3 500KW-999KW</t>
  </si>
  <si>
    <t>Rate 41-Net Metering</t>
  </si>
  <si>
    <t>Rate 43-Net Metering LLP-1 Large Power</t>
  </si>
  <si>
    <t>Rate 45-Net Metering B-2 Commercial</t>
  </si>
  <si>
    <t>Rate 51-Prepaid Metering</t>
  </si>
  <si>
    <t>Average Credit per Active Member: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</si>
</sst>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_);_(* \(#,##0\);_(* &quot;-&quot;?_);_(@_)"/>
    <numFmt numFmtId="167" formatCode="0.0%"/>
    <numFmt numFmtId="168" formatCode="_(* #,##0.00_);_(* \(#,##0.0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8" fontId="5" fillId="2" borderId="0" xfId="0" applyNumberFormat="1" applyFont="1" applyFill="1"/>
    <xf numFmtId="0" fontId="4" fillId="3" borderId="0" xfId="0" applyFont="1" applyFill="1"/>
    <xf numFmtId="0" fontId="3" fillId="3" borderId="0" xfId="0" applyFont="1" applyFill="1"/>
    <xf numFmtId="0" fontId="3" fillId="0" borderId="0" xfId="0" applyFont="1" applyAlignment="1">
      <alignment horizontal="right"/>
    </xf>
    <xf numFmtId="166" fontId="3" fillId="0" borderId="0" xfId="0" applyNumberFormat="1" applyFont="1"/>
    <xf numFmtId="164" fontId="3" fillId="0" borderId="0" xfId="1" applyNumberFormat="1" applyFont="1" applyBorder="1"/>
    <xf numFmtId="9" fontId="3" fillId="0" borderId="0" xfId="3" applyFont="1" applyBorder="1"/>
    <xf numFmtId="8" fontId="3" fillId="0" borderId="0" xfId="0" applyNumberFormat="1" applyFont="1"/>
    <xf numFmtId="0" fontId="6" fillId="0" borderId="0" xfId="0" applyFont="1" applyAlignment="1">
      <alignment horizontal="left"/>
    </xf>
    <xf numFmtId="164" fontId="3" fillId="0" borderId="0" xfId="1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8" fontId="3" fillId="0" borderId="0" xfId="0" applyNumberFormat="1" applyFont="1"/>
    <xf numFmtId="165" fontId="3" fillId="0" borderId="0" xfId="2" applyNumberFormat="1" applyFont="1"/>
    <xf numFmtId="0" fontId="3" fillId="0" borderId="1" xfId="0" applyFont="1" applyBorder="1"/>
    <xf numFmtId="44" fontId="3" fillId="0" borderId="1" xfId="2" applyFont="1" applyBorder="1"/>
    <xf numFmtId="167" fontId="3" fillId="0" borderId="1" xfId="3" applyNumberFormat="1" applyFont="1" applyBorder="1"/>
    <xf numFmtId="44" fontId="3" fillId="0" borderId="1" xfId="2" applyFont="1" applyFill="1" applyBorder="1"/>
    <xf numFmtId="8" fontId="5" fillId="4" borderId="0" xfId="0" applyNumberFormat="1" applyFont="1" applyFill="1"/>
    <xf numFmtId="0" fontId="3" fillId="5" borderId="0" xfId="0" applyFont="1" applyFill="1"/>
    <xf numFmtId="4" fontId="0" fillId="5" borderId="0" xfId="0" applyNumberFormat="1" applyFill="1"/>
    <xf numFmtId="167" fontId="3" fillId="5" borderId="0" xfId="3" applyNumberFormat="1" applyFont="1" applyFill="1"/>
    <xf numFmtId="0" fontId="3" fillId="5" borderId="2" xfId="0" applyFont="1" applyFill="1" applyBorder="1"/>
    <xf numFmtId="4" fontId="0" fillId="5" borderId="2" xfId="0" applyNumberFormat="1" applyFill="1" applyBorder="1"/>
    <xf numFmtId="44" fontId="3" fillId="5" borderId="2" xfId="2" applyFont="1" applyFill="1" applyBorder="1"/>
    <xf numFmtId="44" fontId="3" fillId="5" borderId="1" xfId="2" applyFont="1" applyFill="1" applyBorder="1"/>
    <xf numFmtId="44" fontId="3" fillId="5" borderId="0" xfId="2" applyFont="1" applyFill="1" applyBorder="1"/>
    <xf numFmtId="0" fontId="0" fillId="5" borderId="0" xfId="0" applyFill="1"/>
    <xf numFmtId="10" fontId="3" fillId="5" borderId="0" xfId="3" applyNumberFormat="1" applyFont="1" applyFill="1"/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2F000000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9FE6-2F21-40CD-B146-463D81D3D6B5}">
  <sheetPr>
    <pageSetUpPr fitToPage="1"/>
  </sheetPr>
  <dimension ref="A1:R33"/>
  <sheetViews>
    <sheetView tabSelected="1" workbookViewId="0">
      <selection activeCell="C16" sqref="C16"/>
    </sheetView>
  </sheetViews>
  <sheetFormatPr defaultRowHeight="15.75" x14ac:dyDescent="0.25"/>
  <cols>
    <col min="1" max="1" width="9.140625" style="2"/>
    <col min="2" max="2" width="63" style="2" bestFit="1" customWidth="1"/>
    <col min="3" max="3" width="18.140625" style="2" bestFit="1" customWidth="1"/>
    <col min="4" max="4" width="10.7109375" style="2" bestFit="1" customWidth="1"/>
    <col min="5" max="5" width="14" style="2" bestFit="1" customWidth="1"/>
    <col min="6" max="6" width="12.7109375" style="2" bestFit="1" customWidth="1"/>
    <col min="7" max="7" width="33.42578125" style="2" bestFit="1" customWidth="1"/>
    <col min="8" max="8" width="16.85546875" style="2" bestFit="1" customWidth="1"/>
    <col min="9" max="9" width="11.7109375" style="2" customWidth="1"/>
    <col min="10" max="10" width="12.7109375" style="2" bestFit="1" customWidth="1"/>
    <col min="11" max="11" width="9.140625" style="2"/>
    <col min="12" max="12" width="10.140625" style="2" bestFit="1" customWidth="1"/>
    <col min="13" max="13" width="10.140625" style="2" customWidth="1"/>
    <col min="14" max="15" width="12" style="2" customWidth="1"/>
    <col min="16" max="16" width="10" style="3" bestFit="1" customWidth="1"/>
    <col min="17" max="17" width="11.7109375" style="2" customWidth="1"/>
    <col min="18" max="16384" width="9.140625" style="2"/>
  </cols>
  <sheetData>
    <row r="1" spans="1:18" x14ac:dyDescent="0.25">
      <c r="A1" s="2">
        <v>1</v>
      </c>
      <c r="B1" s="1" t="s">
        <v>10</v>
      </c>
    </row>
    <row r="2" spans="1:18" x14ac:dyDescent="0.25">
      <c r="A2" s="2">
        <f>+A1+1</f>
        <v>2</v>
      </c>
    </row>
    <row r="3" spans="1:18" x14ac:dyDescent="0.25">
      <c r="A3" s="2">
        <f t="shared" ref="A3:A32" si="0">+A2+1</f>
        <v>3</v>
      </c>
      <c r="B3" s="2" t="s">
        <v>11</v>
      </c>
      <c r="C3" s="4">
        <f>+C7+H7</f>
        <v>146925.92000000001</v>
      </c>
    </row>
    <row r="4" spans="1:18" x14ac:dyDescent="0.25">
      <c r="A4" s="2">
        <f t="shared" si="0"/>
        <v>4</v>
      </c>
    </row>
    <row r="5" spans="1:18" x14ac:dyDescent="0.25">
      <c r="A5" s="2">
        <f t="shared" si="0"/>
        <v>5</v>
      </c>
      <c r="B5" s="5" t="s">
        <v>12</v>
      </c>
      <c r="C5" s="6"/>
      <c r="G5" s="5" t="s">
        <v>13</v>
      </c>
      <c r="H5" s="5"/>
      <c r="K5" s="3"/>
    </row>
    <row r="6" spans="1:18" x14ac:dyDescent="0.25">
      <c r="A6" s="2">
        <f t="shared" si="0"/>
        <v>6</v>
      </c>
      <c r="L6" s="9"/>
      <c r="M6" s="10"/>
      <c r="N6" s="8"/>
      <c r="O6" s="10"/>
      <c r="Q6" s="10"/>
      <c r="R6" s="10"/>
    </row>
    <row r="7" spans="1:18" x14ac:dyDescent="0.25">
      <c r="A7" s="2">
        <f t="shared" si="0"/>
        <v>7</v>
      </c>
      <c r="B7" s="2" t="s">
        <v>8</v>
      </c>
      <c r="C7" s="22">
        <v>132455.88</v>
      </c>
      <c r="D7" s="11"/>
      <c r="G7" s="2" t="s">
        <v>0</v>
      </c>
      <c r="H7" s="22">
        <v>14470.04</v>
      </c>
      <c r="I7" s="7"/>
      <c r="L7" s="9"/>
      <c r="M7" s="10"/>
      <c r="N7" s="8"/>
      <c r="O7" s="10"/>
      <c r="Q7" s="10"/>
      <c r="R7" s="10"/>
    </row>
    <row r="8" spans="1:18" x14ac:dyDescent="0.25">
      <c r="A8" s="2">
        <f t="shared" si="0"/>
        <v>8</v>
      </c>
      <c r="H8" s="8"/>
      <c r="I8" s="8"/>
      <c r="L8" s="9"/>
      <c r="M8" s="10"/>
      <c r="N8" s="8"/>
      <c r="O8" s="10"/>
      <c r="Q8" s="10"/>
      <c r="R8" s="10"/>
    </row>
    <row r="9" spans="1:18" x14ac:dyDescent="0.25">
      <c r="A9" s="2">
        <f t="shared" si="0"/>
        <v>9</v>
      </c>
      <c r="B9" s="12" t="s">
        <v>9</v>
      </c>
      <c r="G9" s="12" t="s">
        <v>6</v>
      </c>
      <c r="H9" s="8"/>
      <c r="I9" s="8"/>
      <c r="L9" s="9"/>
      <c r="M9" s="10"/>
      <c r="N9" s="8"/>
      <c r="O9" s="10"/>
      <c r="Q9" s="10"/>
      <c r="R9" s="10"/>
    </row>
    <row r="10" spans="1:18" ht="31.5" x14ac:dyDescent="0.25">
      <c r="A10" s="2">
        <f t="shared" si="0"/>
        <v>10</v>
      </c>
      <c r="B10" s="2" t="s">
        <v>1</v>
      </c>
      <c r="C10" s="13">
        <v>53008</v>
      </c>
      <c r="D10" s="13"/>
      <c r="G10" s="14" t="s">
        <v>2</v>
      </c>
      <c r="H10" s="14" t="s">
        <v>7</v>
      </c>
      <c r="I10" s="15" t="s">
        <v>3</v>
      </c>
      <c r="J10" s="15" t="s">
        <v>4</v>
      </c>
      <c r="L10" s="9"/>
      <c r="M10" s="10"/>
      <c r="N10" s="8"/>
      <c r="O10" s="10"/>
      <c r="Q10" s="10"/>
      <c r="R10" s="10"/>
    </row>
    <row r="11" spans="1:18" x14ac:dyDescent="0.25">
      <c r="A11" s="2">
        <f t="shared" si="0"/>
        <v>11</v>
      </c>
      <c r="D11" s="13"/>
      <c r="G11" s="31" t="s">
        <v>14</v>
      </c>
      <c r="H11" s="24">
        <v>1817734.64</v>
      </c>
      <c r="I11" s="32">
        <f t="shared" ref="I11:I16" si="1">H11/$H$17</f>
        <v>0.16245777388269864</v>
      </c>
      <c r="J11" s="29">
        <f>+I11*$H$7</f>
        <v>2350.7704863936046</v>
      </c>
      <c r="L11" s="9"/>
      <c r="M11" s="10"/>
      <c r="N11" s="8"/>
      <c r="O11" s="10"/>
      <c r="Q11" s="10"/>
      <c r="R11" s="10"/>
    </row>
    <row r="12" spans="1:18" x14ac:dyDescent="0.25">
      <c r="A12" s="2">
        <f t="shared" si="0"/>
        <v>12</v>
      </c>
      <c r="B12" s="2" t="s">
        <v>32</v>
      </c>
      <c r="C12" s="11">
        <f>ROUND(C7/C10,2)</f>
        <v>2.5</v>
      </c>
      <c r="D12" s="17"/>
      <c r="G12" s="31" t="s">
        <v>14</v>
      </c>
      <c r="H12" s="24">
        <v>542786.78</v>
      </c>
      <c r="I12" s="32">
        <f t="shared" si="1"/>
        <v>4.8510893741760951E-2</v>
      </c>
      <c r="J12" s="30">
        <f>+I12*$H$7</f>
        <v>701.95457287903071</v>
      </c>
      <c r="L12" s="9"/>
      <c r="M12" s="10"/>
      <c r="N12" s="8"/>
      <c r="O12" s="10"/>
      <c r="Q12" s="10"/>
      <c r="R12" s="10"/>
    </row>
    <row r="13" spans="1:18" x14ac:dyDescent="0.25">
      <c r="A13" s="2">
        <f t="shared" si="0"/>
        <v>13</v>
      </c>
      <c r="C13" s="11"/>
      <c r="D13" s="17"/>
      <c r="G13" s="31" t="s">
        <v>14</v>
      </c>
      <c r="H13" s="24">
        <v>1044858.98</v>
      </c>
      <c r="I13" s="32">
        <f t="shared" si="1"/>
        <v>9.3382972507003073E-2</v>
      </c>
      <c r="J13" s="30">
        <f t="shared" ref="J13:J16" si="2">+I13*$H$7</f>
        <v>1351.2553474952349</v>
      </c>
      <c r="L13" s="9"/>
      <c r="M13" s="10"/>
      <c r="N13" s="8"/>
      <c r="O13" s="10"/>
      <c r="Q13" s="10"/>
      <c r="R13" s="10"/>
    </row>
    <row r="14" spans="1:18" x14ac:dyDescent="0.25">
      <c r="A14" s="2">
        <f t="shared" si="0"/>
        <v>14</v>
      </c>
      <c r="B14" s="12" t="s">
        <v>6</v>
      </c>
      <c r="C14" s="8"/>
      <c r="D14" s="8"/>
      <c r="E14" s="8"/>
      <c r="F14" s="8"/>
      <c r="G14" s="31" t="s">
        <v>14</v>
      </c>
      <c r="H14" s="24">
        <v>843403.29</v>
      </c>
      <c r="I14" s="32">
        <f t="shared" si="1"/>
        <v>7.5378120636323528E-2</v>
      </c>
      <c r="J14" s="30">
        <f t="shared" si="2"/>
        <v>1090.724420732427</v>
      </c>
      <c r="L14" s="9"/>
      <c r="M14" s="10"/>
      <c r="N14" s="8"/>
      <c r="O14" s="10"/>
      <c r="Q14" s="10"/>
      <c r="R14" s="10"/>
    </row>
    <row r="15" spans="1:18" ht="31.5" x14ac:dyDescent="0.25">
      <c r="A15" s="2">
        <f t="shared" si="0"/>
        <v>15</v>
      </c>
      <c r="B15" s="14" t="s">
        <v>2</v>
      </c>
      <c r="C15" s="14" t="s">
        <v>7</v>
      </c>
      <c r="D15" s="15" t="s">
        <v>3</v>
      </c>
      <c r="E15" s="15" t="s">
        <v>4</v>
      </c>
      <c r="F15" s="8"/>
      <c r="G15" s="31" t="s">
        <v>15</v>
      </c>
      <c r="H15" s="24">
        <v>3607876.39</v>
      </c>
      <c r="I15" s="32">
        <f t="shared" si="1"/>
        <v>0.32244946752147885</v>
      </c>
      <c r="J15" s="30">
        <f t="shared" si="2"/>
        <v>4665.8566930144998</v>
      </c>
      <c r="L15" s="9"/>
      <c r="M15" s="10"/>
      <c r="N15" s="8"/>
      <c r="O15" s="10"/>
      <c r="Q15" s="10"/>
      <c r="R15" s="10"/>
    </row>
    <row r="16" spans="1:18" x14ac:dyDescent="0.25">
      <c r="A16" s="2">
        <f t="shared" si="0"/>
        <v>16</v>
      </c>
      <c r="B16" s="23" t="s">
        <v>17</v>
      </c>
      <c r="C16" s="24">
        <v>71984640.120000005</v>
      </c>
      <c r="D16" s="25">
        <f>+C16/$C$32</f>
        <v>0.58818235114015549</v>
      </c>
      <c r="E16" s="29">
        <f>+D16*$C$7</f>
        <v>77908.210920738304</v>
      </c>
      <c r="F16" s="16"/>
      <c r="G16" s="31" t="s">
        <v>16</v>
      </c>
      <c r="H16" s="24">
        <v>3332306.73</v>
      </c>
      <c r="I16" s="32">
        <f t="shared" si="1"/>
        <v>0.2978207717107349</v>
      </c>
      <c r="J16" s="28">
        <f t="shared" si="2"/>
        <v>4309.478479485203</v>
      </c>
      <c r="L16" s="9"/>
      <c r="M16" s="10"/>
      <c r="N16" s="8"/>
      <c r="O16" s="10"/>
      <c r="Q16" s="10"/>
      <c r="R16" s="10"/>
    </row>
    <row r="17" spans="1:18" x14ac:dyDescent="0.25">
      <c r="A17" s="2">
        <f t="shared" si="0"/>
        <v>17</v>
      </c>
      <c r="B17" s="23" t="s">
        <v>18</v>
      </c>
      <c r="C17" s="24">
        <v>604336.75</v>
      </c>
      <c r="D17" s="25">
        <f t="shared" ref="D17:D31" si="3">+C17/$C$32</f>
        <v>4.9380007999323223E-3</v>
      </c>
      <c r="E17" s="30">
        <f t="shared" ref="E17:E31" si="4">+D17*$C$7</f>
        <v>654.06724139573976</v>
      </c>
      <c r="F17" s="16"/>
      <c r="G17" s="18" t="s">
        <v>5</v>
      </c>
      <c r="H17" s="19">
        <f>SUM(H11:H16)</f>
        <v>11188966.810000001</v>
      </c>
      <c r="I17" s="20">
        <f>SUM(I11:I16)</f>
        <v>1</v>
      </c>
      <c r="J17" s="19">
        <f>SUM(J11:J16)</f>
        <v>14470.04</v>
      </c>
      <c r="L17" s="9"/>
      <c r="M17" s="10"/>
      <c r="N17" s="8"/>
      <c r="O17" s="10"/>
      <c r="Q17" s="10"/>
      <c r="R17" s="10"/>
    </row>
    <row r="18" spans="1:18" x14ac:dyDescent="0.25">
      <c r="A18" s="2">
        <f t="shared" si="0"/>
        <v>18</v>
      </c>
      <c r="B18" s="23" t="s">
        <v>19</v>
      </c>
      <c r="C18" s="24">
        <v>10079259.640000001</v>
      </c>
      <c r="D18" s="25">
        <f t="shared" si="3"/>
        <v>8.235705037803108E-2</v>
      </c>
      <c r="E18" s="30">
        <f t="shared" si="4"/>
        <v>10908.675582026439</v>
      </c>
      <c r="F18" s="16"/>
      <c r="L18" s="9"/>
      <c r="M18" s="10"/>
      <c r="N18" s="8"/>
      <c r="O18" s="10"/>
      <c r="Q18" s="10"/>
      <c r="R18" s="10"/>
    </row>
    <row r="19" spans="1:18" x14ac:dyDescent="0.25">
      <c r="A19" s="2">
        <f t="shared" si="0"/>
        <v>19</v>
      </c>
      <c r="B19" s="23" t="s">
        <v>20</v>
      </c>
      <c r="C19" s="24">
        <v>9962007.3699999992</v>
      </c>
      <c r="D19" s="25">
        <f t="shared" si="3"/>
        <v>8.1398988828648405E-2</v>
      </c>
      <c r="E19" s="30">
        <f t="shared" si="4"/>
        <v>10781.774696408795</v>
      </c>
      <c r="F19" s="16"/>
      <c r="L19" s="9"/>
      <c r="M19" s="10"/>
      <c r="N19" s="8"/>
      <c r="O19" s="10"/>
      <c r="Q19" s="10"/>
      <c r="R19" s="10"/>
    </row>
    <row r="20" spans="1:18" x14ac:dyDescent="0.25">
      <c r="A20" s="2">
        <f t="shared" si="0"/>
        <v>20</v>
      </c>
      <c r="B20" s="23" t="s">
        <v>21</v>
      </c>
      <c r="C20" s="24">
        <v>5701403.6200000001</v>
      </c>
      <c r="D20" s="25">
        <f t="shared" si="3"/>
        <v>4.6585840818545353E-2</v>
      </c>
      <c r="E20" s="30">
        <f t="shared" si="4"/>
        <v>6170.5685411603454</v>
      </c>
      <c r="F20" s="16"/>
      <c r="L20" s="9"/>
      <c r="M20" s="10"/>
      <c r="N20" s="8"/>
      <c r="O20" s="10"/>
      <c r="Q20" s="10"/>
      <c r="R20" s="10"/>
    </row>
    <row r="21" spans="1:18" x14ac:dyDescent="0.25">
      <c r="A21" s="2">
        <f t="shared" si="0"/>
        <v>21</v>
      </c>
      <c r="B21" s="23" t="s">
        <v>22</v>
      </c>
      <c r="C21" s="24">
        <v>7791265.9400000004</v>
      </c>
      <c r="D21" s="25">
        <f t="shared" si="3"/>
        <v>6.3661985547305303E-2</v>
      </c>
      <c r="E21" s="30">
        <f t="shared" si="4"/>
        <v>8432.4043182156056</v>
      </c>
      <c r="F21" s="16"/>
      <c r="L21" s="9"/>
      <c r="M21" s="10"/>
      <c r="N21" s="8"/>
      <c r="O21" s="10"/>
      <c r="Q21" s="10"/>
      <c r="R21" s="10"/>
    </row>
    <row r="22" spans="1:18" x14ac:dyDescent="0.25">
      <c r="A22" s="2">
        <f t="shared" si="0"/>
        <v>22</v>
      </c>
      <c r="B22" s="23" t="s">
        <v>23</v>
      </c>
      <c r="C22" s="24">
        <v>1122804.01</v>
      </c>
      <c r="D22" s="25">
        <f t="shared" si="3"/>
        <v>9.1743669395369706E-3</v>
      </c>
      <c r="E22" s="30">
        <f t="shared" si="4"/>
        <v>1215.1988464192764</v>
      </c>
      <c r="F22" s="16"/>
      <c r="L22" s="9"/>
      <c r="M22" s="10"/>
      <c r="N22" s="8"/>
      <c r="O22" s="10"/>
      <c r="Q22" s="10"/>
      <c r="R22" s="10"/>
    </row>
    <row r="23" spans="1:18" x14ac:dyDescent="0.25">
      <c r="A23" s="2">
        <f t="shared" si="0"/>
        <v>23</v>
      </c>
      <c r="B23" s="23" t="s">
        <v>14</v>
      </c>
      <c r="C23" s="24">
        <v>4248783.6900000004</v>
      </c>
      <c r="D23" s="25">
        <f t="shared" si="3"/>
        <v>3.4716566980180184E-2</v>
      </c>
      <c r="E23" s="30">
        <f t="shared" si="4"/>
        <v>4598.4134299387088</v>
      </c>
      <c r="F23" s="16"/>
      <c r="L23" s="9"/>
      <c r="M23" s="10"/>
      <c r="N23" s="8"/>
      <c r="O23" s="10"/>
      <c r="Q23" s="10"/>
      <c r="R23" s="10"/>
    </row>
    <row r="24" spans="1:18" x14ac:dyDescent="0.25">
      <c r="A24" s="2">
        <f t="shared" si="0"/>
        <v>24</v>
      </c>
      <c r="B24" s="23" t="s">
        <v>24</v>
      </c>
      <c r="C24" s="24">
        <v>3607876.39</v>
      </c>
      <c r="D24" s="25">
        <f t="shared" si="3"/>
        <v>2.9479750321119706E-2</v>
      </c>
      <c r="E24" s="30">
        <f t="shared" si="4"/>
        <v>3904.7662709641936</v>
      </c>
      <c r="F24" s="16"/>
      <c r="L24" s="9"/>
      <c r="M24" s="10"/>
      <c r="N24" s="8"/>
      <c r="O24" s="10"/>
      <c r="Q24" s="10"/>
      <c r="R24" s="10"/>
    </row>
    <row r="25" spans="1:18" x14ac:dyDescent="0.25">
      <c r="A25" s="2">
        <f t="shared" si="0"/>
        <v>25</v>
      </c>
      <c r="B25" s="23" t="s">
        <v>25</v>
      </c>
      <c r="C25" s="24">
        <v>3332306.73</v>
      </c>
      <c r="D25" s="25">
        <f t="shared" si="3"/>
        <v>2.7228086490453975E-2</v>
      </c>
      <c r="E25" s="30">
        <f t="shared" si="4"/>
        <v>3606.5201568091929</v>
      </c>
      <c r="F25" s="16"/>
      <c r="L25" s="9"/>
      <c r="M25" s="10"/>
      <c r="N25" s="8"/>
      <c r="O25" s="10"/>
      <c r="Q25" s="10"/>
      <c r="R25" s="10"/>
    </row>
    <row r="26" spans="1:18" x14ac:dyDescent="0.25">
      <c r="A26" s="2">
        <f t="shared" si="0"/>
        <v>26</v>
      </c>
      <c r="B26" s="23" t="s">
        <v>26</v>
      </c>
      <c r="C26" s="24">
        <v>10.95</v>
      </c>
      <c r="D26" s="25">
        <f t="shared" si="3"/>
        <v>8.9471819741657152E-8</v>
      </c>
      <c r="E26" s="30">
        <f t="shared" si="4"/>
        <v>1.1851068619082571E-2</v>
      </c>
      <c r="L26" s="9"/>
      <c r="M26" s="10"/>
      <c r="N26" s="8"/>
      <c r="O26" s="10"/>
      <c r="Q26" s="10"/>
      <c r="R26" s="10"/>
    </row>
    <row r="27" spans="1:18" x14ac:dyDescent="0.25">
      <c r="A27" s="2">
        <f t="shared" si="0"/>
        <v>27</v>
      </c>
      <c r="B27" s="23" t="s">
        <v>27</v>
      </c>
      <c r="C27" s="24">
        <v>1218520.9099999999</v>
      </c>
      <c r="D27" s="25">
        <f t="shared" si="3"/>
        <v>9.956464220179E-3</v>
      </c>
      <c r="E27" s="30">
        <f t="shared" si="4"/>
        <v>1318.7922299723232</v>
      </c>
      <c r="L27" s="9"/>
      <c r="M27" s="10"/>
      <c r="N27" s="8"/>
      <c r="O27" s="10"/>
      <c r="Q27" s="10"/>
      <c r="R27" s="10"/>
    </row>
    <row r="28" spans="1:18" x14ac:dyDescent="0.25">
      <c r="A28" s="2">
        <f t="shared" si="0"/>
        <v>28</v>
      </c>
      <c r="B28" s="23" t="s">
        <v>28</v>
      </c>
      <c r="C28" s="24">
        <v>292120.03999999998</v>
      </c>
      <c r="D28" s="25">
        <f t="shared" si="3"/>
        <v>2.3868960330416145E-3</v>
      </c>
      <c r="E28" s="30">
        <f t="shared" si="4"/>
        <v>316.15841452503611</v>
      </c>
      <c r="L28" s="9"/>
      <c r="M28" s="10"/>
      <c r="N28" s="8"/>
      <c r="O28" s="10"/>
      <c r="Q28" s="10"/>
      <c r="R28" s="10"/>
    </row>
    <row r="29" spans="1:18" x14ac:dyDescent="0.25">
      <c r="A29" s="2">
        <f t="shared" si="0"/>
        <v>29</v>
      </c>
      <c r="B29" s="23" t="s">
        <v>29</v>
      </c>
      <c r="C29" s="24">
        <v>113185.08</v>
      </c>
      <c r="D29" s="25">
        <f t="shared" si="3"/>
        <v>9.2482877399132832E-4</v>
      </c>
      <c r="E29" s="30">
        <f t="shared" si="4"/>
        <v>122.49900910834251</v>
      </c>
      <c r="L29" s="9"/>
      <c r="M29" s="10"/>
      <c r="N29" s="8"/>
      <c r="O29" s="10"/>
      <c r="Q29" s="10"/>
      <c r="R29" s="10"/>
    </row>
    <row r="30" spans="1:18" x14ac:dyDescent="0.25">
      <c r="A30" s="2">
        <f t="shared" si="0"/>
        <v>30</v>
      </c>
      <c r="B30" s="23" t="s">
        <v>30</v>
      </c>
      <c r="C30" s="24">
        <v>8710.25</v>
      </c>
      <c r="D30" s="25">
        <f t="shared" si="3"/>
        <v>7.117095140682825E-5</v>
      </c>
      <c r="E30" s="30">
        <f t="shared" si="4"/>
        <v>9.4270109990286741</v>
      </c>
      <c r="L30" s="9"/>
      <c r="M30" s="10"/>
      <c r="N30" s="8"/>
      <c r="O30" s="10"/>
      <c r="Q30" s="10"/>
      <c r="R30" s="10"/>
    </row>
    <row r="31" spans="1:18" x14ac:dyDescent="0.25">
      <c r="A31" s="2">
        <f t="shared" si="0"/>
        <v>31</v>
      </c>
      <c r="B31" s="26" t="s">
        <v>31</v>
      </c>
      <c r="C31" s="27">
        <v>2317671.73</v>
      </c>
      <c r="D31" s="25">
        <f t="shared" si="3"/>
        <v>1.8937562305652484E-2</v>
      </c>
      <c r="E31" s="28">
        <f t="shared" si="4"/>
        <v>2508.391480250029</v>
      </c>
      <c r="F31" s="16"/>
      <c r="L31" s="9"/>
      <c r="M31" s="10"/>
      <c r="N31" s="8"/>
      <c r="O31" s="10"/>
      <c r="Q31" s="10"/>
      <c r="R31" s="10"/>
    </row>
    <row r="32" spans="1:18" x14ac:dyDescent="0.25">
      <c r="A32" s="2">
        <f t="shared" si="0"/>
        <v>32</v>
      </c>
      <c r="B32" s="18" t="s">
        <v>5</v>
      </c>
      <c r="C32" s="19">
        <f>SUM(C16:C31)</f>
        <v>122384903.22000003</v>
      </c>
      <c r="D32" s="20">
        <f>SUM(D16:D31)</f>
        <v>0.99999999999999989</v>
      </c>
      <c r="E32" s="21">
        <f>SUM(E16:E31)</f>
        <v>132455.87999999998</v>
      </c>
      <c r="L32" s="9"/>
      <c r="M32" s="10"/>
      <c r="N32" s="8"/>
      <c r="O32" s="10"/>
      <c r="Q32" s="10"/>
      <c r="R32" s="10"/>
    </row>
    <row r="33" spans="13:16" x14ac:dyDescent="0.25">
      <c r="M33" s="3"/>
      <c r="P33" s="2"/>
    </row>
  </sheetData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PSC Filing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Wolfram</dc:creator>
  <cp:keywords/>
  <dc:description/>
  <cp:lastModifiedBy>Diana K. Edwards</cp:lastModifiedBy>
  <cp:revision/>
  <cp:lastPrinted>2024-10-02T18:18:44Z</cp:lastPrinted>
  <dcterms:created xsi:type="dcterms:W3CDTF">2023-05-12T18:19:56Z</dcterms:created>
  <dcterms:modified xsi:type="dcterms:W3CDTF">2024-10-02T18:22:35Z</dcterms:modified>
  <cp:category/>
  <cp:contentStatus/>
</cp:coreProperties>
</file>