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KPCEE\Evaluation\2022 Market Potential Study\Design\Final\"/>
    </mc:Choice>
  </mc:AlternateContent>
  <xr:revisionPtr revIDLastSave="0" documentId="13_ncr:1_{01F91C78-7F93-45FA-ABA0-1CC21DE85D40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Home Energy Improvement Program" sheetId="6" r:id="rId1"/>
    <sheet name="Commercial Energy Solutions" sheetId="8" r:id="rId2"/>
  </sheets>
  <externalReferences>
    <externalReference r:id="rId3"/>
  </externalReferences>
  <definedNames>
    <definedName name="Library_Attribute">OFFSET(Library_Measure_Header,1,0,ROWS(Library_Measures),)</definedName>
    <definedName name="Library_Measure_Header">OFFSET([1]Library!$A$3,0,0,1,COUNTA([1]Library!$3:$3))</definedName>
    <definedName name="Library_Measures">[1]Library!$B$4:$B$123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6" l="1"/>
  <c r="O35" i="6" s="1"/>
  <c r="J35" i="6"/>
  <c r="N35" i="6" s="1"/>
  <c r="I35" i="6"/>
  <c r="M35" i="6" s="1"/>
  <c r="H35" i="6"/>
  <c r="K34" i="6"/>
  <c r="O34" i="6" s="1"/>
  <c r="J34" i="6"/>
  <c r="N34" i="6" s="1"/>
  <c r="I34" i="6"/>
  <c r="M34" i="6" s="1"/>
  <c r="H34" i="6"/>
  <c r="K33" i="6"/>
  <c r="O33" i="6" s="1"/>
  <c r="J33" i="6"/>
  <c r="N33" i="6" s="1"/>
  <c r="I33" i="6"/>
  <c r="M33" i="6" s="1"/>
  <c r="H33" i="6"/>
  <c r="K32" i="6"/>
  <c r="O32" i="6" s="1"/>
  <c r="J32" i="6"/>
  <c r="N32" i="6" s="1"/>
  <c r="I32" i="6"/>
  <c r="M32" i="6" s="1"/>
  <c r="H32" i="6"/>
  <c r="K31" i="6"/>
  <c r="O31" i="6" s="1"/>
  <c r="J31" i="6"/>
  <c r="N31" i="6" s="1"/>
  <c r="I31" i="6"/>
  <c r="M31" i="6" s="1"/>
  <c r="H31" i="6"/>
  <c r="K30" i="6"/>
  <c r="O30" i="6" s="1"/>
  <c r="J30" i="6"/>
  <c r="N30" i="6" s="1"/>
  <c r="I30" i="6"/>
  <c r="M30" i="6" s="1"/>
  <c r="H30" i="6"/>
  <c r="K29" i="6"/>
  <c r="O29" i="6" s="1"/>
  <c r="J29" i="6"/>
  <c r="N29" i="6" s="1"/>
  <c r="I29" i="6"/>
  <c r="M29" i="6" s="1"/>
  <c r="H29" i="6"/>
  <c r="K28" i="6"/>
  <c r="O28" i="6" s="1"/>
  <c r="J28" i="6"/>
  <c r="N28" i="6" s="1"/>
  <c r="I28" i="6"/>
  <c r="M28" i="6" s="1"/>
  <c r="H28" i="6"/>
  <c r="K27" i="6"/>
  <c r="O27" i="6" s="1"/>
  <c r="J27" i="6"/>
  <c r="N27" i="6" s="1"/>
  <c r="I27" i="6"/>
  <c r="M27" i="6" s="1"/>
  <c r="H27" i="6"/>
  <c r="K26" i="6"/>
  <c r="O26" i="6" s="1"/>
  <c r="J26" i="6"/>
  <c r="N26" i="6" s="1"/>
  <c r="I26" i="6"/>
  <c r="M26" i="6" s="1"/>
  <c r="H26" i="6"/>
  <c r="K25" i="6"/>
  <c r="O25" i="6" s="1"/>
  <c r="J25" i="6"/>
  <c r="N25" i="6" s="1"/>
  <c r="I25" i="6"/>
  <c r="M25" i="6" s="1"/>
  <c r="H25" i="6"/>
  <c r="K24" i="6"/>
  <c r="O24" i="6" s="1"/>
  <c r="J24" i="6"/>
  <c r="N24" i="6" s="1"/>
  <c r="I24" i="6"/>
  <c r="M24" i="6" s="1"/>
  <c r="H24" i="6"/>
  <c r="K23" i="6"/>
  <c r="O23" i="6" s="1"/>
  <c r="J23" i="6"/>
  <c r="N23" i="6" s="1"/>
  <c r="I23" i="6"/>
  <c r="M23" i="6" s="1"/>
  <c r="H23" i="6"/>
  <c r="K69" i="8" l="1"/>
  <c r="O69" i="8" s="1"/>
  <c r="J69" i="8"/>
  <c r="N69" i="8" s="1"/>
  <c r="I69" i="8"/>
  <c r="M69" i="8" s="1"/>
  <c r="H69" i="8"/>
  <c r="K68" i="8"/>
  <c r="O68" i="8" s="1"/>
  <c r="J68" i="8"/>
  <c r="N68" i="8" s="1"/>
  <c r="I68" i="8"/>
  <c r="M68" i="8" s="1"/>
  <c r="H68" i="8"/>
  <c r="K67" i="8"/>
  <c r="O67" i="8" s="1"/>
  <c r="J67" i="8"/>
  <c r="N67" i="8" s="1"/>
  <c r="I67" i="8"/>
  <c r="M67" i="8" s="1"/>
  <c r="H67" i="8"/>
  <c r="K66" i="8"/>
  <c r="O66" i="8" s="1"/>
  <c r="J66" i="8"/>
  <c r="N66" i="8" s="1"/>
  <c r="I66" i="8"/>
  <c r="M66" i="8" s="1"/>
  <c r="H66" i="8"/>
  <c r="K64" i="8"/>
  <c r="O64" i="8" s="1"/>
  <c r="J64" i="8"/>
  <c r="N64" i="8" s="1"/>
  <c r="I64" i="8"/>
  <c r="M64" i="8" s="1"/>
  <c r="H64" i="8"/>
  <c r="K63" i="8"/>
  <c r="O63" i="8" s="1"/>
  <c r="J63" i="8"/>
  <c r="N63" i="8" s="1"/>
  <c r="I63" i="8"/>
  <c r="M63" i="8" s="1"/>
  <c r="H63" i="8"/>
  <c r="K62" i="8"/>
  <c r="O62" i="8" s="1"/>
  <c r="J62" i="8"/>
  <c r="N62" i="8" s="1"/>
  <c r="I62" i="8"/>
  <c r="M62" i="8" s="1"/>
  <c r="H62" i="8"/>
  <c r="K61" i="8"/>
  <c r="O61" i="8" s="1"/>
  <c r="J61" i="8"/>
  <c r="N61" i="8" s="1"/>
  <c r="I61" i="8"/>
  <c r="M61" i="8" s="1"/>
  <c r="H61" i="8"/>
  <c r="K60" i="8"/>
  <c r="O60" i="8" s="1"/>
  <c r="J60" i="8"/>
  <c r="N60" i="8" s="1"/>
  <c r="I60" i="8"/>
  <c r="M60" i="8" s="1"/>
  <c r="H60" i="8"/>
  <c r="K59" i="8"/>
  <c r="O59" i="8" s="1"/>
  <c r="J59" i="8"/>
  <c r="N59" i="8" s="1"/>
  <c r="I59" i="8"/>
  <c r="M59" i="8" s="1"/>
  <c r="H59" i="8"/>
  <c r="K57" i="8"/>
  <c r="O57" i="8" s="1"/>
  <c r="J57" i="8"/>
  <c r="N57" i="8" s="1"/>
  <c r="I57" i="8"/>
  <c r="M57" i="8" s="1"/>
  <c r="H57" i="8"/>
  <c r="K56" i="8"/>
  <c r="O56" i="8" s="1"/>
  <c r="J56" i="8"/>
  <c r="N56" i="8" s="1"/>
  <c r="I56" i="8"/>
  <c r="M56" i="8" s="1"/>
  <c r="H56" i="8"/>
  <c r="K55" i="8"/>
  <c r="O55" i="8" s="1"/>
  <c r="J55" i="8"/>
  <c r="N55" i="8" s="1"/>
  <c r="I55" i="8"/>
  <c r="M55" i="8" s="1"/>
  <c r="H55" i="8"/>
  <c r="K54" i="8"/>
  <c r="O54" i="8" s="1"/>
  <c r="J54" i="8"/>
  <c r="N54" i="8" s="1"/>
  <c r="I54" i="8"/>
  <c r="M54" i="8" s="1"/>
  <c r="H54" i="8"/>
  <c r="K53" i="8"/>
  <c r="O53" i="8" s="1"/>
  <c r="J53" i="8"/>
  <c r="N53" i="8" s="1"/>
  <c r="I53" i="8"/>
  <c r="M53" i="8" s="1"/>
  <c r="H53" i="8"/>
  <c r="K52" i="8"/>
  <c r="O52" i="8" s="1"/>
  <c r="J52" i="8"/>
  <c r="N52" i="8" s="1"/>
  <c r="I52" i="8"/>
  <c r="M52" i="8" s="1"/>
  <c r="H52" i="8"/>
  <c r="K51" i="8"/>
  <c r="O51" i="8" s="1"/>
  <c r="J51" i="8"/>
  <c r="N51" i="8" s="1"/>
  <c r="I51" i="8"/>
  <c r="M51" i="8" s="1"/>
  <c r="H51" i="8"/>
  <c r="K50" i="8"/>
  <c r="O50" i="8" s="1"/>
  <c r="J50" i="8"/>
  <c r="N50" i="8" s="1"/>
  <c r="I50" i="8"/>
  <c r="M50" i="8" s="1"/>
  <c r="H50" i="8"/>
  <c r="K49" i="8"/>
  <c r="O49" i="8" s="1"/>
  <c r="J49" i="8"/>
  <c r="N49" i="8" s="1"/>
  <c r="I49" i="8"/>
  <c r="M49" i="8" s="1"/>
  <c r="H49" i="8"/>
  <c r="K48" i="8"/>
  <c r="O48" i="8" s="1"/>
  <c r="J48" i="8"/>
  <c r="N48" i="8" s="1"/>
  <c r="I48" i="8"/>
  <c r="M48" i="8" s="1"/>
  <c r="H48" i="8"/>
  <c r="K47" i="8"/>
  <c r="J47" i="8"/>
  <c r="I47" i="8"/>
  <c r="H47" i="8"/>
  <c r="K41" i="8"/>
  <c r="O41" i="8" s="1"/>
  <c r="J41" i="8"/>
  <c r="N41" i="8" s="1"/>
  <c r="I41" i="8"/>
  <c r="M41" i="8" s="1"/>
  <c r="H41" i="8"/>
  <c r="K40" i="8"/>
  <c r="O40" i="8" s="1"/>
  <c r="J40" i="8"/>
  <c r="N40" i="8" s="1"/>
  <c r="I40" i="8"/>
  <c r="M40" i="8" s="1"/>
  <c r="H40" i="8"/>
  <c r="K39" i="8"/>
  <c r="O39" i="8" s="1"/>
  <c r="J39" i="8"/>
  <c r="N39" i="8" s="1"/>
  <c r="I39" i="8"/>
  <c r="M39" i="8" s="1"/>
  <c r="H39" i="8"/>
  <c r="K38" i="8"/>
  <c r="O38" i="8" s="1"/>
  <c r="J38" i="8"/>
  <c r="N38" i="8" s="1"/>
  <c r="I38" i="8"/>
  <c r="M38" i="8" s="1"/>
  <c r="H38" i="8"/>
  <c r="K37" i="8"/>
  <c r="O37" i="8" s="1"/>
  <c r="J37" i="8"/>
  <c r="N37" i="8" s="1"/>
  <c r="I37" i="8"/>
  <c r="M37" i="8" s="1"/>
  <c r="H37" i="8"/>
  <c r="K36" i="8"/>
  <c r="O36" i="8" s="1"/>
  <c r="J36" i="8"/>
  <c r="N36" i="8" s="1"/>
  <c r="I36" i="8"/>
  <c r="M36" i="8" s="1"/>
  <c r="K34" i="8"/>
  <c r="O34" i="8" s="1"/>
  <c r="J34" i="8"/>
  <c r="N34" i="8" s="1"/>
  <c r="I34" i="8"/>
  <c r="M34" i="8" s="1"/>
  <c r="H34" i="8"/>
  <c r="K33" i="8"/>
  <c r="O33" i="8" s="1"/>
  <c r="J33" i="8"/>
  <c r="N33" i="8" s="1"/>
  <c r="I33" i="8"/>
  <c r="M33" i="8" s="1"/>
  <c r="H33" i="8"/>
  <c r="K32" i="8"/>
  <c r="O32" i="8" s="1"/>
  <c r="J32" i="8"/>
  <c r="N32" i="8" s="1"/>
  <c r="I32" i="8"/>
  <c r="M32" i="8" s="1"/>
  <c r="H32" i="8"/>
  <c r="K31" i="8"/>
  <c r="O31" i="8" s="1"/>
  <c r="J31" i="8"/>
  <c r="N31" i="8" s="1"/>
  <c r="I31" i="8"/>
  <c r="M31" i="8" s="1"/>
  <c r="H31" i="8"/>
  <c r="K30" i="8"/>
  <c r="O30" i="8" s="1"/>
  <c r="J30" i="8"/>
  <c r="N30" i="8" s="1"/>
  <c r="I30" i="8"/>
  <c r="M30" i="8" s="1"/>
  <c r="H30" i="8"/>
  <c r="K29" i="8"/>
  <c r="O29" i="8" s="1"/>
  <c r="J29" i="8"/>
  <c r="N29" i="8" s="1"/>
  <c r="I29" i="8"/>
  <c r="M29" i="8" s="1"/>
  <c r="H29" i="8"/>
  <c r="K28" i="8"/>
  <c r="O28" i="8" s="1"/>
  <c r="J28" i="8"/>
  <c r="N28" i="8" s="1"/>
  <c r="I28" i="8"/>
  <c r="M28" i="8" s="1"/>
  <c r="H28" i="8"/>
  <c r="K27" i="8"/>
  <c r="O27" i="8" s="1"/>
  <c r="J27" i="8"/>
  <c r="N27" i="8" s="1"/>
  <c r="I27" i="8"/>
  <c r="M27" i="8" s="1"/>
  <c r="H27" i="8"/>
  <c r="K26" i="8"/>
  <c r="O26" i="8" s="1"/>
  <c r="J26" i="8"/>
  <c r="N26" i="8" s="1"/>
  <c r="I26" i="8"/>
  <c r="M26" i="8" s="1"/>
  <c r="H26" i="8"/>
  <c r="K25" i="8"/>
  <c r="O25" i="8" s="1"/>
  <c r="J25" i="8"/>
  <c r="N25" i="8" s="1"/>
  <c r="I25" i="8"/>
  <c r="M25" i="8" s="1"/>
  <c r="H25" i="8"/>
  <c r="K24" i="8"/>
  <c r="O24" i="8" s="1"/>
  <c r="J24" i="8"/>
  <c r="N24" i="8" s="1"/>
  <c r="I24" i="8"/>
  <c r="M24" i="8" s="1"/>
  <c r="H24" i="8"/>
  <c r="K18" i="8"/>
  <c r="O18" i="8" s="1"/>
  <c r="J18" i="8"/>
  <c r="N18" i="8" s="1"/>
  <c r="I18" i="8"/>
  <c r="M18" i="8" s="1"/>
  <c r="H18" i="8"/>
  <c r="K17" i="8"/>
  <c r="O17" i="8" s="1"/>
  <c r="J17" i="8"/>
  <c r="N17" i="8" s="1"/>
  <c r="I17" i="8"/>
  <c r="M17" i="8" s="1"/>
  <c r="H17" i="8"/>
  <c r="K16" i="8"/>
  <c r="O16" i="8" s="1"/>
  <c r="J16" i="8"/>
  <c r="N16" i="8" s="1"/>
  <c r="I16" i="8"/>
  <c r="M16" i="8" s="1"/>
  <c r="K15" i="8"/>
  <c r="O15" i="8" s="1"/>
  <c r="J15" i="8"/>
  <c r="N15" i="8" s="1"/>
  <c r="I15" i="8"/>
  <c r="M15" i="8" s="1"/>
  <c r="H15" i="8"/>
  <c r="K14" i="8"/>
  <c r="O14" i="8" s="1"/>
  <c r="J14" i="8"/>
  <c r="N14" i="8" s="1"/>
  <c r="I14" i="8"/>
  <c r="M14" i="8" s="1"/>
  <c r="H14" i="8"/>
  <c r="K13" i="8"/>
  <c r="O13" i="8" s="1"/>
  <c r="J13" i="8"/>
  <c r="N13" i="8" s="1"/>
  <c r="I13" i="8"/>
  <c r="M13" i="8" s="1"/>
  <c r="K12" i="8"/>
  <c r="O12" i="8" s="1"/>
  <c r="J12" i="8"/>
  <c r="N12" i="8" s="1"/>
  <c r="I12" i="8"/>
  <c r="M12" i="8" s="1"/>
  <c r="K11" i="8"/>
  <c r="O11" i="8" s="1"/>
  <c r="J11" i="8"/>
  <c r="N11" i="8" s="1"/>
  <c r="I11" i="8"/>
  <c r="M11" i="8" s="1"/>
  <c r="H11" i="8"/>
  <c r="K10" i="8"/>
  <c r="O10" i="8" s="1"/>
  <c r="J10" i="8"/>
  <c r="N10" i="8" s="1"/>
  <c r="I10" i="8"/>
  <c r="M10" i="8" s="1"/>
  <c r="H10" i="8"/>
  <c r="K9" i="8"/>
  <c r="O9" i="8" s="1"/>
  <c r="J9" i="8"/>
  <c r="N9" i="8" s="1"/>
  <c r="I9" i="8"/>
  <c r="M9" i="8" s="1"/>
  <c r="K8" i="8"/>
  <c r="O8" i="8" s="1"/>
  <c r="J8" i="8"/>
  <c r="I8" i="8"/>
  <c r="K83" i="6"/>
  <c r="O83" i="6" s="1"/>
  <c r="J83" i="6"/>
  <c r="N83" i="6" s="1"/>
  <c r="I83" i="6"/>
  <c r="M83" i="6" s="1"/>
  <c r="H83" i="6"/>
  <c r="K82" i="6"/>
  <c r="O82" i="6" s="1"/>
  <c r="J82" i="6"/>
  <c r="N82" i="6" s="1"/>
  <c r="I82" i="6"/>
  <c r="M82" i="6" s="1"/>
  <c r="H82" i="6"/>
  <c r="K81" i="6"/>
  <c r="O81" i="6" s="1"/>
  <c r="J81" i="6"/>
  <c r="N81" i="6" s="1"/>
  <c r="I81" i="6"/>
  <c r="M81" i="6" s="1"/>
  <c r="H81" i="6"/>
  <c r="K80" i="6"/>
  <c r="O80" i="6" s="1"/>
  <c r="J80" i="6"/>
  <c r="N80" i="6" s="1"/>
  <c r="I80" i="6"/>
  <c r="M80" i="6" s="1"/>
  <c r="H80" i="6"/>
  <c r="K79" i="6"/>
  <c r="O79" i="6" s="1"/>
  <c r="J79" i="6"/>
  <c r="N79" i="6" s="1"/>
  <c r="I79" i="6"/>
  <c r="M79" i="6" s="1"/>
  <c r="H79" i="6"/>
  <c r="K78" i="6"/>
  <c r="O78" i="6" s="1"/>
  <c r="J78" i="6"/>
  <c r="N78" i="6" s="1"/>
  <c r="I78" i="6"/>
  <c r="M78" i="6" s="1"/>
  <c r="H78" i="6"/>
  <c r="K77" i="6"/>
  <c r="O77" i="6" s="1"/>
  <c r="J77" i="6"/>
  <c r="N77" i="6" s="1"/>
  <c r="I77" i="6"/>
  <c r="M77" i="6" s="1"/>
  <c r="H77" i="6"/>
  <c r="K75" i="6"/>
  <c r="O75" i="6" s="1"/>
  <c r="J75" i="6"/>
  <c r="N75" i="6" s="1"/>
  <c r="I75" i="6"/>
  <c r="M75" i="6" s="1"/>
  <c r="H75" i="6"/>
  <c r="K74" i="6"/>
  <c r="O74" i="6" s="1"/>
  <c r="J74" i="6"/>
  <c r="N74" i="6" s="1"/>
  <c r="I74" i="6"/>
  <c r="M74" i="6" s="1"/>
  <c r="H74" i="6"/>
  <c r="K73" i="6"/>
  <c r="O73" i="6" s="1"/>
  <c r="J73" i="6"/>
  <c r="N73" i="6" s="1"/>
  <c r="I73" i="6"/>
  <c r="M73" i="6" s="1"/>
  <c r="H73" i="6"/>
  <c r="K72" i="6"/>
  <c r="J72" i="6"/>
  <c r="J98" i="6" s="1"/>
  <c r="I72" i="6"/>
  <c r="H72" i="6"/>
  <c r="K52" i="6"/>
  <c r="O52" i="6" s="1"/>
  <c r="J52" i="6"/>
  <c r="N52" i="6" s="1"/>
  <c r="I52" i="6"/>
  <c r="M52" i="6" s="1"/>
  <c r="H52" i="6"/>
  <c r="K51" i="6"/>
  <c r="O51" i="6" s="1"/>
  <c r="J51" i="6"/>
  <c r="N51" i="6" s="1"/>
  <c r="I51" i="6"/>
  <c r="M51" i="6" s="1"/>
  <c r="H51" i="6"/>
  <c r="K50" i="6"/>
  <c r="O50" i="6" s="1"/>
  <c r="J50" i="6"/>
  <c r="N50" i="6" s="1"/>
  <c r="I50" i="6"/>
  <c r="M50" i="6" s="1"/>
  <c r="H50" i="6"/>
  <c r="K49" i="6"/>
  <c r="O49" i="6" s="1"/>
  <c r="J49" i="6"/>
  <c r="N49" i="6" s="1"/>
  <c r="I49" i="6"/>
  <c r="M49" i="6" s="1"/>
  <c r="H49" i="6"/>
  <c r="K48" i="6"/>
  <c r="O48" i="6" s="1"/>
  <c r="J48" i="6"/>
  <c r="N48" i="6" s="1"/>
  <c r="I48" i="6"/>
  <c r="M48" i="6" s="1"/>
  <c r="H48" i="6"/>
  <c r="K47" i="6"/>
  <c r="O47" i="6" s="1"/>
  <c r="J47" i="6"/>
  <c r="N47" i="6" s="1"/>
  <c r="I47" i="6"/>
  <c r="M47" i="6" s="1"/>
  <c r="H47" i="6"/>
  <c r="K46" i="6"/>
  <c r="O46" i="6" s="1"/>
  <c r="J46" i="6"/>
  <c r="N46" i="6" s="1"/>
  <c r="I46" i="6"/>
  <c r="M46" i="6" s="1"/>
  <c r="H46" i="6"/>
  <c r="K44" i="6"/>
  <c r="O44" i="6" s="1"/>
  <c r="J44" i="6"/>
  <c r="N44" i="6" s="1"/>
  <c r="I44" i="6"/>
  <c r="M44" i="6" s="1"/>
  <c r="H44" i="6"/>
  <c r="M43" i="6"/>
  <c r="K43" i="6"/>
  <c r="O43" i="6" s="1"/>
  <c r="J43" i="6"/>
  <c r="N43" i="6" s="1"/>
  <c r="I43" i="6"/>
  <c r="H43" i="6"/>
  <c r="K42" i="6"/>
  <c r="O42" i="6" s="1"/>
  <c r="J42" i="6"/>
  <c r="N42" i="6" s="1"/>
  <c r="I42" i="6"/>
  <c r="M42" i="6" s="1"/>
  <c r="H42" i="6"/>
  <c r="K41" i="6"/>
  <c r="J41" i="6"/>
  <c r="I41" i="6"/>
  <c r="H41" i="6"/>
  <c r="K21" i="6"/>
  <c r="O21" i="6" s="1"/>
  <c r="H21" i="6"/>
  <c r="J21" i="6"/>
  <c r="N21" i="6" s="1"/>
  <c r="K20" i="6"/>
  <c r="O20" i="6" s="1"/>
  <c r="H20" i="6"/>
  <c r="J20" i="6"/>
  <c r="N20" i="6" s="1"/>
  <c r="K19" i="6"/>
  <c r="O19" i="6" s="1"/>
  <c r="H19" i="6"/>
  <c r="J19" i="6"/>
  <c r="N19" i="6" s="1"/>
  <c r="K18" i="6"/>
  <c r="O18" i="6" s="1"/>
  <c r="H18" i="6"/>
  <c r="J18" i="6"/>
  <c r="N18" i="6" s="1"/>
  <c r="K17" i="6"/>
  <c r="O17" i="6" s="1"/>
  <c r="H17" i="6"/>
  <c r="J17" i="6"/>
  <c r="N17" i="6" s="1"/>
  <c r="K16" i="6"/>
  <c r="O16" i="6" s="1"/>
  <c r="H16" i="6"/>
  <c r="J16" i="6"/>
  <c r="N16" i="6" s="1"/>
  <c r="K15" i="6"/>
  <c r="O15" i="6" s="1"/>
  <c r="H15" i="6"/>
  <c r="J15" i="6"/>
  <c r="N15" i="6" s="1"/>
  <c r="K13" i="6"/>
  <c r="O13" i="6" s="1"/>
  <c r="H13" i="6"/>
  <c r="J13" i="6"/>
  <c r="N13" i="6" s="1"/>
  <c r="K12" i="6"/>
  <c r="O12" i="6" s="1"/>
  <c r="H12" i="6"/>
  <c r="J12" i="6"/>
  <c r="N12" i="6" s="1"/>
  <c r="K11" i="6"/>
  <c r="O11" i="6" s="1"/>
  <c r="H11" i="6"/>
  <c r="J11" i="6"/>
  <c r="N11" i="6" s="1"/>
  <c r="K10" i="6"/>
  <c r="H10" i="6"/>
  <c r="J10" i="6"/>
  <c r="H19" i="8" l="1"/>
  <c r="H70" i="8"/>
  <c r="H42" i="8"/>
  <c r="O72" i="6"/>
  <c r="O98" i="6" s="1"/>
  <c r="K98" i="6"/>
  <c r="H98" i="6"/>
  <c r="H67" i="6"/>
  <c r="M41" i="6"/>
  <c r="M67" i="6" s="1"/>
  <c r="I67" i="6"/>
  <c r="M72" i="6"/>
  <c r="M98" i="6" s="1"/>
  <c r="I98" i="6"/>
  <c r="J67" i="6"/>
  <c r="O41" i="6"/>
  <c r="O67" i="6" s="1"/>
  <c r="K67" i="6"/>
  <c r="J36" i="6"/>
  <c r="H36" i="6"/>
  <c r="O10" i="6"/>
  <c r="K36" i="6"/>
  <c r="O36" i="6"/>
  <c r="I70" i="8"/>
  <c r="J70" i="8"/>
  <c r="M47" i="8"/>
  <c r="M70" i="8" s="1"/>
  <c r="K70" i="8"/>
  <c r="I19" i="8"/>
  <c r="J19" i="8"/>
  <c r="N8" i="8"/>
  <c r="N19" i="8" s="1"/>
  <c r="M8" i="8"/>
  <c r="M19" i="8" s="1"/>
  <c r="K19" i="8"/>
  <c r="O19" i="8"/>
  <c r="M42" i="8"/>
  <c r="N42" i="8"/>
  <c r="O42" i="8"/>
  <c r="J42" i="8"/>
  <c r="I42" i="8"/>
  <c r="K42" i="8"/>
  <c r="N47" i="8"/>
  <c r="N70" i="8" s="1"/>
  <c r="O47" i="8"/>
  <c r="O70" i="8" s="1"/>
  <c r="N10" i="6"/>
  <c r="N36" i="6" s="1"/>
  <c r="I10" i="6"/>
  <c r="I11" i="6"/>
  <c r="M11" i="6" s="1"/>
  <c r="I12" i="6"/>
  <c r="M12" i="6" s="1"/>
  <c r="I13" i="6"/>
  <c r="M13" i="6" s="1"/>
  <c r="I15" i="6"/>
  <c r="M15" i="6" s="1"/>
  <c r="I16" i="6"/>
  <c r="M16" i="6" s="1"/>
  <c r="I17" i="6"/>
  <c r="M17" i="6" s="1"/>
  <c r="I18" i="6"/>
  <c r="M18" i="6" s="1"/>
  <c r="I19" i="6"/>
  <c r="M19" i="6" s="1"/>
  <c r="I20" i="6"/>
  <c r="M20" i="6" s="1"/>
  <c r="I21" i="6"/>
  <c r="M21" i="6" s="1"/>
  <c r="N72" i="6"/>
  <c r="N98" i="6" s="1"/>
  <c r="N41" i="6"/>
  <c r="N67" i="6" s="1"/>
  <c r="I36" i="6" l="1"/>
  <c r="S19" i="8"/>
  <c r="Q19" i="8"/>
  <c r="R19" i="8"/>
  <c r="M10" i="6"/>
  <c r="R23" i="6"/>
  <c r="S23" i="6"/>
  <c r="M36" i="6" l="1"/>
  <c r="Q23" i="6" s="1"/>
</calcChain>
</file>

<file path=xl/sharedStrings.xml><?xml version="1.0" encoding="utf-8"?>
<sst xmlns="http://schemas.openxmlformats.org/spreadsheetml/2006/main" count="369" uniqueCount="98">
  <si>
    <t>AEP Operating Company</t>
  </si>
  <si>
    <t>Kentucky Power</t>
  </si>
  <si>
    <t>Program Name</t>
  </si>
  <si>
    <t>Program Year</t>
  </si>
  <si>
    <t>Implementation Contractor</t>
  </si>
  <si>
    <t>TRC Companies</t>
  </si>
  <si>
    <t>PROGRAM YEAR 1</t>
  </si>
  <si>
    <t>Measure</t>
  </si>
  <si>
    <t xml:space="preserve">  Unit Gross kWh Savings</t>
  </si>
  <si>
    <t>Unit Gross kW Savings (Summer)</t>
  </si>
  <si>
    <t>Unit Gross kW Savings (Winter)</t>
  </si>
  <si>
    <t>Total Incentive Level ($)</t>
  </si>
  <si>
    <t>Total Gross Annual kWh Savings</t>
  </si>
  <si>
    <t>Total Gross kW Savings (Summer)</t>
  </si>
  <si>
    <t>Total Gross kW Savings (Winter)</t>
  </si>
  <si>
    <t>Net-to-Gross Ratio</t>
  </si>
  <si>
    <t>Net kWh</t>
  </si>
  <si>
    <t>Net kW (Summer)</t>
  </si>
  <si>
    <t>Net kW (Winter)</t>
  </si>
  <si>
    <t>PROGRAM YEAR 2</t>
  </si>
  <si>
    <t>Assessment Recommendations</t>
  </si>
  <si>
    <t>Low-flow Showerhead</t>
  </si>
  <si>
    <t>Low-flow Bathroom Faucet Aerator</t>
  </si>
  <si>
    <t>Low-flow Kitchen Faucet Aerator</t>
  </si>
  <si>
    <t>Domestic Hot Water Pipe Insulation</t>
  </si>
  <si>
    <t>Water Heater Temperature Setback</t>
  </si>
  <si>
    <t>Water Heater Wrap</t>
  </si>
  <si>
    <t>Caulking, Sealing, Tape</t>
  </si>
  <si>
    <t>Outlet and Switch Gaskets</t>
  </si>
  <si>
    <t>Door Sweep</t>
  </si>
  <si>
    <t>Window/Door Weatherstripping</t>
  </si>
  <si>
    <t>Advanced Power Strip - Tier 1</t>
  </si>
  <si>
    <t>Blower Door Test</t>
  </si>
  <si>
    <t>Unit</t>
  </si>
  <si>
    <t>per home</t>
  </si>
  <si>
    <t>per measure</t>
  </si>
  <si>
    <t>per test</t>
  </si>
  <si>
    <t>PROGRAM YEAR 3</t>
  </si>
  <si>
    <t>Home Energy Improvement Program</t>
  </si>
  <si>
    <t>Weatherization</t>
  </si>
  <si>
    <t>Residential Attic Insulation</t>
  </si>
  <si>
    <t>per home (avg)</t>
  </si>
  <si>
    <t>Residential Air Sealing</t>
  </si>
  <si>
    <t>Residential Floor Insulation Above Crawlspace</t>
  </si>
  <si>
    <t>HVAC</t>
  </si>
  <si>
    <t>Residential Air Source Heat Pump</t>
  </si>
  <si>
    <t>per system</t>
  </si>
  <si>
    <t>Residential Central Air Conditioner</t>
  </si>
  <si>
    <t>Residential Ductless AC</t>
  </si>
  <si>
    <t>Residential Ductless Heat Pump</t>
  </si>
  <si>
    <t xml:space="preserve">Residential ENERGY STAR Room Air Conditioner </t>
  </si>
  <si>
    <t>Residential Heat Pump Water Heater</t>
  </si>
  <si>
    <t>Residential Smart Thermostat</t>
  </si>
  <si>
    <t>per thermostat</t>
  </si>
  <si>
    <t>2025 - 2027</t>
  </si>
  <si>
    <t xml:space="preserve">2025 - 2027 </t>
  </si>
  <si>
    <t>Prescriptive Lighting</t>
  </si>
  <si>
    <t>LED Downlight Fixture</t>
  </si>
  <si>
    <t>per fixture</t>
  </si>
  <si>
    <t>LED High Bay Fixture</t>
  </si>
  <si>
    <t>LED Low Bay Fixture</t>
  </si>
  <si>
    <t>LED Exterior Area Lighting</t>
  </si>
  <si>
    <t>LED Refrigerated Display Case Lighting</t>
  </si>
  <si>
    <t>LED Linear Tube Replacement</t>
  </si>
  <si>
    <t>per lamp</t>
  </si>
  <si>
    <t>LED Troffer</t>
  </si>
  <si>
    <t>LED Wallpack</t>
  </si>
  <si>
    <t>Network Lighting Controls</t>
  </si>
  <si>
    <t>Occupancy Sensors</t>
  </si>
  <si>
    <t>per control</t>
  </si>
  <si>
    <t>Daylighting Controls</t>
  </si>
  <si>
    <t>per foot</t>
  </si>
  <si>
    <t>per watt reduced</t>
  </si>
  <si>
    <t>Prescriptive HVAC</t>
  </si>
  <si>
    <t>Commercial Air Conditioner</t>
  </si>
  <si>
    <t>per ton</t>
  </si>
  <si>
    <t>Commercial Smart Thermostat</t>
  </si>
  <si>
    <t>Packaged Terminal Heat Pumps</t>
  </si>
  <si>
    <t>Geothermal Heat Pump</t>
  </si>
  <si>
    <t>Commercial Air Source Heat Pump</t>
  </si>
  <si>
    <t>Commercial Heat Pump Water Heater</t>
  </si>
  <si>
    <t>Prescriptive Food Service &amp; Misc.</t>
  </si>
  <si>
    <t>Commercial Combination Ovens</t>
  </si>
  <si>
    <t>per oven</t>
  </si>
  <si>
    <t>Commercial Fryers</t>
  </si>
  <si>
    <t>per fryer</t>
  </si>
  <si>
    <t>Commercial Steam Cookers</t>
  </si>
  <si>
    <t>per cooker</t>
  </si>
  <si>
    <t>Commercial Dishwasher</t>
  </si>
  <si>
    <t>Home Audit</t>
  </si>
  <si>
    <t>Commercial Energy Solutions Program</t>
  </si>
  <si>
    <t>Max Incentive Level ($)</t>
  </si>
  <si>
    <t>per sensor</t>
  </si>
  <si>
    <t>per square foot</t>
  </si>
  <si>
    <t>per dishwasher</t>
  </si>
  <si>
    <t xml:space="preserve">per home </t>
  </si>
  <si>
    <t>Residential Duct Sealing &amp; Insulation</t>
  </si>
  <si>
    <t>Est.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</si>
</sst>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&quot;$&quot;#,##0.00"/>
    <numFmt numFmtId="166" formatCode="#,##0.0"/>
    <numFmt numFmtId="167" formatCode="#,##0.0000"/>
    <numFmt numFmtId="168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Protection="1"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3" fontId="0" fillId="2" borderId="1" xfId="0" applyNumberFormat="1" applyFill="1" applyBorder="1" applyAlignment="1" applyProtection="1">
      <alignment horizontal="center"/>
      <protection locked="0"/>
    </xf>
    <xf numFmtId="165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65" fontId="0" fillId="0" borderId="2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/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165" fontId="5" fillId="2" borderId="1" xfId="0" applyNumberFormat="1" applyFont="1" applyFill="1" applyBorder="1" applyAlignment="1" applyProtection="1">
      <alignment horizontal="center"/>
      <protection locked="0"/>
    </xf>
    <xf numFmtId="165" fontId="0" fillId="0" borderId="4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4" fontId="1" fillId="2" borderId="0" xfId="0" applyNumberFormat="1" applyFont="1" applyFill="1" applyAlignment="1" applyProtection="1">
      <alignment horizontal="left"/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3" fontId="5" fillId="2" borderId="1" xfId="0" applyNumberFormat="1" applyFont="1" applyFill="1" applyBorder="1" applyAlignment="1" applyProtection="1">
      <alignment horizontal="center"/>
      <protection locked="0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4" fontId="5" fillId="2" borderId="1" xfId="0" applyNumberFormat="1" applyFont="1" applyFill="1" applyBorder="1" applyAlignment="1" applyProtection="1">
      <alignment horizontal="center"/>
      <protection locked="0"/>
    </xf>
    <xf numFmtId="4" fontId="1" fillId="2" borderId="0" xfId="0" applyNumberFormat="1" applyFont="1" applyFill="1" applyAlignment="1" applyProtection="1">
      <protection locked="0"/>
    </xf>
    <xf numFmtId="1" fontId="1" fillId="2" borderId="0" xfId="0" applyNumberFormat="1" applyFont="1" applyFill="1" applyAlignment="1" applyProtection="1">
      <protection locked="0"/>
    </xf>
    <xf numFmtId="164" fontId="0" fillId="5" borderId="1" xfId="0" applyNumberFormat="1" applyFill="1" applyBorder="1" applyAlignment="1" applyProtection="1">
      <alignment horizontal="left"/>
      <protection locked="0"/>
    </xf>
    <xf numFmtId="164" fontId="5" fillId="5" borderId="1" xfId="0" applyNumberFormat="1" applyFont="1" applyFill="1" applyBorder="1" applyAlignment="1" applyProtection="1">
      <alignment horizontal="left"/>
      <protection locked="0"/>
    </xf>
    <xf numFmtId="167" fontId="0" fillId="2" borderId="1" xfId="0" applyNumberFormat="1" applyFill="1" applyBorder="1" applyAlignment="1" applyProtection="1">
      <alignment horizontal="center"/>
      <protection locked="0"/>
    </xf>
    <xf numFmtId="167" fontId="0" fillId="0" borderId="1" xfId="0" applyNumberFormat="1" applyBorder="1" applyAlignment="1" applyProtection="1">
      <alignment horizontal="center"/>
      <protection locked="0"/>
    </xf>
    <xf numFmtId="168" fontId="0" fillId="2" borderId="1" xfId="0" applyNumberFormat="1" applyFill="1" applyBorder="1" applyAlignment="1" applyProtection="1">
      <alignment horizontal="center"/>
      <protection locked="0"/>
    </xf>
    <xf numFmtId="168" fontId="0" fillId="0" borderId="1" xfId="0" applyNumberFormat="1" applyBorder="1" applyAlignment="1" applyProtection="1">
      <alignment horizontal="center"/>
      <protection locked="0"/>
    </xf>
    <xf numFmtId="166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" fontId="1" fillId="2" borderId="0" xfId="0" applyNumberFormat="1" applyFont="1" applyFill="1" applyAlignment="1" applyProtection="1">
      <protection locked="0"/>
    </xf>
    <xf numFmtId="1" fontId="1" fillId="2" borderId="0" xfId="0" applyNumberFormat="1" applyFont="1" applyFill="1" applyAlignment="1" applyProtection="1">
      <protection locked="0"/>
    </xf>
    <xf numFmtId="4" fontId="1" fillId="2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 xr:uid="{FD5F5B06-23BD-4BDA-9CF3-160874DBFAB7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Evaluation\2022%20Market%20Potential%20Study\Design\Program%20Planner%20KPCo%202024_04_15.xlsm" TargetMode="External"/><Relationship Id="rId1" Type="http://schemas.openxmlformats.org/officeDocument/2006/relationships/externalLinkPath" Target="file:///M:\Evaluation\2022%20Market%20Potential%20Study\Design\Program%20Planner%20KPCo%202024_04_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lobal Inputs"/>
      <sheetName val="Portfolio 3Y"/>
      <sheetName val="Portfolio 1Y"/>
      <sheetName val="Cost Effectiveness Summary"/>
      <sheetName val="RES HVAC &amp; HW"/>
      <sheetName val="RES Marketplace"/>
      <sheetName val="COM Prescriptive"/>
      <sheetName val="COM Custom"/>
      <sheetName val="Target EE"/>
      <sheetName val="Admin Calc"/>
      <sheetName val="Prgm Rollup"/>
      <sheetName val="Loadshapes End Use"/>
      <sheetName val="Loadshapes Fuel"/>
      <sheetName val="Library"/>
      <sheetName val="Import"/>
      <sheetName val="Notes"/>
      <sheetName val="Unique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Library No.</v>
          </cell>
          <cell r="B3" t="str">
            <v>Measures</v>
          </cell>
          <cell r="C3" t="str">
            <v>Source/ Units</v>
          </cell>
          <cell r="D3" t="str">
            <v>Average Size</v>
          </cell>
          <cell r="E3" t="str">
            <v>Sector</v>
          </cell>
          <cell r="F3" t="str">
            <v>Archetype</v>
          </cell>
          <cell r="G3" t="str">
            <v>End-Use</v>
          </cell>
          <cell r="H3" t="str">
            <v>Vintage</v>
          </cell>
          <cell r="I3" t="str">
            <v>Other Fossil Fuel Savings Selection
(Column X)</v>
          </cell>
          <cell r="J3" t="str">
            <v>Use Loadshape Tables</v>
          </cell>
          <cell r="K3" t="str">
            <v>Loadshape Measure Type</v>
          </cell>
          <cell r="L3" t="str">
            <v>Participation</v>
          </cell>
          <cell r="M3" t="str">
            <v>Energy Savings (kWh)</v>
          </cell>
          <cell r="N3" t="str">
            <v>Summer Capacity Savings (kW)</v>
          </cell>
          <cell r="O3" t="str">
            <v>Winter Capacity Savings (kW)</v>
          </cell>
          <cell r="P3" t="str">
            <v>Gas Utility Savings (Therms)</v>
          </cell>
          <cell r="Q3" t="str">
            <v>Water Utility Savings (Th-gal)</v>
          </cell>
          <cell r="R3" t="str">
            <v>Incremental Cost</v>
          </cell>
          <cell r="S3" t="str">
            <v>Measure Life</v>
          </cell>
          <cell r="T3" t="str">
            <v>Electric Bill Savings ($)</v>
          </cell>
          <cell r="U3" t="str">
            <v>Other Utility Cost Savings ($)</v>
          </cell>
          <cell r="V3" t="str">
            <v>Elec Avoided Cost</v>
          </cell>
          <cell r="W3" t="str">
            <v>Other Utility Avoided Cost ($)</v>
          </cell>
          <cell r="X3" t="str">
            <v>Tax Credit</v>
          </cell>
          <cell r="Y3" t="str">
            <v>Operations and Maintenance Savings</v>
          </cell>
          <cell r="Z3" t="str">
            <v>O&amp;M Costs</v>
          </cell>
          <cell r="AA3" t="str">
            <v>Normalized Incremental Cost [$/kWh]</v>
          </cell>
          <cell r="AB3" t="str">
            <v>Direct Emissions (Tons)</v>
          </cell>
          <cell r="AC3" t="str">
            <v>Net Emissions (Tons)</v>
          </cell>
          <cell r="AD3" t="str">
            <v>Emissions ($)</v>
          </cell>
          <cell r="AE3" t="str">
            <v>Notes</v>
          </cell>
        </row>
        <row r="4">
          <cell r="B4" t="str">
            <v>Residential NLI Air Source Heat Pump</v>
          </cell>
        </row>
        <row r="5">
          <cell r="B5" t="str">
            <v>Residential NLI Central Air Conditioner</v>
          </cell>
        </row>
        <row r="6">
          <cell r="B6" t="str">
            <v>Residential NLI Ductless AC</v>
          </cell>
        </row>
        <row r="7">
          <cell r="B7" t="str">
            <v>Residential NLI Ductless Heat Pump</v>
          </cell>
        </row>
        <row r="8">
          <cell r="B8" t="str">
            <v>Residential NLI ENERGY STAR Room Air Conditioner</v>
          </cell>
        </row>
        <row r="9">
          <cell r="B9" t="str">
            <v>Residential NLI Heat Pump Water Heater</v>
          </cell>
        </row>
        <row r="10">
          <cell r="B10"/>
        </row>
        <row r="11">
          <cell r="B11" t="str">
            <v>Commercial Air Conditioner</v>
          </cell>
        </row>
        <row r="12">
          <cell r="B12" t="str">
            <v>Commercial Combination Ovens</v>
          </cell>
        </row>
        <row r="13">
          <cell r="B13" t="str">
            <v>Commercial Fryers</v>
          </cell>
        </row>
        <row r="14">
          <cell r="B14" t="str">
            <v>Commercial Steam Cookers</v>
          </cell>
        </row>
        <row r="15">
          <cell r="B15" t="str">
            <v>Daylighting Controls</v>
          </cell>
        </row>
        <row r="16">
          <cell r="B16" t="str">
            <v>DeLamp Fluorescent Fixture</v>
          </cell>
        </row>
        <row r="17">
          <cell r="B17" t="str">
            <v>Commercial Dishwasher</v>
          </cell>
        </row>
        <row r="18">
          <cell r="B18" t="str">
            <v>Display Case Door Retrofit</v>
          </cell>
        </row>
        <row r="19">
          <cell r="B19" t="str">
            <v>Efficient Lighting Equipment</v>
          </cell>
        </row>
        <row r="20">
          <cell r="B20" t="str">
            <v>Commercial ENERGY STAR Washing Machines</v>
          </cell>
        </row>
        <row r="21">
          <cell r="B21" t="str">
            <v>Energy Star Ice Machine</v>
          </cell>
        </row>
        <row r="22">
          <cell r="B22" t="str">
            <v>Faucet Aerator</v>
          </cell>
        </row>
        <row r="23">
          <cell r="B23" t="str">
            <v>Geothermal Heat Pump</v>
          </cell>
        </row>
        <row r="24">
          <cell r="B24" t="str">
            <v>Commercial Air Source Heat Pump</v>
          </cell>
        </row>
        <row r="25">
          <cell r="B25" t="str">
            <v>Commercial Heat Pump Water Heater</v>
          </cell>
        </row>
        <row r="26">
          <cell r="B26" t="str">
            <v>Hot Water Pipe Insulation</v>
          </cell>
        </row>
        <row r="27">
          <cell r="B27" t="str">
            <v>Insulated Holding Cabinets</v>
          </cell>
        </row>
        <row r="28">
          <cell r="B28" t="str">
            <v>LED Downlight Fixture</v>
          </cell>
        </row>
        <row r="29">
          <cell r="B29" t="str">
            <v>LED High Bay Fixture</v>
          </cell>
        </row>
        <row r="30">
          <cell r="B30" t="str">
            <v>LED Interior Directional</v>
          </cell>
        </row>
        <row r="31">
          <cell r="B31" t="str">
            <v>LED Low Bay Fixture</v>
          </cell>
        </row>
        <row r="32">
          <cell r="B32" t="str">
            <v>LED Exterior Area Lighting</v>
          </cell>
        </row>
        <row r="33">
          <cell r="B33" t="str">
            <v>LED Refrigerated Display Case Lighting</v>
          </cell>
        </row>
        <row r="34">
          <cell r="B34" t="str">
            <v xml:space="preserve">LED T8 Tube Replacement </v>
          </cell>
        </row>
        <row r="35">
          <cell r="B35" t="str">
            <v>LED Troffer</v>
          </cell>
        </row>
        <row r="36">
          <cell r="B36" t="str">
            <v>LED Wallpack</v>
          </cell>
        </row>
        <row r="37">
          <cell r="B37" t="str">
            <v>Low Flow Pre-Rinse Sprayers</v>
          </cell>
        </row>
        <row r="38">
          <cell r="B38" t="str">
            <v>Network Lighting Controls</v>
          </cell>
        </row>
        <row r="39">
          <cell r="B39" t="str">
            <v>Occupancy Sensors</v>
          </cell>
        </row>
        <row r="40">
          <cell r="B40" t="str">
            <v>Packaged Terminal Heat Pumps</v>
          </cell>
        </row>
        <row r="41">
          <cell r="B41" t="str">
            <v>Commerical Smart Thermostat</v>
          </cell>
        </row>
        <row r="42">
          <cell r="B42" t="str">
            <v>Strip Curtains</v>
          </cell>
        </row>
        <row r="43">
          <cell r="B43" t="str">
            <v>Cooling</v>
          </cell>
        </row>
        <row r="44">
          <cell r="B44" t="str">
            <v>Refrigeration</v>
          </cell>
        </row>
        <row r="45">
          <cell r="B45" t="str">
            <v>Compressed Air</v>
          </cell>
        </row>
        <row r="46">
          <cell r="B46" t="str">
            <v>Motors</v>
          </cell>
        </row>
        <row r="47">
          <cell r="B47" t="str">
            <v>Office Equipment - PC</v>
          </cell>
        </row>
        <row r="48">
          <cell r="B48" t="str">
            <v>Ventilation</v>
          </cell>
        </row>
        <row r="49">
          <cell r="B49" t="str">
            <v>Custom HVAC</v>
          </cell>
        </row>
        <row r="50">
          <cell r="B50" t="str">
            <v>Lighting</v>
          </cell>
        </row>
        <row r="51">
          <cell r="B51" t="str">
            <v>Machine Drive</v>
          </cell>
        </row>
        <row r="52">
          <cell r="B52" t="str">
            <v>Other Process</v>
          </cell>
        </row>
        <row r="53">
          <cell r="B53" t="str">
            <v>Process Heat</v>
          </cell>
        </row>
        <row r="54">
          <cell r="B54" t="str">
            <v>Process Refrigeration</v>
          </cell>
        </row>
        <row r="55">
          <cell r="B55" t="str">
            <v>Miscellaneous</v>
          </cell>
        </row>
        <row r="56">
          <cell r="B56" t="str">
            <v>Whole Building HVAC Controls</v>
          </cell>
        </row>
        <row r="57">
          <cell r="B57" t="str">
            <v>Office Equipment - Non-PC</v>
          </cell>
        </row>
        <row r="58">
          <cell r="B58" t="str">
            <v>Whole Building</v>
          </cell>
        </row>
        <row r="59">
          <cell r="B59" t="str">
            <v>Water &amp; Wastewater</v>
          </cell>
        </row>
        <row r="60">
          <cell r="B60" t="str">
            <v>RCx Building Optimization</v>
          </cell>
        </row>
        <row r="61">
          <cell r="B61" t="str">
            <v>RCx Compressed Air Optimization</v>
          </cell>
        </row>
        <row r="62">
          <cell r="B62" t="str">
            <v>RCx Refrigeration Optimization</v>
          </cell>
        </row>
        <row r="63">
          <cell r="B63" t="str">
            <v>Efficient Lighting</v>
          </cell>
        </row>
        <row r="64">
          <cell r="B64" t="str">
            <v>Efficient Motor Pmp Equipment</v>
          </cell>
        </row>
        <row r="65">
          <cell r="B65" t="str">
            <v>Efficient Motor Pmp O&amp;M</v>
          </cell>
        </row>
        <row r="66">
          <cell r="B66" t="str">
            <v>Efficient Refrigeration Equipment</v>
          </cell>
        </row>
        <row r="67">
          <cell r="B67" t="str">
            <v>Efficient Ventilation</v>
          </cell>
        </row>
        <row r="68">
          <cell r="B68" t="str">
            <v>Agriculture HVAC</v>
          </cell>
        </row>
        <row r="69">
          <cell r="B69" t="str">
            <v>Refrigeration Equipment O&amp;M</v>
          </cell>
        </row>
        <row r="70">
          <cell r="B70" t="str">
            <v>SEM Refrigeration Optimization</v>
          </cell>
        </row>
        <row r="71">
          <cell r="B71" t="str">
            <v xml:space="preserve">Residential NLI Air Sealing </v>
          </cell>
        </row>
        <row r="72">
          <cell r="B72" t="str">
            <v>Residential NLI Attic Insulation</v>
          </cell>
        </row>
        <row r="73">
          <cell r="B73" t="str">
            <v>Residential NLI Bathroom Aerator 1.0 gpm</v>
          </cell>
        </row>
        <row r="74">
          <cell r="B74" t="str">
            <v>Residential NLI Duct Sealing/Insulation</v>
          </cell>
        </row>
        <row r="75">
          <cell r="B75" t="str">
            <v>Residential NLI Floor Insulation Above Crawlspace</v>
          </cell>
        </row>
        <row r="76">
          <cell r="B76" t="str">
            <v>Residential NLI Kitchen Flip Aerator 1.5 gpm</v>
          </cell>
        </row>
        <row r="77">
          <cell r="B77" t="str">
            <v>Residential NLI Low Flow Showerhead 1.5 gpm</v>
          </cell>
        </row>
        <row r="78">
          <cell r="B78" t="str">
            <v>Residential NLI Pipe Wrap</v>
          </cell>
        </row>
        <row r="79">
          <cell r="B79" t="str">
            <v>Residential NLI Radiant Barrier</v>
          </cell>
        </row>
        <row r="80">
          <cell r="B80" t="str">
            <v>Residential NLI Thermostatic Restrictor Shower Valve</v>
          </cell>
        </row>
        <row r="81">
          <cell r="B81" t="str">
            <v>Residential NLI Water Heater Wrap</v>
          </cell>
        </row>
        <row r="82">
          <cell r="B82" t="str">
            <v>Residential LI Air Sealing</v>
          </cell>
        </row>
        <row r="83">
          <cell r="B83" t="str">
            <v>Residential LI Air Source Heat Pump ROB</v>
          </cell>
        </row>
        <row r="84">
          <cell r="B84" t="str">
            <v>Residential LI ASHP Tune Up</v>
          </cell>
        </row>
        <row r="85">
          <cell r="B85" t="str">
            <v>Residential LI Attic Fan</v>
          </cell>
        </row>
        <row r="86">
          <cell r="B86" t="str">
            <v>Residential LI Attic Insulation</v>
          </cell>
        </row>
        <row r="87">
          <cell r="B87" t="str">
            <v>Residential LI Basement Sidewall</v>
          </cell>
        </row>
        <row r="88">
          <cell r="B88" t="str">
            <v>Residential LI Bathroom Aerator 1.0 gpm</v>
          </cell>
        </row>
        <row r="89">
          <cell r="B89" t="str">
            <v>Residential LI Central Air Conditioner</v>
          </cell>
        </row>
        <row r="90">
          <cell r="B90" t="str">
            <v>Residential LI Duct Sealing/Insulation</v>
          </cell>
        </row>
        <row r="91">
          <cell r="B91" t="str">
            <v>Residential LI Ductless AC</v>
          </cell>
        </row>
        <row r="92">
          <cell r="B92" t="str">
            <v>Residential LI Ductless Heat Pump</v>
          </cell>
        </row>
        <row r="93">
          <cell r="B93" t="str">
            <v>Residential LI ENERGY STAR Room Air Conditioner</v>
          </cell>
        </row>
        <row r="94">
          <cell r="B94" t="str">
            <v>Residential LI Floor Insulation Above Crawlspace</v>
          </cell>
        </row>
        <row r="95">
          <cell r="B95" t="str">
            <v>Residential LI Heat Pump Water Heater ROB</v>
          </cell>
        </row>
        <row r="96">
          <cell r="B96" t="str">
            <v>Residential LI Kitchen Flip Aerator 1.5 gpm</v>
          </cell>
        </row>
        <row r="97">
          <cell r="B97" t="str">
            <v>Residential LI Low Flow Showerhead 1.5 gpm</v>
          </cell>
        </row>
        <row r="98">
          <cell r="B98" t="str">
            <v>Residential LI Pipe Wrap</v>
          </cell>
        </row>
        <row r="99">
          <cell r="B99" t="str">
            <v>Residential LI Radiant Barrier</v>
          </cell>
        </row>
        <row r="100">
          <cell r="B100" t="str">
            <v>Residential LI Room Air Conditioner Recycling</v>
          </cell>
        </row>
        <row r="101">
          <cell r="B101" t="str">
            <v>Smart Water Heater - Tank Controls and Sensors</v>
          </cell>
        </row>
        <row r="102">
          <cell r="B102" t="str">
            <v>Thermostatic Restrictor Shower Valve</v>
          </cell>
        </row>
        <row r="103">
          <cell r="B103" t="str">
            <v>Residential LI Water Heater Wrap</v>
          </cell>
        </row>
        <row r="104">
          <cell r="B104" t="str">
            <v>Air Source Heat Pump 14 SEER - Heat pump baseline (10 SEER)</v>
          </cell>
        </row>
        <row r="105">
          <cell r="B105" t="str">
            <v>Residential LI Heat Pump Water Heater ER</v>
          </cell>
        </row>
        <row r="106">
          <cell r="B106" t="str">
            <v>Residential NLI Smart Thermostat</v>
          </cell>
        </row>
        <row r="107">
          <cell r="B107" t="str">
            <v>Residential LI Smart Thermostat</v>
          </cell>
        </row>
        <row r="108">
          <cell r="B108" t="str">
            <v>Residential NLI ENERGY STAR Air Purifier</v>
          </cell>
        </row>
        <row r="109">
          <cell r="B109" t="str">
            <v>Residential LI ENERGY STAR Air Purifier</v>
          </cell>
        </row>
        <row r="110">
          <cell r="B110" t="str">
            <v>Residential NLI ENERGY STAR Clothes Washer</v>
          </cell>
        </row>
        <row r="111">
          <cell r="B111" t="str">
            <v>Residential LI ENERGY STAR Clothes Washer</v>
          </cell>
        </row>
        <row r="112">
          <cell r="B112" t="str">
            <v>Residential NLI ENERGY STAR Dehumidifier</v>
          </cell>
        </row>
        <row r="113">
          <cell r="B113" t="str">
            <v>Residential LI ENERGY STAR Dehumidifier</v>
          </cell>
        </row>
        <row r="114">
          <cell r="B114" t="str">
            <v>ENERGY STAR Most Efficient Dehumidifier</v>
          </cell>
        </row>
        <row r="115">
          <cell r="B115" t="str">
            <v>Advanced Power Strip - Tier 1</v>
          </cell>
        </row>
        <row r="116">
          <cell r="B116" t="str">
            <v>Water Heater Temperature Setback</v>
          </cell>
        </row>
        <row r="117">
          <cell r="B117" t="str">
            <v>Caulking, Sealing, Tape</v>
          </cell>
        </row>
        <row r="118">
          <cell r="B118" t="str">
            <v>Outlet and Switch Gaskets</v>
          </cell>
        </row>
        <row r="119">
          <cell r="B119" t="str">
            <v>Door Sweep</v>
          </cell>
        </row>
        <row r="120">
          <cell r="B120" t="str">
            <v>Window/Door Weatherstripping</v>
          </cell>
        </row>
        <row r="121">
          <cell r="B121" t="str">
            <v>Refrigerator Coil Cleaning</v>
          </cell>
        </row>
        <row r="122">
          <cell r="B122" t="str">
            <v>Blower Door Test</v>
          </cell>
        </row>
        <row r="123">
          <cell r="B123" t="str">
            <v>Assessment Recommendations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68BEE-44B0-40BE-AC36-8FA273A7309B}">
  <dimension ref="A1:S98"/>
  <sheetViews>
    <sheetView topLeftCell="A70" workbookViewId="0">
      <selection activeCell="F20" sqref="F20"/>
    </sheetView>
  </sheetViews>
  <sheetFormatPr defaultRowHeight="15" x14ac:dyDescent="0.25"/>
  <cols>
    <col min="1" max="1" width="43" bestFit="1" customWidth="1"/>
    <col min="2" max="2" width="11.5703125" customWidth="1"/>
    <col min="3" max="3" width="14.5703125" customWidth="1"/>
    <col min="4" max="4" width="13.42578125" customWidth="1"/>
    <col min="5" max="15" width="11.5703125" customWidth="1"/>
    <col min="17" max="17" width="10.7109375" hidden="1" customWidth="1"/>
    <col min="18" max="19" width="0" hidden="1" customWidth="1"/>
  </cols>
  <sheetData>
    <row r="1" spans="1:15" x14ac:dyDescent="0.25">
      <c r="A1" s="1" t="s">
        <v>0</v>
      </c>
      <c r="B1" s="34"/>
      <c r="C1" s="34"/>
      <c r="D1" s="34"/>
      <c r="E1" s="44" t="s">
        <v>1</v>
      </c>
      <c r="F1" s="44"/>
      <c r="G1" s="44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2</v>
      </c>
      <c r="B2" s="34"/>
      <c r="C2" s="34"/>
      <c r="D2" s="34"/>
      <c r="E2" s="44" t="s">
        <v>38</v>
      </c>
      <c r="F2" s="44"/>
      <c r="G2" s="44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3</v>
      </c>
      <c r="B3" s="35"/>
      <c r="C3" s="35"/>
      <c r="D3" s="35"/>
      <c r="E3" s="45" t="s">
        <v>54</v>
      </c>
      <c r="F3" s="45"/>
      <c r="G3" s="45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4</v>
      </c>
      <c r="B4" s="34"/>
      <c r="C4" s="34"/>
      <c r="D4" s="34"/>
      <c r="E4" s="44" t="s">
        <v>5</v>
      </c>
      <c r="F4" s="44"/>
      <c r="G4" s="44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28"/>
      <c r="C5" s="28"/>
      <c r="D5" s="28"/>
      <c r="E5" s="46"/>
      <c r="F5" s="46"/>
      <c r="G5" s="46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8.75" x14ac:dyDescent="0.25">
      <c r="A7" s="1"/>
      <c r="B7" s="43" t="s">
        <v>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5" ht="60" x14ac:dyDescent="0.25">
      <c r="A8" s="2" t="s">
        <v>7</v>
      </c>
      <c r="B8" s="3" t="s">
        <v>91</v>
      </c>
      <c r="C8" s="3" t="s">
        <v>33</v>
      </c>
      <c r="D8" s="4" t="s">
        <v>97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  <c r="M8" s="2" t="s">
        <v>16</v>
      </c>
      <c r="N8" s="2" t="s">
        <v>17</v>
      </c>
      <c r="O8" s="2" t="s">
        <v>18</v>
      </c>
    </row>
    <row r="9" spans="1:15" x14ac:dyDescent="0.25">
      <c r="A9" s="5" t="s">
        <v>39</v>
      </c>
      <c r="B9" s="6"/>
      <c r="C9" s="6"/>
      <c r="D9" s="7"/>
      <c r="E9" s="8"/>
      <c r="F9" s="8"/>
      <c r="G9" s="8"/>
      <c r="H9" s="6"/>
      <c r="I9" s="9"/>
      <c r="J9" s="9"/>
      <c r="K9" s="9"/>
      <c r="L9" s="10"/>
      <c r="M9" s="9"/>
      <c r="N9" s="9"/>
      <c r="O9" s="9"/>
    </row>
    <row r="10" spans="1:15" x14ac:dyDescent="0.25">
      <c r="A10" s="23" t="s">
        <v>40</v>
      </c>
      <c r="B10" s="11">
        <v>230</v>
      </c>
      <c r="C10" s="11" t="s">
        <v>95</v>
      </c>
      <c r="D10" s="12">
        <v>6</v>
      </c>
      <c r="E10" s="42">
        <v>456</v>
      </c>
      <c r="F10" s="40">
        <v>0.78615643464041041</v>
      </c>
      <c r="G10" s="40">
        <v>6.3816811754580746E-2</v>
      </c>
      <c r="H10" s="13">
        <f t="shared" ref="H10:H13" si="0">IF(B10="","",$D10*B10)</f>
        <v>1380</v>
      </c>
      <c r="I10" s="14">
        <f t="shared" ref="I10:K13" si="1">IF(D10="","",$D10*E10)</f>
        <v>2736</v>
      </c>
      <c r="J10" s="14">
        <f t="shared" si="1"/>
        <v>4.7169386078424624</v>
      </c>
      <c r="K10" s="14">
        <f t="shared" si="1"/>
        <v>0.38290087052748445</v>
      </c>
      <c r="L10" s="15">
        <v>0.8</v>
      </c>
      <c r="M10" s="14">
        <f t="shared" ref="M10:O13" si="2">IF(I10="","",I10*$L10)</f>
        <v>2188.8000000000002</v>
      </c>
      <c r="N10" s="14">
        <f t="shared" si="2"/>
        <v>3.77355088627397</v>
      </c>
      <c r="O10" s="14">
        <f t="shared" si="2"/>
        <v>0.30632069642198756</v>
      </c>
    </row>
    <row r="11" spans="1:15" x14ac:dyDescent="0.25">
      <c r="A11" s="23" t="s">
        <v>42</v>
      </c>
      <c r="B11" s="11">
        <v>70</v>
      </c>
      <c r="C11" s="11" t="s">
        <v>95</v>
      </c>
      <c r="D11" s="12">
        <v>5</v>
      </c>
      <c r="E11" s="42">
        <v>751</v>
      </c>
      <c r="F11" s="40">
        <v>0.22269365680374584</v>
      </c>
      <c r="G11" s="40">
        <v>0.10512686916278385</v>
      </c>
      <c r="H11" s="13">
        <f t="shared" si="0"/>
        <v>350</v>
      </c>
      <c r="I11" s="14">
        <f t="shared" si="1"/>
        <v>3755</v>
      </c>
      <c r="J11" s="14">
        <f t="shared" si="1"/>
        <v>1.1134682840187291</v>
      </c>
      <c r="K11" s="14">
        <f t="shared" si="1"/>
        <v>0.52563434581391921</v>
      </c>
      <c r="L11" s="15">
        <v>0.8</v>
      </c>
      <c r="M11" s="14">
        <f t="shared" si="2"/>
        <v>3004</v>
      </c>
      <c r="N11" s="14">
        <f t="shared" si="2"/>
        <v>0.89077462721498335</v>
      </c>
      <c r="O11" s="14">
        <f t="shared" si="2"/>
        <v>0.42050747665113541</v>
      </c>
    </row>
    <row r="12" spans="1:15" x14ac:dyDescent="0.25">
      <c r="A12" s="24" t="s">
        <v>96</v>
      </c>
      <c r="B12" s="11">
        <v>150</v>
      </c>
      <c r="C12" s="11" t="s">
        <v>95</v>
      </c>
      <c r="D12" s="12">
        <v>1</v>
      </c>
      <c r="E12" s="42">
        <v>533</v>
      </c>
      <c r="F12" s="40">
        <v>0.131287989391768</v>
      </c>
      <c r="G12" s="40">
        <v>7.4623152056084149E-2</v>
      </c>
      <c r="H12" s="13">
        <f t="shared" si="0"/>
        <v>150</v>
      </c>
      <c r="I12" s="14">
        <f t="shared" si="1"/>
        <v>533</v>
      </c>
      <c r="J12" s="14">
        <f t="shared" si="1"/>
        <v>0.131287989391768</v>
      </c>
      <c r="K12" s="14">
        <f t="shared" si="1"/>
        <v>7.4623152056084149E-2</v>
      </c>
      <c r="L12" s="15">
        <v>0.8</v>
      </c>
      <c r="M12" s="14">
        <f t="shared" si="2"/>
        <v>426.40000000000003</v>
      </c>
      <c r="N12" s="14">
        <f t="shared" si="2"/>
        <v>0.10503039151341441</v>
      </c>
      <c r="O12" s="14">
        <f t="shared" si="2"/>
        <v>5.9698521644867324E-2</v>
      </c>
    </row>
    <row r="13" spans="1:15" x14ac:dyDescent="0.25">
      <c r="A13" s="23" t="s">
        <v>43</v>
      </c>
      <c r="B13" s="11">
        <v>220</v>
      </c>
      <c r="C13" s="11" t="s">
        <v>95</v>
      </c>
      <c r="D13" s="12">
        <v>6</v>
      </c>
      <c r="E13" s="42">
        <v>1093</v>
      </c>
      <c r="F13" s="40">
        <v>0.78527847826086961</v>
      </c>
      <c r="G13" s="40">
        <v>0.15308376409200697</v>
      </c>
      <c r="H13" s="13">
        <f t="shared" si="0"/>
        <v>1320</v>
      </c>
      <c r="I13" s="14">
        <f t="shared" si="1"/>
        <v>6558</v>
      </c>
      <c r="J13" s="14">
        <f t="shared" si="1"/>
        <v>4.7116708695652179</v>
      </c>
      <c r="K13" s="14">
        <f t="shared" si="1"/>
        <v>0.91850258455204181</v>
      </c>
      <c r="L13" s="15">
        <v>0.8</v>
      </c>
      <c r="M13" s="14">
        <f t="shared" si="2"/>
        <v>5246.4000000000005</v>
      </c>
      <c r="N13" s="14">
        <f t="shared" si="2"/>
        <v>3.7693366956521746</v>
      </c>
      <c r="O13" s="14">
        <f t="shared" si="2"/>
        <v>0.73480206764163347</v>
      </c>
    </row>
    <row r="14" spans="1:15" x14ac:dyDescent="0.25">
      <c r="A14" s="5" t="s">
        <v>44</v>
      </c>
      <c r="B14" s="6"/>
      <c r="C14" s="6"/>
      <c r="D14" s="7"/>
      <c r="E14" s="9"/>
      <c r="F14" s="41"/>
      <c r="G14" s="41"/>
      <c r="H14" s="6"/>
      <c r="I14" s="9"/>
      <c r="J14" s="9"/>
      <c r="K14" s="9"/>
      <c r="L14" s="10"/>
      <c r="M14" s="9"/>
      <c r="N14" s="9"/>
      <c r="O14" s="9"/>
    </row>
    <row r="15" spans="1:15" x14ac:dyDescent="0.25">
      <c r="A15" s="23" t="s">
        <v>45</v>
      </c>
      <c r="B15" s="11">
        <v>500</v>
      </c>
      <c r="C15" s="11" t="s">
        <v>46</v>
      </c>
      <c r="D15" s="12">
        <v>68</v>
      </c>
      <c r="E15" s="42">
        <v>3325</v>
      </c>
      <c r="F15" s="40">
        <v>0.48623981780386083</v>
      </c>
      <c r="G15" s="40">
        <v>0.46573564000873008</v>
      </c>
      <c r="H15" s="13">
        <f t="shared" ref="H15:H21" si="3">IF(B15="","",$D15*B15)</f>
        <v>34000</v>
      </c>
      <c r="I15" s="14">
        <f t="shared" ref="I15:K21" si="4">IF(D15="","",$D15*E15)</f>
        <v>226100</v>
      </c>
      <c r="J15" s="14">
        <f t="shared" si="4"/>
        <v>33.064307610662539</v>
      </c>
      <c r="K15" s="14">
        <f t="shared" si="4"/>
        <v>31.670023520593645</v>
      </c>
      <c r="L15" s="15">
        <v>0.8</v>
      </c>
      <c r="M15" s="14">
        <f t="shared" ref="M15:O21" si="5">IF(I15="","",I15*$L15)</f>
        <v>180880</v>
      </c>
      <c r="N15" s="14">
        <f t="shared" si="5"/>
        <v>26.451446088530034</v>
      </c>
      <c r="O15" s="14">
        <f t="shared" si="5"/>
        <v>25.336018816474919</v>
      </c>
    </row>
    <row r="16" spans="1:15" x14ac:dyDescent="0.25">
      <c r="A16" s="23" t="s">
        <v>47</v>
      </c>
      <c r="B16" s="11">
        <v>250</v>
      </c>
      <c r="C16" s="11" t="s">
        <v>46</v>
      </c>
      <c r="D16" s="12">
        <v>32</v>
      </c>
      <c r="E16" s="42">
        <v>299</v>
      </c>
      <c r="F16" s="40">
        <v>0.39141762955182063</v>
      </c>
      <c r="G16" s="40">
        <v>0</v>
      </c>
      <c r="H16" s="13">
        <f t="shared" si="3"/>
        <v>8000</v>
      </c>
      <c r="I16" s="14">
        <f t="shared" si="4"/>
        <v>9568</v>
      </c>
      <c r="J16" s="14">
        <f t="shared" si="4"/>
        <v>12.52536414565826</v>
      </c>
      <c r="K16" s="14">
        <f t="shared" si="4"/>
        <v>0</v>
      </c>
      <c r="L16" s="15">
        <v>0.8</v>
      </c>
      <c r="M16" s="14">
        <f t="shared" si="5"/>
        <v>7654.4000000000005</v>
      </c>
      <c r="N16" s="14">
        <f t="shared" si="5"/>
        <v>10.02029131652661</v>
      </c>
      <c r="O16" s="14">
        <f t="shared" si="5"/>
        <v>0</v>
      </c>
    </row>
    <row r="17" spans="1:19" x14ac:dyDescent="0.25">
      <c r="A17" s="24" t="s">
        <v>48</v>
      </c>
      <c r="B17" s="11">
        <v>200</v>
      </c>
      <c r="C17" s="11" t="s">
        <v>46</v>
      </c>
      <c r="D17" s="12">
        <v>9</v>
      </c>
      <c r="E17" s="42">
        <v>161</v>
      </c>
      <c r="F17" s="40">
        <v>0.20326855335500002</v>
      </c>
      <c r="G17" s="40">
        <v>0</v>
      </c>
      <c r="H17" s="13">
        <f t="shared" si="3"/>
        <v>1800</v>
      </c>
      <c r="I17" s="14">
        <f t="shared" si="4"/>
        <v>1449</v>
      </c>
      <c r="J17" s="14">
        <f t="shared" si="4"/>
        <v>1.8294169801950002</v>
      </c>
      <c r="K17" s="14">
        <f t="shared" si="4"/>
        <v>0</v>
      </c>
      <c r="L17" s="15">
        <v>0.8</v>
      </c>
      <c r="M17" s="14">
        <f t="shared" si="5"/>
        <v>1159.2</v>
      </c>
      <c r="N17" s="14">
        <f t="shared" si="5"/>
        <v>1.4635335841560002</v>
      </c>
      <c r="O17" s="14">
        <f t="shared" si="5"/>
        <v>0</v>
      </c>
    </row>
    <row r="18" spans="1:19" x14ac:dyDescent="0.25">
      <c r="A18" s="24" t="s">
        <v>49</v>
      </c>
      <c r="B18" s="11">
        <v>400</v>
      </c>
      <c r="C18" s="11" t="s">
        <v>46</v>
      </c>
      <c r="D18" s="12">
        <v>80</v>
      </c>
      <c r="E18" s="42">
        <v>1622</v>
      </c>
      <c r="F18" s="40">
        <v>0.47670883622219667</v>
      </c>
      <c r="G18" s="40">
        <v>0.22685793220726827</v>
      </c>
      <c r="H18" s="13">
        <f t="shared" si="3"/>
        <v>32000</v>
      </c>
      <c r="I18" s="14">
        <f t="shared" si="4"/>
        <v>129760</v>
      </c>
      <c r="J18" s="14">
        <f t="shared" si="4"/>
        <v>38.136706897775731</v>
      </c>
      <c r="K18" s="14">
        <f t="shared" si="4"/>
        <v>18.148634576581461</v>
      </c>
      <c r="L18" s="15">
        <v>0.8</v>
      </c>
      <c r="M18" s="14">
        <f t="shared" si="5"/>
        <v>103808</v>
      </c>
      <c r="N18" s="14">
        <f t="shared" si="5"/>
        <v>30.509365518220587</v>
      </c>
      <c r="O18" s="14">
        <f t="shared" si="5"/>
        <v>14.518907661265169</v>
      </c>
    </row>
    <row r="19" spans="1:19" ht="15.75" customHeight="1" x14ac:dyDescent="0.25">
      <c r="A19" s="24" t="s">
        <v>50</v>
      </c>
      <c r="B19" s="11">
        <v>20</v>
      </c>
      <c r="C19" s="11" t="s">
        <v>46</v>
      </c>
      <c r="D19" s="12">
        <v>230</v>
      </c>
      <c r="E19" s="42">
        <v>72.599999999999994</v>
      </c>
      <c r="F19" s="40">
        <v>6.8876999999999994E-2</v>
      </c>
      <c r="G19" s="40">
        <v>0</v>
      </c>
      <c r="H19" s="13">
        <f t="shared" si="3"/>
        <v>4600</v>
      </c>
      <c r="I19" s="14">
        <f t="shared" si="4"/>
        <v>16698</v>
      </c>
      <c r="J19" s="14">
        <f t="shared" si="4"/>
        <v>15.841709999999999</v>
      </c>
      <c r="K19" s="14">
        <f t="shared" si="4"/>
        <v>0</v>
      </c>
      <c r="L19" s="15">
        <v>0.8</v>
      </c>
      <c r="M19" s="14">
        <f t="shared" si="5"/>
        <v>13358.400000000001</v>
      </c>
      <c r="N19" s="14">
        <f t="shared" si="5"/>
        <v>12.673368</v>
      </c>
      <c r="O19" s="14">
        <f t="shared" si="5"/>
        <v>0</v>
      </c>
    </row>
    <row r="20" spans="1:19" x14ac:dyDescent="0.25">
      <c r="A20" s="24" t="s">
        <v>51</v>
      </c>
      <c r="B20" s="11">
        <v>500</v>
      </c>
      <c r="C20" s="11" t="s">
        <v>46</v>
      </c>
      <c r="D20" s="12">
        <v>5</v>
      </c>
      <c r="E20" s="42">
        <v>1910</v>
      </c>
      <c r="F20" s="40">
        <v>9.5270430319778915E-2</v>
      </c>
      <c r="G20" s="40">
        <v>0.69864982234504547</v>
      </c>
      <c r="H20" s="13">
        <f t="shared" si="3"/>
        <v>2500</v>
      </c>
      <c r="I20" s="14">
        <f t="shared" si="4"/>
        <v>9550</v>
      </c>
      <c r="J20" s="14">
        <f t="shared" si="4"/>
        <v>0.47635215159889455</v>
      </c>
      <c r="K20" s="14">
        <f t="shared" si="4"/>
        <v>3.4932491117252273</v>
      </c>
      <c r="L20" s="15">
        <v>0.8</v>
      </c>
      <c r="M20" s="14">
        <f t="shared" si="5"/>
        <v>7640</v>
      </c>
      <c r="N20" s="14">
        <f t="shared" si="5"/>
        <v>0.38108172127911566</v>
      </c>
      <c r="O20" s="14">
        <f t="shared" si="5"/>
        <v>2.7945992893801819</v>
      </c>
    </row>
    <row r="21" spans="1:19" x14ac:dyDescent="0.25">
      <c r="A21" s="24" t="s">
        <v>52</v>
      </c>
      <c r="B21" s="11">
        <v>50</v>
      </c>
      <c r="C21" s="11" t="s">
        <v>53</v>
      </c>
      <c r="D21" s="12">
        <v>166</v>
      </c>
      <c r="E21" s="42">
        <v>462.6</v>
      </c>
      <c r="F21" s="40">
        <v>0.13458965309237972</v>
      </c>
      <c r="G21" s="40">
        <v>0.80945746933946638</v>
      </c>
      <c r="H21" s="13">
        <f t="shared" si="3"/>
        <v>8300</v>
      </c>
      <c r="I21" s="14">
        <f t="shared" si="4"/>
        <v>76791.600000000006</v>
      </c>
      <c r="J21" s="14">
        <f t="shared" si="4"/>
        <v>22.341882413335032</v>
      </c>
      <c r="K21" s="14">
        <f t="shared" si="4"/>
        <v>134.36993991035143</v>
      </c>
      <c r="L21" s="15">
        <v>0.8</v>
      </c>
      <c r="M21" s="14">
        <f t="shared" si="5"/>
        <v>61433.280000000006</v>
      </c>
      <c r="N21" s="14">
        <f t="shared" si="5"/>
        <v>17.873505930668028</v>
      </c>
      <c r="O21" s="14">
        <f t="shared" si="5"/>
        <v>107.49595192828116</v>
      </c>
    </row>
    <row r="22" spans="1:19" x14ac:dyDescent="0.25">
      <c r="A22" s="5" t="s">
        <v>89</v>
      </c>
      <c r="B22" s="6"/>
      <c r="C22" s="6"/>
      <c r="D22" s="7"/>
      <c r="E22" s="9"/>
      <c r="F22" s="41"/>
      <c r="G22" s="41"/>
      <c r="H22" s="6"/>
      <c r="I22" s="9"/>
      <c r="J22" s="9"/>
      <c r="K22" s="9"/>
      <c r="L22" s="10"/>
      <c r="M22" s="9"/>
      <c r="N22" s="9"/>
      <c r="O22" s="9"/>
    </row>
    <row r="23" spans="1:19" x14ac:dyDescent="0.25">
      <c r="A23" s="36" t="s">
        <v>20</v>
      </c>
      <c r="B23" s="11">
        <v>400</v>
      </c>
      <c r="C23" s="11" t="s">
        <v>34</v>
      </c>
      <c r="D23" s="12">
        <v>53</v>
      </c>
      <c r="E23" s="42">
        <v>21.6</v>
      </c>
      <c r="F23" s="40">
        <v>2E-3</v>
      </c>
      <c r="G23" s="40">
        <v>2E-3</v>
      </c>
      <c r="H23" s="13">
        <f t="shared" ref="H23:H35" si="6">IF(B23="","",$D23*B23)</f>
        <v>21200</v>
      </c>
      <c r="I23" s="14">
        <f>IF(D23="","",$D23*E23)</f>
        <v>1144.8000000000002</v>
      </c>
      <c r="J23" s="14">
        <f>IF(E23="","",$D23*F23)</f>
        <v>0.106</v>
      </c>
      <c r="K23" s="14">
        <f>IF(F23="","",$D23*G23)</f>
        <v>0.106</v>
      </c>
      <c r="L23" s="15">
        <v>0.8</v>
      </c>
      <c r="M23" s="14">
        <f t="shared" ref="M23:M35" si="7">IF(I23="","",I23*$L23)</f>
        <v>915.84000000000015</v>
      </c>
      <c r="N23" s="14">
        <f t="shared" ref="N23:N35" si="8">IF(J23="","",J23*$L23)</f>
        <v>8.48E-2</v>
      </c>
      <c r="O23" s="14">
        <f t="shared" ref="O23:O35" si="9">IF(K23="","",K23*$L23)</f>
        <v>8.48E-2</v>
      </c>
      <c r="Q23" s="22">
        <f>SUM(M36,M67,M98)</f>
        <v>1771229.9287253339</v>
      </c>
      <c r="R23" s="22">
        <f>SUM(N36,N67,N98)</f>
        <v>469.25064617158182</v>
      </c>
      <c r="S23" s="22">
        <f>SUM(O36,O67,O98)</f>
        <v>654.90904019315121</v>
      </c>
    </row>
    <row r="24" spans="1:19" x14ac:dyDescent="0.25">
      <c r="A24" s="36" t="s">
        <v>21</v>
      </c>
      <c r="B24" s="11">
        <v>20</v>
      </c>
      <c r="C24" s="11" t="s">
        <v>35</v>
      </c>
      <c r="D24" s="12">
        <v>40.963999999999999</v>
      </c>
      <c r="E24" s="42">
        <v>217</v>
      </c>
      <c r="F24" s="40">
        <v>2.2097435897435895E-2</v>
      </c>
      <c r="G24" s="40">
        <v>2.2097435897435895E-2</v>
      </c>
      <c r="H24" s="13">
        <f t="shared" si="6"/>
        <v>819.28</v>
      </c>
      <c r="I24" s="14">
        <f t="shared" ref="I24:I35" si="10">IF(D24="","",$D24*E24)</f>
        <v>8889.1880000000001</v>
      </c>
      <c r="J24" s="14">
        <f t="shared" ref="J24:J35" si="11">IF(E24="","",$D24*F24)</f>
        <v>0.90519936410256396</v>
      </c>
      <c r="K24" s="14">
        <f t="shared" ref="K24:K35" si="12">IF(F24="","",$D24*G24)</f>
        <v>0.90519936410256396</v>
      </c>
      <c r="L24" s="15">
        <v>0.8</v>
      </c>
      <c r="M24" s="14">
        <f t="shared" si="7"/>
        <v>7111.3504000000003</v>
      </c>
      <c r="N24" s="14">
        <f t="shared" si="8"/>
        <v>0.72415949128205126</v>
      </c>
      <c r="O24" s="14">
        <f t="shared" si="9"/>
        <v>0.72415949128205126</v>
      </c>
    </row>
    <row r="25" spans="1:19" x14ac:dyDescent="0.25">
      <c r="A25" s="36" t="s">
        <v>22</v>
      </c>
      <c r="B25" s="11">
        <v>10</v>
      </c>
      <c r="C25" s="11" t="s">
        <v>35</v>
      </c>
      <c r="D25" s="12">
        <v>40.963999999999999</v>
      </c>
      <c r="E25" s="42">
        <v>35.5</v>
      </c>
      <c r="F25" s="40">
        <v>7.0000000000000001E-3</v>
      </c>
      <c r="G25" s="40">
        <v>7.0000000000000001E-3</v>
      </c>
      <c r="H25" s="13">
        <f t="shared" si="6"/>
        <v>409.64</v>
      </c>
      <c r="I25" s="14">
        <f t="shared" si="10"/>
        <v>1454.222</v>
      </c>
      <c r="J25" s="14">
        <f t="shared" si="11"/>
        <v>0.286748</v>
      </c>
      <c r="K25" s="14">
        <f t="shared" si="12"/>
        <v>0.286748</v>
      </c>
      <c r="L25" s="15">
        <v>0.8</v>
      </c>
      <c r="M25" s="14">
        <f t="shared" si="7"/>
        <v>1163.3776</v>
      </c>
      <c r="N25" s="14">
        <f t="shared" si="8"/>
        <v>0.2293984</v>
      </c>
      <c r="O25" s="14">
        <f t="shared" si="9"/>
        <v>0.2293984</v>
      </c>
    </row>
    <row r="26" spans="1:19" x14ac:dyDescent="0.25">
      <c r="A26" s="36" t="s">
        <v>23</v>
      </c>
      <c r="B26" s="11">
        <v>10</v>
      </c>
      <c r="C26" s="11" t="s">
        <v>35</v>
      </c>
      <c r="D26" s="12">
        <v>20.481999999999999</v>
      </c>
      <c r="E26" s="42">
        <v>213</v>
      </c>
      <c r="F26" s="40">
        <v>4.2000000000000003E-2</v>
      </c>
      <c r="G26" s="40">
        <v>4.2000000000000003E-2</v>
      </c>
      <c r="H26" s="13">
        <f t="shared" si="6"/>
        <v>204.82</v>
      </c>
      <c r="I26" s="14">
        <f t="shared" si="10"/>
        <v>4362.6660000000002</v>
      </c>
      <c r="J26" s="14">
        <f t="shared" si="11"/>
        <v>0.86024400000000001</v>
      </c>
      <c r="K26" s="14">
        <f t="shared" si="12"/>
        <v>0.86024400000000001</v>
      </c>
      <c r="L26" s="15">
        <v>0.8</v>
      </c>
      <c r="M26" s="14">
        <f t="shared" si="7"/>
        <v>3490.1328000000003</v>
      </c>
      <c r="N26" s="14">
        <f t="shared" si="8"/>
        <v>0.68819520000000001</v>
      </c>
      <c r="O26" s="14">
        <f t="shared" si="9"/>
        <v>0.68819520000000001</v>
      </c>
    </row>
    <row r="27" spans="1:19" x14ac:dyDescent="0.25">
      <c r="A27" s="36" t="s">
        <v>24</v>
      </c>
      <c r="B27" s="11">
        <v>4</v>
      </c>
      <c r="C27" s="11" t="s">
        <v>35</v>
      </c>
      <c r="D27" s="12">
        <v>122.89200000000001</v>
      </c>
      <c r="E27" s="42">
        <v>89.4</v>
      </c>
      <c r="F27" s="40">
        <v>0.01</v>
      </c>
      <c r="G27" s="40">
        <v>0.01</v>
      </c>
      <c r="H27" s="13">
        <f t="shared" si="6"/>
        <v>491.56800000000004</v>
      </c>
      <c r="I27" s="14">
        <f t="shared" si="10"/>
        <v>10986.544800000001</v>
      </c>
      <c r="J27" s="14">
        <f t="shared" si="11"/>
        <v>1.2289200000000002</v>
      </c>
      <c r="K27" s="14">
        <f t="shared" si="12"/>
        <v>1.2289200000000002</v>
      </c>
      <c r="L27" s="15">
        <v>0.8</v>
      </c>
      <c r="M27" s="14">
        <f t="shared" si="7"/>
        <v>8789.2358400000012</v>
      </c>
      <c r="N27" s="14">
        <f t="shared" si="8"/>
        <v>0.98313600000000023</v>
      </c>
      <c r="O27" s="14">
        <f t="shared" si="9"/>
        <v>0.98313600000000023</v>
      </c>
    </row>
    <row r="28" spans="1:19" x14ac:dyDescent="0.25">
      <c r="A28" s="36" t="s">
        <v>25</v>
      </c>
      <c r="B28" s="11">
        <v>15</v>
      </c>
      <c r="C28" s="11" t="s">
        <v>35</v>
      </c>
      <c r="D28" s="12">
        <v>11.333373333333334</v>
      </c>
      <c r="E28" s="42">
        <v>120.7</v>
      </c>
      <c r="F28" s="40">
        <v>1.38E-2</v>
      </c>
      <c r="G28" s="40">
        <v>1.38E-2</v>
      </c>
      <c r="H28" s="13">
        <f t="shared" si="6"/>
        <v>170.00060000000002</v>
      </c>
      <c r="I28" s="14">
        <f t="shared" si="10"/>
        <v>1367.9381613333335</v>
      </c>
      <c r="J28" s="14">
        <f t="shared" si="11"/>
        <v>0.156400552</v>
      </c>
      <c r="K28" s="14">
        <f t="shared" si="12"/>
        <v>0.156400552</v>
      </c>
      <c r="L28" s="15">
        <v>0.8</v>
      </c>
      <c r="M28" s="14">
        <f t="shared" si="7"/>
        <v>1094.3505290666669</v>
      </c>
      <c r="N28" s="14">
        <f t="shared" si="8"/>
        <v>0.12512044159999999</v>
      </c>
      <c r="O28" s="14">
        <f t="shared" si="9"/>
        <v>0.12512044159999999</v>
      </c>
    </row>
    <row r="29" spans="1:19" x14ac:dyDescent="0.25">
      <c r="A29" s="36" t="s">
        <v>26</v>
      </c>
      <c r="B29" s="11">
        <v>75</v>
      </c>
      <c r="C29" s="11" t="s">
        <v>35</v>
      </c>
      <c r="D29" s="12">
        <v>8.5000300000000006</v>
      </c>
      <c r="E29" s="42">
        <v>246</v>
      </c>
      <c r="F29" s="40">
        <v>2.8000000000000001E-2</v>
      </c>
      <c r="G29" s="40">
        <v>2.8000000000000001E-2</v>
      </c>
      <c r="H29" s="13">
        <f t="shared" si="6"/>
        <v>637.50225</v>
      </c>
      <c r="I29" s="14">
        <f t="shared" si="10"/>
        <v>2091.00738</v>
      </c>
      <c r="J29" s="14">
        <f t="shared" si="11"/>
        <v>0.23800084000000002</v>
      </c>
      <c r="K29" s="14">
        <f t="shared" si="12"/>
        <v>0.23800084000000002</v>
      </c>
      <c r="L29" s="15">
        <v>0.8</v>
      </c>
      <c r="M29" s="14">
        <f t="shared" si="7"/>
        <v>1672.8059040000001</v>
      </c>
      <c r="N29" s="14">
        <f t="shared" si="8"/>
        <v>0.19040067200000002</v>
      </c>
      <c r="O29" s="14">
        <f t="shared" si="9"/>
        <v>0.19040067200000002</v>
      </c>
    </row>
    <row r="30" spans="1:19" x14ac:dyDescent="0.25">
      <c r="A30" s="36" t="s">
        <v>27</v>
      </c>
      <c r="B30" s="11">
        <v>20</v>
      </c>
      <c r="C30" s="11" t="s">
        <v>35</v>
      </c>
      <c r="D30" s="12">
        <v>35.112000000000002</v>
      </c>
      <c r="E30" s="42">
        <v>12.58</v>
      </c>
      <c r="F30" s="40">
        <v>3.3999999999999998E-3</v>
      </c>
      <c r="G30" s="40">
        <v>3.3999999999999998E-3</v>
      </c>
      <c r="H30" s="13">
        <f t="shared" si="6"/>
        <v>702.24</v>
      </c>
      <c r="I30" s="14">
        <f t="shared" si="10"/>
        <v>441.70896000000005</v>
      </c>
      <c r="J30" s="14">
        <f t="shared" si="11"/>
        <v>0.1193808</v>
      </c>
      <c r="K30" s="14">
        <f t="shared" si="12"/>
        <v>0.1193808</v>
      </c>
      <c r="L30" s="15">
        <v>0.8</v>
      </c>
      <c r="M30" s="14">
        <f t="shared" si="7"/>
        <v>353.36716800000005</v>
      </c>
      <c r="N30" s="14">
        <f t="shared" si="8"/>
        <v>9.5504640000000002E-2</v>
      </c>
      <c r="O30" s="14">
        <f t="shared" si="9"/>
        <v>9.5504640000000002E-2</v>
      </c>
    </row>
    <row r="31" spans="1:19" x14ac:dyDescent="0.25">
      <c r="A31" s="36" t="s">
        <v>28</v>
      </c>
      <c r="B31" s="11">
        <v>5</v>
      </c>
      <c r="C31" s="11" t="s">
        <v>35</v>
      </c>
      <c r="D31" s="12">
        <v>175.56000000000003</v>
      </c>
      <c r="E31" s="42">
        <v>21</v>
      </c>
      <c r="F31" s="40">
        <v>2.0000000000000001E-4</v>
      </c>
      <c r="G31" s="40">
        <v>2.0000000000000001E-4</v>
      </c>
      <c r="H31" s="13">
        <f t="shared" si="6"/>
        <v>877.80000000000018</v>
      </c>
      <c r="I31" s="14">
        <f t="shared" si="10"/>
        <v>3686.7600000000007</v>
      </c>
      <c r="J31" s="14">
        <f t="shared" si="11"/>
        <v>3.5112000000000011E-2</v>
      </c>
      <c r="K31" s="14">
        <f t="shared" si="12"/>
        <v>3.5112000000000011E-2</v>
      </c>
      <c r="L31" s="15">
        <v>0.8</v>
      </c>
      <c r="M31" s="14">
        <f t="shared" si="7"/>
        <v>2949.4080000000008</v>
      </c>
      <c r="N31" s="14">
        <f t="shared" si="8"/>
        <v>2.808960000000001E-2</v>
      </c>
      <c r="O31" s="14">
        <f t="shared" si="9"/>
        <v>2.808960000000001E-2</v>
      </c>
    </row>
    <row r="32" spans="1:19" x14ac:dyDescent="0.25">
      <c r="A32" s="36" t="s">
        <v>29</v>
      </c>
      <c r="B32" s="11">
        <v>50</v>
      </c>
      <c r="C32" s="11" t="s">
        <v>35</v>
      </c>
      <c r="D32" s="12">
        <v>70.224000000000004</v>
      </c>
      <c r="E32" s="42">
        <v>12.58</v>
      </c>
      <c r="F32" s="40">
        <v>3.3999999999999998E-3</v>
      </c>
      <c r="G32" s="40">
        <v>3.3999999999999998E-3</v>
      </c>
      <c r="H32" s="13">
        <f t="shared" si="6"/>
        <v>3511.2000000000003</v>
      </c>
      <c r="I32" s="14">
        <f t="shared" si="10"/>
        <v>883.41792000000009</v>
      </c>
      <c r="J32" s="14">
        <f t="shared" si="11"/>
        <v>0.23876159999999999</v>
      </c>
      <c r="K32" s="14">
        <f t="shared" si="12"/>
        <v>0.23876159999999999</v>
      </c>
      <c r="L32" s="15">
        <v>0.8</v>
      </c>
      <c r="M32" s="14">
        <f t="shared" si="7"/>
        <v>706.7343360000001</v>
      </c>
      <c r="N32" s="14">
        <f t="shared" si="8"/>
        <v>0.19100928</v>
      </c>
      <c r="O32" s="14">
        <f t="shared" si="9"/>
        <v>0.19100928</v>
      </c>
    </row>
    <row r="33" spans="1:17" x14ac:dyDescent="0.25">
      <c r="A33" s="36" t="s">
        <v>30</v>
      </c>
      <c r="B33" s="11">
        <v>40</v>
      </c>
      <c r="C33" s="11" t="s">
        <v>35</v>
      </c>
      <c r="D33" s="12">
        <v>35.112000000000002</v>
      </c>
      <c r="E33" s="42">
        <v>12.58</v>
      </c>
      <c r="F33" s="40">
        <v>3.3999999999999998E-3</v>
      </c>
      <c r="G33" s="40">
        <v>3.3999999999999998E-3</v>
      </c>
      <c r="H33" s="13">
        <f t="shared" si="6"/>
        <v>1404.48</v>
      </c>
      <c r="I33" s="14">
        <f t="shared" si="10"/>
        <v>441.70896000000005</v>
      </c>
      <c r="J33" s="14">
        <f t="shared" si="11"/>
        <v>0.1193808</v>
      </c>
      <c r="K33" s="14">
        <f t="shared" si="12"/>
        <v>0.1193808</v>
      </c>
      <c r="L33" s="15">
        <v>0.8</v>
      </c>
      <c r="M33" s="14">
        <f t="shared" si="7"/>
        <v>353.36716800000005</v>
      </c>
      <c r="N33" s="14">
        <f t="shared" si="8"/>
        <v>9.5504640000000002E-2</v>
      </c>
      <c r="O33" s="14">
        <f t="shared" si="9"/>
        <v>9.5504640000000002E-2</v>
      </c>
    </row>
    <row r="34" spans="1:17" x14ac:dyDescent="0.25">
      <c r="A34" s="36" t="s">
        <v>31</v>
      </c>
      <c r="B34" s="11">
        <v>30</v>
      </c>
      <c r="C34" s="11" t="s">
        <v>35</v>
      </c>
      <c r="D34" s="12">
        <v>26.6</v>
      </c>
      <c r="E34" s="42">
        <v>80</v>
      </c>
      <c r="F34" s="40">
        <v>8.9999999999999993E-3</v>
      </c>
      <c r="G34" s="40">
        <v>8.9999999999999993E-3</v>
      </c>
      <c r="H34" s="13">
        <f t="shared" si="6"/>
        <v>798</v>
      </c>
      <c r="I34" s="14">
        <f t="shared" si="10"/>
        <v>2128</v>
      </c>
      <c r="J34" s="14">
        <f t="shared" si="11"/>
        <v>0.2394</v>
      </c>
      <c r="K34" s="14">
        <f t="shared" si="12"/>
        <v>0.2394</v>
      </c>
      <c r="L34" s="15">
        <v>0.8</v>
      </c>
      <c r="M34" s="14">
        <f t="shared" si="7"/>
        <v>1702.4</v>
      </c>
      <c r="N34" s="14">
        <f t="shared" si="8"/>
        <v>0.19152000000000002</v>
      </c>
      <c r="O34" s="14">
        <f t="shared" si="9"/>
        <v>0.19152000000000002</v>
      </c>
    </row>
    <row r="35" spans="1:17" hidden="1" x14ac:dyDescent="0.25">
      <c r="A35" s="37" t="s">
        <v>32</v>
      </c>
      <c r="B35" s="25">
        <v>250</v>
      </c>
      <c r="C35" s="25" t="s">
        <v>36</v>
      </c>
      <c r="D35" s="30">
        <v>45.6</v>
      </c>
      <c r="E35" s="29">
        <v>0</v>
      </c>
      <c r="F35" s="29">
        <v>0</v>
      </c>
      <c r="G35" s="29">
        <v>0</v>
      </c>
      <c r="H35" s="31">
        <f t="shared" si="6"/>
        <v>11400</v>
      </c>
      <c r="I35" s="32">
        <f t="shared" si="10"/>
        <v>0</v>
      </c>
      <c r="J35" s="32">
        <f t="shared" si="11"/>
        <v>0</v>
      </c>
      <c r="K35" s="32">
        <f t="shared" si="12"/>
        <v>0</v>
      </c>
      <c r="L35" s="33">
        <v>1</v>
      </c>
      <c r="M35" s="32">
        <f t="shared" si="7"/>
        <v>0</v>
      </c>
      <c r="N35" s="32">
        <f t="shared" si="8"/>
        <v>0</v>
      </c>
      <c r="O35" s="32">
        <f t="shared" si="9"/>
        <v>0</v>
      </c>
    </row>
    <row r="36" spans="1:17" ht="17.25" customHeight="1" x14ac:dyDescent="0.25">
      <c r="A36" s="1"/>
      <c r="B36" s="16"/>
      <c r="C36" s="16"/>
      <c r="D36" s="16"/>
      <c r="E36" s="17"/>
      <c r="F36" s="17"/>
      <c r="G36" s="17"/>
      <c r="H36" s="13">
        <f>SUM(H10:H35)</f>
        <v>137026.53085000001</v>
      </c>
      <c r="I36" s="14">
        <f>SUM(I10:I35)</f>
        <v>521376.56218133337</v>
      </c>
      <c r="J36" s="14">
        <f>SUM(J10:J35)</f>
        <v>139.42265390614617</v>
      </c>
      <c r="K36" s="14">
        <f>SUM(K10:K35)</f>
        <v>194.11705602830381</v>
      </c>
      <c r="L36" s="1"/>
      <c r="M36" s="14">
        <f>SUM(M10:M35)</f>
        <v>417101.24974506686</v>
      </c>
      <c r="N36" s="14">
        <f>SUM(N10:N35)</f>
        <v>111.53812312491696</v>
      </c>
      <c r="O36" s="14">
        <f>SUM(O10:O35)</f>
        <v>155.2936448226431</v>
      </c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7" ht="18.75" x14ac:dyDescent="0.25">
      <c r="A38" s="1"/>
      <c r="B38" s="43" t="s">
        <v>19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7" ht="60" x14ac:dyDescent="0.25">
      <c r="A39" s="2" t="s">
        <v>7</v>
      </c>
      <c r="B39" s="3" t="s">
        <v>91</v>
      </c>
      <c r="C39" s="3" t="s">
        <v>33</v>
      </c>
      <c r="D39" s="4" t="s">
        <v>97</v>
      </c>
      <c r="E39" s="2" t="s">
        <v>8</v>
      </c>
      <c r="F39" s="2" t="s">
        <v>9</v>
      </c>
      <c r="G39" s="2" t="s">
        <v>10</v>
      </c>
      <c r="H39" s="2" t="s">
        <v>11</v>
      </c>
      <c r="I39" s="2" t="s">
        <v>12</v>
      </c>
      <c r="J39" s="2" t="s">
        <v>13</v>
      </c>
      <c r="K39" s="2" t="s">
        <v>14</v>
      </c>
      <c r="L39" s="2" t="s">
        <v>15</v>
      </c>
      <c r="M39" s="2" t="s">
        <v>16</v>
      </c>
      <c r="N39" s="2" t="s">
        <v>17</v>
      </c>
      <c r="O39" s="2" t="s">
        <v>18</v>
      </c>
      <c r="Q39" s="22"/>
    </row>
    <row r="40" spans="1:17" ht="35.1" customHeight="1" x14ac:dyDescent="0.25">
      <c r="A40" s="5" t="s">
        <v>39</v>
      </c>
      <c r="B40" s="6"/>
      <c r="C40" s="6"/>
      <c r="D40" s="7"/>
      <c r="E40" s="8"/>
      <c r="F40" s="8"/>
      <c r="G40" s="8"/>
      <c r="H40" s="6"/>
      <c r="I40" s="9"/>
      <c r="J40" s="9"/>
      <c r="K40" s="9"/>
      <c r="L40" s="10"/>
      <c r="M40" s="9"/>
      <c r="N40" s="9"/>
      <c r="O40" s="9"/>
    </row>
    <row r="41" spans="1:17" x14ac:dyDescent="0.25">
      <c r="A41" s="23" t="s">
        <v>40</v>
      </c>
      <c r="B41" s="11">
        <v>230</v>
      </c>
      <c r="C41" s="11" t="s">
        <v>41</v>
      </c>
      <c r="D41" s="12">
        <v>8</v>
      </c>
      <c r="E41" s="42">
        <v>456</v>
      </c>
      <c r="F41" s="38">
        <v>0.78615643464041041</v>
      </c>
      <c r="G41" s="38">
        <v>6.3816811754580746E-2</v>
      </c>
      <c r="H41" s="13">
        <f t="shared" ref="H41:H44" si="13">IF(B41="","",$D41*B41)</f>
        <v>1840</v>
      </c>
      <c r="I41" s="14">
        <f t="shared" ref="I41:K44" si="14">IF(D41="","",$D41*E41)</f>
        <v>3648</v>
      </c>
      <c r="J41" s="14">
        <f t="shared" si="14"/>
        <v>6.2892514771232833</v>
      </c>
      <c r="K41" s="14">
        <f t="shared" si="14"/>
        <v>0.51053449403664597</v>
      </c>
      <c r="L41" s="15">
        <v>0.8</v>
      </c>
      <c r="M41" s="14">
        <f t="shared" ref="M41:O44" si="15">IF(I41="","",I41*$L41)</f>
        <v>2918.4</v>
      </c>
      <c r="N41" s="14">
        <f t="shared" si="15"/>
        <v>5.0314011816986266</v>
      </c>
      <c r="O41" s="14">
        <f t="shared" si="15"/>
        <v>0.40842759522931682</v>
      </c>
    </row>
    <row r="42" spans="1:17" x14ac:dyDescent="0.25">
      <c r="A42" s="23" t="s">
        <v>42</v>
      </c>
      <c r="B42" s="11">
        <v>70</v>
      </c>
      <c r="C42" s="11" t="s">
        <v>41</v>
      </c>
      <c r="D42" s="12">
        <v>7</v>
      </c>
      <c r="E42" s="42">
        <v>751</v>
      </c>
      <c r="F42" s="38">
        <v>0.22269365680374584</v>
      </c>
      <c r="G42" s="38">
        <v>0.10512686916278385</v>
      </c>
      <c r="H42" s="13">
        <f t="shared" si="13"/>
        <v>490</v>
      </c>
      <c r="I42" s="14">
        <f t="shared" si="14"/>
        <v>5257</v>
      </c>
      <c r="J42" s="14">
        <f t="shared" si="14"/>
        <v>1.5588555976262208</v>
      </c>
      <c r="K42" s="14">
        <f t="shared" si="14"/>
        <v>0.73588808413948703</v>
      </c>
      <c r="L42" s="15">
        <v>0.8</v>
      </c>
      <c r="M42" s="14">
        <f t="shared" si="15"/>
        <v>4205.6000000000004</v>
      </c>
      <c r="N42" s="14">
        <f t="shared" si="15"/>
        <v>1.2470844781009767</v>
      </c>
      <c r="O42" s="14">
        <f t="shared" si="15"/>
        <v>0.5887104673115896</v>
      </c>
    </row>
    <row r="43" spans="1:17" x14ac:dyDescent="0.25">
      <c r="A43" s="24" t="s">
        <v>96</v>
      </c>
      <c r="B43" s="11">
        <v>150</v>
      </c>
      <c r="C43" s="11" t="s">
        <v>41</v>
      </c>
      <c r="D43" s="12">
        <v>2</v>
      </c>
      <c r="E43" s="42">
        <v>533</v>
      </c>
      <c r="F43" s="38">
        <v>0.131287989391768</v>
      </c>
      <c r="G43" s="38">
        <v>7.4623152056084149E-2</v>
      </c>
      <c r="H43" s="13">
        <f t="shared" si="13"/>
        <v>300</v>
      </c>
      <c r="I43" s="14">
        <f t="shared" si="14"/>
        <v>1066</v>
      </c>
      <c r="J43" s="14">
        <f t="shared" si="14"/>
        <v>0.262575978783536</v>
      </c>
      <c r="K43" s="14">
        <f t="shared" si="14"/>
        <v>0.1492463041121683</v>
      </c>
      <c r="L43" s="15">
        <v>0.8</v>
      </c>
      <c r="M43" s="14">
        <f t="shared" si="15"/>
        <v>852.80000000000007</v>
      </c>
      <c r="N43" s="14">
        <f t="shared" si="15"/>
        <v>0.21006078302682882</v>
      </c>
      <c r="O43" s="14">
        <f t="shared" si="15"/>
        <v>0.11939704328973465</v>
      </c>
    </row>
    <row r="44" spans="1:17" x14ac:dyDescent="0.25">
      <c r="A44" s="23" t="s">
        <v>43</v>
      </c>
      <c r="B44" s="11">
        <v>220</v>
      </c>
      <c r="C44" s="11" t="s">
        <v>41</v>
      </c>
      <c r="D44" s="12">
        <v>8</v>
      </c>
      <c r="E44" s="42">
        <v>1093</v>
      </c>
      <c r="F44" s="38">
        <v>0.78527847826086961</v>
      </c>
      <c r="G44" s="38">
        <v>0.15308376409200697</v>
      </c>
      <c r="H44" s="13">
        <f t="shared" si="13"/>
        <v>1760</v>
      </c>
      <c r="I44" s="14">
        <f t="shared" si="14"/>
        <v>8744</v>
      </c>
      <c r="J44" s="14">
        <f t="shared" si="14"/>
        <v>6.2822278260869568</v>
      </c>
      <c r="K44" s="14">
        <f t="shared" si="14"/>
        <v>1.2246701127360557</v>
      </c>
      <c r="L44" s="15">
        <v>0.8</v>
      </c>
      <c r="M44" s="14">
        <f t="shared" si="15"/>
        <v>6995.2000000000007</v>
      </c>
      <c r="N44" s="14">
        <f t="shared" si="15"/>
        <v>5.0257822608695655</v>
      </c>
      <c r="O44" s="14">
        <f t="shared" si="15"/>
        <v>0.97973609018884467</v>
      </c>
    </row>
    <row r="45" spans="1:17" x14ac:dyDescent="0.25">
      <c r="A45" s="5" t="s">
        <v>44</v>
      </c>
      <c r="B45" s="6"/>
      <c r="C45" s="6"/>
      <c r="D45" s="7"/>
      <c r="E45" s="9"/>
      <c r="F45" s="39"/>
      <c r="G45" s="39"/>
      <c r="H45" s="6"/>
      <c r="I45" s="9"/>
      <c r="J45" s="9"/>
      <c r="K45" s="9"/>
      <c r="L45" s="10"/>
      <c r="M45" s="9"/>
      <c r="N45" s="9"/>
      <c r="O45" s="9"/>
    </row>
    <row r="46" spans="1:17" x14ac:dyDescent="0.25">
      <c r="A46" s="23" t="s">
        <v>45</v>
      </c>
      <c r="B46" s="11">
        <v>500</v>
      </c>
      <c r="C46" s="11" t="s">
        <v>46</v>
      </c>
      <c r="D46" s="12">
        <v>95</v>
      </c>
      <c r="E46" s="42">
        <v>3325</v>
      </c>
      <c r="F46" s="38">
        <v>0.48623981780386083</v>
      </c>
      <c r="G46" s="38">
        <v>0.46573564000873008</v>
      </c>
      <c r="H46" s="13">
        <f t="shared" ref="H46:H52" si="16">IF(B46="","",$D46*B46)</f>
        <v>47500</v>
      </c>
      <c r="I46" s="14">
        <f t="shared" ref="I46:K52" si="17">IF(D46="","",$D46*E46)</f>
        <v>315875</v>
      </c>
      <c r="J46" s="14">
        <f t="shared" si="17"/>
        <v>46.19278269136678</v>
      </c>
      <c r="K46" s="14">
        <f t="shared" si="17"/>
        <v>44.244885800829358</v>
      </c>
      <c r="L46" s="15">
        <v>0.8</v>
      </c>
      <c r="M46" s="14">
        <f t="shared" ref="M46:O52" si="18">IF(I46="","",I46*$L46)</f>
        <v>252700</v>
      </c>
      <c r="N46" s="14">
        <f t="shared" si="18"/>
        <v>36.954226153093423</v>
      </c>
      <c r="O46" s="14">
        <f t="shared" si="18"/>
        <v>35.395908640663485</v>
      </c>
    </row>
    <row r="47" spans="1:17" x14ac:dyDescent="0.25">
      <c r="A47" s="23" t="s">
        <v>47</v>
      </c>
      <c r="B47" s="11">
        <v>250</v>
      </c>
      <c r="C47" s="11" t="s">
        <v>46</v>
      </c>
      <c r="D47" s="12">
        <v>45</v>
      </c>
      <c r="E47" s="42">
        <v>299</v>
      </c>
      <c r="F47" s="38">
        <v>0.39141762955182063</v>
      </c>
      <c r="G47" s="38">
        <v>0</v>
      </c>
      <c r="H47" s="13">
        <f t="shared" si="16"/>
        <v>11250</v>
      </c>
      <c r="I47" s="14">
        <f t="shared" si="17"/>
        <v>13455</v>
      </c>
      <c r="J47" s="14">
        <f t="shared" si="17"/>
        <v>17.613793329831928</v>
      </c>
      <c r="K47" s="14">
        <f t="shared" si="17"/>
        <v>0</v>
      </c>
      <c r="L47" s="15">
        <v>0.8</v>
      </c>
      <c r="M47" s="14">
        <f t="shared" si="18"/>
        <v>10764</v>
      </c>
      <c r="N47" s="14">
        <f t="shared" si="18"/>
        <v>14.091034663865543</v>
      </c>
      <c r="O47" s="14">
        <f t="shared" si="18"/>
        <v>0</v>
      </c>
    </row>
    <row r="48" spans="1:17" x14ac:dyDescent="0.25">
      <c r="A48" s="24" t="s">
        <v>48</v>
      </c>
      <c r="B48" s="11">
        <v>200</v>
      </c>
      <c r="C48" s="11" t="s">
        <v>46</v>
      </c>
      <c r="D48" s="12">
        <v>13</v>
      </c>
      <c r="E48" s="42">
        <v>161</v>
      </c>
      <c r="F48" s="38">
        <v>0.20326855335500002</v>
      </c>
      <c r="G48" s="38">
        <v>0</v>
      </c>
      <c r="H48" s="13">
        <f t="shared" si="16"/>
        <v>2600</v>
      </c>
      <c r="I48" s="14">
        <f t="shared" si="17"/>
        <v>2093</v>
      </c>
      <c r="J48" s="14">
        <f t="shared" si="17"/>
        <v>2.6424911936150002</v>
      </c>
      <c r="K48" s="14">
        <f t="shared" si="17"/>
        <v>0</v>
      </c>
      <c r="L48" s="15">
        <v>0.8</v>
      </c>
      <c r="M48" s="14">
        <f t="shared" si="18"/>
        <v>1674.4</v>
      </c>
      <c r="N48" s="14">
        <f t="shared" si="18"/>
        <v>2.1139929548920002</v>
      </c>
      <c r="O48" s="14">
        <f t="shared" si="18"/>
        <v>0</v>
      </c>
    </row>
    <row r="49" spans="1:17" x14ac:dyDescent="0.25">
      <c r="A49" s="24" t="s">
        <v>49</v>
      </c>
      <c r="B49" s="11">
        <v>400</v>
      </c>
      <c r="C49" s="11" t="s">
        <v>46</v>
      </c>
      <c r="D49" s="12">
        <v>111</v>
      </c>
      <c r="E49" s="42">
        <v>1622</v>
      </c>
      <c r="F49" s="38">
        <v>0.47670883622219667</v>
      </c>
      <c r="G49" s="38">
        <v>0.22685793220726827</v>
      </c>
      <c r="H49" s="13">
        <f t="shared" si="16"/>
        <v>44400</v>
      </c>
      <c r="I49" s="14">
        <f t="shared" si="17"/>
        <v>180042</v>
      </c>
      <c r="J49" s="14">
        <f t="shared" si="17"/>
        <v>52.914680820663833</v>
      </c>
      <c r="K49" s="14">
        <f t="shared" si="17"/>
        <v>25.181230475006778</v>
      </c>
      <c r="L49" s="15">
        <v>0.8</v>
      </c>
      <c r="M49" s="14">
        <f t="shared" si="18"/>
        <v>144033.60000000001</v>
      </c>
      <c r="N49" s="14">
        <f t="shared" si="18"/>
        <v>42.331744656531072</v>
      </c>
      <c r="O49" s="14">
        <f t="shared" si="18"/>
        <v>20.144984380005425</v>
      </c>
    </row>
    <row r="50" spans="1:17" ht="15" customHeight="1" x14ac:dyDescent="0.25">
      <c r="A50" s="24" t="s">
        <v>50</v>
      </c>
      <c r="B50" s="11">
        <v>20</v>
      </c>
      <c r="C50" s="11" t="s">
        <v>46</v>
      </c>
      <c r="D50" s="12">
        <v>322</v>
      </c>
      <c r="E50" s="42">
        <v>72.599999999999994</v>
      </c>
      <c r="F50" s="38">
        <v>6.8876999999999994E-2</v>
      </c>
      <c r="G50" s="38">
        <v>0</v>
      </c>
      <c r="H50" s="13">
        <f t="shared" si="16"/>
        <v>6440</v>
      </c>
      <c r="I50" s="14">
        <f t="shared" si="17"/>
        <v>23377.199999999997</v>
      </c>
      <c r="J50" s="14">
        <f t="shared" si="17"/>
        <v>22.178393999999997</v>
      </c>
      <c r="K50" s="14">
        <f t="shared" si="17"/>
        <v>0</v>
      </c>
      <c r="L50" s="15">
        <v>0.8</v>
      </c>
      <c r="M50" s="14">
        <f t="shared" si="18"/>
        <v>18701.759999999998</v>
      </c>
      <c r="N50" s="14">
        <f t="shared" si="18"/>
        <v>17.742715199999999</v>
      </c>
      <c r="O50" s="14">
        <f t="shared" si="18"/>
        <v>0</v>
      </c>
    </row>
    <row r="51" spans="1:17" x14ac:dyDescent="0.25">
      <c r="A51" s="24" t="s">
        <v>51</v>
      </c>
      <c r="B51" s="11">
        <v>500</v>
      </c>
      <c r="C51" s="11" t="s">
        <v>46</v>
      </c>
      <c r="D51" s="12">
        <v>7</v>
      </c>
      <c r="E51" s="42">
        <v>1910</v>
      </c>
      <c r="F51" s="38">
        <v>9.5270430319778915E-2</v>
      </c>
      <c r="G51" s="38">
        <v>0.69864982234504547</v>
      </c>
      <c r="H51" s="13">
        <f t="shared" si="16"/>
        <v>3500</v>
      </c>
      <c r="I51" s="14">
        <f t="shared" si="17"/>
        <v>13370</v>
      </c>
      <c r="J51" s="14">
        <f t="shared" si="17"/>
        <v>0.66689301223845243</v>
      </c>
      <c r="K51" s="14">
        <f t="shared" si="17"/>
        <v>4.8905487564153187</v>
      </c>
      <c r="L51" s="15">
        <v>0.8</v>
      </c>
      <c r="M51" s="14">
        <f t="shared" si="18"/>
        <v>10696</v>
      </c>
      <c r="N51" s="14">
        <f t="shared" si="18"/>
        <v>0.53351440979076192</v>
      </c>
      <c r="O51" s="14">
        <f t="shared" si="18"/>
        <v>3.9124390051322551</v>
      </c>
    </row>
    <row r="52" spans="1:17" x14ac:dyDescent="0.25">
      <c r="A52" s="24" t="s">
        <v>52</v>
      </c>
      <c r="B52" s="11">
        <v>50</v>
      </c>
      <c r="C52" s="11" t="s">
        <v>53</v>
      </c>
      <c r="D52" s="12">
        <v>233</v>
      </c>
      <c r="E52" s="42">
        <v>462.6</v>
      </c>
      <c r="F52" s="38">
        <v>0.13458965309237972</v>
      </c>
      <c r="G52" s="38">
        <v>0.80945746933946638</v>
      </c>
      <c r="H52" s="13">
        <f t="shared" si="16"/>
        <v>11650</v>
      </c>
      <c r="I52" s="14">
        <f t="shared" si="17"/>
        <v>107785.8</v>
      </c>
      <c r="J52" s="14">
        <f t="shared" si="17"/>
        <v>31.359389170524473</v>
      </c>
      <c r="K52" s="14">
        <f t="shared" si="17"/>
        <v>188.60359035609568</v>
      </c>
      <c r="L52" s="15">
        <v>0.8</v>
      </c>
      <c r="M52" s="14">
        <f t="shared" si="18"/>
        <v>86228.640000000014</v>
      </c>
      <c r="N52" s="14">
        <f t="shared" si="18"/>
        <v>25.087511336419581</v>
      </c>
      <c r="O52" s="14">
        <f t="shared" si="18"/>
        <v>150.88287228487656</v>
      </c>
    </row>
    <row r="53" spans="1:17" ht="15.75" customHeight="1" x14ac:dyDescent="0.25">
      <c r="A53" s="5" t="s">
        <v>89</v>
      </c>
      <c r="B53" s="6"/>
      <c r="C53" s="6"/>
      <c r="D53" s="7"/>
      <c r="E53" s="9"/>
      <c r="F53" s="39"/>
      <c r="G53" s="39"/>
      <c r="H53" s="6"/>
      <c r="I53" s="9"/>
      <c r="J53" s="9"/>
      <c r="K53" s="9"/>
      <c r="L53" s="10"/>
      <c r="M53" s="9"/>
      <c r="N53" s="9"/>
      <c r="O53" s="9"/>
    </row>
    <row r="54" spans="1:17" x14ac:dyDescent="0.25">
      <c r="A54" s="36" t="s">
        <v>20</v>
      </c>
      <c r="B54" s="11">
        <v>400</v>
      </c>
      <c r="C54" s="11" t="s">
        <v>34</v>
      </c>
      <c r="D54" s="12">
        <v>107</v>
      </c>
      <c r="E54" s="42">
        <v>21.6</v>
      </c>
      <c r="F54" s="38">
        <v>2E-3</v>
      </c>
      <c r="G54" s="38">
        <v>2E-3</v>
      </c>
      <c r="H54" s="13">
        <v>42800</v>
      </c>
      <c r="I54" s="14">
        <v>2311.2000000000003</v>
      </c>
      <c r="J54" s="14">
        <v>0.214</v>
      </c>
      <c r="K54" s="14">
        <v>0.214</v>
      </c>
      <c r="L54" s="15">
        <v>0.8</v>
      </c>
      <c r="M54" s="14">
        <v>1848.9600000000003</v>
      </c>
      <c r="N54" s="14">
        <v>0.17120000000000002</v>
      </c>
      <c r="O54" s="14">
        <v>0.17120000000000002</v>
      </c>
    </row>
    <row r="55" spans="1:17" x14ac:dyDescent="0.25">
      <c r="A55" s="36" t="s">
        <v>21</v>
      </c>
      <c r="B55" s="11">
        <v>20</v>
      </c>
      <c r="C55" s="11" t="s">
        <v>35</v>
      </c>
      <c r="D55" s="12">
        <v>81.927999999999997</v>
      </c>
      <c r="E55" s="42">
        <v>217</v>
      </c>
      <c r="F55" s="38">
        <v>2.2097435897435895E-2</v>
      </c>
      <c r="G55" s="38">
        <v>2.2097435897435895E-2</v>
      </c>
      <c r="H55" s="13">
        <v>1638.56</v>
      </c>
      <c r="I55" s="14">
        <v>17778.376</v>
      </c>
      <c r="J55" s="14">
        <v>1.8103987282051279</v>
      </c>
      <c r="K55" s="14">
        <v>1.8103987282051279</v>
      </c>
      <c r="L55" s="15">
        <v>0.8</v>
      </c>
      <c r="M55" s="14">
        <v>14222.700800000001</v>
      </c>
      <c r="N55" s="14">
        <v>1.4483189825641025</v>
      </c>
      <c r="O55" s="14">
        <v>1.4483189825641025</v>
      </c>
    </row>
    <row r="56" spans="1:17" x14ac:dyDescent="0.25">
      <c r="A56" s="36" t="s">
        <v>22</v>
      </c>
      <c r="B56" s="11">
        <v>10</v>
      </c>
      <c r="C56" s="11" t="s">
        <v>35</v>
      </c>
      <c r="D56" s="12">
        <v>81.927999999999997</v>
      </c>
      <c r="E56" s="42">
        <v>35.5</v>
      </c>
      <c r="F56" s="38">
        <v>7.0000000000000001E-3</v>
      </c>
      <c r="G56" s="38">
        <v>7.0000000000000001E-3</v>
      </c>
      <c r="H56" s="13">
        <v>819.28</v>
      </c>
      <c r="I56" s="14">
        <v>2908.444</v>
      </c>
      <c r="J56" s="14">
        <v>0.57349600000000001</v>
      </c>
      <c r="K56" s="14">
        <v>0.57349600000000001</v>
      </c>
      <c r="L56" s="15">
        <v>0.8</v>
      </c>
      <c r="M56" s="14">
        <v>2326.7552000000001</v>
      </c>
      <c r="N56" s="14">
        <v>0.4587968</v>
      </c>
      <c r="O56" s="14">
        <v>0.4587968</v>
      </c>
      <c r="Q56" s="22"/>
    </row>
    <row r="57" spans="1:17" x14ac:dyDescent="0.25">
      <c r="A57" s="36" t="s">
        <v>23</v>
      </c>
      <c r="B57" s="11">
        <v>10</v>
      </c>
      <c r="C57" s="11" t="s">
        <v>35</v>
      </c>
      <c r="D57" s="12">
        <v>40.963999999999999</v>
      </c>
      <c r="E57" s="42">
        <v>213</v>
      </c>
      <c r="F57" s="38">
        <v>4.2000000000000003E-2</v>
      </c>
      <c r="G57" s="38">
        <v>4.2000000000000003E-2</v>
      </c>
      <c r="H57" s="13">
        <v>409.64</v>
      </c>
      <c r="I57" s="14">
        <v>8725.3320000000003</v>
      </c>
      <c r="J57" s="14">
        <v>1.720488</v>
      </c>
      <c r="K57" s="14">
        <v>1.720488</v>
      </c>
      <c r="L57" s="15">
        <v>0.8</v>
      </c>
      <c r="M57" s="14">
        <v>6980.2656000000006</v>
      </c>
      <c r="N57" s="14">
        <v>1.3763904</v>
      </c>
      <c r="O57" s="14">
        <v>1.3763904</v>
      </c>
    </row>
    <row r="58" spans="1:17" x14ac:dyDescent="0.25">
      <c r="A58" s="36" t="s">
        <v>24</v>
      </c>
      <c r="B58" s="11">
        <v>4</v>
      </c>
      <c r="C58" s="11" t="s">
        <v>35</v>
      </c>
      <c r="D58" s="12">
        <v>245.78400000000002</v>
      </c>
      <c r="E58" s="42">
        <v>89.4</v>
      </c>
      <c r="F58" s="38">
        <v>0.01</v>
      </c>
      <c r="G58" s="38">
        <v>0.01</v>
      </c>
      <c r="H58" s="13">
        <v>983.13600000000008</v>
      </c>
      <c r="I58" s="14">
        <v>21973.089600000003</v>
      </c>
      <c r="J58" s="14">
        <v>2.4578400000000005</v>
      </c>
      <c r="K58" s="14">
        <v>2.4578400000000005</v>
      </c>
      <c r="L58" s="15">
        <v>0.8</v>
      </c>
      <c r="M58" s="14">
        <v>17578.471680000002</v>
      </c>
      <c r="N58" s="14">
        <v>1.9662720000000005</v>
      </c>
      <c r="O58" s="14">
        <v>1.9662720000000005</v>
      </c>
    </row>
    <row r="59" spans="1:17" x14ac:dyDescent="0.25">
      <c r="A59" s="36" t="s">
        <v>25</v>
      </c>
      <c r="B59" s="11">
        <v>15</v>
      </c>
      <c r="C59" s="11" t="s">
        <v>35</v>
      </c>
      <c r="D59" s="12">
        <v>22.666746666666668</v>
      </c>
      <c r="E59" s="42">
        <v>120.7</v>
      </c>
      <c r="F59" s="38">
        <v>1.38E-2</v>
      </c>
      <c r="G59" s="38">
        <v>1.38E-2</v>
      </c>
      <c r="H59" s="13">
        <v>340.00120000000004</v>
      </c>
      <c r="I59" s="14">
        <v>2735.876322666667</v>
      </c>
      <c r="J59" s="14">
        <v>0.312801104</v>
      </c>
      <c r="K59" s="14">
        <v>0.312801104</v>
      </c>
      <c r="L59" s="15">
        <v>0.8</v>
      </c>
      <c r="M59" s="14">
        <v>2188.7010581333338</v>
      </c>
      <c r="N59" s="14">
        <v>0.25024088319999999</v>
      </c>
      <c r="O59" s="14">
        <v>0.25024088319999999</v>
      </c>
    </row>
    <row r="60" spans="1:17" x14ac:dyDescent="0.25">
      <c r="A60" s="36" t="s">
        <v>26</v>
      </c>
      <c r="B60" s="11">
        <v>75</v>
      </c>
      <c r="C60" s="11" t="s">
        <v>35</v>
      </c>
      <c r="D60" s="12">
        <v>17.000060000000001</v>
      </c>
      <c r="E60" s="42">
        <v>246</v>
      </c>
      <c r="F60" s="38">
        <v>2.8000000000000001E-2</v>
      </c>
      <c r="G60" s="38">
        <v>2.8000000000000001E-2</v>
      </c>
      <c r="H60" s="13">
        <v>1275.0045</v>
      </c>
      <c r="I60" s="14">
        <v>4182.01476</v>
      </c>
      <c r="J60" s="14">
        <v>0.47600168000000004</v>
      </c>
      <c r="K60" s="14">
        <v>0.47600168000000004</v>
      </c>
      <c r="L60" s="15">
        <v>0.8</v>
      </c>
      <c r="M60" s="14">
        <v>3345.6118080000001</v>
      </c>
      <c r="N60" s="14">
        <v>0.38080134400000004</v>
      </c>
      <c r="O60" s="14">
        <v>0.38080134400000004</v>
      </c>
    </row>
    <row r="61" spans="1:17" x14ac:dyDescent="0.25">
      <c r="A61" s="36" t="s">
        <v>27</v>
      </c>
      <c r="B61" s="11">
        <v>20</v>
      </c>
      <c r="C61" s="11" t="s">
        <v>35</v>
      </c>
      <c r="D61" s="12">
        <v>70.224000000000004</v>
      </c>
      <c r="E61" s="42">
        <v>12.58</v>
      </c>
      <c r="F61" s="38">
        <v>3.3999999999999998E-3</v>
      </c>
      <c r="G61" s="38">
        <v>3.3999999999999998E-3</v>
      </c>
      <c r="H61" s="13">
        <v>1404.48</v>
      </c>
      <c r="I61" s="14">
        <v>883.41792000000009</v>
      </c>
      <c r="J61" s="14">
        <v>0.23876159999999999</v>
      </c>
      <c r="K61" s="14">
        <v>0.23876159999999999</v>
      </c>
      <c r="L61" s="15">
        <v>0.8</v>
      </c>
      <c r="M61" s="14">
        <v>706.7343360000001</v>
      </c>
      <c r="N61" s="14">
        <v>0.19100928</v>
      </c>
      <c r="O61" s="14">
        <v>0.19100928</v>
      </c>
    </row>
    <row r="62" spans="1:17" x14ac:dyDescent="0.25">
      <c r="A62" s="36" t="s">
        <v>28</v>
      </c>
      <c r="B62" s="11">
        <v>5</v>
      </c>
      <c r="C62" s="11" t="s">
        <v>35</v>
      </c>
      <c r="D62" s="12">
        <v>351.12000000000006</v>
      </c>
      <c r="E62" s="42">
        <v>21</v>
      </c>
      <c r="F62" s="38">
        <v>2.0000000000000001E-4</v>
      </c>
      <c r="G62" s="38">
        <v>2.0000000000000001E-4</v>
      </c>
      <c r="H62" s="13">
        <v>1755.6000000000004</v>
      </c>
      <c r="I62" s="14">
        <v>7373.5200000000013</v>
      </c>
      <c r="J62" s="14">
        <v>7.0224000000000023E-2</v>
      </c>
      <c r="K62" s="14">
        <v>7.0224000000000023E-2</v>
      </c>
      <c r="L62" s="15">
        <v>0.8</v>
      </c>
      <c r="M62" s="14">
        <v>5898.8160000000016</v>
      </c>
      <c r="N62" s="14">
        <v>5.6179200000000019E-2</v>
      </c>
      <c r="O62" s="14">
        <v>5.6179200000000019E-2</v>
      </c>
    </row>
    <row r="63" spans="1:17" x14ac:dyDescent="0.25">
      <c r="A63" s="36" t="s">
        <v>29</v>
      </c>
      <c r="B63" s="11">
        <v>50</v>
      </c>
      <c r="C63" s="11" t="s">
        <v>35</v>
      </c>
      <c r="D63" s="12">
        <v>140.44800000000001</v>
      </c>
      <c r="E63" s="42">
        <v>12.58</v>
      </c>
      <c r="F63" s="38">
        <v>3.3999999999999998E-3</v>
      </c>
      <c r="G63" s="38">
        <v>3.3999999999999998E-3</v>
      </c>
      <c r="H63" s="13">
        <v>7022.4000000000005</v>
      </c>
      <c r="I63" s="14">
        <v>1766.8358400000002</v>
      </c>
      <c r="J63" s="14">
        <v>0.47752319999999998</v>
      </c>
      <c r="K63" s="14">
        <v>0.47752319999999998</v>
      </c>
      <c r="L63" s="15">
        <v>0.8</v>
      </c>
      <c r="M63" s="14">
        <v>1413.4686720000002</v>
      </c>
      <c r="N63" s="14">
        <v>0.38201856000000001</v>
      </c>
      <c r="O63" s="14">
        <v>0.38201856000000001</v>
      </c>
    </row>
    <row r="64" spans="1:17" x14ac:dyDescent="0.25">
      <c r="A64" s="36" t="s">
        <v>30</v>
      </c>
      <c r="B64" s="11">
        <v>40</v>
      </c>
      <c r="C64" s="11" t="s">
        <v>35</v>
      </c>
      <c r="D64" s="12">
        <v>70.224000000000004</v>
      </c>
      <c r="E64" s="42">
        <v>12.58</v>
      </c>
      <c r="F64" s="38">
        <v>3.3999999999999998E-3</v>
      </c>
      <c r="G64" s="38">
        <v>3.3999999999999998E-3</v>
      </c>
      <c r="H64" s="13">
        <v>2808.96</v>
      </c>
      <c r="I64" s="14">
        <v>883.41792000000009</v>
      </c>
      <c r="J64" s="14">
        <v>0.23876159999999999</v>
      </c>
      <c r="K64" s="14">
        <v>0.23876159999999999</v>
      </c>
      <c r="L64" s="15">
        <v>0.8</v>
      </c>
      <c r="M64" s="14">
        <v>706.7343360000001</v>
      </c>
      <c r="N64" s="14">
        <v>0.19100928</v>
      </c>
      <c r="O64" s="14">
        <v>0.19100928</v>
      </c>
    </row>
    <row r="65" spans="1:15" x14ac:dyDescent="0.25">
      <c r="A65" s="36" t="s">
        <v>31</v>
      </c>
      <c r="B65" s="11">
        <v>30</v>
      </c>
      <c r="C65" s="11" t="s">
        <v>35</v>
      </c>
      <c r="D65" s="12">
        <v>53.2</v>
      </c>
      <c r="E65" s="42">
        <v>80</v>
      </c>
      <c r="F65" s="38">
        <v>8.9999999999999993E-3</v>
      </c>
      <c r="G65" s="38">
        <v>8.9999999999999993E-3</v>
      </c>
      <c r="H65" s="13">
        <v>1596</v>
      </c>
      <c r="I65" s="14">
        <v>4256</v>
      </c>
      <c r="J65" s="14">
        <v>0.4788</v>
      </c>
      <c r="K65" s="14">
        <v>0.4788</v>
      </c>
      <c r="L65" s="15">
        <v>0.8</v>
      </c>
      <c r="M65" s="14">
        <v>3404.8</v>
      </c>
      <c r="N65" s="14">
        <v>0.38304000000000005</v>
      </c>
      <c r="O65" s="14">
        <v>0.38304000000000005</v>
      </c>
    </row>
    <row r="66" spans="1:15" hidden="1" x14ac:dyDescent="0.25">
      <c r="A66" s="37" t="s">
        <v>32</v>
      </c>
      <c r="B66" s="25">
        <v>250</v>
      </c>
      <c r="C66" s="25" t="s">
        <v>36</v>
      </c>
      <c r="D66" s="30">
        <v>91.2</v>
      </c>
      <c r="E66" s="29">
        <v>0</v>
      </c>
      <c r="F66" s="29">
        <v>0</v>
      </c>
      <c r="G66" s="29">
        <v>0</v>
      </c>
      <c r="H66" s="31">
        <v>22800</v>
      </c>
      <c r="I66" s="32">
        <v>0</v>
      </c>
      <c r="J66" s="32">
        <v>0</v>
      </c>
      <c r="K66" s="32">
        <v>0</v>
      </c>
      <c r="L66" s="33">
        <v>1</v>
      </c>
      <c r="M66" s="32">
        <v>0</v>
      </c>
      <c r="N66" s="32">
        <v>0</v>
      </c>
      <c r="O66" s="32">
        <v>0</v>
      </c>
    </row>
    <row r="67" spans="1:15" x14ac:dyDescent="0.25">
      <c r="A67" s="1"/>
      <c r="B67" s="16"/>
      <c r="C67" s="16"/>
      <c r="D67" s="16"/>
      <c r="E67" s="17"/>
      <c r="F67" s="17"/>
      <c r="G67" s="17"/>
      <c r="H67" s="13">
        <f>SUM(H41:H66)</f>
        <v>217383.06170000002</v>
      </c>
      <c r="I67" s="14">
        <f>SUM(I41:I66)</f>
        <v>750490.52436266677</v>
      </c>
      <c r="J67" s="14">
        <f>SUM(J41:J66)</f>
        <v>197.0304310100656</v>
      </c>
      <c r="K67" s="14">
        <f>SUM(K41:K66)</f>
        <v>274.60969029557657</v>
      </c>
      <c r="L67" s="1"/>
      <c r="M67" s="14">
        <f>SUM(M41:M66)</f>
        <v>600392.41949013353</v>
      </c>
      <c r="N67" s="14">
        <f>SUM(N41:N66)</f>
        <v>157.62434480805246</v>
      </c>
      <c r="O67" s="14">
        <f>SUM(O41:O66)</f>
        <v>219.68775223646131</v>
      </c>
    </row>
    <row r="68" spans="1:15" x14ac:dyDescent="0.25">
      <c r="A68" s="1"/>
      <c r="B68" s="16"/>
      <c r="C68" s="16"/>
      <c r="D68" s="16"/>
      <c r="E68" s="17"/>
      <c r="F68" s="17"/>
      <c r="G68" s="17"/>
      <c r="H68" s="18"/>
      <c r="I68" s="19"/>
      <c r="J68" s="19"/>
      <c r="K68" s="19"/>
      <c r="L68" s="1"/>
      <c r="M68" s="19"/>
      <c r="N68" s="20"/>
      <c r="O68" s="21"/>
    </row>
    <row r="69" spans="1:15" ht="18.75" x14ac:dyDescent="0.25">
      <c r="A69" s="1"/>
      <c r="B69" s="43" t="s">
        <v>37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60" x14ac:dyDescent="0.25">
      <c r="A70" s="2" t="s">
        <v>7</v>
      </c>
      <c r="B70" s="3" t="s">
        <v>91</v>
      </c>
      <c r="C70" s="3" t="s">
        <v>33</v>
      </c>
      <c r="D70" s="4" t="s">
        <v>97</v>
      </c>
      <c r="E70" s="2" t="s">
        <v>8</v>
      </c>
      <c r="F70" s="2" t="s">
        <v>9</v>
      </c>
      <c r="G70" s="2" t="s">
        <v>10</v>
      </c>
      <c r="H70" s="2" t="s">
        <v>11</v>
      </c>
      <c r="I70" s="2" t="s">
        <v>12</v>
      </c>
      <c r="J70" s="2" t="s">
        <v>13</v>
      </c>
      <c r="K70" s="2" t="s">
        <v>14</v>
      </c>
      <c r="L70" s="2" t="s">
        <v>15</v>
      </c>
      <c r="M70" s="2" t="s">
        <v>16</v>
      </c>
      <c r="N70" s="2" t="s">
        <v>17</v>
      </c>
      <c r="O70" s="2" t="s">
        <v>18</v>
      </c>
    </row>
    <row r="71" spans="1:15" x14ac:dyDescent="0.25">
      <c r="A71" s="5" t="s">
        <v>39</v>
      </c>
      <c r="B71" s="6"/>
      <c r="C71" s="6"/>
      <c r="D71" s="7"/>
      <c r="E71" s="8"/>
      <c r="F71" s="8"/>
      <c r="G71" s="8"/>
      <c r="H71" s="6"/>
      <c r="I71" s="9"/>
      <c r="J71" s="9"/>
      <c r="K71" s="9"/>
      <c r="L71" s="10"/>
      <c r="M71" s="9"/>
      <c r="N71" s="9"/>
      <c r="O71" s="9"/>
    </row>
    <row r="72" spans="1:15" x14ac:dyDescent="0.25">
      <c r="A72" s="23" t="s">
        <v>40</v>
      </c>
      <c r="B72" s="11">
        <v>230</v>
      </c>
      <c r="C72" s="11" t="s">
        <v>41</v>
      </c>
      <c r="D72" s="12">
        <v>10</v>
      </c>
      <c r="E72" s="42">
        <v>456</v>
      </c>
      <c r="F72" s="38">
        <v>0.78615643464041041</v>
      </c>
      <c r="G72" s="38">
        <v>6.3816811754580746E-2</v>
      </c>
      <c r="H72" s="13">
        <f t="shared" ref="H72:H75" si="19">IF(B72="","",$D72*B72)</f>
        <v>2300</v>
      </c>
      <c r="I72" s="14">
        <f t="shared" ref="I72:K75" si="20">IF(D72="","",$D72*E72)</f>
        <v>4560</v>
      </c>
      <c r="J72" s="14">
        <f t="shared" si="20"/>
        <v>7.8615643464041041</v>
      </c>
      <c r="K72" s="14">
        <f t="shared" si="20"/>
        <v>0.63816811754580749</v>
      </c>
      <c r="L72" s="15">
        <v>0.8</v>
      </c>
      <c r="M72" s="14">
        <f t="shared" ref="M72:O75" si="21">IF(I72="","",I72*$L72)</f>
        <v>3648</v>
      </c>
      <c r="N72" s="14">
        <f t="shared" si="21"/>
        <v>6.2892514771232833</v>
      </c>
      <c r="O72" s="14">
        <f t="shared" si="21"/>
        <v>0.51053449403664597</v>
      </c>
    </row>
    <row r="73" spans="1:15" x14ac:dyDescent="0.25">
      <c r="A73" s="23" t="s">
        <v>42</v>
      </c>
      <c r="B73" s="11">
        <v>70</v>
      </c>
      <c r="C73" s="11" t="s">
        <v>41</v>
      </c>
      <c r="D73" s="12">
        <v>9</v>
      </c>
      <c r="E73" s="42">
        <v>751</v>
      </c>
      <c r="F73" s="38">
        <v>0.22269365680374584</v>
      </c>
      <c r="G73" s="38">
        <v>0.10512686916278385</v>
      </c>
      <c r="H73" s="13">
        <f t="shared" si="19"/>
        <v>630</v>
      </c>
      <c r="I73" s="14">
        <f t="shared" si="20"/>
        <v>6759</v>
      </c>
      <c r="J73" s="14">
        <f t="shared" si="20"/>
        <v>2.0042429112337126</v>
      </c>
      <c r="K73" s="14">
        <f t="shared" si="20"/>
        <v>0.94614182246505463</v>
      </c>
      <c r="L73" s="15">
        <v>0.8</v>
      </c>
      <c r="M73" s="14">
        <f t="shared" si="21"/>
        <v>5407.2000000000007</v>
      </c>
      <c r="N73" s="14">
        <f t="shared" si="21"/>
        <v>1.6033943289869701</v>
      </c>
      <c r="O73" s="14">
        <f t="shared" si="21"/>
        <v>0.75691345797204379</v>
      </c>
    </row>
    <row r="74" spans="1:15" x14ac:dyDescent="0.25">
      <c r="A74" s="24" t="s">
        <v>96</v>
      </c>
      <c r="B74" s="11">
        <v>150</v>
      </c>
      <c r="C74" s="11" t="s">
        <v>41</v>
      </c>
      <c r="D74" s="12">
        <v>2</v>
      </c>
      <c r="E74" s="42">
        <v>533</v>
      </c>
      <c r="F74" s="38">
        <v>0.131287989391768</v>
      </c>
      <c r="G74" s="38">
        <v>7.4623152056084149E-2</v>
      </c>
      <c r="H74" s="13">
        <f t="shared" si="19"/>
        <v>300</v>
      </c>
      <c r="I74" s="14">
        <f t="shared" si="20"/>
        <v>1066</v>
      </c>
      <c r="J74" s="14">
        <f t="shared" si="20"/>
        <v>0.262575978783536</v>
      </c>
      <c r="K74" s="14">
        <f t="shared" si="20"/>
        <v>0.1492463041121683</v>
      </c>
      <c r="L74" s="15">
        <v>0.8</v>
      </c>
      <c r="M74" s="14">
        <f t="shared" si="21"/>
        <v>852.80000000000007</v>
      </c>
      <c r="N74" s="14">
        <f t="shared" si="21"/>
        <v>0.21006078302682882</v>
      </c>
      <c r="O74" s="14">
        <f t="shared" si="21"/>
        <v>0.11939704328973465</v>
      </c>
    </row>
    <row r="75" spans="1:15" x14ac:dyDescent="0.25">
      <c r="A75" s="23" t="s">
        <v>43</v>
      </c>
      <c r="B75" s="11">
        <v>220</v>
      </c>
      <c r="C75" s="11" t="s">
        <v>41</v>
      </c>
      <c r="D75" s="12">
        <v>10</v>
      </c>
      <c r="E75" s="42">
        <v>1093</v>
      </c>
      <c r="F75" s="38">
        <v>0.78527847826086961</v>
      </c>
      <c r="G75" s="38">
        <v>0.15308376409200697</v>
      </c>
      <c r="H75" s="13">
        <f t="shared" si="19"/>
        <v>2200</v>
      </c>
      <c r="I75" s="14">
        <f t="shared" si="20"/>
        <v>10930</v>
      </c>
      <c r="J75" s="14">
        <f t="shared" si="20"/>
        <v>7.8527847826086958</v>
      </c>
      <c r="K75" s="14">
        <f t="shared" si="20"/>
        <v>1.5308376409200697</v>
      </c>
      <c r="L75" s="15">
        <v>0.8</v>
      </c>
      <c r="M75" s="14">
        <f t="shared" si="21"/>
        <v>8744</v>
      </c>
      <c r="N75" s="14">
        <f t="shared" si="21"/>
        <v>6.2822278260869568</v>
      </c>
      <c r="O75" s="14">
        <f t="shared" si="21"/>
        <v>1.2246701127360557</v>
      </c>
    </row>
    <row r="76" spans="1:15" x14ac:dyDescent="0.25">
      <c r="A76" s="5" t="s">
        <v>44</v>
      </c>
      <c r="B76" s="6"/>
      <c r="C76" s="6"/>
      <c r="D76" s="7"/>
      <c r="E76" s="9"/>
      <c r="F76" s="39"/>
      <c r="G76" s="39"/>
      <c r="H76" s="6"/>
      <c r="I76" s="9"/>
      <c r="J76" s="9"/>
      <c r="K76" s="9"/>
      <c r="L76" s="10"/>
      <c r="M76" s="9"/>
      <c r="N76" s="9"/>
      <c r="O76" s="9"/>
    </row>
    <row r="77" spans="1:15" x14ac:dyDescent="0.25">
      <c r="A77" s="23" t="s">
        <v>45</v>
      </c>
      <c r="B77" s="11">
        <v>500</v>
      </c>
      <c r="C77" s="11" t="s">
        <v>46</v>
      </c>
      <c r="D77" s="12">
        <v>122</v>
      </c>
      <c r="E77" s="42">
        <v>3325</v>
      </c>
      <c r="F77" s="38">
        <v>0.48623981780386083</v>
      </c>
      <c r="G77" s="38">
        <v>0.46573564000873008</v>
      </c>
      <c r="H77" s="13">
        <f t="shared" ref="H77:H83" si="22">IF(B77="","",$D77*B77)</f>
        <v>61000</v>
      </c>
      <c r="I77" s="14">
        <f t="shared" ref="I77:K83" si="23">IF(D77="","",$D77*E77)</f>
        <v>405650</v>
      </c>
      <c r="J77" s="14">
        <f t="shared" si="23"/>
        <v>59.321257772071021</v>
      </c>
      <c r="K77" s="14">
        <f t="shared" si="23"/>
        <v>56.819748081065072</v>
      </c>
      <c r="L77" s="15">
        <v>0.8</v>
      </c>
      <c r="M77" s="14">
        <f t="shared" ref="M77:O83" si="24">IF(I77="","",I77*$L77)</f>
        <v>324520</v>
      </c>
      <c r="N77" s="14">
        <f t="shared" si="24"/>
        <v>47.457006217656819</v>
      </c>
      <c r="O77" s="14">
        <f t="shared" si="24"/>
        <v>45.455798464852059</v>
      </c>
    </row>
    <row r="78" spans="1:15" x14ac:dyDescent="0.25">
      <c r="A78" s="23" t="s">
        <v>47</v>
      </c>
      <c r="B78" s="11">
        <v>250</v>
      </c>
      <c r="C78" s="11" t="s">
        <v>46</v>
      </c>
      <c r="D78" s="12">
        <v>58</v>
      </c>
      <c r="E78" s="42">
        <v>299</v>
      </c>
      <c r="F78" s="38">
        <v>0.39141762955182063</v>
      </c>
      <c r="G78" s="38">
        <v>0</v>
      </c>
      <c r="H78" s="13">
        <f t="shared" si="22"/>
        <v>14500</v>
      </c>
      <c r="I78" s="14">
        <f t="shared" si="23"/>
        <v>17342</v>
      </c>
      <c r="J78" s="14">
        <f t="shared" si="23"/>
        <v>22.702222514005598</v>
      </c>
      <c r="K78" s="14">
        <f t="shared" si="23"/>
        <v>0</v>
      </c>
      <c r="L78" s="15">
        <v>0.8</v>
      </c>
      <c r="M78" s="14">
        <f t="shared" si="24"/>
        <v>13873.6</v>
      </c>
      <c r="N78" s="14">
        <f t="shared" si="24"/>
        <v>18.161778011204479</v>
      </c>
      <c r="O78" s="14">
        <f t="shared" si="24"/>
        <v>0</v>
      </c>
    </row>
    <row r="79" spans="1:15" x14ac:dyDescent="0.25">
      <c r="A79" s="24" t="s">
        <v>48</v>
      </c>
      <c r="B79" s="11">
        <v>200</v>
      </c>
      <c r="C79" s="11" t="s">
        <v>46</v>
      </c>
      <c r="D79" s="12">
        <v>16</v>
      </c>
      <c r="E79" s="42">
        <v>161</v>
      </c>
      <c r="F79" s="38">
        <v>0.20326855335500002</v>
      </c>
      <c r="G79" s="38">
        <v>0</v>
      </c>
      <c r="H79" s="13">
        <f t="shared" si="22"/>
        <v>3200</v>
      </c>
      <c r="I79" s="14">
        <f t="shared" si="23"/>
        <v>2576</v>
      </c>
      <c r="J79" s="14">
        <f t="shared" si="23"/>
        <v>3.2522968536800003</v>
      </c>
      <c r="K79" s="14">
        <f t="shared" si="23"/>
        <v>0</v>
      </c>
      <c r="L79" s="15">
        <v>0.8</v>
      </c>
      <c r="M79" s="14">
        <f t="shared" si="24"/>
        <v>2060.8000000000002</v>
      </c>
      <c r="N79" s="14">
        <f t="shared" si="24"/>
        <v>2.6018374829440005</v>
      </c>
      <c r="O79" s="14">
        <f t="shared" si="24"/>
        <v>0</v>
      </c>
    </row>
    <row r="80" spans="1:15" x14ac:dyDescent="0.25">
      <c r="A80" s="24" t="s">
        <v>49</v>
      </c>
      <c r="B80" s="11">
        <v>400</v>
      </c>
      <c r="C80" s="11" t="s">
        <v>46</v>
      </c>
      <c r="D80" s="12">
        <v>143</v>
      </c>
      <c r="E80" s="42">
        <v>1622</v>
      </c>
      <c r="F80" s="38">
        <v>0.47670883622219667</v>
      </c>
      <c r="G80" s="38">
        <v>0.22685793220726827</v>
      </c>
      <c r="H80" s="13">
        <f t="shared" si="22"/>
        <v>57200</v>
      </c>
      <c r="I80" s="14">
        <f t="shared" si="23"/>
        <v>231946</v>
      </c>
      <c r="J80" s="14">
        <f t="shared" si="23"/>
        <v>68.169363579774128</v>
      </c>
      <c r="K80" s="14">
        <f t="shared" si="23"/>
        <v>32.440684305639365</v>
      </c>
      <c r="L80" s="15">
        <v>0.8</v>
      </c>
      <c r="M80" s="14">
        <f t="shared" si="24"/>
        <v>185556.80000000002</v>
      </c>
      <c r="N80" s="14">
        <f t="shared" si="24"/>
        <v>54.535490863819305</v>
      </c>
      <c r="O80" s="14">
        <f t="shared" si="24"/>
        <v>25.952547444511495</v>
      </c>
    </row>
    <row r="81" spans="1:15" ht="14.25" customHeight="1" x14ac:dyDescent="0.25">
      <c r="A81" s="24" t="s">
        <v>50</v>
      </c>
      <c r="B81" s="11">
        <v>20</v>
      </c>
      <c r="C81" s="11" t="s">
        <v>46</v>
      </c>
      <c r="D81" s="12">
        <v>414</v>
      </c>
      <c r="E81" s="42">
        <v>72.599999999999994</v>
      </c>
      <c r="F81" s="38">
        <v>6.8876999999999994E-2</v>
      </c>
      <c r="G81" s="38">
        <v>0</v>
      </c>
      <c r="H81" s="13">
        <f t="shared" si="22"/>
        <v>8280</v>
      </c>
      <c r="I81" s="14">
        <f t="shared" si="23"/>
        <v>30056.399999999998</v>
      </c>
      <c r="J81" s="14">
        <f t="shared" si="23"/>
        <v>28.515077999999999</v>
      </c>
      <c r="K81" s="14">
        <f t="shared" si="23"/>
        <v>0</v>
      </c>
      <c r="L81" s="15">
        <v>0.8</v>
      </c>
      <c r="M81" s="14">
        <f t="shared" si="24"/>
        <v>24045.119999999999</v>
      </c>
      <c r="N81" s="14">
        <f t="shared" si="24"/>
        <v>22.812062400000002</v>
      </c>
      <c r="O81" s="14">
        <f t="shared" si="24"/>
        <v>0</v>
      </c>
    </row>
    <row r="82" spans="1:15" x14ac:dyDescent="0.25">
      <c r="A82" s="24" t="s">
        <v>51</v>
      </c>
      <c r="B82" s="11">
        <v>500</v>
      </c>
      <c r="C82" s="11" t="s">
        <v>46</v>
      </c>
      <c r="D82" s="12">
        <v>9</v>
      </c>
      <c r="E82" s="42">
        <v>1910</v>
      </c>
      <c r="F82" s="38">
        <v>9.5270430319778915E-2</v>
      </c>
      <c r="G82" s="38">
        <v>0.69864982234504547</v>
      </c>
      <c r="H82" s="13">
        <f t="shared" si="22"/>
        <v>4500</v>
      </c>
      <c r="I82" s="14">
        <f t="shared" si="23"/>
        <v>17190</v>
      </c>
      <c r="J82" s="14">
        <f t="shared" si="23"/>
        <v>0.85743387287801021</v>
      </c>
      <c r="K82" s="14">
        <f t="shared" si="23"/>
        <v>6.2878484011054088</v>
      </c>
      <c r="L82" s="15">
        <v>0.8</v>
      </c>
      <c r="M82" s="14">
        <f t="shared" si="24"/>
        <v>13752</v>
      </c>
      <c r="N82" s="14">
        <f t="shared" si="24"/>
        <v>0.68594709830240819</v>
      </c>
      <c r="O82" s="14">
        <f t="shared" si="24"/>
        <v>5.0302787208843274</v>
      </c>
    </row>
    <row r="83" spans="1:15" x14ac:dyDescent="0.25">
      <c r="A83" s="24" t="s">
        <v>52</v>
      </c>
      <c r="B83" s="11">
        <v>50</v>
      </c>
      <c r="C83" s="11" t="s">
        <v>53</v>
      </c>
      <c r="D83" s="12">
        <v>299</v>
      </c>
      <c r="E83" s="42">
        <v>462.6</v>
      </c>
      <c r="F83" s="38">
        <v>0.13458965309237972</v>
      </c>
      <c r="G83" s="38">
        <v>0.80945746933946638</v>
      </c>
      <c r="H83" s="13">
        <f t="shared" si="22"/>
        <v>14950</v>
      </c>
      <c r="I83" s="14">
        <f t="shared" si="23"/>
        <v>138317.4</v>
      </c>
      <c r="J83" s="14">
        <f t="shared" si="23"/>
        <v>40.242306274621534</v>
      </c>
      <c r="K83" s="14">
        <f t="shared" si="23"/>
        <v>242.02778333250046</v>
      </c>
      <c r="L83" s="15">
        <v>0.8</v>
      </c>
      <c r="M83" s="14">
        <f t="shared" si="24"/>
        <v>110653.92</v>
      </c>
      <c r="N83" s="14">
        <f t="shared" si="24"/>
        <v>32.193845019697228</v>
      </c>
      <c r="O83" s="14">
        <f t="shared" si="24"/>
        <v>193.62222666600039</v>
      </c>
    </row>
    <row r="84" spans="1:15" x14ac:dyDescent="0.25">
      <c r="A84" s="5" t="s">
        <v>89</v>
      </c>
      <c r="B84" s="6"/>
      <c r="C84" s="6"/>
      <c r="D84" s="7"/>
      <c r="E84" s="9"/>
      <c r="F84" s="39"/>
      <c r="G84" s="39"/>
      <c r="H84" s="6"/>
      <c r="I84" s="9"/>
      <c r="J84" s="9"/>
      <c r="K84" s="9"/>
      <c r="L84" s="10"/>
      <c r="M84" s="9"/>
      <c r="N84" s="9"/>
      <c r="O84" s="9"/>
    </row>
    <row r="85" spans="1:15" x14ac:dyDescent="0.25">
      <c r="A85" s="36" t="s">
        <v>20</v>
      </c>
      <c r="B85" s="11">
        <v>400</v>
      </c>
      <c r="C85" s="11" t="s">
        <v>34</v>
      </c>
      <c r="D85" s="12">
        <v>107</v>
      </c>
      <c r="E85" s="42">
        <v>21.6</v>
      </c>
      <c r="F85" s="38">
        <v>2E-3</v>
      </c>
      <c r="G85" s="38">
        <v>2E-3</v>
      </c>
      <c r="H85" s="13">
        <v>42800</v>
      </c>
      <c r="I85" s="14">
        <v>2311.2000000000003</v>
      </c>
      <c r="J85" s="14">
        <v>0.214</v>
      </c>
      <c r="K85" s="14">
        <v>0.214</v>
      </c>
      <c r="L85" s="15">
        <v>0.8</v>
      </c>
      <c r="M85" s="14">
        <v>1848.9600000000003</v>
      </c>
      <c r="N85" s="14">
        <v>0.17120000000000002</v>
      </c>
      <c r="O85" s="14">
        <v>0.17120000000000002</v>
      </c>
    </row>
    <row r="86" spans="1:15" x14ac:dyDescent="0.25">
      <c r="A86" s="36" t="s">
        <v>21</v>
      </c>
      <c r="B86" s="11">
        <v>20</v>
      </c>
      <c r="C86" s="11" t="s">
        <v>35</v>
      </c>
      <c r="D86" s="12">
        <v>81.927999999999997</v>
      </c>
      <c r="E86" s="42">
        <v>217</v>
      </c>
      <c r="F86" s="38">
        <v>2.2097435897435895E-2</v>
      </c>
      <c r="G86" s="38">
        <v>2.2097435897435895E-2</v>
      </c>
      <c r="H86" s="13">
        <v>1638.56</v>
      </c>
      <c r="I86" s="14">
        <v>17778.376</v>
      </c>
      <c r="J86" s="14">
        <v>1.8103987282051279</v>
      </c>
      <c r="K86" s="14">
        <v>1.8103987282051279</v>
      </c>
      <c r="L86" s="15">
        <v>0.8</v>
      </c>
      <c r="M86" s="14">
        <v>14222.700800000001</v>
      </c>
      <c r="N86" s="14">
        <v>1.4483189825641025</v>
      </c>
      <c r="O86" s="14">
        <v>1.4483189825641025</v>
      </c>
    </row>
    <row r="87" spans="1:15" x14ac:dyDescent="0.25">
      <c r="A87" s="36" t="s">
        <v>22</v>
      </c>
      <c r="B87" s="11">
        <v>10</v>
      </c>
      <c r="C87" s="11" t="s">
        <v>35</v>
      </c>
      <c r="D87" s="12">
        <v>81.927999999999997</v>
      </c>
      <c r="E87" s="42">
        <v>35.5</v>
      </c>
      <c r="F87" s="38">
        <v>7.0000000000000001E-3</v>
      </c>
      <c r="G87" s="38">
        <v>7.0000000000000001E-3</v>
      </c>
      <c r="H87" s="13">
        <v>819.28</v>
      </c>
      <c r="I87" s="14">
        <v>2908.444</v>
      </c>
      <c r="J87" s="14">
        <v>0.57349600000000001</v>
      </c>
      <c r="K87" s="14">
        <v>0.57349600000000001</v>
      </c>
      <c r="L87" s="15">
        <v>0.8</v>
      </c>
      <c r="M87" s="14">
        <v>2326.7552000000001</v>
      </c>
      <c r="N87" s="14">
        <v>0.4587968</v>
      </c>
      <c r="O87" s="14">
        <v>0.4587968</v>
      </c>
    </row>
    <row r="88" spans="1:15" x14ac:dyDescent="0.25">
      <c r="A88" s="36" t="s">
        <v>23</v>
      </c>
      <c r="B88" s="11">
        <v>10</v>
      </c>
      <c r="C88" s="11" t="s">
        <v>35</v>
      </c>
      <c r="D88" s="12">
        <v>40.963999999999999</v>
      </c>
      <c r="E88" s="42">
        <v>213</v>
      </c>
      <c r="F88" s="38">
        <v>4.2000000000000003E-2</v>
      </c>
      <c r="G88" s="38">
        <v>4.2000000000000003E-2</v>
      </c>
      <c r="H88" s="13">
        <v>409.64</v>
      </c>
      <c r="I88" s="14">
        <v>8725.3320000000003</v>
      </c>
      <c r="J88" s="14">
        <v>1.720488</v>
      </c>
      <c r="K88" s="14">
        <v>1.720488</v>
      </c>
      <c r="L88" s="15">
        <v>0.8</v>
      </c>
      <c r="M88" s="14">
        <v>6980.2656000000006</v>
      </c>
      <c r="N88" s="14">
        <v>1.3763904</v>
      </c>
      <c r="O88" s="14">
        <v>1.3763904</v>
      </c>
    </row>
    <row r="89" spans="1:15" x14ac:dyDescent="0.25">
      <c r="A89" s="36" t="s">
        <v>24</v>
      </c>
      <c r="B89" s="11">
        <v>4</v>
      </c>
      <c r="C89" s="11" t="s">
        <v>35</v>
      </c>
      <c r="D89" s="12">
        <v>245.78400000000002</v>
      </c>
      <c r="E89" s="42">
        <v>89.4</v>
      </c>
      <c r="F89" s="38">
        <v>0.01</v>
      </c>
      <c r="G89" s="38">
        <v>0.01</v>
      </c>
      <c r="H89" s="13">
        <v>983.13600000000008</v>
      </c>
      <c r="I89" s="14">
        <v>21973.089600000003</v>
      </c>
      <c r="J89" s="14">
        <v>2.4578400000000005</v>
      </c>
      <c r="K89" s="14">
        <v>2.4578400000000005</v>
      </c>
      <c r="L89" s="15">
        <v>0.8</v>
      </c>
      <c r="M89" s="14">
        <v>17578.471680000002</v>
      </c>
      <c r="N89" s="14">
        <v>1.9662720000000005</v>
      </c>
      <c r="O89" s="14">
        <v>1.9662720000000005</v>
      </c>
    </row>
    <row r="90" spans="1:15" x14ac:dyDescent="0.25">
      <c r="A90" s="36" t="s">
        <v>25</v>
      </c>
      <c r="B90" s="11">
        <v>15</v>
      </c>
      <c r="C90" s="11" t="s">
        <v>35</v>
      </c>
      <c r="D90" s="12">
        <v>22.666746666666668</v>
      </c>
      <c r="E90" s="42">
        <v>120.7</v>
      </c>
      <c r="F90" s="38">
        <v>1.38E-2</v>
      </c>
      <c r="G90" s="38">
        <v>1.38E-2</v>
      </c>
      <c r="H90" s="13">
        <v>340.00120000000004</v>
      </c>
      <c r="I90" s="14">
        <v>2735.876322666667</v>
      </c>
      <c r="J90" s="14">
        <v>0.312801104</v>
      </c>
      <c r="K90" s="14">
        <v>0.312801104</v>
      </c>
      <c r="L90" s="15">
        <v>0.8</v>
      </c>
      <c r="M90" s="14">
        <v>2188.7010581333338</v>
      </c>
      <c r="N90" s="14">
        <v>0.25024088319999999</v>
      </c>
      <c r="O90" s="14">
        <v>0.25024088319999999</v>
      </c>
    </row>
    <row r="91" spans="1:15" x14ac:dyDescent="0.25">
      <c r="A91" s="36" t="s">
        <v>26</v>
      </c>
      <c r="B91" s="11">
        <v>75</v>
      </c>
      <c r="C91" s="11" t="s">
        <v>35</v>
      </c>
      <c r="D91" s="12">
        <v>17.000060000000001</v>
      </c>
      <c r="E91" s="42">
        <v>246</v>
      </c>
      <c r="F91" s="38">
        <v>2.8000000000000001E-2</v>
      </c>
      <c r="G91" s="38">
        <v>2.8000000000000001E-2</v>
      </c>
      <c r="H91" s="13">
        <v>1275.0045</v>
      </c>
      <c r="I91" s="14">
        <v>4182.01476</v>
      </c>
      <c r="J91" s="14">
        <v>0.47600168000000004</v>
      </c>
      <c r="K91" s="14">
        <v>0.47600168000000004</v>
      </c>
      <c r="L91" s="15">
        <v>0.8</v>
      </c>
      <c r="M91" s="14">
        <v>3345.6118080000001</v>
      </c>
      <c r="N91" s="14">
        <v>0.38080134400000004</v>
      </c>
      <c r="O91" s="14">
        <v>0.38080134400000004</v>
      </c>
    </row>
    <row r="92" spans="1:15" x14ac:dyDescent="0.25">
      <c r="A92" s="36" t="s">
        <v>27</v>
      </c>
      <c r="B92" s="11">
        <v>20</v>
      </c>
      <c r="C92" s="11" t="s">
        <v>35</v>
      </c>
      <c r="D92" s="12">
        <v>70.224000000000004</v>
      </c>
      <c r="E92" s="42">
        <v>12.58</v>
      </c>
      <c r="F92" s="38">
        <v>3.3999999999999998E-3</v>
      </c>
      <c r="G92" s="38">
        <v>3.3999999999999998E-3</v>
      </c>
      <c r="H92" s="13">
        <v>1404.48</v>
      </c>
      <c r="I92" s="14">
        <v>883.41792000000009</v>
      </c>
      <c r="J92" s="14">
        <v>0.23876159999999999</v>
      </c>
      <c r="K92" s="14">
        <v>0.23876159999999999</v>
      </c>
      <c r="L92" s="15">
        <v>0.8</v>
      </c>
      <c r="M92" s="14">
        <v>706.7343360000001</v>
      </c>
      <c r="N92" s="14">
        <v>0.19100928</v>
      </c>
      <c r="O92" s="14">
        <v>0.19100928</v>
      </c>
    </row>
    <row r="93" spans="1:15" x14ac:dyDescent="0.25">
      <c r="A93" s="36" t="s">
        <v>28</v>
      </c>
      <c r="B93" s="11">
        <v>5</v>
      </c>
      <c r="C93" s="11" t="s">
        <v>35</v>
      </c>
      <c r="D93" s="12">
        <v>351.12000000000006</v>
      </c>
      <c r="E93" s="42">
        <v>21</v>
      </c>
      <c r="F93" s="38">
        <v>2.0000000000000001E-4</v>
      </c>
      <c r="G93" s="38">
        <v>2.0000000000000001E-4</v>
      </c>
      <c r="H93" s="13">
        <v>1755.6000000000004</v>
      </c>
      <c r="I93" s="14">
        <v>7373.5200000000013</v>
      </c>
      <c r="J93" s="14">
        <v>7.0224000000000023E-2</v>
      </c>
      <c r="K93" s="14">
        <v>7.0224000000000023E-2</v>
      </c>
      <c r="L93" s="15">
        <v>0.8</v>
      </c>
      <c r="M93" s="14">
        <v>5898.8160000000016</v>
      </c>
      <c r="N93" s="14">
        <v>5.6179200000000019E-2</v>
      </c>
      <c r="O93" s="14">
        <v>5.6179200000000019E-2</v>
      </c>
    </row>
    <row r="94" spans="1:15" x14ac:dyDescent="0.25">
      <c r="A94" s="36" t="s">
        <v>29</v>
      </c>
      <c r="B94" s="11">
        <v>50</v>
      </c>
      <c r="C94" s="11" t="s">
        <v>35</v>
      </c>
      <c r="D94" s="12">
        <v>140.44800000000001</v>
      </c>
      <c r="E94" s="42">
        <v>12.58</v>
      </c>
      <c r="F94" s="38">
        <v>3.3999999999999998E-3</v>
      </c>
      <c r="G94" s="38">
        <v>3.3999999999999998E-3</v>
      </c>
      <c r="H94" s="13">
        <v>7022.4000000000005</v>
      </c>
      <c r="I94" s="14">
        <v>1766.8358400000002</v>
      </c>
      <c r="J94" s="14">
        <v>0.47752319999999998</v>
      </c>
      <c r="K94" s="14">
        <v>0.47752319999999998</v>
      </c>
      <c r="L94" s="15">
        <v>0.8</v>
      </c>
      <c r="M94" s="14">
        <v>1413.4686720000002</v>
      </c>
      <c r="N94" s="14">
        <v>0.38201856000000001</v>
      </c>
      <c r="O94" s="14">
        <v>0.38201856000000001</v>
      </c>
    </row>
    <row r="95" spans="1:15" x14ac:dyDescent="0.25">
      <c r="A95" s="36" t="s">
        <v>30</v>
      </c>
      <c r="B95" s="11">
        <v>40</v>
      </c>
      <c r="C95" s="11" t="s">
        <v>35</v>
      </c>
      <c r="D95" s="12">
        <v>70.224000000000004</v>
      </c>
      <c r="E95" s="42">
        <v>12.58</v>
      </c>
      <c r="F95" s="38">
        <v>3.3999999999999998E-3</v>
      </c>
      <c r="G95" s="38">
        <v>3.3999999999999998E-3</v>
      </c>
      <c r="H95" s="13">
        <v>2808.96</v>
      </c>
      <c r="I95" s="14">
        <v>883.41792000000009</v>
      </c>
      <c r="J95" s="14">
        <v>0.23876159999999999</v>
      </c>
      <c r="K95" s="14">
        <v>0.23876159999999999</v>
      </c>
      <c r="L95" s="15">
        <v>0.8</v>
      </c>
      <c r="M95" s="14">
        <v>706.7343360000001</v>
      </c>
      <c r="N95" s="14">
        <v>0.19100928</v>
      </c>
      <c r="O95" s="14">
        <v>0.19100928</v>
      </c>
    </row>
    <row r="96" spans="1:15" x14ac:dyDescent="0.25">
      <c r="A96" s="36" t="s">
        <v>31</v>
      </c>
      <c r="B96" s="11">
        <v>30</v>
      </c>
      <c r="C96" s="11" t="s">
        <v>35</v>
      </c>
      <c r="D96" s="12">
        <v>53.2</v>
      </c>
      <c r="E96" s="42">
        <v>80</v>
      </c>
      <c r="F96" s="38">
        <v>8.9999999999999993E-3</v>
      </c>
      <c r="G96" s="38">
        <v>8.9999999999999993E-3</v>
      </c>
      <c r="H96" s="13">
        <v>1596</v>
      </c>
      <c r="I96" s="14">
        <v>4256</v>
      </c>
      <c r="J96" s="14">
        <v>0.4788</v>
      </c>
      <c r="K96" s="14">
        <v>0.4788</v>
      </c>
      <c r="L96" s="15">
        <v>0.8</v>
      </c>
      <c r="M96" s="14">
        <v>3404.8</v>
      </c>
      <c r="N96" s="14">
        <v>0.38304000000000005</v>
      </c>
      <c r="O96" s="14">
        <v>0.38304000000000005</v>
      </c>
    </row>
    <row r="97" spans="1:15" hidden="1" x14ac:dyDescent="0.25">
      <c r="A97" s="37" t="s">
        <v>32</v>
      </c>
      <c r="B97" s="25">
        <v>250</v>
      </c>
      <c r="C97" s="25" t="s">
        <v>36</v>
      </c>
      <c r="D97" s="30">
        <v>91.2</v>
      </c>
      <c r="E97" s="29">
        <v>0</v>
      </c>
      <c r="F97" s="29">
        <v>0</v>
      </c>
      <c r="G97" s="29">
        <v>0</v>
      </c>
      <c r="H97" s="31">
        <v>22800</v>
      </c>
      <c r="I97" s="32">
        <v>0</v>
      </c>
      <c r="J97" s="32">
        <v>0</v>
      </c>
      <c r="K97" s="32">
        <v>0</v>
      </c>
      <c r="L97" s="33">
        <v>1</v>
      </c>
      <c r="M97" s="32">
        <v>0</v>
      </c>
      <c r="N97" s="32">
        <v>0</v>
      </c>
      <c r="O97" s="32">
        <v>0</v>
      </c>
    </row>
    <row r="98" spans="1:15" x14ac:dyDescent="0.25">
      <c r="A98" s="1"/>
      <c r="B98" s="16"/>
      <c r="C98" s="16"/>
      <c r="D98" s="16"/>
      <c r="E98" s="17"/>
      <c r="F98" s="17"/>
      <c r="G98" s="17"/>
      <c r="H98" s="13">
        <f>SUM(H72:H97)</f>
        <v>254713.06170000002</v>
      </c>
      <c r="I98" s="14">
        <f>SUM(I72:I97)</f>
        <v>942170.32436266681</v>
      </c>
      <c r="J98" s="14">
        <f>SUM(J72:J97)</f>
        <v>250.11022279826545</v>
      </c>
      <c r="K98" s="14">
        <f>SUM(K72:K97)</f>
        <v>349.90955391755847</v>
      </c>
      <c r="L98" s="1"/>
      <c r="M98" s="14">
        <f>SUM(M72:M97)</f>
        <v>753736.2594901335</v>
      </c>
      <c r="N98" s="14">
        <f>SUM(N72:N97)</f>
        <v>200.08817823861239</v>
      </c>
      <c r="O98" s="14">
        <f>SUM(O72:O97)</f>
        <v>279.92764313404683</v>
      </c>
    </row>
  </sheetData>
  <mergeCells count="8">
    <mergeCell ref="B69:O69"/>
    <mergeCell ref="B7:O7"/>
    <mergeCell ref="B38:O38"/>
    <mergeCell ref="E1:G1"/>
    <mergeCell ref="E2:G2"/>
    <mergeCell ref="E3:G3"/>
    <mergeCell ref="E4:G4"/>
    <mergeCell ref="E5:G5"/>
  </mergeCells>
  <pageMargins left="0.7" right="0.7" top="0.75" bottom="0.75" header="0.3" footer="0.3"/>
  <pageSetup paperSize="12"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33551-A01F-48B2-AA55-279ABFD0F421}">
  <dimension ref="A1:S70"/>
  <sheetViews>
    <sheetView tabSelected="1" topLeftCell="A20" zoomScaleNormal="100" workbookViewId="0">
      <selection activeCell="W34" sqref="W34"/>
    </sheetView>
  </sheetViews>
  <sheetFormatPr defaultRowHeight="15" x14ac:dyDescent="0.25"/>
  <cols>
    <col min="1" max="1" width="33.5703125" bestFit="1" customWidth="1"/>
    <col min="2" max="2" width="11.5703125" customWidth="1"/>
    <col min="3" max="3" width="16.28515625" customWidth="1"/>
    <col min="4" max="4" width="12.85546875" customWidth="1"/>
    <col min="5" max="15" width="11.5703125" customWidth="1"/>
    <col min="17" max="17" width="10.7109375" hidden="1" customWidth="1"/>
    <col min="18" max="19" width="0" hidden="1" customWidth="1"/>
  </cols>
  <sheetData>
    <row r="1" spans="1:15" x14ac:dyDescent="0.25">
      <c r="A1" s="1" t="s">
        <v>0</v>
      </c>
      <c r="B1" s="34"/>
      <c r="C1" s="34"/>
      <c r="D1" s="34"/>
      <c r="E1" s="44" t="s">
        <v>1</v>
      </c>
      <c r="F1" s="44"/>
      <c r="G1" s="44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2</v>
      </c>
      <c r="B2" s="34"/>
      <c r="C2" s="34"/>
      <c r="D2" s="34"/>
      <c r="E2" s="44" t="s">
        <v>90</v>
      </c>
      <c r="F2" s="44"/>
      <c r="G2" s="44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3</v>
      </c>
      <c r="B3" s="35"/>
      <c r="C3" s="35"/>
      <c r="D3" s="35"/>
      <c r="E3" s="45" t="s">
        <v>55</v>
      </c>
      <c r="F3" s="45"/>
      <c r="G3" s="45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4</v>
      </c>
      <c r="B4" s="34"/>
      <c r="C4" s="34"/>
      <c r="D4" s="34"/>
      <c r="E4" s="44" t="s">
        <v>5</v>
      </c>
      <c r="F4" s="44"/>
      <c r="G4" s="44"/>
      <c r="H4" s="1"/>
      <c r="I4" s="1"/>
      <c r="J4" s="1"/>
      <c r="K4" s="1"/>
      <c r="L4" s="1"/>
      <c r="M4" s="1"/>
      <c r="N4" s="1"/>
      <c r="O4" s="1"/>
    </row>
    <row r="5" spans="1:15" ht="18.75" x14ac:dyDescent="0.25">
      <c r="A5" s="1"/>
      <c r="B5" s="43" t="s">
        <v>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60" x14ac:dyDescent="0.25">
      <c r="A6" s="2" t="s">
        <v>7</v>
      </c>
      <c r="B6" s="3" t="s">
        <v>91</v>
      </c>
      <c r="C6" s="3" t="s">
        <v>33</v>
      </c>
      <c r="D6" s="4" t="s">
        <v>97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2" t="s">
        <v>18</v>
      </c>
    </row>
    <row r="7" spans="1:15" x14ac:dyDescent="0.25">
      <c r="A7" s="5" t="s">
        <v>56</v>
      </c>
      <c r="B7" s="6"/>
      <c r="C7" s="6"/>
      <c r="D7" s="7"/>
      <c r="E7" s="8"/>
      <c r="F7" s="8"/>
      <c r="G7" s="8"/>
      <c r="H7" s="6"/>
      <c r="I7" s="9"/>
      <c r="J7" s="9"/>
      <c r="K7" s="9"/>
      <c r="L7" s="10"/>
      <c r="M7" s="9"/>
      <c r="N7" s="9"/>
      <c r="O7" s="9"/>
    </row>
    <row r="8" spans="1:15" x14ac:dyDescent="0.25">
      <c r="A8" s="24" t="s">
        <v>57</v>
      </c>
      <c r="B8" s="11">
        <v>9</v>
      </c>
      <c r="C8" s="11" t="s">
        <v>58</v>
      </c>
      <c r="D8" s="12">
        <v>610</v>
      </c>
      <c r="E8" s="42">
        <v>143.09586242470874</v>
      </c>
      <c r="F8" s="38">
        <v>1.8162004974235948E-2</v>
      </c>
      <c r="G8" s="38">
        <v>1.7198189653672237E-2</v>
      </c>
      <c r="H8" s="13">
        <v>1.7198189653672237E-2</v>
      </c>
      <c r="I8" s="14">
        <f t="shared" ref="I8:K18" si="0">IF(D8="","",$D8*E8)</f>
        <v>87288.476079072338</v>
      </c>
      <c r="J8" s="14">
        <f t="shared" si="0"/>
        <v>11.078823034283928</v>
      </c>
      <c r="K8" s="14">
        <f t="shared" si="0"/>
        <v>10.490895688740064</v>
      </c>
      <c r="L8" s="15">
        <v>0.8</v>
      </c>
      <c r="M8" s="14">
        <f t="shared" ref="M8:O18" si="1">IF(I8="","",I8*$L8)</f>
        <v>69830.780863257867</v>
      </c>
      <c r="N8" s="14">
        <f t="shared" si="1"/>
        <v>8.8630584274271431</v>
      </c>
      <c r="O8" s="14">
        <f t="shared" si="1"/>
        <v>8.392716550992052</v>
      </c>
    </row>
    <row r="9" spans="1:15" x14ac:dyDescent="0.25">
      <c r="A9" s="24" t="s">
        <v>59</v>
      </c>
      <c r="B9" s="25">
        <v>75</v>
      </c>
      <c r="C9" s="11" t="s">
        <v>58</v>
      </c>
      <c r="D9" s="12">
        <v>79</v>
      </c>
      <c r="E9" s="42">
        <v>1929.6941601631636</v>
      </c>
      <c r="F9" s="38">
        <v>0.24412747726034695</v>
      </c>
      <c r="G9" s="38">
        <v>0.23192010697895971</v>
      </c>
      <c r="H9" s="13">
        <v>0.23192010697895971</v>
      </c>
      <c r="I9" s="14">
        <f t="shared" si="0"/>
        <v>152445.83865288991</v>
      </c>
      <c r="J9" s="14">
        <f t="shared" si="0"/>
        <v>19.286070703567407</v>
      </c>
      <c r="K9" s="14">
        <f t="shared" si="0"/>
        <v>18.321688451337817</v>
      </c>
      <c r="L9" s="15">
        <v>0.8</v>
      </c>
      <c r="M9" s="14">
        <f t="shared" si="1"/>
        <v>121956.67092231194</v>
      </c>
      <c r="N9" s="14">
        <f t="shared" si="1"/>
        <v>15.428856562853927</v>
      </c>
      <c r="O9" s="14">
        <f t="shared" si="1"/>
        <v>14.657350761070255</v>
      </c>
    </row>
    <row r="10" spans="1:15" x14ac:dyDescent="0.25">
      <c r="A10" s="24" t="s">
        <v>60</v>
      </c>
      <c r="B10" s="25">
        <v>10</v>
      </c>
      <c r="C10" s="11" t="s">
        <v>58</v>
      </c>
      <c r="D10" s="12">
        <v>498</v>
      </c>
      <c r="E10" s="42">
        <v>369.11532871626503</v>
      </c>
      <c r="F10" s="38">
        <v>4.7236457619952238E-2</v>
      </c>
      <c r="G10" s="38">
        <v>4.4356776036299582E-2</v>
      </c>
      <c r="H10" s="13">
        <f t="shared" ref="H10:H18" si="2">IF(B10="","",$D10*B10)</f>
        <v>4980</v>
      </c>
      <c r="I10" s="14">
        <f t="shared" si="0"/>
        <v>183819.43370069997</v>
      </c>
      <c r="J10" s="14">
        <f t="shared" si="0"/>
        <v>23.523755894736215</v>
      </c>
      <c r="K10" s="14">
        <f t="shared" si="0"/>
        <v>22.089674466077192</v>
      </c>
      <c r="L10" s="15">
        <v>0.8</v>
      </c>
      <c r="M10" s="14">
        <f t="shared" si="1"/>
        <v>147055.54696055999</v>
      </c>
      <c r="N10" s="14">
        <f t="shared" si="1"/>
        <v>18.819004715788974</v>
      </c>
      <c r="O10" s="14">
        <f t="shared" si="1"/>
        <v>17.671739572861753</v>
      </c>
    </row>
    <row r="11" spans="1:15" x14ac:dyDescent="0.25">
      <c r="A11" s="23" t="s">
        <v>61</v>
      </c>
      <c r="B11" s="25">
        <v>75</v>
      </c>
      <c r="C11" s="11" t="s">
        <v>58</v>
      </c>
      <c r="D11" s="12">
        <v>721</v>
      </c>
      <c r="E11" s="42">
        <v>760.19488313671059</v>
      </c>
      <c r="F11" s="38">
        <v>0</v>
      </c>
      <c r="G11" s="38">
        <v>8.8360086677726504E-2</v>
      </c>
      <c r="H11" s="13">
        <f t="shared" si="2"/>
        <v>54075</v>
      </c>
      <c r="I11" s="14">
        <f t="shared" si="0"/>
        <v>548100.51074156829</v>
      </c>
      <c r="J11" s="14">
        <f t="shared" si="0"/>
        <v>0</v>
      </c>
      <c r="K11" s="14">
        <f t="shared" si="0"/>
        <v>63.707622494640809</v>
      </c>
      <c r="L11" s="15">
        <v>0.8</v>
      </c>
      <c r="M11" s="14">
        <f t="shared" si="1"/>
        <v>438480.40859325463</v>
      </c>
      <c r="N11" s="14">
        <f t="shared" si="1"/>
        <v>0</v>
      </c>
      <c r="O11" s="14">
        <f t="shared" si="1"/>
        <v>50.966097995712651</v>
      </c>
    </row>
    <row r="12" spans="1:15" ht="30" x14ac:dyDescent="0.25">
      <c r="A12" s="24" t="s">
        <v>62</v>
      </c>
      <c r="B12" s="25">
        <v>3.67</v>
      </c>
      <c r="C12" s="11" t="s">
        <v>35</v>
      </c>
      <c r="D12" s="12">
        <v>2613</v>
      </c>
      <c r="E12" s="42">
        <v>84.477119999999999</v>
      </c>
      <c r="F12" s="38">
        <v>1.1606892147999953E-2</v>
      </c>
      <c r="G12" s="38">
        <v>9.4530601928255499E-3</v>
      </c>
      <c r="H12" s="13">
        <v>9589.7099999999991</v>
      </c>
      <c r="I12" s="14">
        <f t="shared" si="0"/>
        <v>220738.71455999999</v>
      </c>
      <c r="J12" s="14">
        <f t="shared" si="0"/>
        <v>30.328809182723877</v>
      </c>
      <c r="K12" s="14">
        <f t="shared" si="0"/>
        <v>24.700846283853163</v>
      </c>
      <c r="L12" s="15">
        <v>0.8</v>
      </c>
      <c r="M12" s="14">
        <f t="shared" si="1"/>
        <v>176590.97164800001</v>
      </c>
      <c r="N12" s="14">
        <f t="shared" si="1"/>
        <v>24.263047346179103</v>
      </c>
      <c r="O12" s="14">
        <f t="shared" si="1"/>
        <v>19.760677027082533</v>
      </c>
    </row>
    <row r="13" spans="1:15" x14ac:dyDescent="0.25">
      <c r="A13" s="24" t="s">
        <v>63</v>
      </c>
      <c r="B13" s="25">
        <v>3</v>
      </c>
      <c r="C13" s="11" t="s">
        <v>64</v>
      </c>
      <c r="D13" s="12">
        <v>18133</v>
      </c>
      <c r="E13" s="42">
        <v>60.863081585217422</v>
      </c>
      <c r="F13" s="38">
        <v>7.6249140389785999E-3</v>
      </c>
      <c r="G13" s="38">
        <v>7.280128042624138E-3</v>
      </c>
      <c r="H13" s="13">
        <v>54399</v>
      </c>
      <c r="I13" s="14">
        <f t="shared" si="0"/>
        <v>1103630.2583847474</v>
      </c>
      <c r="J13" s="14">
        <f t="shared" si="0"/>
        <v>138.26256626879896</v>
      </c>
      <c r="K13" s="14">
        <f t="shared" si="0"/>
        <v>132.01056179690349</v>
      </c>
      <c r="L13" s="15">
        <v>0.8</v>
      </c>
      <c r="M13" s="14">
        <f t="shared" si="1"/>
        <v>882904.20670779794</v>
      </c>
      <c r="N13" s="14">
        <f t="shared" si="1"/>
        <v>110.61005301503917</v>
      </c>
      <c r="O13" s="14">
        <f t="shared" si="1"/>
        <v>105.60844943752279</v>
      </c>
    </row>
    <row r="14" spans="1:15" x14ac:dyDescent="0.25">
      <c r="A14" s="23" t="s">
        <v>65</v>
      </c>
      <c r="B14" s="25">
        <v>20</v>
      </c>
      <c r="C14" s="11" t="s">
        <v>58</v>
      </c>
      <c r="D14" s="12">
        <v>593</v>
      </c>
      <c r="E14" s="42">
        <v>154.86956570220428</v>
      </c>
      <c r="F14" s="38">
        <v>1.9442283730336428E-2</v>
      </c>
      <c r="G14" s="38">
        <v>1.8577255518480437E-2</v>
      </c>
      <c r="H14" s="13">
        <f t="shared" si="2"/>
        <v>11860</v>
      </c>
      <c r="I14" s="14">
        <f t="shared" si="0"/>
        <v>91837.652461407139</v>
      </c>
      <c r="J14" s="14">
        <f t="shared" si="0"/>
        <v>11.529274252089502</v>
      </c>
      <c r="K14" s="14">
        <f t="shared" si="0"/>
        <v>11.016312522458898</v>
      </c>
      <c r="L14" s="15">
        <v>0.8</v>
      </c>
      <c r="M14" s="14">
        <f t="shared" si="1"/>
        <v>73470.121969125714</v>
      </c>
      <c r="N14" s="14">
        <f t="shared" si="1"/>
        <v>9.2234194016716025</v>
      </c>
      <c r="O14" s="14">
        <f t="shared" si="1"/>
        <v>8.8130500179671198</v>
      </c>
    </row>
    <row r="15" spans="1:15" x14ac:dyDescent="0.25">
      <c r="A15" s="23" t="s">
        <v>66</v>
      </c>
      <c r="B15" s="25">
        <v>75</v>
      </c>
      <c r="C15" s="25" t="s">
        <v>58</v>
      </c>
      <c r="D15" s="12">
        <v>483</v>
      </c>
      <c r="E15" s="42">
        <v>566.70509999999979</v>
      </c>
      <c r="F15" s="38">
        <v>0</v>
      </c>
      <c r="G15" s="38">
        <v>6.5867174104926124E-2</v>
      </c>
      <c r="H15" s="13">
        <f t="shared" si="2"/>
        <v>36225</v>
      </c>
      <c r="I15" s="14">
        <f t="shared" si="0"/>
        <v>273718.56329999992</v>
      </c>
      <c r="J15" s="14">
        <f t="shared" si="0"/>
        <v>0</v>
      </c>
      <c r="K15" s="14">
        <f t="shared" si="0"/>
        <v>31.813845092679319</v>
      </c>
      <c r="L15" s="15">
        <v>0.8</v>
      </c>
      <c r="M15" s="14">
        <f t="shared" si="1"/>
        <v>218974.85063999996</v>
      </c>
      <c r="N15" s="14">
        <f t="shared" si="1"/>
        <v>0</v>
      </c>
      <c r="O15" s="14">
        <f t="shared" si="1"/>
        <v>25.451076074143458</v>
      </c>
    </row>
    <row r="16" spans="1:15" x14ac:dyDescent="0.25">
      <c r="A16" s="24" t="s">
        <v>67</v>
      </c>
      <c r="B16" s="11">
        <v>0.2</v>
      </c>
      <c r="C16" s="11" t="s">
        <v>35</v>
      </c>
      <c r="D16" s="12">
        <v>181614</v>
      </c>
      <c r="E16" s="42">
        <v>1.2152205916057426</v>
      </c>
      <c r="F16" s="38">
        <v>1.5269092207337537E-4</v>
      </c>
      <c r="G16" s="38">
        <v>1.4498171512650996E-4</v>
      </c>
      <c r="H16" s="13">
        <v>36322.800000000003</v>
      </c>
      <c r="I16" s="14">
        <f t="shared" si="0"/>
        <v>220701.07252388532</v>
      </c>
      <c r="J16" s="14">
        <f t="shared" si="0"/>
        <v>27.730809121433992</v>
      </c>
      <c r="K16" s="14">
        <f t="shared" si="0"/>
        <v>26.330709210985979</v>
      </c>
      <c r="L16" s="15">
        <v>0.8</v>
      </c>
      <c r="M16" s="14">
        <f t="shared" si="1"/>
        <v>176560.85801910827</v>
      </c>
      <c r="N16" s="14">
        <f t="shared" si="1"/>
        <v>22.184647297147194</v>
      </c>
      <c r="O16" s="14">
        <f t="shared" si="1"/>
        <v>21.064567368788786</v>
      </c>
    </row>
    <row r="17" spans="1:19" x14ac:dyDescent="0.25">
      <c r="A17" s="24" t="s">
        <v>68</v>
      </c>
      <c r="B17" s="11">
        <v>30</v>
      </c>
      <c r="C17" s="11" t="s">
        <v>69</v>
      </c>
      <c r="D17" s="12">
        <v>872</v>
      </c>
      <c r="E17" s="42">
        <v>143.41225711944932</v>
      </c>
      <c r="F17" s="38">
        <v>1.8107344804689604E-2</v>
      </c>
      <c r="G17" s="38">
        <v>1.7538975090671136E-2</v>
      </c>
      <c r="H17" s="13">
        <f t="shared" si="2"/>
        <v>26160</v>
      </c>
      <c r="I17" s="14">
        <f t="shared" si="0"/>
        <v>125055.4882081598</v>
      </c>
      <c r="J17" s="14">
        <f t="shared" si="0"/>
        <v>15.789604669689334</v>
      </c>
      <c r="K17" s="14">
        <f t="shared" si="0"/>
        <v>15.29398627906523</v>
      </c>
      <c r="L17" s="15">
        <v>0.8</v>
      </c>
      <c r="M17" s="14">
        <f t="shared" si="1"/>
        <v>100044.39056652784</v>
      </c>
      <c r="N17" s="14">
        <f t="shared" si="1"/>
        <v>12.631683735751468</v>
      </c>
      <c r="O17" s="14">
        <f t="shared" si="1"/>
        <v>12.235189023252184</v>
      </c>
    </row>
    <row r="18" spans="1:19" x14ac:dyDescent="0.25">
      <c r="A18" s="24" t="s">
        <v>70</v>
      </c>
      <c r="B18" s="11">
        <v>20</v>
      </c>
      <c r="C18" s="11" t="s">
        <v>69</v>
      </c>
      <c r="D18" s="12">
        <v>793</v>
      </c>
      <c r="E18" s="42">
        <v>208.13425372050474</v>
      </c>
      <c r="F18" s="38">
        <v>2.6032583260560748E-2</v>
      </c>
      <c r="G18" s="38">
        <v>2.4583547901418139E-2</v>
      </c>
      <c r="H18" s="13">
        <f t="shared" si="2"/>
        <v>15860</v>
      </c>
      <c r="I18" s="14">
        <f t="shared" si="0"/>
        <v>165050.46320036027</v>
      </c>
      <c r="J18" s="14">
        <f t="shared" si="0"/>
        <v>20.643838525624673</v>
      </c>
      <c r="K18" s="14">
        <f t="shared" si="0"/>
        <v>19.494753485824585</v>
      </c>
      <c r="L18" s="15">
        <v>0.8</v>
      </c>
      <c r="M18" s="14">
        <f t="shared" si="1"/>
        <v>132040.37056028823</v>
      </c>
      <c r="N18" s="14">
        <f t="shared" si="1"/>
        <v>16.515070820499741</v>
      </c>
      <c r="O18" s="14">
        <f t="shared" si="1"/>
        <v>15.595802788659668</v>
      </c>
    </row>
    <row r="19" spans="1:19" x14ac:dyDescent="0.25">
      <c r="A19" s="1"/>
      <c r="B19" s="16"/>
      <c r="C19" s="16"/>
      <c r="D19" s="16"/>
      <c r="E19" s="17"/>
      <c r="F19" s="17"/>
      <c r="G19" s="17"/>
      <c r="H19" s="26">
        <f>SUM(H8:H18)</f>
        <v>249471.75911829661</v>
      </c>
      <c r="I19" s="27">
        <f>SUM(I8:I18)</f>
        <v>3172386.4718127907</v>
      </c>
      <c r="J19" s="27">
        <f>SUM(J8:J18)</f>
        <v>298.17355165294788</v>
      </c>
      <c r="K19" s="27">
        <f>SUM(K8:K18)</f>
        <v>375.27089577256652</v>
      </c>
      <c r="L19" s="1"/>
      <c r="M19" s="27">
        <f>SUM(M8:M18)</f>
        <v>2537909.1774502327</v>
      </c>
      <c r="N19" s="27">
        <f>SUM(N8:N18)</f>
        <v>238.53884132235834</v>
      </c>
      <c r="O19" s="27">
        <f>SUM(O8:O18)</f>
        <v>300.21671661805328</v>
      </c>
      <c r="Q19" s="22">
        <f>SUM(M19,M42,M70)</f>
        <v>8862709.3884999361</v>
      </c>
      <c r="R19" s="22">
        <f>SUM(N19,N42,N70)</f>
        <v>851.11080140939305</v>
      </c>
      <c r="S19" s="22">
        <f>SUM(O19,O42,O70)</f>
        <v>1047.8230534332595</v>
      </c>
    </row>
    <row r="20" spans="1:19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9" ht="18.75" x14ac:dyDescent="0.25">
      <c r="B21" s="43" t="s">
        <v>19</v>
      </c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</row>
    <row r="22" spans="1:19" ht="60" x14ac:dyDescent="0.25">
      <c r="A22" s="2" t="s">
        <v>7</v>
      </c>
      <c r="B22" s="3" t="s">
        <v>91</v>
      </c>
      <c r="C22" s="3" t="s">
        <v>33</v>
      </c>
      <c r="D22" s="4" t="s">
        <v>97</v>
      </c>
      <c r="E22" s="2" t="s">
        <v>8</v>
      </c>
      <c r="F22" s="2" t="s">
        <v>9</v>
      </c>
      <c r="G22" s="2" t="s">
        <v>10</v>
      </c>
      <c r="H22" s="2" t="s">
        <v>11</v>
      </c>
      <c r="I22" s="2" t="s">
        <v>12</v>
      </c>
      <c r="J22" s="2" t="s">
        <v>13</v>
      </c>
      <c r="K22" s="2" t="s">
        <v>14</v>
      </c>
      <c r="L22" s="2" t="s">
        <v>15</v>
      </c>
      <c r="M22" s="2" t="s">
        <v>16</v>
      </c>
      <c r="N22" s="2" t="s">
        <v>17</v>
      </c>
      <c r="O22" s="2" t="s">
        <v>18</v>
      </c>
    </row>
    <row r="23" spans="1:19" x14ac:dyDescent="0.25">
      <c r="A23" s="5" t="s">
        <v>56</v>
      </c>
      <c r="B23" s="6"/>
      <c r="C23" s="6"/>
      <c r="D23" s="7"/>
      <c r="E23" s="8"/>
      <c r="F23" s="8"/>
      <c r="G23" s="8"/>
      <c r="H23" s="6"/>
      <c r="I23" s="9"/>
      <c r="J23" s="9"/>
      <c r="K23" s="9"/>
      <c r="L23" s="10"/>
      <c r="M23" s="9"/>
      <c r="N23" s="9"/>
      <c r="O23" s="9"/>
    </row>
    <row r="24" spans="1:19" x14ac:dyDescent="0.25">
      <c r="A24" s="24" t="s">
        <v>57</v>
      </c>
      <c r="B24" s="11">
        <v>9</v>
      </c>
      <c r="C24" s="11" t="s">
        <v>58</v>
      </c>
      <c r="D24" s="12">
        <v>701</v>
      </c>
      <c r="E24" s="42">
        <v>143.09586242470874</v>
      </c>
      <c r="F24" s="38">
        <v>1.8162004974235948E-2</v>
      </c>
      <c r="G24" s="38">
        <v>1.7198189653672237E-2</v>
      </c>
      <c r="H24" s="13">
        <f t="shared" ref="H24:H34" si="3">IF(B24="","",$D24*B24)</f>
        <v>6309</v>
      </c>
      <c r="I24" s="14">
        <f t="shared" ref="I24:K34" si="4">IF(D24="","",$D24*E24)</f>
        <v>100310.19955972083</v>
      </c>
      <c r="J24" s="14">
        <f t="shared" si="4"/>
        <v>12.731565486939399</v>
      </c>
      <c r="K24" s="14">
        <f t="shared" si="4"/>
        <v>12.055930947224239</v>
      </c>
      <c r="L24" s="15">
        <v>0.8</v>
      </c>
      <c r="M24" s="14">
        <f t="shared" ref="M24:O34" si="5">IF(I24="","",I24*$L24)</f>
        <v>80248.159647776673</v>
      </c>
      <c r="N24" s="14">
        <f t="shared" si="5"/>
        <v>10.18525238955152</v>
      </c>
      <c r="O24" s="14">
        <f t="shared" si="5"/>
        <v>9.6447447577793923</v>
      </c>
    </row>
    <row r="25" spans="1:19" x14ac:dyDescent="0.25">
      <c r="A25" s="24" t="s">
        <v>59</v>
      </c>
      <c r="B25" s="25">
        <v>75</v>
      </c>
      <c r="C25" s="11" t="s">
        <v>58</v>
      </c>
      <c r="D25" s="12">
        <v>90</v>
      </c>
      <c r="E25" s="42">
        <v>1929.6941601631636</v>
      </c>
      <c r="F25" s="38">
        <v>0.24412747726034695</v>
      </c>
      <c r="G25" s="38">
        <v>0.23192010697895971</v>
      </c>
      <c r="H25" s="13">
        <f t="shared" si="3"/>
        <v>6750</v>
      </c>
      <c r="I25" s="14">
        <f t="shared" si="4"/>
        <v>173672.47441468472</v>
      </c>
      <c r="J25" s="14">
        <f t="shared" si="4"/>
        <v>21.971472953431224</v>
      </c>
      <c r="K25" s="14">
        <f t="shared" si="4"/>
        <v>20.872809628106374</v>
      </c>
      <c r="L25" s="15">
        <v>0.8</v>
      </c>
      <c r="M25" s="14">
        <f t="shared" si="5"/>
        <v>138937.97953174778</v>
      </c>
      <c r="N25" s="14">
        <f t="shared" si="5"/>
        <v>17.577178362744981</v>
      </c>
      <c r="O25" s="14">
        <f t="shared" si="5"/>
        <v>16.698247702485101</v>
      </c>
    </row>
    <row r="26" spans="1:19" x14ac:dyDescent="0.25">
      <c r="A26" s="24" t="s">
        <v>60</v>
      </c>
      <c r="B26" s="25">
        <v>10</v>
      </c>
      <c r="C26" s="11" t="s">
        <v>58</v>
      </c>
      <c r="D26" s="12">
        <v>573</v>
      </c>
      <c r="E26" s="42">
        <v>369.11532871626503</v>
      </c>
      <c r="F26" s="38">
        <v>4.7236457619952238E-2</v>
      </c>
      <c r="G26" s="38">
        <v>4.4356776036299582E-2</v>
      </c>
      <c r="H26" s="13">
        <f t="shared" si="3"/>
        <v>5730</v>
      </c>
      <c r="I26" s="14">
        <f t="shared" si="4"/>
        <v>211503.08335441985</v>
      </c>
      <c r="J26" s="14">
        <f t="shared" si="4"/>
        <v>27.066490216232634</v>
      </c>
      <c r="K26" s="14">
        <f t="shared" si="4"/>
        <v>25.416432668799661</v>
      </c>
      <c r="L26" s="15">
        <v>0.8</v>
      </c>
      <c r="M26" s="14">
        <f t="shared" si="5"/>
        <v>169202.46668353589</v>
      </c>
      <c r="N26" s="14">
        <f t="shared" si="5"/>
        <v>21.65319217298611</v>
      </c>
      <c r="O26" s="14">
        <f t="shared" si="5"/>
        <v>20.33314613503973</v>
      </c>
    </row>
    <row r="27" spans="1:19" x14ac:dyDescent="0.25">
      <c r="A27" s="23" t="s">
        <v>61</v>
      </c>
      <c r="B27" s="25">
        <v>75</v>
      </c>
      <c r="C27" s="11" t="s">
        <v>58</v>
      </c>
      <c r="D27" s="12">
        <v>829</v>
      </c>
      <c r="E27" s="42">
        <v>760.19488313671059</v>
      </c>
      <c r="F27" s="38">
        <v>0</v>
      </c>
      <c r="G27" s="38">
        <v>8.8360086677726504E-2</v>
      </c>
      <c r="H27" s="13">
        <f t="shared" si="3"/>
        <v>62175</v>
      </c>
      <c r="I27" s="14">
        <f t="shared" si="4"/>
        <v>630201.55812033312</v>
      </c>
      <c r="J27" s="14">
        <f t="shared" si="4"/>
        <v>0</v>
      </c>
      <c r="K27" s="14">
        <f t="shared" si="4"/>
        <v>73.250511855835271</v>
      </c>
      <c r="L27" s="15">
        <v>0.8</v>
      </c>
      <c r="M27" s="14">
        <f t="shared" si="5"/>
        <v>504161.24649626651</v>
      </c>
      <c r="N27" s="14">
        <f t="shared" si="5"/>
        <v>0</v>
      </c>
      <c r="O27" s="14">
        <f t="shared" si="5"/>
        <v>58.600409484668219</v>
      </c>
    </row>
    <row r="28" spans="1:19" ht="30" x14ac:dyDescent="0.25">
      <c r="A28" s="24" t="s">
        <v>62</v>
      </c>
      <c r="B28" s="25">
        <v>3.67</v>
      </c>
      <c r="C28" s="11" t="s">
        <v>71</v>
      </c>
      <c r="D28" s="12">
        <v>3005</v>
      </c>
      <c r="E28" s="42">
        <v>84.477119999999999</v>
      </c>
      <c r="F28" s="38">
        <v>1.1606892147999953E-2</v>
      </c>
      <c r="G28" s="38">
        <v>9.4530601928255499E-3</v>
      </c>
      <c r="H28" s="13">
        <f t="shared" si="3"/>
        <v>11028.35</v>
      </c>
      <c r="I28" s="14">
        <f t="shared" si="4"/>
        <v>253853.74559999999</v>
      </c>
      <c r="J28" s="14">
        <f t="shared" si="4"/>
        <v>34.878710904739862</v>
      </c>
      <c r="K28" s="14">
        <f t="shared" si="4"/>
        <v>28.406445879440778</v>
      </c>
      <c r="L28" s="15">
        <v>0.8</v>
      </c>
      <c r="M28" s="14">
        <f t="shared" si="5"/>
        <v>203082.99648</v>
      </c>
      <c r="N28" s="14">
        <f t="shared" si="5"/>
        <v>27.90296872379189</v>
      </c>
      <c r="O28" s="14">
        <f t="shared" si="5"/>
        <v>22.725156703552624</v>
      </c>
    </row>
    <row r="29" spans="1:19" x14ac:dyDescent="0.25">
      <c r="A29" s="24" t="s">
        <v>63</v>
      </c>
      <c r="B29" s="25">
        <v>3</v>
      </c>
      <c r="C29" s="11" t="s">
        <v>64</v>
      </c>
      <c r="D29" s="12">
        <v>20852</v>
      </c>
      <c r="E29" s="42">
        <v>60.863081585217422</v>
      </c>
      <c r="F29" s="38">
        <v>7.6249140389785999E-3</v>
      </c>
      <c r="G29" s="38">
        <v>7.280128042624138E-3</v>
      </c>
      <c r="H29" s="13">
        <f t="shared" si="3"/>
        <v>62556</v>
      </c>
      <c r="I29" s="14">
        <f t="shared" si="4"/>
        <v>1269116.9772149536</v>
      </c>
      <c r="J29" s="14">
        <f t="shared" si="4"/>
        <v>158.99470754078177</v>
      </c>
      <c r="K29" s="14">
        <f t="shared" si="4"/>
        <v>151.80522994479853</v>
      </c>
      <c r="L29" s="15">
        <v>0.8</v>
      </c>
      <c r="M29" s="14">
        <f t="shared" si="5"/>
        <v>1015293.5817719629</v>
      </c>
      <c r="N29" s="14">
        <f t="shared" si="5"/>
        <v>127.19576603262543</v>
      </c>
      <c r="O29" s="14">
        <f t="shared" si="5"/>
        <v>121.44418395583882</v>
      </c>
    </row>
    <row r="30" spans="1:19" x14ac:dyDescent="0.25">
      <c r="A30" s="23" t="s">
        <v>65</v>
      </c>
      <c r="B30" s="25">
        <v>20</v>
      </c>
      <c r="C30" s="11" t="s">
        <v>58</v>
      </c>
      <c r="D30" s="12">
        <v>681</v>
      </c>
      <c r="E30" s="42">
        <v>154.86956570220428</v>
      </c>
      <c r="F30" s="38">
        <v>1.9442283730336428E-2</v>
      </c>
      <c r="G30" s="38">
        <v>1.8577255518480437E-2</v>
      </c>
      <c r="H30" s="13">
        <f t="shared" si="3"/>
        <v>13620</v>
      </c>
      <c r="I30" s="14">
        <f t="shared" si="4"/>
        <v>105466.17424320112</v>
      </c>
      <c r="J30" s="14">
        <f t="shared" si="4"/>
        <v>13.240195220359107</v>
      </c>
      <c r="K30" s="14">
        <f t="shared" si="4"/>
        <v>12.651111008085177</v>
      </c>
      <c r="L30" s="15">
        <v>0.8</v>
      </c>
      <c r="M30" s="14">
        <f t="shared" si="5"/>
        <v>84372.939394560904</v>
      </c>
      <c r="N30" s="14">
        <f t="shared" si="5"/>
        <v>10.592156176287286</v>
      </c>
      <c r="O30" s="14">
        <f t="shared" si="5"/>
        <v>10.120888806468143</v>
      </c>
    </row>
    <row r="31" spans="1:19" x14ac:dyDescent="0.25">
      <c r="A31" s="23" t="s">
        <v>66</v>
      </c>
      <c r="B31" s="25">
        <v>75</v>
      </c>
      <c r="C31" s="25" t="s">
        <v>58</v>
      </c>
      <c r="D31" s="12">
        <v>555</v>
      </c>
      <c r="E31" s="42">
        <v>566.70509999999979</v>
      </c>
      <c r="F31" s="38">
        <v>0</v>
      </c>
      <c r="G31" s="38">
        <v>6.5867174104926124E-2</v>
      </c>
      <c r="H31" s="13">
        <f t="shared" si="3"/>
        <v>41625</v>
      </c>
      <c r="I31" s="14">
        <f t="shared" si="4"/>
        <v>314521.33049999987</v>
      </c>
      <c r="J31" s="14">
        <f t="shared" si="4"/>
        <v>0</v>
      </c>
      <c r="K31" s="14">
        <f t="shared" si="4"/>
        <v>36.556281628233997</v>
      </c>
      <c r="L31" s="15">
        <v>0.8</v>
      </c>
      <c r="M31" s="14">
        <f t="shared" si="5"/>
        <v>251617.06439999992</v>
      </c>
      <c r="N31" s="14">
        <f t="shared" si="5"/>
        <v>0</v>
      </c>
      <c r="O31" s="14">
        <f t="shared" si="5"/>
        <v>29.245025302587198</v>
      </c>
    </row>
    <row r="32" spans="1:19" x14ac:dyDescent="0.25">
      <c r="A32" s="24" t="s">
        <v>67</v>
      </c>
      <c r="B32" s="11">
        <v>0.2</v>
      </c>
      <c r="C32" s="11" t="s">
        <v>72</v>
      </c>
      <c r="D32" s="12">
        <v>208856</v>
      </c>
      <c r="E32" s="42">
        <v>1.2152205916057426</v>
      </c>
      <c r="F32" s="38">
        <v>1.5269092207337537E-4</v>
      </c>
      <c r="G32" s="38">
        <v>1.4498171512650996E-4</v>
      </c>
      <c r="H32" s="13">
        <f t="shared" si="3"/>
        <v>41771.200000000004</v>
      </c>
      <c r="I32" s="14">
        <f t="shared" si="4"/>
        <v>253806.11188040898</v>
      </c>
      <c r="J32" s="14">
        <f t="shared" si="4"/>
        <v>31.890415220556886</v>
      </c>
      <c r="K32" s="14">
        <f t="shared" si="4"/>
        <v>30.280301094462363</v>
      </c>
      <c r="L32" s="15">
        <v>0.8</v>
      </c>
      <c r="M32" s="14">
        <f t="shared" si="5"/>
        <v>203044.88950432721</v>
      </c>
      <c r="N32" s="14">
        <f t="shared" si="5"/>
        <v>25.512332176445511</v>
      </c>
      <c r="O32" s="14">
        <f t="shared" si="5"/>
        <v>24.22424087556989</v>
      </c>
    </row>
    <row r="33" spans="1:15" x14ac:dyDescent="0.25">
      <c r="A33" s="24" t="s">
        <v>68</v>
      </c>
      <c r="B33" s="11">
        <v>30</v>
      </c>
      <c r="C33" s="11" t="s">
        <v>69</v>
      </c>
      <c r="D33" s="12">
        <v>1002</v>
      </c>
      <c r="E33" s="42">
        <v>143.41225711944932</v>
      </c>
      <c r="F33" s="38">
        <v>1.8107344804689604E-2</v>
      </c>
      <c r="G33" s="38">
        <v>1.7538975090671136E-2</v>
      </c>
      <c r="H33" s="13">
        <f t="shared" si="3"/>
        <v>30060</v>
      </c>
      <c r="I33" s="14">
        <f t="shared" si="4"/>
        <v>143699.08163368821</v>
      </c>
      <c r="J33" s="14">
        <f t="shared" si="4"/>
        <v>18.143559494298984</v>
      </c>
      <c r="K33" s="14">
        <f t="shared" si="4"/>
        <v>17.574053040852476</v>
      </c>
      <c r="L33" s="15">
        <v>0.8</v>
      </c>
      <c r="M33" s="14">
        <f t="shared" si="5"/>
        <v>114959.26530695058</v>
      </c>
      <c r="N33" s="14">
        <f t="shared" si="5"/>
        <v>14.514847595439187</v>
      </c>
      <c r="O33" s="14">
        <f t="shared" si="5"/>
        <v>14.059242432681982</v>
      </c>
    </row>
    <row r="34" spans="1:15" x14ac:dyDescent="0.25">
      <c r="A34" s="24" t="s">
        <v>70</v>
      </c>
      <c r="B34" s="11">
        <v>20</v>
      </c>
      <c r="C34" s="11" t="s">
        <v>69</v>
      </c>
      <c r="D34" s="12">
        <v>911</v>
      </c>
      <c r="E34" s="42">
        <v>208.13425372050474</v>
      </c>
      <c r="F34" s="38">
        <v>2.6032583260560748E-2</v>
      </c>
      <c r="G34" s="38">
        <v>2.4583547901418139E-2</v>
      </c>
      <c r="H34" s="13">
        <f t="shared" si="3"/>
        <v>18220</v>
      </c>
      <c r="I34" s="14">
        <f t="shared" si="4"/>
        <v>189610.30513937981</v>
      </c>
      <c r="J34" s="14">
        <f t="shared" si="4"/>
        <v>23.715683350370842</v>
      </c>
      <c r="K34" s="14">
        <f t="shared" si="4"/>
        <v>22.395612138191925</v>
      </c>
      <c r="L34" s="15">
        <v>0.8</v>
      </c>
      <c r="M34" s="14">
        <f t="shared" si="5"/>
        <v>151688.24411150385</v>
      </c>
      <c r="N34" s="14">
        <f t="shared" si="5"/>
        <v>18.972546680296674</v>
      </c>
      <c r="O34" s="14">
        <f t="shared" si="5"/>
        <v>17.916489710553542</v>
      </c>
    </row>
    <row r="35" spans="1:15" x14ac:dyDescent="0.25">
      <c r="A35" s="5" t="s">
        <v>73</v>
      </c>
      <c r="B35" s="11"/>
      <c r="C35" s="11"/>
      <c r="D35" s="12"/>
      <c r="E35" s="42"/>
      <c r="F35" s="38"/>
      <c r="G35" s="38"/>
      <c r="H35" s="13"/>
      <c r="I35" s="14"/>
      <c r="J35" s="14"/>
      <c r="K35" s="14"/>
      <c r="L35" s="15">
        <v>0.8</v>
      </c>
      <c r="M35" s="14"/>
      <c r="N35" s="14"/>
      <c r="O35" s="14"/>
    </row>
    <row r="36" spans="1:15" x14ac:dyDescent="0.25">
      <c r="A36" s="24" t="s">
        <v>74</v>
      </c>
      <c r="B36" s="11">
        <v>40</v>
      </c>
      <c r="C36" s="11" t="s">
        <v>75</v>
      </c>
      <c r="D36" s="12">
        <v>5</v>
      </c>
      <c r="E36" s="42">
        <v>186.597359376866</v>
      </c>
      <c r="F36" s="38">
        <v>5.1971359765704418E-2</v>
      </c>
      <c r="G36" s="38">
        <v>6.3119939947181673E-3</v>
      </c>
      <c r="H36" s="13">
        <v>6.3119939947181673E-3</v>
      </c>
      <c r="I36" s="14">
        <f t="shared" ref="I36:K41" si="6">IF(D36="","",$D36*E36)</f>
        <v>932.98679688433003</v>
      </c>
      <c r="J36" s="14">
        <f t="shared" si="6"/>
        <v>0.25985679882852208</v>
      </c>
      <c r="K36" s="14">
        <f t="shared" si="6"/>
        <v>3.155996997359084E-2</v>
      </c>
      <c r="L36" s="15">
        <v>0.8</v>
      </c>
      <c r="M36" s="14">
        <f t="shared" ref="M36:O41" si="7">IF(I36="","",I36*$L36)</f>
        <v>746.38943750746409</v>
      </c>
      <c r="N36" s="14">
        <f t="shared" si="7"/>
        <v>0.20788543906281767</v>
      </c>
      <c r="O36" s="14">
        <f t="shared" si="7"/>
        <v>2.5247975978872673E-2</v>
      </c>
    </row>
    <row r="37" spans="1:15" x14ac:dyDescent="0.25">
      <c r="A37" s="24" t="s">
        <v>76</v>
      </c>
      <c r="B37" s="11">
        <v>50</v>
      </c>
      <c r="C37" s="11" t="s">
        <v>53</v>
      </c>
      <c r="D37" s="12">
        <v>44</v>
      </c>
      <c r="E37" s="42">
        <v>399.35298256029688</v>
      </c>
      <c r="F37" s="38">
        <v>0.20392371111515339</v>
      </c>
      <c r="G37" s="38">
        <v>3.3313704994220655E-3</v>
      </c>
      <c r="H37" s="13">
        <f t="shared" ref="H37:H41" si="8">IF(B37="","",$D37*B37)</f>
        <v>2200</v>
      </c>
      <c r="I37" s="14">
        <f t="shared" si="6"/>
        <v>17571.531232653062</v>
      </c>
      <c r="J37" s="14">
        <f t="shared" si="6"/>
        <v>8.9726432890667489</v>
      </c>
      <c r="K37" s="14">
        <f t="shared" si="6"/>
        <v>0.14658030197457089</v>
      </c>
      <c r="L37" s="15">
        <v>0.8</v>
      </c>
      <c r="M37" s="14">
        <f t="shared" si="7"/>
        <v>14057.22498612245</v>
      </c>
      <c r="N37" s="14">
        <f t="shared" si="7"/>
        <v>7.1781146312533997</v>
      </c>
      <c r="O37" s="14">
        <f t="shared" si="7"/>
        <v>0.11726424157965672</v>
      </c>
    </row>
    <row r="38" spans="1:15" x14ac:dyDescent="0.25">
      <c r="A38" s="24" t="s">
        <v>77</v>
      </c>
      <c r="B38" s="11">
        <v>250</v>
      </c>
      <c r="C38" s="11" t="s">
        <v>75</v>
      </c>
      <c r="D38" s="12">
        <v>3</v>
      </c>
      <c r="E38" s="42">
        <v>220.70243646860419</v>
      </c>
      <c r="F38" s="38">
        <v>3.7899754459535182E-2</v>
      </c>
      <c r="G38" s="38">
        <v>4.8825815208272116E-2</v>
      </c>
      <c r="H38" s="13">
        <f t="shared" si="8"/>
        <v>750</v>
      </c>
      <c r="I38" s="14">
        <f t="shared" si="6"/>
        <v>662.10730940581254</v>
      </c>
      <c r="J38" s="14">
        <f t="shared" si="6"/>
        <v>0.11369926337860554</v>
      </c>
      <c r="K38" s="14">
        <f t="shared" si="6"/>
        <v>0.14647744562481635</v>
      </c>
      <c r="L38" s="15">
        <v>0.8</v>
      </c>
      <c r="M38" s="14">
        <f t="shared" si="7"/>
        <v>529.68584752465006</v>
      </c>
      <c r="N38" s="14">
        <f t="shared" si="7"/>
        <v>9.0959410702884436E-2</v>
      </c>
      <c r="O38" s="14">
        <f t="shared" si="7"/>
        <v>0.11718195649985308</v>
      </c>
    </row>
    <row r="39" spans="1:15" x14ac:dyDescent="0.25">
      <c r="A39" s="24" t="s">
        <v>78</v>
      </c>
      <c r="B39" s="11">
        <v>1000</v>
      </c>
      <c r="C39" s="11" t="s">
        <v>46</v>
      </c>
      <c r="D39" s="12">
        <v>2</v>
      </c>
      <c r="E39" s="42">
        <v>112.26513663415909</v>
      </c>
      <c r="F39" s="38">
        <v>1.8771526756673401E-2</v>
      </c>
      <c r="G39" s="38">
        <v>2.5897286394262753E-2</v>
      </c>
      <c r="H39" s="13">
        <f t="shared" si="8"/>
        <v>2000</v>
      </c>
      <c r="I39" s="14">
        <f t="shared" si="6"/>
        <v>224.53027326831818</v>
      </c>
      <c r="J39" s="14">
        <f t="shared" si="6"/>
        <v>3.7543053513346802E-2</v>
      </c>
      <c r="K39" s="14">
        <f t="shared" si="6"/>
        <v>5.1794572788525506E-2</v>
      </c>
      <c r="L39" s="15">
        <v>0.8</v>
      </c>
      <c r="M39" s="14">
        <f t="shared" si="7"/>
        <v>179.62421861465455</v>
      </c>
      <c r="N39" s="14">
        <f t="shared" si="7"/>
        <v>3.0034442810677443E-2</v>
      </c>
      <c r="O39" s="14">
        <f t="shared" si="7"/>
        <v>4.1435658230820405E-2</v>
      </c>
    </row>
    <row r="40" spans="1:15" x14ac:dyDescent="0.25">
      <c r="A40" s="24" t="s">
        <v>79</v>
      </c>
      <c r="B40" s="11">
        <v>1000</v>
      </c>
      <c r="C40" s="11" t="s">
        <v>46</v>
      </c>
      <c r="D40" s="12">
        <v>10</v>
      </c>
      <c r="E40" s="42">
        <v>228.15013442356846</v>
      </c>
      <c r="F40" s="38">
        <v>3.8645933687032202E-2</v>
      </c>
      <c r="G40" s="38">
        <v>5.3644117896871055E-2</v>
      </c>
      <c r="H40" s="13">
        <f t="shared" si="8"/>
        <v>10000</v>
      </c>
      <c r="I40" s="14">
        <f t="shared" si="6"/>
        <v>2281.5013442356844</v>
      </c>
      <c r="J40" s="14">
        <f t="shared" si="6"/>
        <v>0.38645933687032202</v>
      </c>
      <c r="K40" s="14">
        <f t="shared" si="6"/>
        <v>0.53644117896871057</v>
      </c>
      <c r="L40" s="15">
        <v>0.8</v>
      </c>
      <c r="M40" s="14">
        <f t="shared" si="7"/>
        <v>1825.2010753885477</v>
      </c>
      <c r="N40" s="14">
        <f t="shared" si="7"/>
        <v>0.30916746949625762</v>
      </c>
      <c r="O40" s="14">
        <f t="shared" si="7"/>
        <v>0.42915294317496849</v>
      </c>
    </row>
    <row r="41" spans="1:15" ht="30" x14ac:dyDescent="0.25">
      <c r="A41" s="24" t="s">
        <v>80</v>
      </c>
      <c r="B41" s="11">
        <v>500</v>
      </c>
      <c r="C41" s="11" t="s">
        <v>46</v>
      </c>
      <c r="D41" s="12">
        <v>6</v>
      </c>
      <c r="E41" s="42">
        <v>2877.2544734874673</v>
      </c>
      <c r="F41" s="38">
        <v>0.37892485577955531</v>
      </c>
      <c r="G41" s="38">
        <v>0.43996314417450066</v>
      </c>
      <c r="H41" s="13">
        <f t="shared" si="8"/>
        <v>3000</v>
      </c>
      <c r="I41" s="14">
        <f t="shared" si="6"/>
        <v>17263.526840924802</v>
      </c>
      <c r="J41" s="14">
        <f t="shared" si="6"/>
        <v>2.273549134677332</v>
      </c>
      <c r="K41" s="14">
        <f t="shared" si="6"/>
        <v>2.639778865047004</v>
      </c>
      <c r="L41" s="15">
        <v>0.8</v>
      </c>
      <c r="M41" s="14">
        <f t="shared" si="7"/>
        <v>13810.821472739843</v>
      </c>
      <c r="N41" s="14">
        <f t="shared" si="7"/>
        <v>1.8188393077418656</v>
      </c>
      <c r="O41" s="14">
        <f t="shared" si="7"/>
        <v>2.1118230920376031</v>
      </c>
    </row>
    <row r="42" spans="1:15" x14ac:dyDescent="0.25">
      <c r="A42" s="1"/>
      <c r="B42" s="16"/>
      <c r="C42" s="16"/>
      <c r="D42" s="16"/>
      <c r="E42" s="17"/>
      <c r="F42" s="17"/>
      <c r="G42" s="17"/>
      <c r="H42" s="26">
        <f>SUM(H24:H41)</f>
        <v>317794.55631199403</v>
      </c>
      <c r="I42" s="27">
        <f>SUM(I24:I41)</f>
        <v>3684697.2254581624</v>
      </c>
      <c r="J42" s="27">
        <f>SUM(J24:J41)</f>
        <v>354.67655126404554</v>
      </c>
      <c r="K42" s="27">
        <f>SUM(K24:K41)</f>
        <v>434.81735216840809</v>
      </c>
      <c r="L42" s="1"/>
      <c r="M42" s="27">
        <f>SUM(M24:M41)</f>
        <v>2947757.7803665297</v>
      </c>
      <c r="N42" s="27">
        <f>SUM(N24:N41)</f>
        <v>283.74124101123653</v>
      </c>
      <c r="O42" s="27">
        <f>SUM(O24:O41)</f>
        <v>347.85388173472637</v>
      </c>
    </row>
    <row r="44" spans="1:15" ht="18.75" x14ac:dyDescent="0.25">
      <c r="B44" s="43" t="s">
        <v>37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5" spans="1:15" ht="60" x14ac:dyDescent="0.25">
      <c r="A45" s="2" t="s">
        <v>7</v>
      </c>
      <c r="B45" s="3" t="s">
        <v>91</v>
      </c>
      <c r="C45" s="3" t="s">
        <v>33</v>
      </c>
      <c r="D45" s="4" t="s">
        <v>97</v>
      </c>
      <c r="E45" s="2" t="s">
        <v>8</v>
      </c>
      <c r="F45" s="2" t="s">
        <v>9</v>
      </c>
      <c r="G45" s="2" t="s">
        <v>10</v>
      </c>
      <c r="H45" s="2" t="s">
        <v>11</v>
      </c>
      <c r="I45" s="2" t="s">
        <v>12</v>
      </c>
      <c r="J45" s="2" t="s">
        <v>13</v>
      </c>
      <c r="K45" s="2" t="s">
        <v>14</v>
      </c>
      <c r="L45" s="2" t="s">
        <v>15</v>
      </c>
      <c r="M45" s="2" t="s">
        <v>16</v>
      </c>
      <c r="N45" s="2" t="s">
        <v>17</v>
      </c>
      <c r="O45" s="2" t="s">
        <v>18</v>
      </c>
    </row>
    <row r="46" spans="1:15" x14ac:dyDescent="0.25">
      <c r="A46" s="5" t="s">
        <v>56</v>
      </c>
      <c r="B46" s="6"/>
      <c r="C46" s="6"/>
      <c r="D46" s="7"/>
      <c r="E46" s="8"/>
      <c r="F46" s="8"/>
      <c r="G46" s="8"/>
      <c r="H46" s="6"/>
      <c r="I46" s="9"/>
      <c r="J46" s="9"/>
      <c r="K46" s="9"/>
      <c r="L46" s="10"/>
      <c r="M46" s="9"/>
      <c r="N46" s="9"/>
      <c r="O46" s="9"/>
    </row>
    <row r="47" spans="1:15" x14ac:dyDescent="0.25">
      <c r="A47" s="24" t="s">
        <v>57</v>
      </c>
      <c r="B47" s="11">
        <v>9</v>
      </c>
      <c r="C47" s="11" t="s">
        <v>58</v>
      </c>
      <c r="D47" s="12">
        <v>792</v>
      </c>
      <c r="E47" s="42">
        <v>143.09586242470874</v>
      </c>
      <c r="F47" s="38">
        <v>1.8162004974235948E-2</v>
      </c>
      <c r="G47" s="38">
        <v>1.7198189653672237E-2</v>
      </c>
      <c r="H47" s="13">
        <f t="shared" ref="H47:H57" si="9">IF(B47="","",$D47*B47)</f>
        <v>7128</v>
      </c>
      <c r="I47" s="14">
        <f t="shared" ref="I47:K57" si="10">IF(D47="","",$D47*E47)</f>
        <v>113331.92304036932</v>
      </c>
      <c r="J47" s="14">
        <f t="shared" si="10"/>
        <v>14.384307939594871</v>
      </c>
      <c r="K47" s="14">
        <f t="shared" si="10"/>
        <v>13.620966205708411</v>
      </c>
      <c r="L47" s="15">
        <v>0.8</v>
      </c>
      <c r="M47" s="14">
        <f t="shared" ref="M47:O57" si="11">IF(I47="","",I47*$L47)</f>
        <v>90665.538432295463</v>
      </c>
      <c r="N47" s="14">
        <f t="shared" si="11"/>
        <v>11.507446351675897</v>
      </c>
      <c r="O47" s="14">
        <f t="shared" si="11"/>
        <v>10.896772964566729</v>
      </c>
    </row>
    <row r="48" spans="1:15" x14ac:dyDescent="0.25">
      <c r="A48" s="24" t="s">
        <v>59</v>
      </c>
      <c r="B48" s="25">
        <v>75</v>
      </c>
      <c r="C48" s="11" t="s">
        <v>58</v>
      </c>
      <c r="D48" s="12">
        <v>102</v>
      </c>
      <c r="E48" s="42">
        <v>1929.6941601631636</v>
      </c>
      <c r="F48" s="38">
        <v>0.24412747726034695</v>
      </c>
      <c r="G48" s="38">
        <v>0.23192010697895971</v>
      </c>
      <c r="H48" s="13">
        <f t="shared" si="9"/>
        <v>7650</v>
      </c>
      <c r="I48" s="14">
        <f t="shared" si="10"/>
        <v>196828.80433664267</v>
      </c>
      <c r="J48" s="14">
        <f t="shared" si="10"/>
        <v>24.90100268055539</v>
      </c>
      <c r="K48" s="14">
        <f t="shared" si="10"/>
        <v>23.655850911853889</v>
      </c>
      <c r="L48" s="15">
        <v>0.8</v>
      </c>
      <c r="M48" s="14">
        <f t="shared" si="11"/>
        <v>157463.04346931414</v>
      </c>
      <c r="N48" s="14">
        <f t="shared" si="11"/>
        <v>19.920802144444313</v>
      </c>
      <c r="O48" s="14">
        <f t="shared" si="11"/>
        <v>18.924680729483111</v>
      </c>
    </row>
    <row r="49" spans="1:15" x14ac:dyDescent="0.25">
      <c r="A49" s="24" t="s">
        <v>60</v>
      </c>
      <c r="B49" s="25">
        <v>10</v>
      </c>
      <c r="C49" s="11" t="s">
        <v>58</v>
      </c>
      <c r="D49" s="12">
        <v>647</v>
      </c>
      <c r="E49" s="42">
        <v>369.11532871626503</v>
      </c>
      <c r="F49" s="38">
        <v>4.7236457619952238E-2</v>
      </c>
      <c r="G49" s="38">
        <v>4.4356776036299582E-2</v>
      </c>
      <c r="H49" s="13">
        <f t="shared" si="9"/>
        <v>6470</v>
      </c>
      <c r="I49" s="14">
        <f t="shared" si="10"/>
        <v>238817.61767942348</v>
      </c>
      <c r="J49" s="14">
        <f t="shared" si="10"/>
        <v>30.561988080109099</v>
      </c>
      <c r="K49" s="14">
        <f t="shared" si="10"/>
        <v>28.698834095485829</v>
      </c>
      <c r="L49" s="15">
        <v>0.8</v>
      </c>
      <c r="M49" s="14">
        <f t="shared" si="11"/>
        <v>191054.09414353879</v>
      </c>
      <c r="N49" s="14">
        <f t="shared" si="11"/>
        <v>24.449590464087279</v>
      </c>
      <c r="O49" s="14">
        <f t="shared" si="11"/>
        <v>22.959067276388666</v>
      </c>
    </row>
    <row r="50" spans="1:15" x14ac:dyDescent="0.25">
      <c r="A50" s="23" t="s">
        <v>61</v>
      </c>
      <c r="B50" s="25">
        <v>75</v>
      </c>
      <c r="C50" s="11" t="s">
        <v>58</v>
      </c>
      <c r="D50" s="12">
        <v>937</v>
      </c>
      <c r="E50" s="42">
        <v>760.19488313671059</v>
      </c>
      <c r="F50" s="38">
        <v>0</v>
      </c>
      <c r="G50" s="38">
        <v>8.8360086677726504E-2</v>
      </c>
      <c r="H50" s="13">
        <f t="shared" si="9"/>
        <v>70275</v>
      </c>
      <c r="I50" s="14">
        <f t="shared" si="10"/>
        <v>712302.60549909784</v>
      </c>
      <c r="J50" s="14">
        <f t="shared" si="10"/>
        <v>0</v>
      </c>
      <c r="K50" s="14">
        <f t="shared" si="10"/>
        <v>82.793401217029739</v>
      </c>
      <c r="L50" s="15">
        <v>0.8</v>
      </c>
      <c r="M50" s="14">
        <f t="shared" si="11"/>
        <v>569842.08439927828</v>
      </c>
      <c r="N50" s="14">
        <f t="shared" si="11"/>
        <v>0</v>
      </c>
      <c r="O50" s="14">
        <f t="shared" si="11"/>
        <v>66.234720973623794</v>
      </c>
    </row>
    <row r="51" spans="1:15" ht="30" x14ac:dyDescent="0.25">
      <c r="A51" s="24" t="s">
        <v>62</v>
      </c>
      <c r="B51" s="25">
        <v>3.5</v>
      </c>
      <c r="C51" s="11" t="s">
        <v>71</v>
      </c>
      <c r="D51" s="12">
        <v>3397</v>
      </c>
      <c r="E51" s="42">
        <v>84.477119999999999</v>
      </c>
      <c r="F51" s="38">
        <v>1.1606892147999953E-2</v>
      </c>
      <c r="G51" s="38">
        <v>9.4530601928255499E-3</v>
      </c>
      <c r="H51" s="13">
        <f t="shared" si="9"/>
        <v>11889.5</v>
      </c>
      <c r="I51" s="14">
        <f t="shared" si="10"/>
        <v>286968.77664</v>
      </c>
      <c r="J51" s="14">
        <f t="shared" si="10"/>
        <v>39.428612626755843</v>
      </c>
      <c r="K51" s="14">
        <f t="shared" si="10"/>
        <v>32.112045475028395</v>
      </c>
      <c r="L51" s="15">
        <v>0.8</v>
      </c>
      <c r="M51" s="14">
        <f t="shared" si="11"/>
        <v>229575.021312</v>
      </c>
      <c r="N51" s="14">
        <f t="shared" si="11"/>
        <v>31.542890101404677</v>
      </c>
      <c r="O51" s="14">
        <f t="shared" si="11"/>
        <v>25.689636380022719</v>
      </c>
    </row>
    <row r="52" spans="1:15" x14ac:dyDescent="0.25">
      <c r="A52" s="24" t="s">
        <v>63</v>
      </c>
      <c r="B52" s="25">
        <v>3</v>
      </c>
      <c r="C52" s="11" t="s">
        <v>64</v>
      </c>
      <c r="D52" s="12">
        <v>23572</v>
      </c>
      <c r="E52" s="42">
        <v>60.863081585217422</v>
      </c>
      <c r="F52" s="38">
        <v>7.6249140389785999E-3</v>
      </c>
      <c r="G52" s="38">
        <v>7.280128042624138E-3</v>
      </c>
      <c r="H52" s="13">
        <f t="shared" si="9"/>
        <v>70716</v>
      </c>
      <c r="I52" s="14">
        <f t="shared" si="10"/>
        <v>1434664.559126745</v>
      </c>
      <c r="J52" s="14">
        <f t="shared" si="10"/>
        <v>179.73447372680354</v>
      </c>
      <c r="K52" s="14">
        <f t="shared" si="10"/>
        <v>171.60717822073619</v>
      </c>
      <c r="L52" s="15">
        <v>0.8</v>
      </c>
      <c r="M52" s="14">
        <f t="shared" si="11"/>
        <v>1147731.6473013961</v>
      </c>
      <c r="N52" s="14">
        <f t="shared" si="11"/>
        <v>143.78757898144283</v>
      </c>
      <c r="O52" s="14">
        <f t="shared" si="11"/>
        <v>137.28574257658894</v>
      </c>
    </row>
    <row r="53" spans="1:15" x14ac:dyDescent="0.25">
      <c r="A53" s="23" t="s">
        <v>65</v>
      </c>
      <c r="B53" s="25">
        <v>20</v>
      </c>
      <c r="C53" s="11" t="s">
        <v>58</v>
      </c>
      <c r="D53" s="12">
        <v>770</v>
      </c>
      <c r="E53" s="42">
        <v>154.86956570220428</v>
      </c>
      <c r="F53" s="38">
        <v>1.9442283730336428E-2</v>
      </c>
      <c r="G53" s="38">
        <v>1.8577255518480437E-2</v>
      </c>
      <c r="H53" s="13">
        <f t="shared" si="9"/>
        <v>15400</v>
      </c>
      <c r="I53" s="14">
        <f t="shared" si="10"/>
        <v>119249.5655906973</v>
      </c>
      <c r="J53" s="14">
        <f t="shared" si="10"/>
        <v>14.97055847235905</v>
      </c>
      <c r="K53" s="14">
        <f t="shared" si="10"/>
        <v>14.304486749229936</v>
      </c>
      <c r="L53" s="15">
        <v>0.8</v>
      </c>
      <c r="M53" s="14">
        <f t="shared" si="11"/>
        <v>95399.652472557849</v>
      </c>
      <c r="N53" s="14">
        <f t="shared" si="11"/>
        <v>11.97644677788724</v>
      </c>
      <c r="O53" s="14">
        <f t="shared" si="11"/>
        <v>11.443589399383949</v>
      </c>
    </row>
    <row r="54" spans="1:15" x14ac:dyDescent="0.25">
      <c r="A54" s="23" t="s">
        <v>66</v>
      </c>
      <c r="B54" s="25">
        <v>75</v>
      </c>
      <c r="C54" s="25" t="s">
        <v>58</v>
      </c>
      <c r="D54" s="12">
        <v>628</v>
      </c>
      <c r="E54" s="42">
        <v>566.70509999999979</v>
      </c>
      <c r="F54" s="38">
        <v>0</v>
      </c>
      <c r="G54" s="38">
        <v>6.5867174104926124E-2</v>
      </c>
      <c r="H54" s="13">
        <f t="shared" si="9"/>
        <v>47100</v>
      </c>
      <c r="I54" s="14">
        <f t="shared" si="10"/>
        <v>355890.80279999989</v>
      </c>
      <c r="J54" s="14">
        <f t="shared" si="10"/>
        <v>0</v>
      </c>
      <c r="K54" s="14">
        <f t="shared" si="10"/>
        <v>41.364585337893608</v>
      </c>
      <c r="L54" s="15">
        <v>0.8</v>
      </c>
      <c r="M54" s="14">
        <f t="shared" si="11"/>
        <v>284712.6422399999</v>
      </c>
      <c r="N54" s="14">
        <f t="shared" si="11"/>
        <v>0</v>
      </c>
      <c r="O54" s="14">
        <f t="shared" si="11"/>
        <v>33.091668270314891</v>
      </c>
    </row>
    <row r="55" spans="1:15" x14ac:dyDescent="0.25">
      <c r="A55" s="24" t="s">
        <v>67</v>
      </c>
      <c r="B55" s="11">
        <v>0.2</v>
      </c>
      <c r="C55" s="11" t="s">
        <v>93</v>
      </c>
      <c r="D55" s="12">
        <v>236098</v>
      </c>
      <c r="E55" s="42">
        <v>1.2152205916057426</v>
      </c>
      <c r="F55" s="38">
        <v>1.5269092207337537E-4</v>
      </c>
      <c r="G55" s="38">
        <v>1.4498171512650996E-4</v>
      </c>
      <c r="H55" s="13">
        <f t="shared" si="9"/>
        <v>47219.600000000006</v>
      </c>
      <c r="I55" s="14">
        <f t="shared" si="10"/>
        <v>286911.15123693261</v>
      </c>
      <c r="J55" s="14">
        <f t="shared" si="10"/>
        <v>36.050021319679779</v>
      </c>
      <c r="K55" s="14">
        <f t="shared" si="10"/>
        <v>34.229892977938746</v>
      </c>
      <c r="L55" s="15">
        <v>0.8</v>
      </c>
      <c r="M55" s="14">
        <f t="shared" si="11"/>
        <v>229528.92098954611</v>
      </c>
      <c r="N55" s="14">
        <f t="shared" si="11"/>
        <v>28.840017055743825</v>
      </c>
      <c r="O55" s="14">
        <f t="shared" si="11"/>
        <v>27.383914382350998</v>
      </c>
    </row>
    <row r="56" spans="1:15" x14ac:dyDescent="0.25">
      <c r="A56" s="24" t="s">
        <v>68</v>
      </c>
      <c r="B56" s="11">
        <v>30</v>
      </c>
      <c r="C56" s="11" t="s">
        <v>92</v>
      </c>
      <c r="D56" s="12">
        <v>1133</v>
      </c>
      <c r="E56" s="42">
        <v>143.41225711944932</v>
      </c>
      <c r="F56" s="38">
        <v>1.8107344804689604E-2</v>
      </c>
      <c r="G56" s="38">
        <v>1.7538975090671136E-2</v>
      </c>
      <c r="H56" s="13">
        <f t="shared" si="9"/>
        <v>33990</v>
      </c>
      <c r="I56" s="14">
        <f t="shared" si="10"/>
        <v>162486.08731633608</v>
      </c>
      <c r="J56" s="14">
        <f t="shared" si="10"/>
        <v>20.515621663713322</v>
      </c>
      <c r="K56" s="14">
        <f t="shared" si="10"/>
        <v>19.871658777730396</v>
      </c>
      <c r="L56" s="15">
        <v>0.8</v>
      </c>
      <c r="M56" s="14">
        <f t="shared" si="11"/>
        <v>129988.86985306887</v>
      </c>
      <c r="N56" s="14">
        <f t="shared" si="11"/>
        <v>16.412497330970659</v>
      </c>
      <c r="O56" s="14">
        <f t="shared" si="11"/>
        <v>15.897327022184317</v>
      </c>
    </row>
    <row r="57" spans="1:15" x14ac:dyDescent="0.25">
      <c r="A57" s="24" t="s">
        <v>70</v>
      </c>
      <c r="B57" s="11">
        <v>20</v>
      </c>
      <c r="C57" s="11" t="s">
        <v>92</v>
      </c>
      <c r="D57" s="12">
        <v>1030</v>
      </c>
      <c r="E57" s="42">
        <v>208.13425372050474</v>
      </c>
      <c r="F57" s="38">
        <v>2.6032583260560748E-2</v>
      </c>
      <c r="G57" s="38">
        <v>2.4583547901418139E-2</v>
      </c>
      <c r="H57" s="13">
        <f t="shared" si="9"/>
        <v>20600</v>
      </c>
      <c r="I57" s="14">
        <f t="shared" si="10"/>
        <v>214378.28133211989</v>
      </c>
      <c r="J57" s="14">
        <f t="shared" si="10"/>
        <v>26.813560758377569</v>
      </c>
      <c r="K57" s="14">
        <f t="shared" si="10"/>
        <v>25.321054338460684</v>
      </c>
      <c r="L57" s="15">
        <v>0.8</v>
      </c>
      <c r="M57" s="14">
        <f t="shared" si="11"/>
        <v>171502.62506569593</v>
      </c>
      <c r="N57" s="14">
        <f t="shared" si="11"/>
        <v>21.450848606702056</v>
      </c>
      <c r="O57" s="14">
        <f t="shared" si="11"/>
        <v>20.256843470768548</v>
      </c>
    </row>
    <row r="58" spans="1:15" x14ac:dyDescent="0.25">
      <c r="A58" s="5" t="s">
        <v>73</v>
      </c>
      <c r="B58" s="11"/>
      <c r="C58" s="11"/>
      <c r="D58" s="12"/>
      <c r="E58" s="42"/>
      <c r="F58" s="38"/>
      <c r="G58" s="38"/>
      <c r="H58" s="13"/>
      <c r="I58" s="14"/>
      <c r="J58" s="14"/>
      <c r="K58" s="14"/>
      <c r="L58" s="15">
        <v>0.8</v>
      </c>
      <c r="M58" s="14"/>
      <c r="N58" s="14"/>
      <c r="O58" s="14"/>
    </row>
    <row r="59" spans="1:15" x14ac:dyDescent="0.25">
      <c r="A59" s="24" t="s">
        <v>74</v>
      </c>
      <c r="B59" s="11">
        <v>40</v>
      </c>
      <c r="C59" s="11" t="s">
        <v>75</v>
      </c>
      <c r="D59" s="12">
        <v>20</v>
      </c>
      <c r="E59" s="42">
        <v>186.597359376866</v>
      </c>
      <c r="F59" s="38">
        <v>5.1971359765704418E-2</v>
      </c>
      <c r="G59" s="38">
        <v>6.3119939947181673E-3</v>
      </c>
      <c r="H59" s="13">
        <f t="shared" ref="H59:H64" si="12">IF(B59="","",$D59*B59)</f>
        <v>800</v>
      </c>
      <c r="I59" s="14">
        <f t="shared" ref="I59:K64" si="13">IF(D59="","",$D59*E59)</f>
        <v>3731.9471875373201</v>
      </c>
      <c r="J59" s="14">
        <f t="shared" si="13"/>
        <v>1.0394271953140883</v>
      </c>
      <c r="K59" s="14">
        <f t="shared" si="13"/>
        <v>0.12623987989436336</v>
      </c>
      <c r="L59" s="15">
        <v>0.8</v>
      </c>
      <c r="M59" s="14">
        <f t="shared" ref="M59:O64" si="14">IF(I59="","",I59*$L59)</f>
        <v>2985.5577500298564</v>
      </c>
      <c r="N59" s="14">
        <f t="shared" si="14"/>
        <v>0.83154175625127069</v>
      </c>
      <c r="O59" s="14">
        <f t="shared" si="14"/>
        <v>0.10099190391549069</v>
      </c>
    </row>
    <row r="60" spans="1:15" x14ac:dyDescent="0.25">
      <c r="A60" s="24" t="s">
        <v>76</v>
      </c>
      <c r="B60" s="11">
        <v>50</v>
      </c>
      <c r="C60" s="11" t="s">
        <v>53</v>
      </c>
      <c r="D60" s="12">
        <v>50</v>
      </c>
      <c r="E60" s="42">
        <v>399.35298256029688</v>
      </c>
      <c r="F60" s="38">
        <v>0.20392371111515339</v>
      </c>
      <c r="G60" s="38">
        <v>3.3313704994220655E-3</v>
      </c>
      <c r="H60" s="13">
        <f t="shared" si="12"/>
        <v>2500</v>
      </c>
      <c r="I60" s="14">
        <f t="shared" si="13"/>
        <v>19967.649128014844</v>
      </c>
      <c r="J60" s="14">
        <f t="shared" si="13"/>
        <v>10.196185555757669</v>
      </c>
      <c r="K60" s="14">
        <f t="shared" si="13"/>
        <v>0.16656852497110328</v>
      </c>
      <c r="L60" s="15">
        <v>0.8</v>
      </c>
      <c r="M60" s="14">
        <f t="shared" si="14"/>
        <v>15974.119302411877</v>
      </c>
      <c r="N60" s="14">
        <f t="shared" si="14"/>
        <v>8.1569484446061349</v>
      </c>
      <c r="O60" s="14">
        <f t="shared" si="14"/>
        <v>0.13325481997688263</v>
      </c>
    </row>
    <row r="61" spans="1:15" x14ac:dyDescent="0.25">
      <c r="A61" s="24" t="s">
        <v>77</v>
      </c>
      <c r="B61" s="11">
        <v>250</v>
      </c>
      <c r="C61" s="11" t="s">
        <v>75</v>
      </c>
      <c r="D61" s="12">
        <v>3</v>
      </c>
      <c r="E61" s="42">
        <v>220.70243646860419</v>
      </c>
      <c r="F61" s="38">
        <v>3.7899754459535182E-2</v>
      </c>
      <c r="G61" s="38">
        <v>4.8825815208272116E-2</v>
      </c>
      <c r="H61" s="13">
        <f t="shared" si="12"/>
        <v>750</v>
      </c>
      <c r="I61" s="14">
        <f t="shared" si="13"/>
        <v>662.10730940581254</v>
      </c>
      <c r="J61" s="14">
        <f t="shared" si="13"/>
        <v>0.11369926337860554</v>
      </c>
      <c r="K61" s="14">
        <f t="shared" si="13"/>
        <v>0.14647744562481635</v>
      </c>
      <c r="L61" s="15">
        <v>0.8</v>
      </c>
      <c r="M61" s="14">
        <f t="shared" si="14"/>
        <v>529.68584752465006</v>
      </c>
      <c r="N61" s="14">
        <f t="shared" si="14"/>
        <v>9.0959410702884436E-2</v>
      </c>
      <c r="O61" s="14">
        <f t="shared" si="14"/>
        <v>0.11718195649985308</v>
      </c>
    </row>
    <row r="62" spans="1:15" x14ac:dyDescent="0.25">
      <c r="A62" s="24" t="s">
        <v>78</v>
      </c>
      <c r="B62" s="11">
        <v>1000</v>
      </c>
      <c r="C62" s="11" t="s">
        <v>46</v>
      </c>
      <c r="D62" s="12">
        <v>3</v>
      </c>
      <c r="E62" s="42">
        <v>112.26513663415909</v>
      </c>
      <c r="F62" s="38">
        <v>1.8771526756673401E-2</v>
      </c>
      <c r="G62" s="38">
        <v>2.5897286394262753E-2</v>
      </c>
      <c r="H62" s="13">
        <f t="shared" si="12"/>
        <v>3000</v>
      </c>
      <c r="I62" s="14">
        <f t="shared" si="13"/>
        <v>336.79540990247727</v>
      </c>
      <c r="J62" s="14">
        <f t="shared" si="13"/>
        <v>5.6314580270020204E-2</v>
      </c>
      <c r="K62" s="14">
        <f t="shared" si="13"/>
        <v>7.7691859182788259E-2</v>
      </c>
      <c r="L62" s="15">
        <v>0.8</v>
      </c>
      <c r="M62" s="14">
        <f t="shared" si="14"/>
        <v>269.43632792198184</v>
      </c>
      <c r="N62" s="14">
        <f t="shared" si="14"/>
        <v>4.5051664216016168E-2</v>
      </c>
      <c r="O62" s="14">
        <f t="shared" si="14"/>
        <v>6.2153487346230607E-2</v>
      </c>
    </row>
    <row r="63" spans="1:15" x14ac:dyDescent="0.25">
      <c r="A63" s="24" t="s">
        <v>79</v>
      </c>
      <c r="B63" s="11">
        <v>1000</v>
      </c>
      <c r="C63" s="11" t="s">
        <v>46</v>
      </c>
      <c r="D63" s="12">
        <v>12</v>
      </c>
      <c r="E63" s="42">
        <v>228.15013442356846</v>
      </c>
      <c r="F63" s="38">
        <v>3.8645933687032202E-2</v>
      </c>
      <c r="G63" s="38">
        <v>5.3644117896871055E-2</v>
      </c>
      <c r="H63" s="13">
        <f t="shared" si="12"/>
        <v>12000</v>
      </c>
      <c r="I63" s="14">
        <f t="shared" si="13"/>
        <v>2737.8016130828214</v>
      </c>
      <c r="J63" s="14">
        <f t="shared" si="13"/>
        <v>0.46375120424438643</v>
      </c>
      <c r="K63" s="14">
        <f t="shared" si="13"/>
        <v>0.6437294147624526</v>
      </c>
      <c r="L63" s="15">
        <v>0.8</v>
      </c>
      <c r="M63" s="14">
        <f t="shared" si="14"/>
        <v>2190.2412904662574</v>
      </c>
      <c r="N63" s="14">
        <f t="shared" si="14"/>
        <v>0.37100096339550914</v>
      </c>
      <c r="O63" s="14">
        <f t="shared" si="14"/>
        <v>0.51498353180996215</v>
      </c>
    </row>
    <row r="64" spans="1:15" ht="30" x14ac:dyDescent="0.25">
      <c r="A64" s="24" t="s">
        <v>80</v>
      </c>
      <c r="B64" s="11">
        <v>500</v>
      </c>
      <c r="C64" s="11" t="s">
        <v>46</v>
      </c>
      <c r="D64" s="12">
        <v>7</v>
      </c>
      <c r="E64" s="42">
        <v>2877.2544734874673</v>
      </c>
      <c r="F64" s="38">
        <v>0.37892485577955531</v>
      </c>
      <c r="G64" s="38">
        <v>0.43996314417450066</v>
      </c>
      <c r="H64" s="13">
        <f t="shared" si="12"/>
        <v>3500</v>
      </c>
      <c r="I64" s="14">
        <f t="shared" si="13"/>
        <v>20140.78131441227</v>
      </c>
      <c r="J64" s="14">
        <f t="shared" si="13"/>
        <v>2.6524739904568873</v>
      </c>
      <c r="K64" s="14">
        <f t="shared" si="13"/>
        <v>3.0797420092215049</v>
      </c>
      <c r="L64" s="15">
        <v>0.8</v>
      </c>
      <c r="M64" s="14">
        <f t="shared" si="14"/>
        <v>16112.625051529816</v>
      </c>
      <c r="N64" s="14">
        <f t="shared" si="14"/>
        <v>2.1219791923655098</v>
      </c>
      <c r="O64" s="14">
        <f t="shared" si="14"/>
        <v>2.463793607377204</v>
      </c>
    </row>
    <row r="65" spans="1:15" x14ac:dyDescent="0.25">
      <c r="A65" s="5" t="s">
        <v>81</v>
      </c>
      <c r="B65" s="11"/>
      <c r="C65" s="11"/>
      <c r="D65" s="12"/>
      <c r="E65" s="42"/>
      <c r="F65" s="38"/>
      <c r="G65" s="38"/>
      <c r="H65" s="13"/>
      <c r="I65" s="14"/>
      <c r="J65" s="14"/>
      <c r="K65" s="14"/>
      <c r="L65" s="15">
        <v>0.8</v>
      </c>
      <c r="M65" s="14"/>
      <c r="N65" s="14"/>
      <c r="O65" s="14"/>
    </row>
    <row r="66" spans="1:15" x14ac:dyDescent="0.25">
      <c r="A66" s="24" t="s">
        <v>82</v>
      </c>
      <c r="B66" s="11">
        <v>1400</v>
      </c>
      <c r="C66" s="11" t="s">
        <v>83</v>
      </c>
      <c r="D66" s="12">
        <v>2</v>
      </c>
      <c r="E66" s="42">
        <v>9057.7722002905757</v>
      </c>
      <c r="F66" s="38">
        <v>1.7705813268334054</v>
      </c>
      <c r="G66" s="38">
        <v>1.2955772201068005</v>
      </c>
      <c r="H66" s="13">
        <f t="shared" ref="H66:H69" si="15">IF(B66="","",$D66*B66)</f>
        <v>2800</v>
      </c>
      <c r="I66" s="14">
        <f t="shared" ref="I66:K69" si="16">IF(D66="","",$D66*E66)</f>
        <v>18115.544400581151</v>
      </c>
      <c r="J66" s="14">
        <f t="shared" si="16"/>
        <v>3.5411626536668108</v>
      </c>
      <c r="K66" s="14">
        <f t="shared" si="16"/>
        <v>2.5911544402136011</v>
      </c>
      <c r="L66" s="15">
        <v>0.8</v>
      </c>
      <c r="M66" s="14">
        <f t="shared" ref="M66:O69" si="17">IF(I66="","",I66*$L66)</f>
        <v>14492.435520464922</v>
      </c>
      <c r="N66" s="14">
        <f t="shared" si="17"/>
        <v>2.8329301229334489</v>
      </c>
      <c r="O66" s="14">
        <f t="shared" si="17"/>
        <v>2.0729235521708809</v>
      </c>
    </row>
    <row r="67" spans="1:15" x14ac:dyDescent="0.25">
      <c r="A67" s="24" t="s">
        <v>84</v>
      </c>
      <c r="B67" s="11">
        <v>500</v>
      </c>
      <c r="C67" s="11" t="s">
        <v>85</v>
      </c>
      <c r="D67" s="12">
        <v>2</v>
      </c>
      <c r="E67" s="42">
        <v>3274</v>
      </c>
      <c r="F67" s="38">
        <v>0.63998995954729399</v>
      </c>
      <c r="G67" s="38">
        <v>0.46829614665001063</v>
      </c>
      <c r="H67" s="13">
        <f t="shared" si="15"/>
        <v>1000</v>
      </c>
      <c r="I67" s="14">
        <f t="shared" si="16"/>
        <v>6548</v>
      </c>
      <c r="J67" s="14">
        <f t="shared" si="16"/>
        <v>1.279979919094588</v>
      </c>
      <c r="K67" s="14">
        <f t="shared" si="16"/>
        <v>0.93659229330002125</v>
      </c>
      <c r="L67" s="15">
        <v>0.8</v>
      </c>
      <c r="M67" s="14">
        <f t="shared" si="17"/>
        <v>5238.4000000000005</v>
      </c>
      <c r="N67" s="14">
        <f t="shared" si="17"/>
        <v>1.0239839352756703</v>
      </c>
      <c r="O67" s="14">
        <f t="shared" si="17"/>
        <v>0.74927383464001707</v>
      </c>
    </row>
    <row r="68" spans="1:15" x14ac:dyDescent="0.25">
      <c r="A68" s="24" t="s">
        <v>86</v>
      </c>
      <c r="B68" s="11">
        <v>1400</v>
      </c>
      <c r="C68" s="11" t="s">
        <v>87</v>
      </c>
      <c r="D68" s="12">
        <v>1</v>
      </c>
      <c r="E68" s="42">
        <v>9863.2373926640557</v>
      </c>
      <c r="F68" s="38">
        <v>1.4038664573013357</v>
      </c>
      <c r="G68" s="38">
        <v>1.6187200962260888</v>
      </c>
      <c r="H68" s="13">
        <f t="shared" si="15"/>
        <v>1400</v>
      </c>
      <c r="I68" s="14">
        <f t="shared" si="16"/>
        <v>9863.2373926640557</v>
      </c>
      <c r="J68" s="14">
        <f t="shared" si="16"/>
        <v>1.4038664573013357</v>
      </c>
      <c r="K68" s="14">
        <f t="shared" si="16"/>
        <v>1.6187200962260888</v>
      </c>
      <c r="L68" s="15">
        <v>0.8</v>
      </c>
      <c r="M68" s="14">
        <f t="shared" si="17"/>
        <v>7890.5899141312448</v>
      </c>
      <c r="N68" s="14">
        <f t="shared" si="17"/>
        <v>1.1230931658410686</v>
      </c>
      <c r="O68" s="14">
        <f t="shared" si="17"/>
        <v>1.2949760769808711</v>
      </c>
    </row>
    <row r="69" spans="1:15" x14ac:dyDescent="0.25">
      <c r="A69" s="24" t="s">
        <v>88</v>
      </c>
      <c r="B69" s="11">
        <v>220</v>
      </c>
      <c r="C69" s="11" t="s">
        <v>94</v>
      </c>
      <c r="D69" s="12">
        <v>1</v>
      </c>
      <c r="E69" s="42">
        <v>17369</v>
      </c>
      <c r="F69" s="38">
        <v>2.9313907573146389</v>
      </c>
      <c r="G69" s="38">
        <v>2.7236985801073139</v>
      </c>
      <c r="H69" s="13">
        <f t="shared" si="15"/>
        <v>220</v>
      </c>
      <c r="I69" s="14">
        <f t="shared" si="16"/>
        <v>17369</v>
      </c>
      <c r="J69" s="14">
        <f t="shared" si="16"/>
        <v>2.9313907573146389</v>
      </c>
      <c r="K69" s="14">
        <f t="shared" si="16"/>
        <v>2.7236985801073139</v>
      </c>
      <c r="L69" s="15">
        <v>0.8</v>
      </c>
      <c r="M69" s="14">
        <f t="shared" si="17"/>
        <v>13895.2</v>
      </c>
      <c r="N69" s="14">
        <f t="shared" si="17"/>
        <v>2.3451126058517113</v>
      </c>
      <c r="O69" s="14">
        <f t="shared" si="17"/>
        <v>2.178958864085851</v>
      </c>
    </row>
    <row r="70" spans="1:15" x14ac:dyDescent="0.25">
      <c r="A70" s="1"/>
      <c r="B70" s="16"/>
      <c r="C70" s="16"/>
      <c r="D70" s="16"/>
      <c r="E70" s="17"/>
      <c r="F70" s="17"/>
      <c r="G70" s="17"/>
      <c r="H70" s="26">
        <f>SUM(H47:H69)</f>
        <v>366408.1</v>
      </c>
      <c r="I70" s="27">
        <f>SUM(I47:I69)</f>
        <v>4221303.0383539647</v>
      </c>
      <c r="J70" s="27">
        <f>SUM(J47:J69)</f>
        <v>411.03839884474741</v>
      </c>
      <c r="K70" s="27">
        <f>SUM(K47:K69)</f>
        <v>499.69056885059979</v>
      </c>
      <c r="L70" s="1"/>
      <c r="M70" s="27">
        <f>SUM(M47:M69)</f>
        <v>3377042.4306831728</v>
      </c>
      <c r="N70" s="27">
        <f>SUM(N47:N69)</f>
        <v>328.83071907579813</v>
      </c>
      <c r="O70" s="27">
        <f>SUM(O47:O69)</f>
        <v>399.75245508047988</v>
      </c>
    </row>
  </sheetData>
  <mergeCells count="7">
    <mergeCell ref="B44:O44"/>
    <mergeCell ref="B5:O5"/>
    <mergeCell ref="B21:O21"/>
    <mergeCell ref="E1:G1"/>
    <mergeCell ref="E2:G2"/>
    <mergeCell ref="E3:G3"/>
    <mergeCell ref="E4:G4"/>
  </mergeCells>
  <pageMargins left="0.7" right="0.7" top="0.75" bottom="0.75" header="0.3" footer="0.3"/>
  <pageSetup paperSize="1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0E42F1B6FE2A4DA2EE780EBD68AFA0" ma:contentTypeVersion="1748" ma:contentTypeDescription="Create a new document." ma:contentTypeScope="" ma:versionID="db52ca64331e21c2e54d5ef54e8ebaaf">
  <xsd:schema xmlns:xsd="http://www.w3.org/2001/XMLSchema" xmlns:xs="http://www.w3.org/2001/XMLSchema" xmlns:p="http://schemas.microsoft.com/office/2006/metadata/properties" xmlns:ns2="7764588b-be80-4b22-977b-586652cb38b8" xmlns:ns3="c732ff74-4b6e-46b9-99d2-5e66c9bf3e3a" xmlns:ns4="1c2e5ffb-b75c-4aba-be2e-a29b8446a261" targetNamespace="http://schemas.microsoft.com/office/2006/metadata/properties" ma:root="true" ma:fieldsID="6fed4915df145f68942eafe276d5f8af" ns2:_="" ns3:_="" ns4:_="">
    <xsd:import namespace="7764588b-be80-4b22-977b-586652cb38b8"/>
    <xsd:import namespace="c732ff74-4b6e-46b9-99d2-5e66c9bf3e3a"/>
    <xsd:import namespace="1c2e5ffb-b75c-4aba-be2e-a29b8446a26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Proposal_x0020_Manager" minOccurs="0"/>
                <xsd:element ref="ns4:Procurement_x0020_Site" minOccurs="0"/>
                <xsd:element ref="ns4:Opportunity_x0020_Lead" minOccurs="0"/>
                <xsd:element ref="ns4:Client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Proposal_x0020_Due_x0020_Date" minOccurs="0"/>
                <xsd:element ref="ns4:Proposal_x0020_Status" minOccurs="0"/>
                <xsd:element ref="ns4:Prop_x0020__x0023__x0020__x0028_Promo_x0029__x0020_2" minOccurs="0"/>
                <xsd:element ref="ns3:MediaLengthInSeconds" minOccurs="0"/>
                <xsd:element ref="ns3:ConfirmedtoArchive" minOccurs="0"/>
                <xsd:element ref="ns4:c0cbd53682c5443b923301506e763e63" minOccurs="0"/>
                <xsd:element ref="ns4:ac4d1f3f804c42b39e53e4bc864e44af" minOccurs="0"/>
                <xsd:element ref="ns3:lcf76f155ced4ddcb4097134ff3c332f" minOccurs="0"/>
                <xsd:element ref="ns4:g9bb0f5f737349c2985db34cbcea736f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64588b-be80-4b22-977b-586652cb38b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8bdd5dab-23a6-4338-857c-3d3f2dd57917}" ma:internalName="TaxCatchAll" ma:showField="CatchAllData" ma:web="7764588b-be80-4b22-977b-586652cb38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32ff74-4b6e-46b9-99d2-5e66c9bf3e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5" nillable="true" ma:displayName="Location" ma:internalName="MediaServiceLocation" ma:readOnly="true">
      <xsd:simpleType>
        <xsd:restriction base="dms:Text"/>
      </xsd:simpleType>
    </xsd:element>
    <xsd:element name="MediaLengthInSeconds" ma:index="31" nillable="true" ma:displayName="Length (seconds)" ma:internalName="MediaLengthInSeconds" ma:readOnly="true">
      <xsd:simpleType>
        <xsd:restriction base="dms:Unknown"/>
      </xsd:simpleType>
    </xsd:element>
    <xsd:element name="ConfirmedtoArchive" ma:index="32" nillable="true" ma:displayName="Confirmed to Archive" ma:format="Dropdown" ma:internalName="ConfirmedtoArchive">
      <xsd:simpleType>
        <xsd:restriction base="dms:Choice">
          <xsd:enumeration value="Yes"/>
          <xsd:enumeration value="After Transition"/>
          <xsd:enumeration value="Legacy LM"/>
        </xsd:restriction>
      </xsd:simpleType>
    </xsd:element>
    <xsd:element name="lcf76f155ced4ddcb4097134ff3c332f" ma:index="38" nillable="true" ma:taxonomy="true" ma:internalName="lcf76f155ced4ddcb4097134ff3c332f" ma:taxonomyFieldName="MediaServiceImageTags" ma:displayName="Image Tags" ma:readOnly="false" ma:fieldId="{5cf76f15-5ced-4ddc-b409-7134ff3c332f}" ma:taxonomyMulti="true" ma:sspId="86030b31-b262-4dfa-bb64-35cfdf7b07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42" nillable="true" ma:displayName="Sign-off status" ma:internalName="Sign_x002d_off_x0020_status">
      <xsd:simpleType>
        <xsd:restriction base="dms:Text"/>
      </xsd:simpleType>
    </xsd:element>
    <xsd:element name="MediaServiceSearchProperties" ma:index="4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e5ffb-b75c-4aba-be2e-a29b8446a261" elementFormDefault="qualified">
    <xsd:import namespace="http://schemas.microsoft.com/office/2006/documentManagement/types"/>
    <xsd:import namespace="http://schemas.microsoft.com/office/infopath/2007/PartnerControls"/>
    <xsd:element name="Proposal_x0020_Manager" ma:index="20" nillable="true" ma:displayName="Proposal Manager" ma:list="UserInfo" ma:SharePointGroup="0" ma:internalName="Proposal_x0020_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curement_x0020_Site" ma:index="21" nillable="true" ma:displayName="Salesforce" ma:format="Hyperlink" ma:internalName="Procurement_x0020_Sit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portunity_x0020_Lead" ma:index="22" nillable="true" ma:displayName="Opportunity Lead" ma:list="UserInfo" ma:SharePointGroup="0" ma:internalName="Opportunity_x0020_Lead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lient" ma:index="23" nillable="true" ma:displayName="Client" ma:indexed="true" ma:internalName="Client" ma:readOnly="false">
      <xsd:simpleType>
        <xsd:restriction base="dms:Text">
          <xsd:maxLength value="255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oposal_x0020_Due_x0020_Date" ma:index="28" nillable="true" ma:displayName="Proposal Due Date" ma:format="DateOnly" ma:indexed="true" ma:internalName="Proposal_x0020_Due_x0020_Date">
      <xsd:simpleType>
        <xsd:restriction base="dms:DateTime"/>
      </xsd:simpleType>
    </xsd:element>
    <xsd:element name="Proposal_x0020_Status" ma:index="29" nillable="true" ma:displayName="Proposal Status" ma:default="Preparation" ma:format="Dropdown" ma:internalName="Proposal_x0020_Status">
      <xsd:simpleType>
        <xsd:restriction base="dms:Choice">
          <xsd:enumeration value="Preparation"/>
          <xsd:enumeration value="Pre-RFP Positioning"/>
          <xsd:enumeration value="Shortlist"/>
          <xsd:enumeration value="Submitted"/>
          <xsd:enumeration value="zAwarded not Closed"/>
          <xsd:enumeration value="zClosed - Won"/>
          <xsd:enumeration value="zClosed - Loss"/>
          <xsd:enumeration value="zClosed - Abandoned"/>
          <xsd:enumeration value="zClosed - Other"/>
        </xsd:restriction>
      </xsd:simpleType>
    </xsd:element>
    <xsd:element name="Prop_x0020__x0023__x0020__x0028_Promo_x0029__x0020_2" ma:index="30" nillable="true" ma:displayName="Prop # (Promo)" ma:description="437276" ma:format="Dropdown" ma:internalName="Prop_x0020__x0023__x0020__x0028_Promo_x0029__x0020_2">
      <xsd:simpleType>
        <xsd:restriction base="dms:Text">
          <xsd:maxLength value="255"/>
        </xsd:restriction>
      </xsd:simpleType>
    </xsd:element>
    <xsd:element name="c0cbd53682c5443b923301506e763e63" ma:index="34" nillable="true" ma:taxonomy="true" ma:internalName="c0cbd53682c5443b923301506e763e63" ma:taxonomyFieldName="Sector" ma:displayName="Customer Sector" ma:default="" ma:fieldId="{c0cbd536-82c5-443b-9233-01506e763e63}" ma:taxonomyMulti="true" ma:sspId="86030b31-b262-4dfa-bb64-35cfdf7b07c2" ma:termSetId="394cb08d-6bbb-4d42-8cb2-c1167f972a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4d1f3f804c42b39e53e4bc864e44af" ma:index="36" nillable="true" ma:taxonomy="true" ma:internalName="ac4d1f3f804c42b39e53e4bc864e44af" ma:taxonomyFieldName="Deliver_x0020_Group1" ma:displayName="Deliver Group" ma:default="" ma:fieldId="{ac4d1f3f-804c-42b3-9e53-e4bc864e44af}" ma:taxonomyMulti="true" ma:sspId="86030b31-b262-4dfa-bb64-35cfdf7b07c2" ma:termSetId="bb0b74d9-4850-434f-8615-14b4d245e49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9bb0f5f737349c2985db34cbcea736f" ma:index="39" nillable="true" ma:taxonomy="true" ma:internalName="g9bb0f5f737349c2985db34cbcea736f" ma:taxonomyFieldName="Contract_x0020_Scope" ma:displayName="Contract Scope" ma:default="" ma:fieldId="{09bb0f5f-7373-49c2-985d-b34cbcea736f}" ma:taxonomyMulti="true" ma:sspId="86030b31-b262-4dfa-bb64-35cfdf7b07c2" ma:termSetId="f6f1aa6d-c100-41c1-8594-e90281ba83c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32ff74-4b6e-46b9-99d2-5e66c9bf3e3a">
      <Terms xmlns="http://schemas.microsoft.com/office/infopath/2007/PartnerControls"/>
    </lcf76f155ced4ddcb4097134ff3c332f>
    <Opportunity_x0020_Lead xmlns="1c2e5ffb-b75c-4aba-be2e-a29b8446a261">
      <UserInfo>
        <DisplayName/>
        <AccountId xsi:nil="true"/>
        <AccountType/>
      </UserInfo>
    </Opportunity_x0020_Lead>
    <ac4d1f3f804c42b39e53e4bc864e44af xmlns="1c2e5ffb-b75c-4aba-be2e-a29b8446a261">
      <Terms xmlns="http://schemas.microsoft.com/office/infopath/2007/PartnerControls"/>
    </ac4d1f3f804c42b39e53e4bc864e44af>
    <c0cbd53682c5443b923301506e763e63 xmlns="1c2e5ffb-b75c-4aba-be2e-a29b8446a261">
      <Terms xmlns="http://schemas.microsoft.com/office/infopath/2007/PartnerControls"/>
    </c0cbd53682c5443b923301506e763e63>
    <Client xmlns="1c2e5ffb-b75c-4aba-be2e-a29b8446a261">AEP Kentucky</Client>
    <Proposal_x0020_Due_x0020_Date xmlns="1c2e5ffb-b75c-4aba-be2e-a29b8446a261">2023-11-17T05:00:00+00:00</Proposal_x0020_Due_x0020_Date>
    <Proposal_x0020_Status xmlns="1c2e5ffb-b75c-4aba-be2e-a29b8446a261">Shortlist</Proposal_x0020_Status>
    <ConfirmedtoArchive xmlns="c732ff74-4b6e-46b9-99d2-5e66c9bf3e3a" xsi:nil="true"/>
    <g9bb0f5f737349c2985db34cbcea736f xmlns="1c2e5ffb-b75c-4aba-be2e-a29b8446a261">
      <Terms xmlns="http://schemas.microsoft.com/office/infopath/2007/PartnerControls"/>
    </g9bb0f5f737349c2985db34cbcea736f>
    <TaxCatchAll xmlns="7764588b-be80-4b22-977b-586652cb38b8" xsi:nil="true"/>
    <Procurement_x0020_Site xmlns="1c2e5ffb-b75c-4aba-be2e-a29b8446a261">
      <Url xsi:nil="true"/>
      <Description xsi:nil="true"/>
    </Procurement_x0020_Site>
    <Proposal_x0020_Manager xmlns="1c2e5ffb-b75c-4aba-be2e-a29b8446a261">
      <UserInfo>
        <DisplayName/>
        <AccountId xsi:nil="true"/>
        <AccountType/>
      </UserInfo>
    </Proposal_x0020_Manager>
    <Prop_x0020__x0023__x0020__x0028_Promo_x0029__x0020_2 xmlns="1c2e5ffb-b75c-4aba-be2e-a29b8446a261">570418</Prop_x0020__x0023__x0020__x0028_Promo_x0029__x0020_2>
    <_dlc_DocId xmlns="7764588b-be80-4b22-977b-586652cb38b8">YEU7YCZ7SHNT-429107701-53109</_dlc_DocId>
    <_dlc_DocIdUrl xmlns="7764588b-be80-4b22-977b-586652cb38b8">
      <Url>https://trccompanies.sharepoint.com/sites/LOB/Power/AE/grow/proposals/_layouts/15/DocIdRedir.aspx?ID=YEU7YCZ7SHNT-429107701-53109</Url>
      <Description>YEU7YCZ7SHNT-429107701-53109</Description>
    </_dlc_DocIdUrl>
    <_Flow_SignoffStatus xmlns="c732ff74-4b6e-46b9-99d2-5e66c9bf3e3a" xsi:nil="true"/>
  </documentManagement>
</p:properties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kzNmUyMmQ1LTQ1YTctNGNiNy05NWFiLTFhYThjN2M4ODc4OS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yNjc4MjY8L1VzZXJOYW1lPjxEYXRlVGltZT45LzEvMjAyMyA3OjMwOjA0IFBNPC9EYXRlVGltZT48TGFiZWxTdHJpbmc+VW5jYXRlZ29yaXplZDwvTGFiZWxTdHJpbmc+PC9pdGVtPjwvbGFiZWxIaXN0b3J5Pg==</Value>
</WrappedLabelHistory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936e22d5-45a7-4cb7-95ab-1aa8c7c88789" value=""/>
  <element uid="d14f5c36-f44a-4315-b438-005cfe8f069f" value=""/>
</sisl>
</file>

<file path=customXml/itemProps1.xml><?xml version="1.0" encoding="utf-8"?>
<ds:datastoreItem xmlns:ds="http://schemas.openxmlformats.org/officeDocument/2006/customXml" ds:itemID="{74307759-513E-4098-825C-BFAD0737A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64588b-be80-4b22-977b-586652cb38b8"/>
    <ds:schemaRef ds:uri="c732ff74-4b6e-46b9-99d2-5e66c9bf3e3a"/>
    <ds:schemaRef ds:uri="1c2e5ffb-b75c-4aba-be2e-a29b8446a2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16D79D-B54E-45B8-AB3E-B93931021EAB}">
  <ds:schemaRefs>
    <ds:schemaRef ds:uri="c732ff74-4b6e-46b9-99d2-5e66c9bf3e3a"/>
    <ds:schemaRef ds:uri="1c2e5ffb-b75c-4aba-be2e-a29b8446a261"/>
    <ds:schemaRef ds:uri="7764588b-be80-4b22-977b-586652cb38b8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4A4C2BA-4A8B-4E3B-8FF7-D5F49170EF80}">
  <ds:schemaRefs>
    <ds:schemaRef ds:uri="http://www.w3.org/2001/XMLSchema"/>
    <ds:schemaRef ds:uri="http://www.boldonjames.com/2016/02/Classifier/internal/wrappedLabelHistory"/>
  </ds:schemaRefs>
</ds:datastoreItem>
</file>

<file path=customXml/itemProps4.xml><?xml version="1.0" encoding="utf-8"?>
<ds:datastoreItem xmlns:ds="http://schemas.openxmlformats.org/officeDocument/2006/customXml" ds:itemID="{5A081A64-F922-457A-A06C-155E17A3411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9DF382BD-032B-415C-B8E5-F75994CE586C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744AFCB5-F9D0-4BE7-B898-47A87294996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Energy Improvement Program</vt:lpstr>
      <vt:lpstr>Commercial Energy Solutions</vt:lpstr>
    </vt:vector>
  </TitlesOfParts>
  <Manager/>
  <Company>American Electric Power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Drugan</dc:creator>
  <cp:keywords/>
  <dc:description/>
  <cp:lastModifiedBy>Lerah M Kahn</cp:lastModifiedBy>
  <cp:revision/>
  <cp:lastPrinted>2024-07-08T17:45:30Z</cp:lastPrinted>
  <dcterms:created xsi:type="dcterms:W3CDTF">2015-07-01T13:33:20Z</dcterms:created>
  <dcterms:modified xsi:type="dcterms:W3CDTF">2024-07-18T18:53:21Z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0x010100B10E42F1B6FE2A4DA2EE780EBD68AFA0</vt:lpwstr>
  </property>
  <property fmtid="{D5CDD505-2E9C-101B-9397-08002B2CF9AE}" pid="3" name="docIndexRef">
    <vt:lpwstr>00904155-ba38-4b05-8c12-12c3fc486a51</vt:lpwstr>
  </property>
  <property fmtid="{D5CDD505-2E9C-101B-9397-08002B2CF9AE}" pid="4" name="bjSaver">
    <vt:lpwstr>Uh8bZTxZFmxjjS/1dwZB7ASdGfG9Ueco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uid="936e22d5-45a7-4cb7-95ab-1aa8c7c88789" value="" /&gt;&lt;element uid="d14f5c36-f44a-4315-b438-005cfe8f069f" value="" /&gt;&lt;/sisl&gt;</vt:lpwstr>
  </property>
  <property fmtid="{D5CDD505-2E9C-101B-9397-08002B2CF9AE}" pid="7" name="bjDocumentSecurityLabel">
    <vt:lpwstr>Uncategorized</vt:lpwstr>
  </property>
  <property fmtid="{D5CDD505-2E9C-101B-9397-08002B2CF9AE}" pid="8" name="MSIP_Label_574d496c-7ac4-4b13-81fd-698eca66b217_SiteId">
    <vt:lpwstr>15f3c881-6b03-4ff6-8559-77bf5177818f</vt:lpwstr>
  </property>
  <property fmtid="{D5CDD505-2E9C-101B-9397-08002B2CF9AE}" pid="9" name="MSIP_Label_574d496c-7ac4-4b13-81fd-698eca66b217_Name">
    <vt:lpwstr>Uncategorized</vt:lpwstr>
  </property>
  <property fmtid="{D5CDD505-2E9C-101B-9397-08002B2CF9AE}" pid="10" name="MSIP_Label_574d496c-7ac4-4b13-81fd-698eca66b217_Enabled">
    <vt:lpwstr>true</vt:lpwstr>
  </property>
  <property fmtid="{D5CDD505-2E9C-101B-9397-08002B2CF9AE}" pid="11" name="bjClsUserRVM">
    <vt:lpwstr>[]</vt:lpwstr>
  </property>
  <property fmtid="{D5CDD505-2E9C-101B-9397-08002B2CF9AE}" pid="12" name="bjLabelHistoryID">
    <vt:lpwstr>{A4A4C2BA-4A8B-4E3B-8FF7-D5F49170EF80}</vt:lpwstr>
  </property>
  <property fmtid="{D5CDD505-2E9C-101B-9397-08002B2CF9AE}" pid="13" name="_dlc_DocIdItemGuid">
    <vt:lpwstr>9e3bee40-d6ae-49b2-9193-3da90816d10a</vt:lpwstr>
  </property>
  <property fmtid="{D5CDD505-2E9C-101B-9397-08002B2CF9AE}" pid="14" name="Deliver Group1">
    <vt:lpwstr/>
  </property>
  <property fmtid="{D5CDD505-2E9C-101B-9397-08002B2CF9AE}" pid="15" name="MediaServiceImageTags">
    <vt:lpwstr/>
  </property>
  <property fmtid="{D5CDD505-2E9C-101B-9397-08002B2CF9AE}" pid="16" name="Contract Scope">
    <vt:lpwstr/>
  </property>
  <property fmtid="{D5CDD505-2E9C-101B-9397-08002B2CF9AE}" pid="17" name="_docset_NoMedatataSyncRequired">
    <vt:lpwstr>False</vt:lpwstr>
  </property>
  <property fmtid="{D5CDD505-2E9C-101B-9397-08002B2CF9AE}" pid="18" name="Sector">
    <vt:lpwstr/>
  </property>
</Properties>
</file>