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Other Filings/2024-00115 DSM Plan/Discovery/Staff/Post-Hearing/Attachments/"/>
    </mc:Choice>
  </mc:AlternateContent>
  <xr:revisionPtr revIDLastSave="2" documentId="8_{58F57E36-58AE-476C-843C-8C097BC0E841}" xr6:coauthVersionLast="47" xr6:coauthVersionMax="47" xr10:uidLastSave="{A8C8E854-66E3-4E8A-A338-6DC789CA044C}"/>
  <bookViews>
    <workbookView xWindow="-120" yWindow="-120" windowWidth="29040" windowHeight="15720" activeTab="2" xr2:uid="{1A257919-C1ED-4317-A24D-B95AA457A152}"/>
  </bookViews>
  <sheets>
    <sheet name="2025 TEE Budget" sheetId="1" r:id="rId1"/>
    <sheet name="2026 TEE Budget" sheetId="2" r:id="rId2"/>
    <sheet name="2027 TEE Budget" sheetId="3" r:id="rId3"/>
  </sheets>
  <externalReferences>
    <externalReference r:id="rId4"/>
    <externalReference r:id="rId5"/>
  </externalReferences>
  <definedNames>
    <definedName name="_xlnm.Print_Area" localSheetId="0">'2025 TEE Budget'!$A$1:$U$35</definedName>
    <definedName name="_xlnm.Print_Area" localSheetId="1">'2026 TEE Budget'!$A$1:$U$35</definedName>
    <definedName name="_xlnm.Print_Area" localSheetId="2">'2027 TEE Budget'!$A$1:$U$35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3" l="1"/>
  <c r="B28" i="3" s="1"/>
  <c r="G45" i="3"/>
  <c r="B27" i="3" s="1"/>
  <c r="G44" i="3"/>
  <c r="G43" i="3"/>
  <c r="G42" i="3"/>
  <c r="B26" i="3" s="1"/>
  <c r="B33" i="3" s="1"/>
  <c r="G41" i="3"/>
  <c r="G39" i="3"/>
  <c r="B31" i="3"/>
  <c r="B30" i="3"/>
  <c r="B29" i="3"/>
  <c r="B25" i="3"/>
  <c r="B24" i="3"/>
  <c r="B23" i="3"/>
  <c r="T17" i="3"/>
  <c r="Q17" i="3"/>
  <c r="R17" i="3" s="1"/>
  <c r="S17" i="3" s="1"/>
  <c r="P17" i="3"/>
  <c r="O17" i="3"/>
  <c r="N17" i="3"/>
  <c r="L17" i="3"/>
  <c r="K17" i="3"/>
  <c r="I17" i="3"/>
  <c r="H17" i="3"/>
  <c r="J17" i="3" s="1"/>
  <c r="F17" i="3"/>
  <c r="E17" i="3"/>
  <c r="G17" i="3" s="1"/>
  <c r="C17" i="3"/>
  <c r="B17" i="3"/>
  <c r="D17" i="3" s="1"/>
  <c r="T15" i="3"/>
  <c r="Q15" i="3"/>
  <c r="P15" i="3"/>
  <c r="O15" i="3"/>
  <c r="N15" i="3"/>
  <c r="L15" i="3"/>
  <c r="K15" i="3"/>
  <c r="M15" i="3" s="1"/>
  <c r="J15" i="3"/>
  <c r="I15" i="3"/>
  <c r="H15" i="3"/>
  <c r="F15" i="3"/>
  <c r="E15" i="3"/>
  <c r="G15" i="3" s="1"/>
  <c r="C15" i="3"/>
  <c r="B15" i="3"/>
  <c r="D15" i="3" s="1"/>
  <c r="T13" i="3"/>
  <c r="Q13" i="3"/>
  <c r="R13" i="3" s="1"/>
  <c r="S13" i="3" s="1"/>
  <c r="P13" i="3"/>
  <c r="O13" i="3"/>
  <c r="N13" i="3"/>
  <c r="L13" i="3"/>
  <c r="K13" i="3"/>
  <c r="M13" i="3" s="1"/>
  <c r="I13" i="3"/>
  <c r="H13" i="3"/>
  <c r="J13" i="3" s="1"/>
  <c r="F13" i="3"/>
  <c r="E13" i="3"/>
  <c r="C13" i="3"/>
  <c r="B13" i="3"/>
  <c r="D13" i="3" s="1"/>
  <c r="T11" i="3"/>
  <c r="Q11" i="3"/>
  <c r="P11" i="3"/>
  <c r="O11" i="3"/>
  <c r="N11" i="3"/>
  <c r="L11" i="3"/>
  <c r="K11" i="3"/>
  <c r="M11" i="3" s="1"/>
  <c r="I11" i="3"/>
  <c r="H11" i="3"/>
  <c r="J11" i="3" s="1"/>
  <c r="F11" i="3"/>
  <c r="E11" i="3"/>
  <c r="G11" i="3" s="1"/>
  <c r="C11" i="3"/>
  <c r="B11" i="3"/>
  <c r="D11" i="3" s="1"/>
  <c r="T9" i="3"/>
  <c r="Q9" i="3"/>
  <c r="P9" i="3"/>
  <c r="O9" i="3"/>
  <c r="N9" i="3"/>
  <c r="L9" i="3"/>
  <c r="K9" i="3"/>
  <c r="M9" i="3" s="1"/>
  <c r="I9" i="3"/>
  <c r="H9" i="3"/>
  <c r="J9" i="3" s="1"/>
  <c r="F9" i="3"/>
  <c r="E9" i="3"/>
  <c r="E19" i="3" s="1"/>
  <c r="C9" i="3"/>
  <c r="B9" i="3"/>
  <c r="D9" i="3" s="1"/>
  <c r="G46" i="2"/>
  <c r="B28" i="2" s="1"/>
  <c r="G45" i="2"/>
  <c r="B27" i="2" s="1"/>
  <c r="G44" i="2"/>
  <c r="G43" i="2"/>
  <c r="G42" i="2"/>
  <c r="B26" i="2" s="1"/>
  <c r="G41" i="2"/>
  <c r="G39" i="2"/>
  <c r="B23" i="2" s="1"/>
  <c r="B31" i="2"/>
  <c r="B30" i="2"/>
  <c r="B29" i="2"/>
  <c r="B25" i="2"/>
  <c r="B24" i="2"/>
  <c r="T17" i="2"/>
  <c r="Q17" i="2"/>
  <c r="R17" i="2" s="1"/>
  <c r="P17" i="2"/>
  <c r="O17" i="2"/>
  <c r="N17" i="2"/>
  <c r="L17" i="2"/>
  <c r="K17" i="2"/>
  <c r="M17" i="2" s="1"/>
  <c r="I17" i="2"/>
  <c r="H17" i="2"/>
  <c r="J17" i="2" s="1"/>
  <c r="G17" i="2"/>
  <c r="F17" i="2"/>
  <c r="E17" i="2"/>
  <c r="C17" i="2"/>
  <c r="D17" i="2" s="1"/>
  <c r="B17" i="2"/>
  <c r="T15" i="2"/>
  <c r="Q15" i="2"/>
  <c r="P15" i="2"/>
  <c r="O15" i="2"/>
  <c r="N15" i="2"/>
  <c r="L15" i="2"/>
  <c r="K15" i="2"/>
  <c r="M15" i="2" s="1"/>
  <c r="J15" i="2"/>
  <c r="I15" i="2"/>
  <c r="H15" i="2"/>
  <c r="F15" i="2"/>
  <c r="E15" i="2"/>
  <c r="G15" i="2" s="1"/>
  <c r="C15" i="2"/>
  <c r="B15" i="2"/>
  <c r="T13" i="2"/>
  <c r="Q13" i="2"/>
  <c r="R13" i="2" s="1"/>
  <c r="S13" i="2" s="1"/>
  <c r="P13" i="2"/>
  <c r="O13" i="2"/>
  <c r="N13" i="2"/>
  <c r="L13" i="2"/>
  <c r="K13" i="2"/>
  <c r="M13" i="2" s="1"/>
  <c r="I13" i="2"/>
  <c r="H13" i="2"/>
  <c r="J13" i="2" s="1"/>
  <c r="F13" i="2"/>
  <c r="E13" i="2"/>
  <c r="G13" i="2" s="1"/>
  <c r="C13" i="2"/>
  <c r="B13" i="2"/>
  <c r="D13" i="2" s="1"/>
  <c r="T11" i="2"/>
  <c r="Q11" i="2"/>
  <c r="P11" i="2"/>
  <c r="O11" i="2"/>
  <c r="N11" i="2"/>
  <c r="L11" i="2"/>
  <c r="K11" i="2"/>
  <c r="M11" i="2" s="1"/>
  <c r="I11" i="2"/>
  <c r="H11" i="2"/>
  <c r="J11" i="2" s="1"/>
  <c r="F11" i="2"/>
  <c r="E11" i="2"/>
  <c r="G11" i="2" s="1"/>
  <c r="C11" i="2"/>
  <c r="B11" i="2"/>
  <c r="B19" i="2" s="1"/>
  <c r="T9" i="2"/>
  <c r="Q9" i="2"/>
  <c r="P9" i="2"/>
  <c r="O9" i="2"/>
  <c r="N9" i="2"/>
  <c r="L9" i="2"/>
  <c r="K9" i="2"/>
  <c r="I9" i="2"/>
  <c r="H9" i="2"/>
  <c r="J9" i="2" s="1"/>
  <c r="F9" i="2"/>
  <c r="F19" i="2" s="1"/>
  <c r="E9" i="2"/>
  <c r="E19" i="2" s="1"/>
  <c r="G19" i="2" s="1"/>
  <c r="C9" i="2"/>
  <c r="B9" i="2"/>
  <c r="G49" i="1"/>
  <c r="G48" i="1"/>
  <c r="G47" i="1"/>
  <c r="B29" i="1" s="1"/>
  <c r="G46" i="1"/>
  <c r="B28" i="1" s="1"/>
  <c r="G45" i="1"/>
  <c r="B27" i="1" s="1"/>
  <c r="G44" i="1"/>
  <c r="G43" i="1"/>
  <c r="G42" i="1"/>
  <c r="B26" i="1" s="1"/>
  <c r="G41" i="1"/>
  <c r="G40" i="1"/>
  <c r="B24" i="1" s="1"/>
  <c r="G39" i="1"/>
  <c r="B31" i="1"/>
  <c r="B30" i="1"/>
  <c r="B25" i="1"/>
  <c r="B23" i="1"/>
  <c r="T17" i="1"/>
  <c r="Q17" i="1"/>
  <c r="P17" i="1"/>
  <c r="O17" i="1"/>
  <c r="N17" i="1"/>
  <c r="L17" i="1"/>
  <c r="K17" i="1"/>
  <c r="M17" i="1" s="1"/>
  <c r="I17" i="1"/>
  <c r="H17" i="1"/>
  <c r="F17" i="1"/>
  <c r="E17" i="1"/>
  <c r="C17" i="1"/>
  <c r="B17" i="1"/>
  <c r="T15" i="1"/>
  <c r="Q15" i="1"/>
  <c r="P15" i="1"/>
  <c r="O15" i="1"/>
  <c r="N15" i="1"/>
  <c r="L15" i="1"/>
  <c r="K15" i="1"/>
  <c r="M15" i="1" s="1"/>
  <c r="I15" i="1"/>
  <c r="H15" i="1"/>
  <c r="J15" i="1" s="1"/>
  <c r="F15" i="1"/>
  <c r="E15" i="1"/>
  <c r="G15" i="1" s="1"/>
  <c r="C15" i="1"/>
  <c r="B15" i="1"/>
  <c r="D15" i="1" s="1"/>
  <c r="T13" i="1"/>
  <c r="Q13" i="1"/>
  <c r="R13" i="1" s="1"/>
  <c r="P13" i="1"/>
  <c r="O13" i="1"/>
  <c r="N13" i="1"/>
  <c r="L13" i="1"/>
  <c r="K13" i="1"/>
  <c r="M13" i="1" s="1"/>
  <c r="I13" i="1"/>
  <c r="H13" i="1"/>
  <c r="J13" i="1" s="1"/>
  <c r="F13" i="1"/>
  <c r="E13" i="1"/>
  <c r="G13" i="1" s="1"/>
  <c r="C13" i="1"/>
  <c r="B13" i="1"/>
  <c r="D13" i="1" s="1"/>
  <c r="T11" i="1"/>
  <c r="Q11" i="1"/>
  <c r="P11" i="1"/>
  <c r="O11" i="1"/>
  <c r="N11" i="1"/>
  <c r="L11" i="1"/>
  <c r="K11" i="1"/>
  <c r="M11" i="1" s="1"/>
  <c r="I11" i="1"/>
  <c r="H11" i="1"/>
  <c r="J11" i="1" s="1"/>
  <c r="F11" i="1"/>
  <c r="E11" i="1"/>
  <c r="G11" i="1" s="1"/>
  <c r="C11" i="1"/>
  <c r="D11" i="1" s="1"/>
  <c r="B11" i="1"/>
  <c r="T9" i="1"/>
  <c r="Q9" i="1"/>
  <c r="R9" i="1" s="1"/>
  <c r="P9" i="1"/>
  <c r="O9" i="1"/>
  <c r="N9" i="1"/>
  <c r="L9" i="1"/>
  <c r="K9" i="1"/>
  <c r="M9" i="1" s="1"/>
  <c r="I9" i="1"/>
  <c r="H9" i="1"/>
  <c r="J9" i="1" s="1"/>
  <c r="F9" i="1"/>
  <c r="F19" i="1" s="1"/>
  <c r="E9" i="1"/>
  <c r="E19" i="1" s="1"/>
  <c r="G19" i="1" s="1"/>
  <c r="C9" i="1"/>
  <c r="B9" i="1"/>
  <c r="L19" i="1" l="1"/>
  <c r="U13" i="2"/>
  <c r="L19" i="2"/>
  <c r="L19" i="3"/>
  <c r="I19" i="3"/>
  <c r="D17" i="1"/>
  <c r="D15" i="2"/>
  <c r="N19" i="3"/>
  <c r="K19" i="2"/>
  <c r="M19" i="2" s="1"/>
  <c r="N19" i="1"/>
  <c r="I19" i="2"/>
  <c r="O19" i="1"/>
  <c r="I19" i="1"/>
  <c r="G17" i="1"/>
  <c r="O19" i="2"/>
  <c r="S17" i="2"/>
  <c r="O19" i="3"/>
  <c r="D11" i="2"/>
  <c r="U13" i="3"/>
  <c r="S13" i="1"/>
  <c r="G13" i="3"/>
  <c r="P19" i="2"/>
  <c r="N19" i="2"/>
  <c r="P19" i="3"/>
  <c r="B19" i="1"/>
  <c r="D19" i="1" s="1"/>
  <c r="Q19" i="2"/>
  <c r="Q19" i="3"/>
  <c r="C19" i="1"/>
  <c r="P19" i="1"/>
  <c r="J17" i="1"/>
  <c r="D9" i="2"/>
  <c r="C19" i="3"/>
  <c r="M17" i="3"/>
  <c r="U15" i="3"/>
  <c r="T19" i="3"/>
  <c r="S23" i="3" s="1"/>
  <c r="K19" i="3"/>
  <c r="M19" i="3" s="1"/>
  <c r="U17" i="3"/>
  <c r="B19" i="3"/>
  <c r="F19" i="3"/>
  <c r="G19" i="3" s="1"/>
  <c r="H19" i="3"/>
  <c r="R11" i="3"/>
  <c r="S11" i="3" s="1"/>
  <c r="R9" i="3"/>
  <c r="R15" i="3"/>
  <c r="S15" i="3" s="1"/>
  <c r="G9" i="3"/>
  <c r="U9" i="3"/>
  <c r="B34" i="2"/>
  <c r="B35" i="2" s="1"/>
  <c r="B33" i="2"/>
  <c r="B36" i="2" s="1"/>
  <c r="U17" i="2"/>
  <c r="H19" i="2"/>
  <c r="J19" i="2" s="1"/>
  <c r="T19" i="2"/>
  <c r="S23" i="2" s="1"/>
  <c r="M9" i="2"/>
  <c r="R11" i="2"/>
  <c r="S11" i="2" s="1"/>
  <c r="R15" i="2"/>
  <c r="S15" i="2" s="1"/>
  <c r="G9" i="2"/>
  <c r="C19" i="2"/>
  <c r="D19" i="2" s="1"/>
  <c r="R9" i="2"/>
  <c r="U9" i="2"/>
  <c r="S9" i="1"/>
  <c r="B33" i="1"/>
  <c r="U13" i="1"/>
  <c r="H19" i="1"/>
  <c r="R17" i="1"/>
  <c r="S17" i="1" s="1"/>
  <c r="K19" i="1"/>
  <c r="D9" i="1"/>
  <c r="T19" i="1"/>
  <c r="S23" i="1" s="1"/>
  <c r="R11" i="1"/>
  <c r="S11" i="1" s="1"/>
  <c r="R15" i="1"/>
  <c r="S15" i="1" s="1"/>
  <c r="G9" i="1"/>
  <c r="U9" i="1"/>
  <c r="Q19" i="1"/>
  <c r="B34" i="1" l="1"/>
  <c r="B35" i="1" s="1"/>
  <c r="M19" i="1"/>
  <c r="J19" i="3"/>
  <c r="J19" i="1"/>
  <c r="B34" i="3"/>
  <c r="D19" i="3"/>
  <c r="U11" i="3"/>
  <c r="S9" i="3"/>
  <c r="R19" i="3"/>
  <c r="U19" i="3"/>
  <c r="U15" i="2"/>
  <c r="U11" i="2"/>
  <c r="R19" i="2"/>
  <c r="S9" i="2"/>
  <c r="U19" i="2"/>
  <c r="R19" i="1"/>
  <c r="U17" i="1"/>
  <c r="U15" i="1"/>
  <c r="U11" i="1"/>
  <c r="B36" i="1" l="1"/>
  <c r="B35" i="3"/>
  <c r="B36" i="3"/>
  <c r="S19" i="3"/>
  <c r="S25" i="3"/>
  <c r="S19" i="2"/>
  <c r="S25" i="2"/>
  <c r="S19" i="1"/>
  <c r="S25" i="1"/>
  <c r="U19" i="1"/>
</calcChain>
</file>

<file path=xl/sharedStrings.xml><?xml version="1.0" encoding="utf-8"?>
<sst xmlns="http://schemas.openxmlformats.org/spreadsheetml/2006/main" count="189" uniqueCount="51">
  <si>
    <t>AMERICAN ELECTRIC POWER</t>
  </si>
  <si>
    <t>TARGETED ENERGY EFFICIENCY PROGRAM ACTIVITY</t>
  </si>
  <si>
    <t>ANNUAL BUDGET YTD PERFORMANCE</t>
  </si>
  <si>
    <t>Provider</t>
  </si>
  <si>
    <t>Electric Heated Home Allocation</t>
  </si>
  <si>
    <t>YTD     Electric Heated Home Completed</t>
  </si>
  <si>
    <t>%                   of                     Goal,                                         Completed</t>
  </si>
  <si>
    <t>Non - Electric (Baseload) Heated Home Allocation</t>
  </si>
  <si>
    <t>YTD             Non - Electric Heated Home Completed</t>
  </si>
  <si>
    <t>Elec. Furnace Heat System Replaced Allocation</t>
  </si>
  <si>
    <t>YTD             Resistance Heat System Completed</t>
  </si>
  <si>
    <t>HP to HP Heat System Replaced Allocation</t>
  </si>
  <si>
    <t>YTD             Heat Pump System Completed</t>
  </si>
  <si>
    <t>Heat Pump Water Heater Completed</t>
  </si>
  <si>
    <t>Ductless Heat Pump Completed</t>
  </si>
  <si>
    <t>Weatherization Ready Completed</t>
  </si>
  <si>
    <t>Audit    Budget Allocation</t>
  </si>
  <si>
    <t>Total Allocation</t>
  </si>
  <si>
    <t>Budget Average Home</t>
  </si>
  <si>
    <t>YTD      Actual          Cost</t>
  </si>
  <si>
    <t>BIG SANDY</t>
  </si>
  <si>
    <t>GATEWAY</t>
  </si>
  <si>
    <t>LKLP</t>
  </si>
  <si>
    <t>MIDDLE KY</t>
  </si>
  <si>
    <t>NORTHEAST</t>
  </si>
  <si>
    <t>TOTALS</t>
  </si>
  <si>
    <t>2025 Budget Estimate:</t>
  </si>
  <si>
    <t>2024 Carryover</t>
  </si>
  <si>
    <t>base load</t>
  </si>
  <si>
    <t>Total</t>
  </si>
  <si>
    <t>all electric</t>
  </si>
  <si>
    <t>Heat systems</t>
  </si>
  <si>
    <t>Left to Spend</t>
  </si>
  <si>
    <t>Heat Pump change out</t>
  </si>
  <si>
    <t>Heat Pump Water Heater</t>
  </si>
  <si>
    <t>Ductless Heat Pump</t>
  </si>
  <si>
    <t>Administration Fee</t>
  </si>
  <si>
    <t>Client Education</t>
  </si>
  <si>
    <t>Wetherization Ready</t>
  </si>
  <si>
    <t>ANNUAL TOTAL</t>
  </si>
  <si>
    <t>HOMES (AE + B)</t>
  </si>
  <si>
    <t>Weatherization Avg/Home</t>
  </si>
  <si>
    <t>Total Avg</t>
  </si>
  <si>
    <t>Category</t>
  </si>
  <si>
    <t>Unit Price</t>
  </si>
  <si>
    <t>Target Participation</t>
  </si>
  <si>
    <t>Estimated Realization</t>
  </si>
  <si>
    <t>Estimated Participation</t>
  </si>
  <si>
    <t>doors</t>
  </si>
  <si>
    <t>windows</t>
  </si>
  <si>
    <t>Weatherization Ready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</si>
</sst>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7" x14ac:knownFonts="1">
    <font>
      <sz val="10"/>
      <name val="Arial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/>
    </xf>
    <xf numFmtId="1" fontId="0" fillId="0" borderId="0" xfId="0" applyNumberFormat="1"/>
    <xf numFmtId="0" fontId="4" fillId="0" borderId="0" xfId="0" applyFont="1"/>
    <xf numFmtId="0" fontId="3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0" fillId="0" borderId="2" xfId="0" applyBorder="1"/>
    <xf numFmtId="1" fontId="0" fillId="0" borderId="2" xfId="0" applyNumberFormat="1" applyBorder="1"/>
    <xf numFmtId="0" fontId="3" fillId="0" borderId="2" xfId="0" applyFont="1" applyBorder="1"/>
    <xf numFmtId="37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5" fontId="3" fillId="0" borderId="2" xfId="0" applyNumberFormat="1" applyFont="1" applyBorder="1"/>
    <xf numFmtId="7" fontId="3" fillId="0" borderId="2" xfId="0" applyNumberFormat="1" applyFont="1" applyBorder="1"/>
    <xf numFmtId="37" fontId="0" fillId="0" borderId="2" xfId="0" applyNumberFormat="1" applyBorder="1"/>
    <xf numFmtId="164" fontId="0" fillId="0" borderId="2" xfId="0" applyNumberFormat="1" applyBorder="1"/>
    <xf numFmtId="164" fontId="3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5" fontId="3" fillId="0" borderId="2" xfId="0" applyNumberFormat="1" applyFont="1" applyBorder="1" applyAlignment="1">
      <alignment horizontal="center"/>
    </xf>
    <xf numFmtId="44" fontId="3" fillId="0" borderId="2" xfId="0" applyNumberFormat="1" applyFont="1" applyBorder="1" applyAlignment="1">
      <alignment horizontal="center"/>
    </xf>
    <xf numFmtId="7" fontId="3" fillId="0" borderId="2" xfId="0" applyNumberFormat="1" applyFont="1" applyBorder="1" applyAlignment="1">
      <alignment horizontal="center"/>
    </xf>
    <xf numFmtId="5" fontId="0" fillId="0" borderId="2" xfId="0" applyNumberFormat="1" applyBorder="1" applyAlignment="1">
      <alignment horizontal="center"/>
    </xf>
    <xf numFmtId="7" fontId="0" fillId="0" borderId="2" xfId="0" applyNumberForma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7" fontId="0" fillId="0" borderId="0" xfId="0" applyNumberFormat="1"/>
    <xf numFmtId="37" fontId="3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5" fillId="0" borderId="0" xfId="0" applyFont="1"/>
    <xf numFmtId="164" fontId="3" fillId="0" borderId="0" xfId="0" applyNumberFormat="1" applyFont="1"/>
    <xf numFmtId="44" fontId="3" fillId="0" borderId="0" xfId="0" applyNumberFormat="1" applyFont="1" applyAlignment="1">
      <alignment horizontal="right"/>
    </xf>
    <xf numFmtId="42" fontId="0" fillId="0" borderId="0" xfId="0" applyNumberFormat="1"/>
    <xf numFmtId="44" fontId="3" fillId="0" borderId="0" xfId="2" applyFont="1" applyFill="1" applyBorder="1"/>
    <xf numFmtId="44" fontId="4" fillId="0" borderId="0" xfId="2" applyFont="1" applyFill="1" applyBorder="1"/>
    <xf numFmtId="165" fontId="0" fillId="0" borderId="0" xfId="2" applyNumberFormat="1" applyFont="1" applyFill="1" applyAlignment="1"/>
    <xf numFmtId="4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42" fontId="3" fillId="0" borderId="0" xfId="0" applyNumberFormat="1" applyFont="1"/>
    <xf numFmtId="166" fontId="3" fillId="0" borderId="0" xfId="1" applyNumberFormat="1" applyFont="1" applyFill="1" applyBorder="1" applyAlignment="1"/>
    <xf numFmtId="1" fontId="3" fillId="0" borderId="0" xfId="1" applyNumberFormat="1" applyFont="1" applyFill="1" applyBorder="1" applyAlignment="1"/>
    <xf numFmtId="166" fontId="3" fillId="0" borderId="0" xfId="1" applyNumberFormat="1" applyFont="1" applyFill="1" applyBorder="1"/>
    <xf numFmtId="0" fontId="3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wrapText="1"/>
    </xf>
    <xf numFmtId="37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 wrapText="1"/>
    </xf>
    <xf numFmtId="7" fontId="0" fillId="0" borderId="0" xfId="0" applyNumberFormat="1" applyAlignment="1">
      <alignment horizontal="right" wrapText="1"/>
    </xf>
    <xf numFmtId="165" fontId="1" fillId="2" borderId="6" xfId="3" applyNumberFormat="1" applyBorder="1" applyAlignment="1" applyProtection="1">
      <protection locked="0"/>
    </xf>
    <xf numFmtId="165" fontId="1" fillId="2" borderId="7" xfId="3" applyNumberFormat="1" applyBorder="1" applyAlignment="1" applyProtection="1">
      <protection locked="0"/>
    </xf>
    <xf numFmtId="37" fontId="2" fillId="3" borderId="1" xfId="4" applyNumberFormat="1" applyAlignment="1" applyProtection="1">
      <alignment horizontal="center"/>
    </xf>
    <xf numFmtId="9" fontId="1" fillId="2" borderId="6" xfId="3" applyNumberFormat="1" applyBorder="1" applyAlignment="1" applyProtection="1">
      <protection locked="0"/>
    </xf>
    <xf numFmtId="9" fontId="1" fillId="2" borderId="7" xfId="3" applyNumberFormat="1" applyBorder="1" applyAlignment="1" applyProtection="1">
      <protection locked="0"/>
    </xf>
    <xf numFmtId="0" fontId="2" fillId="3" borderId="1" xfId="4" applyAlignment="1" applyProtection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4" fontId="3" fillId="0" borderId="4" xfId="2" applyFont="1" applyFill="1" applyBorder="1" applyAlignment="1"/>
    <xf numFmtId="37" fontId="3" fillId="0" borderId="0" xfId="0" applyNumberFormat="1" applyFont="1"/>
    <xf numFmtId="0" fontId="3" fillId="0" borderId="0" xfId="0" applyFont="1"/>
    <xf numFmtId="44" fontId="3" fillId="0" borderId="0" xfId="0" applyNumberFormat="1" applyFont="1"/>
    <xf numFmtId="44" fontId="3" fillId="0" borderId="0" xfId="2" applyFont="1" applyFill="1" applyAlignment="1"/>
    <xf numFmtId="0" fontId="6" fillId="0" borderId="5" xfId="0" applyFont="1" applyBorder="1" applyAlignment="1">
      <alignment horizontal="center" wrapText="1"/>
    </xf>
    <xf numFmtId="44" fontId="4" fillId="0" borderId="0" xfId="0" applyNumberFormat="1" applyFont="1" applyAlignment="1">
      <alignment horizontal="center" wrapText="1"/>
    </xf>
    <xf numFmtId="44" fontId="0" fillId="0" borderId="0" xfId="0" applyNumberFormat="1" applyAlignment="1">
      <alignment horizontal="center" wrapText="1"/>
    </xf>
    <xf numFmtId="165" fontId="0" fillId="0" borderId="0" xfId="2" applyNumberFormat="1" applyFont="1" applyFill="1" applyAlignment="1"/>
    <xf numFmtId="165" fontId="0" fillId="0" borderId="0" xfId="0" applyNumberFormat="1" applyAlignment="1">
      <alignment horizontal="center"/>
    </xf>
    <xf numFmtId="165" fontId="0" fillId="0" borderId="0" xfId="2" applyNumberFormat="1" applyFont="1" applyFill="1" applyAlignment="1">
      <alignment horizontal="center"/>
    </xf>
    <xf numFmtId="165" fontId="0" fillId="0" borderId="3" xfId="2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44" fontId="0" fillId="0" borderId="0" xfId="2" applyFont="1" applyFill="1" applyAlignment="1"/>
    <xf numFmtId="44" fontId="0" fillId="0" borderId="0" xfId="0" applyNumberFormat="1"/>
  </cellXfs>
  <cellStyles count="5">
    <cellStyle name="Calculation" xfId="4" builtinId="22"/>
    <cellStyle name="Comma" xfId="1" builtinId="3"/>
    <cellStyle name="Currency" xfId="2" builtinId="4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Targeted%20Energy%20Efficiency\2025\TEE%20RECAP%202025%20proposed.xlsx" TargetMode="External"/><Relationship Id="rId1" Type="http://schemas.openxmlformats.org/officeDocument/2006/relationships/externalLinkPath" Target="file:///W:\Targeted%20Energy%20Efficiency\2025\TEE%20RECAP%202025%20propose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Targeted%20Energy%20Efficiency\2027\TEE%20RECAP%202027%20proposed.xlsx" TargetMode="External"/><Relationship Id="rId1" Type="http://schemas.openxmlformats.org/officeDocument/2006/relationships/externalLinkPath" Target="file:///W:\Targeted%20Energy%20Efficiency\2027\TEE%20RECAP%202027%20propo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ual Budget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>
        <row r="9">
          <cell r="B9">
            <v>2</v>
          </cell>
          <cell r="F9">
            <v>0</v>
          </cell>
          <cell r="J9">
            <v>1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5750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2</v>
          </cell>
          <cell r="F13">
            <v>0</v>
          </cell>
          <cell r="J13">
            <v>2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8750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2</v>
          </cell>
          <cell r="F17">
            <v>0</v>
          </cell>
          <cell r="J17">
            <v>1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5750</v>
          </cell>
        </row>
      </sheetData>
      <sheetData sheetId="2">
        <row r="9">
          <cell r="B9">
            <v>1</v>
          </cell>
          <cell r="F9">
            <v>0</v>
          </cell>
          <cell r="J9">
            <v>0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1375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3</v>
          </cell>
          <cell r="F13">
            <v>1</v>
          </cell>
          <cell r="J13">
            <v>2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10275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2</v>
          </cell>
          <cell r="F17">
            <v>1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8900</v>
          </cell>
        </row>
      </sheetData>
      <sheetData sheetId="3">
        <row r="9">
          <cell r="B9">
            <v>2</v>
          </cell>
          <cell r="F9">
            <v>0</v>
          </cell>
          <cell r="J9">
            <v>1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6750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3</v>
          </cell>
          <cell r="F13">
            <v>0</v>
          </cell>
          <cell r="J13">
            <v>3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14125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2</v>
          </cell>
          <cell r="F17">
            <v>0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9750</v>
          </cell>
        </row>
      </sheetData>
      <sheetData sheetId="4">
        <row r="9">
          <cell r="B9">
            <v>2</v>
          </cell>
          <cell r="F9">
            <v>0</v>
          </cell>
          <cell r="J9">
            <v>1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6750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3</v>
          </cell>
          <cell r="F13">
            <v>0</v>
          </cell>
          <cell r="J13">
            <v>3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14125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2</v>
          </cell>
          <cell r="F17">
            <v>0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9750</v>
          </cell>
        </row>
      </sheetData>
      <sheetData sheetId="5">
        <row r="9">
          <cell r="B9">
            <v>1</v>
          </cell>
          <cell r="F9">
            <v>0</v>
          </cell>
          <cell r="J9">
            <v>1</v>
          </cell>
          <cell r="N9">
            <v>1</v>
          </cell>
          <cell r="S9">
            <v>0</v>
          </cell>
          <cell r="V9">
            <v>0</v>
          </cell>
          <cell r="Y9">
            <v>0</v>
          </cell>
          <cell r="AA9">
            <v>7875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3</v>
          </cell>
          <cell r="F13">
            <v>0</v>
          </cell>
          <cell r="J13">
            <v>3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14125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2</v>
          </cell>
          <cell r="F17">
            <v>0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9750</v>
          </cell>
        </row>
      </sheetData>
      <sheetData sheetId="6">
        <row r="9">
          <cell r="B9">
            <v>2</v>
          </cell>
          <cell r="F9">
            <v>0</v>
          </cell>
          <cell r="J9">
            <v>1</v>
          </cell>
          <cell r="N9">
            <v>1</v>
          </cell>
          <cell r="S9">
            <v>0</v>
          </cell>
          <cell r="V9">
            <v>0</v>
          </cell>
          <cell r="Y9">
            <v>0</v>
          </cell>
          <cell r="AA9">
            <v>9250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3</v>
          </cell>
          <cell r="F13">
            <v>0</v>
          </cell>
          <cell r="J13">
            <v>3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14125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2</v>
          </cell>
          <cell r="F17">
            <v>0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9750</v>
          </cell>
        </row>
      </sheetData>
      <sheetData sheetId="7">
        <row r="9">
          <cell r="B9">
            <v>1</v>
          </cell>
          <cell r="F9">
            <v>0</v>
          </cell>
          <cell r="J9">
            <v>1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5375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4</v>
          </cell>
          <cell r="F13">
            <v>0</v>
          </cell>
          <cell r="J13">
            <v>3</v>
          </cell>
          <cell r="N13">
            <v>1</v>
          </cell>
          <cell r="S13">
            <v>0</v>
          </cell>
          <cell r="V13">
            <v>0</v>
          </cell>
          <cell r="Y13">
            <v>0</v>
          </cell>
          <cell r="AA13">
            <v>20000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2</v>
          </cell>
          <cell r="F17">
            <v>0</v>
          </cell>
          <cell r="J17">
            <v>1</v>
          </cell>
          <cell r="N17">
            <v>1</v>
          </cell>
          <cell r="S17">
            <v>0</v>
          </cell>
          <cell r="V17">
            <v>0</v>
          </cell>
          <cell r="Y17">
            <v>0</v>
          </cell>
          <cell r="AA17">
            <v>11250</v>
          </cell>
        </row>
      </sheetData>
      <sheetData sheetId="8">
        <row r="9">
          <cell r="B9">
            <v>2</v>
          </cell>
          <cell r="F9">
            <v>0</v>
          </cell>
          <cell r="J9">
            <v>2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9270</v>
          </cell>
        </row>
        <row r="11">
          <cell r="B11">
            <v>1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1375</v>
          </cell>
        </row>
        <row r="13">
          <cell r="B13">
            <v>4</v>
          </cell>
          <cell r="F13">
            <v>0</v>
          </cell>
          <cell r="J13">
            <v>3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15020</v>
          </cell>
        </row>
        <row r="15">
          <cell r="B15">
            <v>1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1375</v>
          </cell>
        </row>
        <row r="17">
          <cell r="B17">
            <v>2</v>
          </cell>
          <cell r="F17">
            <v>0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9270</v>
          </cell>
        </row>
      </sheetData>
      <sheetData sheetId="9">
        <row r="9">
          <cell r="B9">
            <v>1</v>
          </cell>
          <cell r="F9">
            <v>1</v>
          </cell>
          <cell r="J9">
            <v>1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4525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3</v>
          </cell>
          <cell r="F13">
            <v>1</v>
          </cell>
          <cell r="J13">
            <v>3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13275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3</v>
          </cell>
          <cell r="F17">
            <v>1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10275</v>
          </cell>
        </row>
      </sheetData>
      <sheetData sheetId="10">
        <row r="9">
          <cell r="B9">
            <v>2</v>
          </cell>
          <cell r="F9">
            <v>0</v>
          </cell>
          <cell r="J9">
            <v>2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8750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3</v>
          </cell>
          <cell r="F13">
            <v>0</v>
          </cell>
          <cell r="J13">
            <v>3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13125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3</v>
          </cell>
          <cell r="F17">
            <v>0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10125</v>
          </cell>
        </row>
      </sheetData>
      <sheetData sheetId="11">
        <row r="9">
          <cell r="B9">
            <v>2</v>
          </cell>
          <cell r="F9">
            <v>0</v>
          </cell>
          <cell r="J9">
            <v>2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8750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3</v>
          </cell>
          <cell r="F13">
            <v>0</v>
          </cell>
          <cell r="J13">
            <v>3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13125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3</v>
          </cell>
          <cell r="F17">
            <v>0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10125</v>
          </cell>
        </row>
      </sheetData>
      <sheetData sheetId="12">
        <row r="9">
          <cell r="B9">
            <v>1</v>
          </cell>
          <cell r="D9">
            <v>0</v>
          </cell>
          <cell r="F9">
            <v>0</v>
          </cell>
          <cell r="H9">
            <v>0</v>
          </cell>
          <cell r="J9">
            <v>1</v>
          </cell>
          <cell r="L9">
            <v>0</v>
          </cell>
          <cell r="N9">
            <v>0</v>
          </cell>
          <cell r="P9">
            <v>0</v>
          </cell>
          <cell r="S9">
            <v>0</v>
          </cell>
          <cell r="V9">
            <v>0</v>
          </cell>
          <cell r="Y9">
            <v>0</v>
          </cell>
          <cell r="AA9">
            <v>4375</v>
          </cell>
          <cell r="AC9">
            <v>0</v>
          </cell>
        </row>
        <row r="11">
          <cell r="B11">
            <v>0</v>
          </cell>
          <cell r="D11">
            <v>0</v>
          </cell>
          <cell r="F11">
            <v>0</v>
          </cell>
          <cell r="H11">
            <v>0</v>
          </cell>
          <cell r="J11">
            <v>0</v>
          </cell>
          <cell r="L11">
            <v>0</v>
          </cell>
          <cell r="N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  <cell r="AC11">
            <v>0</v>
          </cell>
        </row>
        <row r="13">
          <cell r="B13">
            <v>3</v>
          </cell>
          <cell r="D13">
            <v>0</v>
          </cell>
          <cell r="F13">
            <v>0</v>
          </cell>
          <cell r="H13">
            <v>0</v>
          </cell>
          <cell r="J13">
            <v>3</v>
          </cell>
          <cell r="L13">
            <v>0</v>
          </cell>
          <cell r="N13">
            <v>0</v>
          </cell>
          <cell r="P13">
            <v>0</v>
          </cell>
          <cell r="S13">
            <v>0</v>
          </cell>
          <cell r="V13">
            <v>0</v>
          </cell>
          <cell r="Y13">
            <v>0</v>
          </cell>
          <cell r="AA13">
            <v>13125</v>
          </cell>
          <cell r="AC13">
            <v>0</v>
          </cell>
        </row>
        <row r="15">
          <cell r="B15">
            <v>0</v>
          </cell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  <cell r="AC15">
            <v>0</v>
          </cell>
        </row>
        <row r="17">
          <cell r="B17">
            <v>2</v>
          </cell>
          <cell r="D17">
            <v>0</v>
          </cell>
          <cell r="F17">
            <v>0</v>
          </cell>
          <cell r="H17">
            <v>0</v>
          </cell>
          <cell r="J17">
            <v>2</v>
          </cell>
          <cell r="L17">
            <v>0</v>
          </cell>
          <cell r="N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A17">
            <v>8750</v>
          </cell>
          <cell r="AC1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ual Budget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>
        <row r="9">
          <cell r="B9">
            <v>2</v>
          </cell>
          <cell r="F9">
            <v>0</v>
          </cell>
          <cell r="J9">
            <v>1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5750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3</v>
          </cell>
          <cell r="F13">
            <v>0</v>
          </cell>
          <cell r="J13">
            <v>2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10125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2</v>
          </cell>
          <cell r="F17">
            <v>0</v>
          </cell>
          <cell r="J17">
            <v>1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5750</v>
          </cell>
        </row>
      </sheetData>
      <sheetData sheetId="2">
        <row r="9">
          <cell r="B9">
            <v>2</v>
          </cell>
          <cell r="F9">
            <v>0</v>
          </cell>
          <cell r="J9">
            <v>0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2750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3</v>
          </cell>
          <cell r="F13">
            <v>1</v>
          </cell>
          <cell r="J13">
            <v>2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10275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2</v>
          </cell>
          <cell r="F17">
            <v>1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8900</v>
          </cell>
        </row>
      </sheetData>
      <sheetData sheetId="3">
        <row r="9">
          <cell r="B9">
            <v>2</v>
          </cell>
          <cell r="F9">
            <v>0</v>
          </cell>
          <cell r="J9">
            <v>1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6750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3</v>
          </cell>
          <cell r="F13">
            <v>0</v>
          </cell>
          <cell r="J13">
            <v>3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14125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3</v>
          </cell>
          <cell r="F17">
            <v>0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11125</v>
          </cell>
        </row>
      </sheetData>
      <sheetData sheetId="4">
        <row r="9">
          <cell r="B9">
            <v>2</v>
          </cell>
          <cell r="F9">
            <v>0</v>
          </cell>
          <cell r="J9">
            <v>1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6750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4</v>
          </cell>
          <cell r="F13">
            <v>0</v>
          </cell>
          <cell r="J13">
            <v>3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15500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3</v>
          </cell>
          <cell r="F17">
            <v>0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11125</v>
          </cell>
        </row>
      </sheetData>
      <sheetData sheetId="5">
        <row r="9">
          <cell r="B9">
            <v>2</v>
          </cell>
          <cell r="F9">
            <v>0</v>
          </cell>
          <cell r="J9">
            <v>1</v>
          </cell>
          <cell r="N9">
            <v>1</v>
          </cell>
          <cell r="S9">
            <v>0</v>
          </cell>
          <cell r="V9">
            <v>0</v>
          </cell>
          <cell r="Y9">
            <v>0</v>
          </cell>
          <cell r="AA9">
            <v>9250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4</v>
          </cell>
          <cell r="F13">
            <v>0</v>
          </cell>
          <cell r="J13">
            <v>3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15500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2</v>
          </cell>
          <cell r="F17">
            <v>0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9750</v>
          </cell>
        </row>
      </sheetData>
      <sheetData sheetId="6">
        <row r="9">
          <cell r="B9">
            <v>2</v>
          </cell>
          <cell r="F9">
            <v>0</v>
          </cell>
          <cell r="J9">
            <v>1</v>
          </cell>
          <cell r="N9">
            <v>1</v>
          </cell>
          <cell r="S9">
            <v>0</v>
          </cell>
          <cell r="V9">
            <v>0</v>
          </cell>
          <cell r="Y9">
            <v>0</v>
          </cell>
          <cell r="AA9">
            <v>9250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3</v>
          </cell>
          <cell r="F13">
            <v>0</v>
          </cell>
          <cell r="J13">
            <v>3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14125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2</v>
          </cell>
          <cell r="F17">
            <v>0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9750</v>
          </cell>
        </row>
      </sheetData>
      <sheetData sheetId="7">
        <row r="9">
          <cell r="B9">
            <v>2</v>
          </cell>
          <cell r="F9">
            <v>0</v>
          </cell>
          <cell r="J9">
            <v>1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6750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4</v>
          </cell>
          <cell r="F13">
            <v>0</v>
          </cell>
          <cell r="J13">
            <v>3</v>
          </cell>
          <cell r="N13">
            <v>1</v>
          </cell>
          <cell r="S13">
            <v>0</v>
          </cell>
          <cell r="V13">
            <v>0</v>
          </cell>
          <cell r="Y13">
            <v>0</v>
          </cell>
          <cell r="AA13">
            <v>20000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2</v>
          </cell>
          <cell r="F17">
            <v>0</v>
          </cell>
          <cell r="J17">
            <v>1</v>
          </cell>
          <cell r="N17">
            <v>1</v>
          </cell>
          <cell r="S17">
            <v>0</v>
          </cell>
          <cell r="V17">
            <v>0</v>
          </cell>
          <cell r="Y17">
            <v>0</v>
          </cell>
          <cell r="AA17">
            <v>11250</v>
          </cell>
        </row>
      </sheetData>
      <sheetData sheetId="8">
        <row r="9">
          <cell r="B9">
            <v>2</v>
          </cell>
          <cell r="F9">
            <v>0</v>
          </cell>
          <cell r="J9">
            <v>2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10270</v>
          </cell>
        </row>
        <row r="11">
          <cell r="B11">
            <v>1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1375</v>
          </cell>
        </row>
        <row r="13">
          <cell r="B13">
            <v>4</v>
          </cell>
          <cell r="F13">
            <v>0</v>
          </cell>
          <cell r="J13">
            <v>3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16020</v>
          </cell>
        </row>
        <row r="15">
          <cell r="B15">
            <v>1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1375</v>
          </cell>
        </row>
        <row r="17">
          <cell r="B17">
            <v>3</v>
          </cell>
          <cell r="F17">
            <v>0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11645</v>
          </cell>
        </row>
      </sheetData>
      <sheetData sheetId="9">
        <row r="9">
          <cell r="B9">
            <v>2</v>
          </cell>
          <cell r="F9">
            <v>1</v>
          </cell>
          <cell r="J9">
            <v>1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6900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3</v>
          </cell>
          <cell r="F13">
            <v>1</v>
          </cell>
          <cell r="J13">
            <v>3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14275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3</v>
          </cell>
          <cell r="F17">
            <v>1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11275</v>
          </cell>
        </row>
      </sheetData>
      <sheetData sheetId="10">
        <row r="9">
          <cell r="B9">
            <v>2</v>
          </cell>
          <cell r="F9">
            <v>0</v>
          </cell>
          <cell r="J9">
            <v>2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8750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3</v>
          </cell>
          <cell r="F13">
            <v>0</v>
          </cell>
          <cell r="J13">
            <v>3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14125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3</v>
          </cell>
          <cell r="F17">
            <v>0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11125</v>
          </cell>
        </row>
      </sheetData>
      <sheetData sheetId="11">
        <row r="9">
          <cell r="B9">
            <v>2</v>
          </cell>
          <cell r="F9">
            <v>0</v>
          </cell>
          <cell r="J9">
            <v>2</v>
          </cell>
          <cell r="N9">
            <v>0</v>
          </cell>
          <cell r="S9">
            <v>0</v>
          </cell>
          <cell r="V9">
            <v>0</v>
          </cell>
          <cell r="Y9">
            <v>0</v>
          </cell>
          <cell r="AA9">
            <v>8750</v>
          </cell>
        </row>
        <row r="11">
          <cell r="B11">
            <v>0</v>
          </cell>
          <cell r="F11">
            <v>0</v>
          </cell>
          <cell r="J11">
            <v>0</v>
          </cell>
          <cell r="N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</row>
        <row r="13">
          <cell r="B13">
            <v>3</v>
          </cell>
          <cell r="F13">
            <v>0</v>
          </cell>
          <cell r="J13">
            <v>3</v>
          </cell>
          <cell r="N13">
            <v>0</v>
          </cell>
          <cell r="S13">
            <v>0</v>
          </cell>
          <cell r="V13">
            <v>0</v>
          </cell>
          <cell r="Y13">
            <v>0</v>
          </cell>
          <cell r="AA13">
            <v>14125</v>
          </cell>
        </row>
        <row r="15">
          <cell r="B15">
            <v>0</v>
          </cell>
          <cell r="F15">
            <v>0</v>
          </cell>
          <cell r="J15">
            <v>0</v>
          </cell>
          <cell r="N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</row>
        <row r="17">
          <cell r="B17">
            <v>3</v>
          </cell>
          <cell r="F17">
            <v>0</v>
          </cell>
          <cell r="J17">
            <v>2</v>
          </cell>
          <cell r="N17">
            <v>0</v>
          </cell>
          <cell r="S17">
            <v>0</v>
          </cell>
          <cell r="V17">
            <v>0</v>
          </cell>
          <cell r="Y17">
            <v>0</v>
          </cell>
          <cell r="AA17">
            <v>11125</v>
          </cell>
        </row>
      </sheetData>
      <sheetData sheetId="12">
        <row r="9">
          <cell r="B9">
            <v>1</v>
          </cell>
          <cell r="D9">
            <v>0</v>
          </cell>
          <cell r="F9">
            <v>0</v>
          </cell>
          <cell r="H9">
            <v>0</v>
          </cell>
          <cell r="J9">
            <v>1</v>
          </cell>
          <cell r="L9">
            <v>0</v>
          </cell>
          <cell r="N9">
            <v>0</v>
          </cell>
          <cell r="P9">
            <v>0</v>
          </cell>
          <cell r="S9">
            <v>0</v>
          </cell>
          <cell r="V9">
            <v>0</v>
          </cell>
          <cell r="Y9">
            <v>0</v>
          </cell>
          <cell r="AA9">
            <v>4375</v>
          </cell>
          <cell r="AC9">
            <v>0</v>
          </cell>
        </row>
        <row r="11">
          <cell r="B11">
            <v>0</v>
          </cell>
          <cell r="D11">
            <v>0</v>
          </cell>
          <cell r="F11">
            <v>0</v>
          </cell>
          <cell r="H11">
            <v>0</v>
          </cell>
          <cell r="J11">
            <v>0</v>
          </cell>
          <cell r="L11">
            <v>0</v>
          </cell>
          <cell r="N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A11">
            <v>0</v>
          </cell>
          <cell r="AC11">
            <v>0</v>
          </cell>
        </row>
        <row r="13">
          <cell r="B13">
            <v>3</v>
          </cell>
          <cell r="D13">
            <v>0</v>
          </cell>
          <cell r="F13">
            <v>0</v>
          </cell>
          <cell r="H13">
            <v>0</v>
          </cell>
          <cell r="J13">
            <v>3</v>
          </cell>
          <cell r="L13">
            <v>0</v>
          </cell>
          <cell r="N13">
            <v>0</v>
          </cell>
          <cell r="P13">
            <v>0</v>
          </cell>
          <cell r="S13">
            <v>0</v>
          </cell>
          <cell r="V13">
            <v>0</v>
          </cell>
          <cell r="Y13">
            <v>0</v>
          </cell>
          <cell r="AA13">
            <v>13125</v>
          </cell>
          <cell r="AC13">
            <v>0</v>
          </cell>
        </row>
        <row r="15">
          <cell r="B15">
            <v>0</v>
          </cell>
          <cell r="D15">
            <v>0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N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A15">
            <v>0</v>
          </cell>
          <cell r="AC15">
            <v>0</v>
          </cell>
        </row>
        <row r="17">
          <cell r="B17">
            <v>2</v>
          </cell>
          <cell r="D17">
            <v>0</v>
          </cell>
          <cell r="F17">
            <v>0</v>
          </cell>
          <cell r="H17">
            <v>0</v>
          </cell>
          <cell r="J17">
            <v>2</v>
          </cell>
          <cell r="L17">
            <v>0</v>
          </cell>
          <cell r="N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A17">
            <v>8750</v>
          </cell>
          <cell r="AC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5F36D-9F26-4CAF-A4E5-D6871C01A743}">
  <sheetPr>
    <pageSetUpPr fitToPage="1"/>
  </sheetPr>
  <dimension ref="A1:AD104"/>
  <sheetViews>
    <sheetView zoomScale="70" zoomScaleNormal="70" workbookViewId="0">
      <pane xSplit="1" ySplit="5" topLeftCell="B27" activePane="bottomRight" state="frozen"/>
      <selection activeCell="B27" sqref="B27:C27"/>
      <selection pane="topRight" activeCell="B27" sqref="B27:C27"/>
      <selection pane="bottomLeft" activeCell="B27" sqref="B27:C27"/>
      <selection pane="bottomRight" activeCell="A21" sqref="A21:C21"/>
    </sheetView>
  </sheetViews>
  <sheetFormatPr defaultRowHeight="12.75" x14ac:dyDescent="0.2"/>
  <cols>
    <col min="1" max="1" width="23" bestFit="1" customWidth="1"/>
    <col min="2" max="2" width="13.140625" bestFit="1" customWidth="1"/>
    <col min="3" max="3" width="10" bestFit="1" customWidth="1"/>
    <col min="4" max="4" width="14.28515625" customWidth="1"/>
    <col min="5" max="5" width="11.7109375" bestFit="1" customWidth="1"/>
    <col min="6" max="6" width="16.28515625" bestFit="1" customWidth="1"/>
    <col min="7" max="7" width="12.28515625" bestFit="1" customWidth="1"/>
    <col min="8" max="8" width="10" bestFit="1" customWidth="1"/>
    <col min="9" max="9" width="14.28515625" customWidth="1"/>
    <col min="10" max="10" width="12.7109375" bestFit="1" customWidth="1"/>
    <col min="11" max="11" width="11.28515625" bestFit="1" customWidth="1"/>
    <col min="12" max="12" width="14.85546875" bestFit="1" customWidth="1"/>
    <col min="13" max="13" width="11.7109375" bestFit="1" customWidth="1"/>
    <col min="14" max="15" width="12.5703125" style="2" customWidth="1"/>
    <col min="16" max="16" width="17.28515625" style="2" customWidth="1"/>
    <col min="17" max="17" width="15.140625" customWidth="1"/>
    <col min="18" max="18" width="19.140625" bestFit="1" customWidth="1"/>
    <col min="19" max="19" width="18.7109375" bestFit="1" customWidth="1"/>
    <col min="20" max="20" width="14.85546875" bestFit="1" customWidth="1"/>
    <col min="21" max="21" width="11.7109375" bestFit="1" customWidth="1"/>
    <col min="22" max="22" width="12.28515625" bestFit="1" customWidth="1"/>
    <col min="23" max="24" width="11.28515625" bestFit="1" customWidth="1"/>
    <col min="25" max="25" width="11.7109375" bestFit="1" customWidth="1"/>
    <col min="26" max="26" width="12.5703125" bestFit="1" customWidth="1"/>
    <col min="27" max="27" width="12.85546875" customWidth="1"/>
    <col min="28" max="28" width="12.5703125" customWidth="1"/>
    <col min="29" max="31" width="10.7109375" customWidth="1"/>
  </cols>
  <sheetData>
    <row r="1" spans="1:22" x14ac:dyDescent="0.2">
      <c r="I1" s="1" t="s">
        <v>0</v>
      </c>
    </row>
    <row r="2" spans="1:22" x14ac:dyDescent="0.2">
      <c r="I2" s="1" t="s">
        <v>1</v>
      </c>
    </row>
    <row r="3" spans="1:22" x14ac:dyDescent="0.2">
      <c r="I3" s="1" t="s">
        <v>2</v>
      </c>
      <c r="J3" s="3"/>
    </row>
    <row r="5" spans="1:22" ht="76.5" x14ac:dyDescent="0.2">
      <c r="A5" s="4" t="s">
        <v>3</v>
      </c>
      <c r="B5" s="5" t="s">
        <v>4</v>
      </c>
      <c r="C5" s="5" t="s">
        <v>5</v>
      </c>
      <c r="D5" s="6" t="s">
        <v>6</v>
      </c>
      <c r="E5" s="5" t="s">
        <v>7</v>
      </c>
      <c r="F5" s="5" t="s">
        <v>8</v>
      </c>
      <c r="G5" s="6" t="s">
        <v>6</v>
      </c>
      <c r="H5" s="5" t="s">
        <v>9</v>
      </c>
      <c r="I5" s="5" t="s">
        <v>10</v>
      </c>
      <c r="J5" s="6" t="s">
        <v>6</v>
      </c>
      <c r="K5" s="5" t="s">
        <v>11</v>
      </c>
      <c r="L5" s="5" t="s">
        <v>12</v>
      </c>
      <c r="M5" s="6" t="s">
        <v>6</v>
      </c>
      <c r="N5" s="7" t="s">
        <v>13</v>
      </c>
      <c r="O5" s="7" t="s">
        <v>14</v>
      </c>
      <c r="P5" s="7" t="s">
        <v>15</v>
      </c>
      <c r="Q5" s="6" t="s">
        <v>16</v>
      </c>
      <c r="R5" s="6" t="s">
        <v>17</v>
      </c>
      <c r="S5" s="6" t="s">
        <v>18</v>
      </c>
      <c r="T5" s="6" t="s">
        <v>19</v>
      </c>
      <c r="U5" s="6" t="s">
        <v>6</v>
      </c>
      <c r="V5" s="8"/>
    </row>
    <row r="6" spans="1:22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  <c r="P6" s="10"/>
      <c r="Q6" s="11"/>
      <c r="R6" s="11"/>
      <c r="S6" s="11"/>
      <c r="T6" s="11"/>
      <c r="U6" s="9"/>
    </row>
    <row r="7" spans="1:22" x14ac:dyDescent="0.2">
      <c r="A7" s="9"/>
      <c r="B7" s="12"/>
      <c r="C7" s="12"/>
      <c r="D7" s="13"/>
      <c r="E7" s="12"/>
      <c r="F7" s="12"/>
      <c r="G7" s="13"/>
      <c r="H7" s="14"/>
      <c r="I7" s="14"/>
      <c r="J7" s="13"/>
      <c r="K7" s="14"/>
      <c r="L7" s="14"/>
      <c r="M7" s="13"/>
      <c r="N7" s="15"/>
      <c r="O7" s="15"/>
      <c r="P7" s="15"/>
      <c r="Q7" s="16"/>
      <c r="R7" s="16"/>
      <c r="S7" s="16"/>
      <c r="T7" s="17"/>
      <c r="U7" s="13"/>
    </row>
    <row r="8" spans="1:22" x14ac:dyDescent="0.2">
      <c r="A8" s="9"/>
      <c r="B8" s="18"/>
      <c r="C8" s="18"/>
      <c r="D8" s="19"/>
      <c r="E8" s="18"/>
      <c r="F8" s="18"/>
      <c r="G8" s="19"/>
      <c r="H8" s="9"/>
      <c r="I8" s="9"/>
      <c r="J8" s="19"/>
      <c r="K8" s="9"/>
      <c r="L8" s="9"/>
      <c r="M8" s="19"/>
      <c r="N8" s="10"/>
      <c r="O8" s="10"/>
      <c r="P8" s="10"/>
      <c r="Q8" s="16"/>
      <c r="R8" s="16"/>
      <c r="S8" s="16"/>
      <c r="T8" s="17"/>
      <c r="U8" s="19"/>
    </row>
    <row r="9" spans="1:22" x14ac:dyDescent="0.2">
      <c r="A9" s="9" t="s">
        <v>20</v>
      </c>
      <c r="B9" s="14">
        <f>[1]January!B9+[1]February!B9+[1]March!B9+[1]April!B9+[1]May!B9+[1]June!B9+[1]July!B9+[1]August!B9+[1]September!B9+[1]October!B9+[1]November!B9+[1]December!B9</f>
        <v>19</v>
      </c>
      <c r="C9" s="14">
        <f>[1]December!D9</f>
        <v>0</v>
      </c>
      <c r="D9" s="20">
        <f>IF(B9&lt;=0,0,ROUND(C9/B9,3))</f>
        <v>0</v>
      </c>
      <c r="E9" s="14">
        <f>[1]January!F9+[1]February!F9+[1]March!F9+[1]April!F9+[1]May!F9+[1]June!F9+[1]July!F9+[1]August!F9+[1]September!F9+[1]October!F9+[1]November!F9+[1]December!F9</f>
        <v>1</v>
      </c>
      <c r="F9" s="14">
        <f>[1]December!H9</f>
        <v>0</v>
      </c>
      <c r="G9" s="20">
        <f>IF(E9&lt;=0,0,ROUND(F9/E9,3))</f>
        <v>0</v>
      </c>
      <c r="H9" s="21">
        <f>[1]January!J9+[1]February!J9+[1]March!J9+[1]April!J9+[1]May!J9+[1]June!J9+[1]July!J9+[1]August!J9+[1]September!J9+[1]October!J9+[1]November!J9+[1]December!J9</f>
        <v>14</v>
      </c>
      <c r="I9" s="14">
        <f>[1]December!L9</f>
        <v>0</v>
      </c>
      <c r="J9" s="20">
        <f>IF(H9&lt;=0,0,ROUND(I9/H9,3))</f>
        <v>0</v>
      </c>
      <c r="K9" s="21">
        <f>[1]January!N9+[1]February!N9+[1]March!N9+[1]April!N9+[1]May!N9+[1]June!N9+[1]July!N9+[1]August!N9+[1]September!N9+[1]October!N9+[1]November!N9+[1]December!N9</f>
        <v>2</v>
      </c>
      <c r="L9" s="14">
        <f>[1]December!P9</f>
        <v>0</v>
      </c>
      <c r="M9" s="20">
        <f>IF(K9&lt;=0,0,ROUND(L9/K9,3))</f>
        <v>0</v>
      </c>
      <c r="N9" s="22">
        <f>[1]January!S9+[1]February!S9+[1]March!S9+[1]April!S9+[1]May!S9+[1]June!S9+[1]July!S9+[1]August!S9+[1]September!S9+[1]October!S9+[1]November!S9+[1]December!S9</f>
        <v>0</v>
      </c>
      <c r="O9" s="22">
        <f>[1]January!V9+[1]February!V9+[1]March!V9+[1]April!V9+[1]May!V9+[1]June!V9+[1]July!V9+[1]August!V9+[1]September!V9+[1]October!V9+[1]November!V9+[1]December!V9</f>
        <v>0</v>
      </c>
      <c r="P9" s="22">
        <f>[1]January!Y9+[1]February!Y9+[1]March!Y9+[1]April!Y9+[1]May!Y9+[1]June!Y9+[1]July!Y9+[1]August!Y9+[1]September!Y9+[1]October!Y9+[1]November!Y9+[1]December!Y9</f>
        <v>0</v>
      </c>
      <c r="Q9" s="23">
        <f>[1]January!AA9+[1]February!AA9+[1]March!AA9+[1]April!AA9+[1]May!AA9+[1]June!AA9+[1]July!AA9+[1]August!AA9+[1]September!AA9+[1]October!AA9+[1]November!AA9+[1]December!AA9</f>
        <v>78795</v>
      </c>
      <c r="R9" s="24">
        <f>SUM(Q9:Q9)</f>
        <v>78795</v>
      </c>
      <c r="S9" s="25">
        <f>R9/SUM(B9,E9)</f>
        <v>3939.75</v>
      </c>
      <c r="T9" s="25">
        <f>[1]December!AC9</f>
        <v>0</v>
      </c>
      <c r="U9" s="20">
        <f>IF(Q9&lt;=0,0,ROUND(T9/R9,3))</f>
        <v>0</v>
      </c>
    </row>
    <row r="10" spans="1:22" x14ac:dyDescent="0.2">
      <c r="A10" s="9"/>
      <c r="B10" s="14"/>
      <c r="C10" s="14"/>
      <c r="D10" s="20"/>
      <c r="E10" s="14"/>
      <c r="F10" s="14"/>
      <c r="G10" s="20"/>
      <c r="H10" s="21"/>
      <c r="I10" s="14"/>
      <c r="J10" s="20"/>
      <c r="K10" s="21"/>
      <c r="L10" s="14"/>
      <c r="M10" s="20"/>
      <c r="N10" s="22"/>
      <c r="O10" s="22"/>
      <c r="P10" s="22"/>
      <c r="Q10" s="23"/>
      <c r="R10" s="23"/>
      <c r="S10" s="23"/>
      <c r="T10" s="25"/>
      <c r="U10" s="20"/>
    </row>
    <row r="11" spans="1:22" x14ac:dyDescent="0.2">
      <c r="A11" s="9" t="s">
        <v>21</v>
      </c>
      <c r="B11" s="14">
        <f>[1]January!B11+[1]February!B11+[1]March!B11+[1]April!B11+[1]May!B11+[1]June!B11+[1]July!B11+[1]August!B11+[1]September!B11+[1]October!B11+[1]November!B11+[1]December!B11</f>
        <v>1</v>
      </c>
      <c r="C11" s="14">
        <f>[1]December!D11</f>
        <v>0</v>
      </c>
      <c r="D11" s="20">
        <f>IF(B11&lt;=0,0,ROUND(C11/B11,3))</f>
        <v>0</v>
      </c>
      <c r="E11" s="14">
        <f>[1]January!F11+[1]February!F11+[1]March!F11+[1]April!F11+[1]May!F11+[1]June!F11+[1]July!F11+[1]August!F11+[1]September!F11+[1]October!F11+[1]November!F11+[1]December!F11</f>
        <v>0</v>
      </c>
      <c r="F11" s="14">
        <f>[1]December!H11</f>
        <v>0</v>
      </c>
      <c r="G11" s="20">
        <f>IF(E11&lt;=0,0,ROUND(F11/E11,3))</f>
        <v>0</v>
      </c>
      <c r="H11" s="14">
        <f>[1]January!J11+[1]February!J11+[1]March!J11+[1]April!J11+[1]May!J11+[1]June!J11+[1]July!J11+[1]August!J11+[1]September!J11+[1]October!J11+[1]November!J11+[1]December!J11</f>
        <v>0</v>
      </c>
      <c r="I11" s="14">
        <f>[1]December!L11</f>
        <v>0</v>
      </c>
      <c r="J11" s="20">
        <f>IF(H11&lt;=0,0,ROUND(I11/H11,3))</f>
        <v>0</v>
      </c>
      <c r="K11" s="14">
        <f>[1]January!N11+[1]February!N11+[1]March!N11+[1]April!N11+[1]May!N11+[1]June!N11+[1]July!N11+[1]August!N11+[1]September!N11+[1]October!N11+[1]November!N11+[1]December!N11</f>
        <v>0</v>
      </c>
      <c r="L11" s="14">
        <f>[1]December!P11</f>
        <v>0</v>
      </c>
      <c r="M11" s="20">
        <f>IF(K11&lt;=0,0,ROUND(L11/K11,3))</f>
        <v>0</v>
      </c>
      <c r="N11" s="22">
        <f>[1]January!S11+[1]February!S11+[1]March!S11+[1]April!S11+[1]May!S11+[1]June!S11+[1]July!S11+[1]August!S11+[1]September!S11+[1]October!S11+[1]November!S11+[1]December!S11</f>
        <v>0</v>
      </c>
      <c r="O11" s="22">
        <f>[1]January!V11+[1]February!V11+[1]March!V11+[1]April!V11+[1]May!V11+[1]June!V11+[1]July!V11+[1]August!V11+[1]September!V11+[1]October!V11+[1]November!V11+[1]December!V11</f>
        <v>0</v>
      </c>
      <c r="P11" s="22">
        <f>[1]January!Y11+[1]February!Y11+[1]March!Y11+[1]April!Y11+[1]May!Y11+[1]June!Y11+[1]July!Y11+[1]August!Y11+[1]September!Y11+[1]October!Y11+[1]November!Y11+[1]December!Y11</f>
        <v>0</v>
      </c>
      <c r="Q11" s="23">
        <f>[1]January!AA11+[1]February!AA11+[1]March!AA11+[1]April!AA11+[1]May!AA11+[1]June!AA11+[1]July!AA11+[1]August!AA11+[1]September!AA11+[1]October!AA11+[1]November!AA11+[1]December!AA11</f>
        <v>1375</v>
      </c>
      <c r="R11" s="24">
        <f>SUM(Q11:Q11)</f>
        <v>1375</v>
      </c>
      <c r="S11" s="25">
        <f>R11/SUM(B11,E11)</f>
        <v>1375</v>
      </c>
      <c r="T11" s="25">
        <f>[1]December!AC11</f>
        <v>0</v>
      </c>
      <c r="U11" s="20">
        <f>IF(Q11&lt;=0,0,ROUND(T11/R11,3))</f>
        <v>0</v>
      </c>
    </row>
    <row r="12" spans="1:22" x14ac:dyDescent="0.2">
      <c r="A12" s="9"/>
      <c r="B12" s="14"/>
      <c r="C12" s="14"/>
      <c r="D12" s="20"/>
      <c r="E12" s="14"/>
      <c r="F12" s="14"/>
      <c r="G12" s="20"/>
      <c r="H12" s="21"/>
      <c r="I12" s="14"/>
      <c r="J12" s="20"/>
      <c r="K12" s="21"/>
      <c r="L12" s="14"/>
      <c r="M12" s="20"/>
      <c r="N12" s="22"/>
      <c r="O12" s="22"/>
      <c r="P12" s="22"/>
      <c r="Q12" s="23"/>
      <c r="R12" s="23"/>
      <c r="S12" s="23"/>
      <c r="T12" s="25"/>
      <c r="U12" s="20"/>
    </row>
    <row r="13" spans="1:22" x14ac:dyDescent="0.2">
      <c r="A13" s="9" t="s">
        <v>22</v>
      </c>
      <c r="B13" s="14">
        <f>[1]January!B13+[1]February!B13+[1]March!B13+[1]April!B13+[1]May!B13+[1]June!B13+[1]July!B13+[1]August!B13+[1]September!B13+[1]October!B13+[1]November!B13+[1]December!B13</f>
        <v>37</v>
      </c>
      <c r="C13" s="14">
        <f>[1]December!D13</f>
        <v>0</v>
      </c>
      <c r="D13" s="20">
        <f>IF(B13&lt;=0,0,ROUND(C13/B13,3))</f>
        <v>0</v>
      </c>
      <c r="E13" s="14">
        <f>[1]January!F13+[1]February!F13+[1]March!F13+[1]April!F13+[1]May!F13+[1]June!F13+[1]July!F13+[1]August!F13+[1]September!F13+[1]October!F13+[1]November!F13+[1]December!F13</f>
        <v>2</v>
      </c>
      <c r="F13" s="14">
        <f>[1]December!H13</f>
        <v>0</v>
      </c>
      <c r="G13" s="20">
        <f>IF(E13&lt;=0,0,ROUND(F13/E13,3))</f>
        <v>0</v>
      </c>
      <c r="H13" s="21">
        <f>[1]January!J13+[1]February!J13+[1]March!J13+[1]April!J13+[1]May!J13+[1]June!J13+[1]July!J13+[1]August!J13+[1]September!J13+[1]October!J13+[1]November!J13+[1]December!J13</f>
        <v>34</v>
      </c>
      <c r="I13" s="14">
        <f>[1]December!L13</f>
        <v>0</v>
      </c>
      <c r="J13" s="20">
        <f>IF(H13&lt;=0,0,ROUND(I13/H13,3))</f>
        <v>0</v>
      </c>
      <c r="K13" s="21">
        <f>[1]January!N13+[1]February!N13+[1]March!N13+[1]April!N13+[1]May!N13+[1]June!N13+[1]July!N13+[1]August!N13+[1]September!N13+[1]October!N13+[1]November!N13+[1]December!N13</f>
        <v>1</v>
      </c>
      <c r="L13" s="14">
        <f>[1]December!P13</f>
        <v>0</v>
      </c>
      <c r="M13" s="20">
        <f>IF(K13&lt;=0,0,ROUND(L13/K13,3))</f>
        <v>0</v>
      </c>
      <c r="N13" s="22">
        <f>[1]January!S13+[1]February!S13+[1]March!S13+[1]April!S13+[1]May!S13+[1]June!S13+[1]July!S13+[1]August!S13+[1]September!S13+[1]October!S13+[1]November!S13+[1]December!S13</f>
        <v>0</v>
      </c>
      <c r="O13" s="22">
        <f>[1]January!V13+[1]February!V13+[1]March!V13+[1]April!V13+[1]May!V13+[1]June!V13+[1]July!V13+[1]August!V13+[1]September!V13+[1]October!V13+[1]November!V13+[1]December!V13</f>
        <v>0</v>
      </c>
      <c r="P13" s="22">
        <f>[1]January!Y13+[1]February!Y13+[1]March!Y13+[1]April!Y13+[1]May!Y13+[1]June!Y13+[1]July!Y13+[1]August!Y13+[1]September!Y13+[1]October!Y13+[1]November!Y13+[1]December!Y13</f>
        <v>0</v>
      </c>
      <c r="Q13" s="23">
        <f>[1]January!AA13+[1]February!AA13+[1]March!AA13+[1]April!AA13+[1]May!AA13+[1]June!AA13+[1]July!AA13+[1]August!AA13+[1]September!AA13+[1]October!AA13+[1]November!AA13+[1]December!AA13</f>
        <v>163195</v>
      </c>
      <c r="R13" s="24">
        <f>SUM(Q13:Q13)</f>
        <v>163195</v>
      </c>
      <c r="S13" s="25">
        <f>R13/SUM(B13,E13)</f>
        <v>4184.4871794871797</v>
      </c>
      <c r="T13" s="25">
        <f>[1]December!AC13</f>
        <v>0</v>
      </c>
      <c r="U13" s="20">
        <f>IF(Q13&lt;=0,0,ROUND(T13/R13,3))</f>
        <v>0</v>
      </c>
    </row>
    <row r="14" spans="1:22" x14ac:dyDescent="0.2">
      <c r="A14" s="9"/>
      <c r="B14" s="14"/>
      <c r="C14" s="14"/>
      <c r="D14" s="20"/>
      <c r="E14" s="14"/>
      <c r="F14" s="14"/>
      <c r="G14" s="20"/>
      <c r="H14" s="21"/>
      <c r="I14" s="14"/>
      <c r="J14" s="20"/>
      <c r="K14" s="21"/>
      <c r="L14" s="14"/>
      <c r="M14" s="20"/>
      <c r="N14" s="22"/>
      <c r="O14" s="22"/>
      <c r="P14" s="22"/>
      <c r="Q14" s="23"/>
      <c r="R14" s="23"/>
      <c r="S14" s="23"/>
      <c r="T14" s="25"/>
      <c r="U14" s="20"/>
    </row>
    <row r="15" spans="1:22" x14ac:dyDescent="0.2">
      <c r="A15" s="9" t="s">
        <v>23</v>
      </c>
      <c r="B15" s="14">
        <f>[1]January!B15+[1]February!B15+[1]March!B15+[1]April!B15+[1]May!B15+[1]June!B15+[1]July!B15+[1]August!B15+[1]September!B15+[1]October!B15+[1]November!B15+[1]December!B15</f>
        <v>1</v>
      </c>
      <c r="C15" s="14">
        <f>[1]December!D15</f>
        <v>0</v>
      </c>
      <c r="D15" s="20">
        <f>IF(B15&lt;=0,0,ROUND(C15/B15,3))</f>
        <v>0</v>
      </c>
      <c r="E15" s="14">
        <f>[1]January!F15+[1]February!F15+[1]March!F15+[1]April!F15+[1]May!F15+[1]June!F15+[1]July!F15+[1]August!F15+[1]September!F15+[1]October!F15+[1]November!F15+[1]December!F15</f>
        <v>0</v>
      </c>
      <c r="F15" s="14">
        <f>[1]December!H15</f>
        <v>0</v>
      </c>
      <c r="G15" s="20">
        <f>IF(E15&lt;=0,0,ROUND(F15/E15,3))</f>
        <v>0</v>
      </c>
      <c r="H15" s="21">
        <f>[1]January!J15+[1]February!J15+[1]March!J15+[1]April!J15+[1]May!J15+[1]June!J15+[1]July!J15+[1]August!J15+[1]September!J15+[1]October!J15+[1]November!J15+[1]December!J15</f>
        <v>0</v>
      </c>
      <c r="I15" s="14">
        <f>[1]December!L15</f>
        <v>0</v>
      </c>
      <c r="J15" s="20">
        <f>IF(H15&lt;=0,0,ROUND(I15/H15,3))</f>
        <v>0</v>
      </c>
      <c r="K15" s="21">
        <f>[1]January!N15+[1]February!N15+[1]March!N15+[1]April!N15+[1]May!N15+[1]June!N15+[1]July!N15+[1]August!N15+[1]September!N15+[1]October!N15+[1]November!N15+[1]December!N15</f>
        <v>0</v>
      </c>
      <c r="L15" s="14">
        <f>[1]December!P15</f>
        <v>0</v>
      </c>
      <c r="M15" s="20">
        <f>IF(K15&lt;=0,0,ROUND(L15/K15,3))</f>
        <v>0</v>
      </c>
      <c r="N15" s="22">
        <f>[1]January!S15+[1]February!S15+[1]March!S15+[1]April!S15+[1]May!S15+[1]June!S15+[1]July!S15+[1]August!S15+[1]September!S15+[1]October!S15+[1]November!S15+[1]December!S15</f>
        <v>0</v>
      </c>
      <c r="O15" s="22">
        <f>[1]January!V15+[1]February!V15+[1]March!V15+[1]April!V15+[1]May!V15+[1]June!V15+[1]July!V15+[1]August!V15+[1]September!V15+[1]October!V15+[1]November!V15+[1]December!V15</f>
        <v>0</v>
      </c>
      <c r="P15" s="22">
        <f>[1]January!Y15+[1]February!Y15+[1]March!Y15+[1]April!Y15+[1]May!Y15+[1]June!Y15+[1]July!Y15+[1]August!Y15+[1]September!Y15+[1]October!Y15+[1]November!Y15+[1]December!Y15</f>
        <v>0</v>
      </c>
      <c r="Q15" s="23">
        <f>[1]January!AA15+[1]February!AA15+[1]March!AA15+[1]April!AA15+[1]May!AA15+[1]June!AA15+[1]July!AA15+[1]August!AA15+[1]September!AA15+[1]October!AA15+[1]November!AA15+[1]December!AA15</f>
        <v>1375</v>
      </c>
      <c r="R15" s="24">
        <f>SUM(Q15:Q15)</f>
        <v>1375</v>
      </c>
      <c r="S15" s="25">
        <f>R15/SUM(B15,E15)</f>
        <v>1375</v>
      </c>
      <c r="T15" s="25">
        <f>[1]December!AC15</f>
        <v>0</v>
      </c>
      <c r="U15" s="20">
        <f>IF(Q15&lt;=0,0,ROUND(T15/R15,3))</f>
        <v>0</v>
      </c>
    </row>
    <row r="16" spans="1:22" x14ac:dyDescent="0.2">
      <c r="A16" s="9"/>
      <c r="B16" s="14"/>
      <c r="C16" s="14"/>
      <c r="D16" s="20"/>
      <c r="E16" s="14"/>
      <c r="F16" s="14"/>
      <c r="G16" s="20"/>
      <c r="H16" s="21"/>
      <c r="I16" s="14"/>
      <c r="J16" s="20"/>
      <c r="K16" s="21"/>
      <c r="L16" s="14"/>
      <c r="M16" s="20"/>
      <c r="N16" s="22"/>
      <c r="O16" s="22"/>
      <c r="P16" s="22"/>
      <c r="Q16" s="23"/>
      <c r="R16" s="23"/>
      <c r="S16" s="23"/>
      <c r="T16" s="25"/>
      <c r="U16" s="20"/>
    </row>
    <row r="17" spans="1:29" x14ac:dyDescent="0.2">
      <c r="A17" s="9" t="s">
        <v>24</v>
      </c>
      <c r="B17" s="14">
        <f>[1]January!B17+[1]February!B17+[1]March!B17+[1]April!B17+[1]May!B17+[1]June!B17+[1]July!B17+[1]August!B17+[1]September!B17+[1]October!B17+[1]November!B17+[1]December!B17</f>
        <v>27</v>
      </c>
      <c r="C17" s="14">
        <f>[1]December!D17</f>
        <v>0</v>
      </c>
      <c r="D17" s="20">
        <f>IF(B17&lt;=0,0,ROUND(C17/B17,3))</f>
        <v>0</v>
      </c>
      <c r="E17" s="14">
        <f>[1]January!F17+[1]February!F17+[1]March!F17+[1]April!F17+[1]May!F17+[1]June!F17+[1]July!F17+[1]August!F17+[1]September!F17+[1]October!F17+[1]November!F17+[1]December!F17</f>
        <v>2</v>
      </c>
      <c r="F17" s="14">
        <f>[1]December!H17</f>
        <v>0</v>
      </c>
      <c r="G17" s="20">
        <f>IF(E17&lt;=0,0,ROUND(F17/E17,3))</f>
        <v>0</v>
      </c>
      <c r="H17" s="21">
        <f>[1]January!J17+[1]February!J17+[1]March!J17+[1]April!J17+[1]May!J17+[1]June!J17+[1]July!J17+[1]August!J17+[1]September!J17+[1]October!J17+[1]November!J17+[1]December!J17</f>
        <v>22</v>
      </c>
      <c r="I17" s="14">
        <f>[1]December!L17</f>
        <v>0</v>
      </c>
      <c r="J17" s="20">
        <f>IF(H17&lt;=0,0,ROUND(I17/H17,3))</f>
        <v>0</v>
      </c>
      <c r="K17" s="21">
        <f>[1]January!N17+[1]February!N17+[1]March!N17+[1]April!N17+[1]May!N17+[1]June!N17+[1]July!N17+[1]August!N17+[1]September!N17+[1]October!N17+[1]November!N17+[1]December!N17</f>
        <v>1</v>
      </c>
      <c r="L17" s="14">
        <f>[1]December!P17</f>
        <v>0</v>
      </c>
      <c r="M17" s="20">
        <f>IF(K17&lt;=0,0,ROUND(L17/K17,3))</f>
        <v>0</v>
      </c>
      <c r="N17" s="22">
        <f>[1]January!S17+[1]February!S17+[1]March!S17+[1]April!S17+[1]May!S17+[1]June!S17+[1]July!S17+[1]August!S17+[1]September!S17+[1]October!S17+[1]November!S17+[1]December!S17</f>
        <v>0</v>
      </c>
      <c r="O17" s="22">
        <f>[1]January!V17+[1]February!V17+[1]March!V17+[1]April!V17+[1]May!V17+[1]June!V17+[1]July!V17+[1]August!V17+[1]September!V17+[1]October!V17+[1]November!V17+[1]December!V17</f>
        <v>0</v>
      </c>
      <c r="P17" s="22">
        <f>[1]January!Y17+[1]February!Y17+[1]March!Y17+[1]April!Y17+[1]May!Y17+[1]June!Y17+[1]July!Y17+[1]August!Y17+[1]September!Y17+[1]October!Y17+[1]November!Y17+[1]December!Y17</f>
        <v>0</v>
      </c>
      <c r="Q17" s="23">
        <f>[1]January!AA17+[1]February!AA17+[1]March!AA17+[1]April!AA17+[1]May!AA17+[1]June!AA17+[1]July!AA17+[1]August!AA17+[1]September!AA17+[1]October!AA17+[1]November!AA17+[1]December!AA17</f>
        <v>113445</v>
      </c>
      <c r="R17" s="24">
        <f>SUM(Q17:Q17)</f>
        <v>113445</v>
      </c>
      <c r="S17" s="25">
        <f>R17/SUM(B17,E17)</f>
        <v>3911.8965517241381</v>
      </c>
      <c r="T17" s="25">
        <f>[1]December!AC17</f>
        <v>0</v>
      </c>
      <c r="U17" s="20">
        <f>IF(Q17&lt;=0,0,ROUND(T17/R17,3))</f>
        <v>0</v>
      </c>
    </row>
    <row r="18" spans="1:29" x14ac:dyDescent="0.2">
      <c r="A18" s="9"/>
      <c r="B18" s="14"/>
      <c r="C18" s="14"/>
      <c r="D18" s="13"/>
      <c r="E18" s="14"/>
      <c r="F18" s="14"/>
      <c r="G18" s="13"/>
      <c r="H18" s="21"/>
      <c r="I18" s="21"/>
      <c r="J18" s="13"/>
      <c r="K18" s="21"/>
      <c r="L18" s="21"/>
      <c r="M18" s="13"/>
      <c r="N18" s="15"/>
      <c r="O18" s="15"/>
      <c r="P18" s="15"/>
      <c r="Q18" s="26"/>
      <c r="R18" s="26"/>
      <c r="S18" s="26"/>
      <c r="T18" s="27"/>
      <c r="U18" s="13"/>
    </row>
    <row r="19" spans="1:29" x14ac:dyDescent="0.2">
      <c r="A19" s="4" t="s">
        <v>25</v>
      </c>
      <c r="B19" s="28">
        <f>SUM(B7:B18)</f>
        <v>85</v>
      </c>
      <c r="C19" s="28">
        <f>SUM(C7:C18)</f>
        <v>0</v>
      </c>
      <c r="D19" s="20">
        <f>IF(B19&lt;=0,0,ROUND(C19/B19,3))</f>
        <v>0</v>
      </c>
      <c r="E19" s="28">
        <f>SUM(E7:E18)</f>
        <v>5</v>
      </c>
      <c r="F19" s="28">
        <f>SUM(F7:F18)</f>
        <v>0</v>
      </c>
      <c r="G19" s="20">
        <f>IF(E19&lt;=0,0,ROUND(F19/E19,3))</f>
        <v>0</v>
      </c>
      <c r="H19" s="28">
        <f>SUM(H7:H18)</f>
        <v>70</v>
      </c>
      <c r="I19" s="28">
        <f>SUM(I7:I18)</f>
        <v>0</v>
      </c>
      <c r="J19" s="20">
        <f>IF(H19&lt;=0,0,ROUND(I19/H19,3))</f>
        <v>0</v>
      </c>
      <c r="K19" s="28">
        <f>SUM(K7:K18)</f>
        <v>4</v>
      </c>
      <c r="L19" s="28">
        <f>SUM(L7:L18)</f>
        <v>0</v>
      </c>
      <c r="M19" s="20">
        <f>IF(K19&lt;=0,0,ROUND(L19/K19,3))</f>
        <v>0</v>
      </c>
      <c r="N19" s="22">
        <f>SUM(N9:N17)</f>
        <v>0</v>
      </c>
      <c r="O19" s="22">
        <f t="shared" ref="O19:P19" si="0">SUM(O9:O17)</f>
        <v>0</v>
      </c>
      <c r="P19" s="22">
        <f t="shared" si="0"/>
        <v>0</v>
      </c>
      <c r="Q19" s="23">
        <f>SUM(Q7:Q18)</f>
        <v>358185</v>
      </c>
      <c r="R19" s="24">
        <f>SUM(R9:R17)</f>
        <v>358185</v>
      </c>
      <c r="S19" s="25">
        <f>R19/SUM(B19,E19)</f>
        <v>3979.8333333333335</v>
      </c>
      <c r="T19" s="25">
        <f>SUM(T9:T17)</f>
        <v>0</v>
      </c>
      <c r="U19" s="20">
        <f>IF(Q19&lt;=0,0,ROUND(T19/R19,3))</f>
        <v>0</v>
      </c>
    </row>
    <row r="20" spans="1:29" x14ac:dyDescent="0.2">
      <c r="B20" s="29"/>
      <c r="C20" s="29"/>
      <c r="D20" s="29"/>
      <c r="E20" s="29"/>
      <c r="F20" s="30"/>
      <c r="G20" s="29"/>
      <c r="H20" s="29"/>
      <c r="I20" s="29"/>
      <c r="J20" s="29"/>
      <c r="K20" s="30"/>
      <c r="L20" s="30"/>
      <c r="M20" s="30"/>
      <c r="Q20" s="30"/>
      <c r="R20" s="30"/>
      <c r="S20" s="30"/>
      <c r="T20" s="30"/>
      <c r="Y20" s="30"/>
      <c r="Z20" s="31"/>
      <c r="AA20" s="31"/>
      <c r="AB20" s="31"/>
      <c r="AC20" s="30"/>
    </row>
    <row r="21" spans="1:29" x14ac:dyDescent="0.2">
      <c r="A21" s="82" t="s">
        <v>26</v>
      </c>
      <c r="B21" s="82"/>
      <c r="C21" s="82"/>
      <c r="D21" s="29"/>
      <c r="E21" s="32"/>
      <c r="F21" s="32"/>
      <c r="G21" s="32"/>
      <c r="H21" s="32"/>
      <c r="I21" s="32"/>
      <c r="J21" s="32"/>
      <c r="K21" s="32"/>
      <c r="L21" s="32"/>
      <c r="M21" s="32"/>
      <c r="N21" s="33"/>
      <c r="O21" s="33"/>
      <c r="P21" s="33"/>
      <c r="Q21" s="32"/>
      <c r="R21" s="32"/>
      <c r="S21" s="32"/>
      <c r="T21" s="30"/>
      <c r="Y21" s="30"/>
      <c r="Z21" s="31"/>
      <c r="AA21" s="31"/>
      <c r="AB21" s="31"/>
      <c r="AC21" s="30"/>
    </row>
    <row r="22" spans="1:29" x14ac:dyDescent="0.2">
      <c r="A22" s="34"/>
      <c r="B22" s="67"/>
      <c r="C22" s="67"/>
      <c r="D22" s="29"/>
      <c r="E22" s="35"/>
      <c r="F22" s="35"/>
      <c r="G22" s="34"/>
      <c r="I22" s="34"/>
      <c r="J22" s="34"/>
      <c r="K22" s="36"/>
      <c r="L22" s="30"/>
      <c r="M22" s="36"/>
      <c r="N22" s="33"/>
      <c r="O22" s="33"/>
      <c r="P22" s="33"/>
      <c r="Q22" s="30"/>
      <c r="R22" s="30" t="s">
        <v>27</v>
      </c>
      <c r="S22" s="37">
        <v>0</v>
      </c>
      <c r="T22" s="30"/>
      <c r="Y22" s="30"/>
      <c r="Z22" s="31"/>
      <c r="AA22" s="31"/>
      <c r="AB22" s="31"/>
      <c r="AC22" s="30"/>
    </row>
    <row r="23" spans="1:29" x14ac:dyDescent="0.2">
      <c r="A23" t="s">
        <v>28</v>
      </c>
      <c r="B23" s="83">
        <f>B39*G39</f>
        <v>375</v>
      </c>
      <c r="C23" s="83"/>
      <c r="D23" s="32"/>
      <c r="E23" s="38"/>
      <c r="F23" s="38"/>
      <c r="G23" s="38"/>
      <c r="H23" s="38"/>
      <c r="I23" s="38"/>
      <c r="J23" s="38"/>
      <c r="K23" s="38"/>
      <c r="L23" s="38"/>
      <c r="M23" s="38"/>
      <c r="Q23" s="38"/>
      <c r="R23" s="38" t="s">
        <v>29</v>
      </c>
      <c r="S23" s="39">
        <f>T19+S22</f>
        <v>0</v>
      </c>
      <c r="T23" s="30"/>
      <c r="Y23" s="30"/>
      <c r="Z23" s="31"/>
      <c r="AA23" s="31"/>
      <c r="AB23" s="31"/>
      <c r="AC23" s="30"/>
    </row>
    <row r="24" spans="1:29" x14ac:dyDescent="0.2">
      <c r="A24" t="s">
        <v>30</v>
      </c>
      <c r="B24" s="83">
        <f>B40*G40</f>
        <v>85000</v>
      </c>
      <c r="C24" s="83"/>
      <c r="D24" s="32"/>
      <c r="E24" s="38"/>
      <c r="F24" s="38"/>
      <c r="G24" s="38"/>
      <c r="H24" s="38"/>
      <c r="I24" s="38"/>
      <c r="J24" s="38"/>
      <c r="K24" s="38"/>
      <c r="L24" s="38"/>
      <c r="M24" s="38"/>
      <c r="Q24" s="38"/>
      <c r="R24" s="38"/>
      <c r="S24" s="39"/>
      <c r="T24" s="30"/>
      <c r="Y24" s="30"/>
      <c r="Z24" s="31"/>
      <c r="AA24" s="31"/>
      <c r="AB24" s="31"/>
      <c r="AC24" s="30"/>
    </row>
    <row r="25" spans="1:29" x14ac:dyDescent="0.2">
      <c r="A25" t="s">
        <v>31</v>
      </c>
      <c r="B25" s="83">
        <f>B41*G41</f>
        <v>210000</v>
      </c>
      <c r="C25" s="83"/>
      <c r="D25" s="29"/>
      <c r="E25" s="38"/>
      <c r="F25" s="38"/>
      <c r="G25" s="38"/>
      <c r="H25" s="38"/>
      <c r="I25" s="38"/>
      <c r="J25" s="38"/>
      <c r="K25" s="38"/>
      <c r="L25" s="38"/>
      <c r="M25" s="38"/>
      <c r="Q25" s="38"/>
      <c r="R25" s="38" t="s">
        <v>32</v>
      </c>
      <c r="S25" s="39">
        <f>R19-S23</f>
        <v>358185</v>
      </c>
      <c r="T25" s="30"/>
      <c r="Y25" s="30"/>
      <c r="Z25" s="31"/>
      <c r="AA25" s="31"/>
      <c r="AB25" s="31"/>
      <c r="AC25" s="30"/>
    </row>
    <row r="26" spans="1:29" x14ac:dyDescent="0.2">
      <c r="A26" t="s">
        <v>33</v>
      </c>
      <c r="B26" s="84">
        <f>B42*G42</f>
        <v>10000</v>
      </c>
      <c r="C26" s="84"/>
      <c r="D26" s="29"/>
      <c r="E26" s="38"/>
      <c r="F26" s="38"/>
      <c r="G26" s="38"/>
      <c r="H26" s="38"/>
      <c r="I26" s="38"/>
      <c r="J26" s="38"/>
      <c r="K26" s="38"/>
      <c r="L26" s="38"/>
      <c r="M26" s="38"/>
      <c r="Q26" s="38"/>
      <c r="R26" s="38"/>
      <c r="S26" s="40"/>
      <c r="T26" s="30"/>
      <c r="Y26" s="30"/>
      <c r="Z26" s="31"/>
      <c r="AA26" s="31"/>
      <c r="AB26" s="31"/>
      <c r="AC26" s="30"/>
    </row>
    <row r="27" spans="1:29" x14ac:dyDescent="0.2">
      <c r="A27" t="s">
        <v>34</v>
      </c>
      <c r="B27" s="78">
        <f>B45*G45</f>
        <v>4000</v>
      </c>
      <c r="C27" s="78"/>
      <c r="D27" s="29"/>
      <c r="E27" s="38"/>
      <c r="F27" s="38"/>
      <c r="G27" s="38"/>
      <c r="H27" s="38"/>
      <c r="I27" s="38"/>
      <c r="J27" s="38"/>
      <c r="K27" s="38"/>
      <c r="L27" s="38"/>
      <c r="M27" s="38"/>
      <c r="Q27" s="38"/>
      <c r="R27" s="38"/>
      <c r="S27" s="40"/>
      <c r="T27" s="30"/>
      <c r="Y27" s="30"/>
      <c r="Z27" s="31"/>
      <c r="AA27" s="31"/>
      <c r="AB27" s="31"/>
      <c r="AC27" s="30"/>
    </row>
    <row r="28" spans="1:29" x14ac:dyDescent="0.2">
      <c r="A28" t="s">
        <v>35</v>
      </c>
      <c r="B28" s="78">
        <f>B46*G46</f>
        <v>1560</v>
      </c>
      <c r="C28" s="78"/>
      <c r="D28" s="29"/>
      <c r="E28" s="38"/>
      <c r="F28" s="38"/>
      <c r="G28" s="38"/>
      <c r="H28" s="38"/>
      <c r="I28" s="38"/>
      <c r="J28" s="38"/>
      <c r="K28" s="38"/>
      <c r="L28" s="38"/>
      <c r="M28" s="38"/>
      <c r="Q28" s="38"/>
      <c r="R28" s="38"/>
      <c r="S28" s="40"/>
      <c r="T28" s="30"/>
      <c r="Y28" s="30"/>
      <c r="Z28" s="31"/>
      <c r="AA28" s="31"/>
      <c r="AB28" s="31"/>
      <c r="AC28" s="30"/>
    </row>
    <row r="29" spans="1:29" x14ac:dyDescent="0.2">
      <c r="A29" t="s">
        <v>36</v>
      </c>
      <c r="B29" s="79">
        <f>B47*G47</f>
        <v>25500</v>
      </c>
      <c r="C29" s="67"/>
      <c r="D29" s="29"/>
      <c r="E29" s="38"/>
      <c r="F29" s="38"/>
      <c r="G29" s="38"/>
      <c r="H29" s="38"/>
      <c r="I29" s="38"/>
      <c r="J29" s="38"/>
      <c r="K29" s="38"/>
      <c r="L29" s="38"/>
      <c r="M29" s="38"/>
      <c r="Q29" s="38"/>
      <c r="R29" s="38"/>
      <c r="S29" s="40"/>
      <c r="T29" s="30"/>
      <c r="Y29" s="30"/>
      <c r="Z29" s="31"/>
      <c r="AA29" s="31"/>
      <c r="AB29" s="31"/>
      <c r="AC29" s="30"/>
    </row>
    <row r="30" spans="1:29" x14ac:dyDescent="0.2">
      <c r="A30" t="s">
        <v>37</v>
      </c>
      <c r="B30" s="80">
        <f>B48*G48</f>
        <v>6750</v>
      </c>
      <c r="C30" s="80"/>
      <c r="D30" s="41"/>
      <c r="E30" s="38"/>
      <c r="F30" s="38"/>
      <c r="G30" s="38"/>
      <c r="H30" s="38"/>
      <c r="I30" s="38"/>
      <c r="J30" s="38"/>
      <c r="K30" s="38"/>
      <c r="L30" s="38"/>
      <c r="M30" s="38"/>
      <c r="Q30" s="38"/>
      <c r="R30" s="38"/>
      <c r="S30" s="40"/>
      <c r="T30" s="30"/>
      <c r="Y30" s="30"/>
      <c r="Z30" s="31"/>
      <c r="AA30" s="31"/>
      <c r="AB30" s="31"/>
      <c r="AC30" s="30"/>
    </row>
    <row r="31" spans="1:29" x14ac:dyDescent="0.2">
      <c r="A31" t="s">
        <v>38</v>
      </c>
      <c r="B31" s="80">
        <f>B49*G49</f>
        <v>15000</v>
      </c>
      <c r="C31" s="80"/>
      <c r="D31" s="41"/>
      <c r="E31" s="38"/>
      <c r="F31" s="38"/>
      <c r="G31" s="38"/>
      <c r="H31" s="38"/>
      <c r="I31" s="38"/>
      <c r="J31" s="38"/>
      <c r="K31" s="38"/>
      <c r="L31" s="38"/>
      <c r="M31" s="38"/>
      <c r="Q31" s="38"/>
      <c r="R31" s="38"/>
      <c r="S31" s="40"/>
      <c r="T31" s="30"/>
      <c r="Y31" s="30"/>
      <c r="Z31" s="31"/>
      <c r="AA31" s="31"/>
      <c r="AB31" s="31"/>
      <c r="AC31" s="30"/>
    </row>
    <row r="32" spans="1:29" x14ac:dyDescent="0.2">
      <c r="B32" s="81"/>
      <c r="C32" s="81"/>
      <c r="D32" s="29"/>
      <c r="E32" s="42"/>
      <c r="F32" s="42"/>
      <c r="G32" s="42"/>
      <c r="H32" s="42"/>
      <c r="I32" s="42"/>
      <c r="J32" s="42"/>
      <c r="K32" s="42"/>
      <c r="L32" s="42"/>
      <c r="M32" s="42"/>
      <c r="N32" s="43"/>
      <c r="O32" s="43"/>
      <c r="P32" s="43"/>
      <c r="Q32" s="42"/>
      <c r="R32" s="42"/>
      <c r="S32" s="40"/>
      <c r="T32" s="30"/>
      <c r="Y32" s="30"/>
      <c r="Z32" s="31"/>
      <c r="AA32" s="31"/>
      <c r="AB32" s="31"/>
      <c r="AC32" s="30"/>
    </row>
    <row r="33" spans="1:29" ht="13.5" thickBot="1" x14ac:dyDescent="0.25">
      <c r="A33" s="44" t="s">
        <v>39</v>
      </c>
      <c r="B33" s="70">
        <f>SUM(B23:C31)</f>
        <v>358185</v>
      </c>
      <c r="C33" s="70"/>
      <c r="D33" s="29"/>
      <c r="E33" s="45"/>
      <c r="F33" s="45"/>
      <c r="G33" s="45"/>
      <c r="H33" s="45"/>
      <c r="I33" s="45"/>
      <c r="J33" s="45"/>
      <c r="K33" s="45"/>
      <c r="L33" s="45"/>
      <c r="M33" s="45"/>
      <c r="N33" s="33"/>
      <c r="O33" s="33"/>
      <c r="P33" s="33"/>
      <c r="Q33" s="45"/>
      <c r="R33" s="45"/>
      <c r="S33" s="39"/>
      <c r="T33" s="30"/>
      <c r="Y33" s="30"/>
      <c r="Z33" s="31"/>
      <c r="AA33" s="31"/>
      <c r="AB33" s="31"/>
      <c r="AC33" s="30"/>
    </row>
    <row r="34" spans="1:29" ht="13.5" thickTop="1" x14ac:dyDescent="0.2">
      <c r="A34" s="34" t="s">
        <v>40</v>
      </c>
      <c r="B34" s="71">
        <f>B19+E19</f>
        <v>90</v>
      </c>
      <c r="C34" s="72"/>
      <c r="D34" s="29"/>
      <c r="E34" s="46"/>
      <c r="F34" s="46"/>
      <c r="G34" s="46"/>
      <c r="H34" s="46"/>
      <c r="I34" s="46"/>
      <c r="J34" s="46"/>
      <c r="K34" s="46"/>
      <c r="L34" s="46"/>
      <c r="M34" s="46"/>
      <c r="N34" s="47"/>
      <c r="O34" s="47"/>
      <c r="P34" s="47"/>
      <c r="Q34" s="46"/>
      <c r="R34" s="46"/>
      <c r="S34" s="48"/>
      <c r="T34" s="30"/>
      <c r="Y34" s="30"/>
      <c r="Z34" s="31"/>
      <c r="AA34" s="31"/>
      <c r="AB34" s="31"/>
      <c r="AC34" s="30"/>
    </row>
    <row r="35" spans="1:29" ht="25.5" x14ac:dyDescent="0.2">
      <c r="A35" s="49" t="s">
        <v>41</v>
      </c>
      <c r="B35" s="73">
        <f>SUM(B23,B24,B27,B28)/B34</f>
        <v>1010.3888888888889</v>
      </c>
      <c r="C35" s="73"/>
      <c r="D35" s="29"/>
      <c r="E35" s="45"/>
      <c r="F35" s="45"/>
      <c r="G35" s="45"/>
      <c r="H35" s="45"/>
      <c r="I35" s="45"/>
      <c r="J35" s="45"/>
      <c r="K35" s="45"/>
      <c r="L35" s="45"/>
      <c r="M35" s="45"/>
      <c r="N35" s="33"/>
      <c r="O35" s="33"/>
      <c r="P35" s="33"/>
      <c r="Q35" s="45"/>
      <c r="R35" s="45"/>
      <c r="S35" s="39"/>
      <c r="T35" s="30"/>
      <c r="Y35" s="30"/>
      <c r="Z35" s="31"/>
      <c r="AA35" s="31"/>
      <c r="AB35" s="31"/>
      <c r="AC35" s="30"/>
    </row>
    <row r="36" spans="1:29" x14ac:dyDescent="0.2">
      <c r="A36" s="34" t="s">
        <v>42</v>
      </c>
      <c r="B36" s="74">
        <f>B33/B34</f>
        <v>3979.8333333333335</v>
      </c>
      <c r="C36" s="74"/>
      <c r="D36" s="29"/>
      <c r="E36" s="42"/>
      <c r="F36" s="42"/>
      <c r="H36" s="50"/>
      <c r="I36" s="51"/>
      <c r="K36" s="36"/>
      <c r="L36" s="36"/>
      <c r="M36" s="36"/>
      <c r="N36" s="33"/>
      <c r="O36" s="33"/>
      <c r="P36" s="33"/>
      <c r="Q36" s="36"/>
      <c r="R36" s="36"/>
      <c r="S36" s="36"/>
      <c r="T36" s="36"/>
      <c r="Y36" s="30"/>
      <c r="Z36" s="31"/>
      <c r="AA36" s="31"/>
      <c r="AB36" s="31"/>
      <c r="AC36" s="30"/>
    </row>
    <row r="37" spans="1:29" x14ac:dyDescent="0.2">
      <c r="D37" s="29"/>
      <c r="E37" s="50"/>
      <c r="F37" s="50"/>
      <c r="H37" s="50"/>
      <c r="I37" s="51"/>
      <c r="K37" s="36"/>
      <c r="L37" s="36"/>
      <c r="M37" s="36"/>
      <c r="N37" s="33"/>
      <c r="O37" s="33"/>
      <c r="P37" s="33"/>
      <c r="Q37" s="36"/>
      <c r="R37" s="36"/>
      <c r="S37" s="36"/>
      <c r="T37" s="36"/>
      <c r="Y37" s="30"/>
      <c r="Z37" s="31"/>
      <c r="AA37" s="31"/>
      <c r="AB37" s="31"/>
      <c r="AC37" s="30"/>
    </row>
    <row r="38" spans="1:29" s="55" customFormat="1" ht="25.9" customHeight="1" x14ac:dyDescent="0.2">
      <c r="A38" s="52" t="s">
        <v>43</v>
      </c>
      <c r="B38" s="75" t="s">
        <v>44</v>
      </c>
      <c r="C38" s="75"/>
      <c r="D38" s="53" t="s">
        <v>45</v>
      </c>
      <c r="E38" s="76" t="s">
        <v>46</v>
      </c>
      <c r="F38" s="77"/>
      <c r="G38" s="54" t="s">
        <v>47</v>
      </c>
      <c r="H38" s="68"/>
      <c r="I38" s="69"/>
      <c r="K38" s="56"/>
      <c r="L38" s="56"/>
      <c r="M38" s="56"/>
      <c r="N38" s="57"/>
      <c r="O38" s="57"/>
      <c r="P38" s="57"/>
      <c r="Q38" s="56"/>
      <c r="R38" s="56"/>
      <c r="S38" s="56"/>
      <c r="T38" s="56"/>
      <c r="Y38" s="58"/>
      <c r="Z38" s="59"/>
      <c r="AA38" s="59"/>
      <c r="AB38" s="59"/>
      <c r="AC38" s="58"/>
    </row>
    <row r="39" spans="1:29" ht="15" x14ac:dyDescent="0.25">
      <c r="A39" t="s">
        <v>28</v>
      </c>
      <c r="B39" s="60">
        <v>75</v>
      </c>
      <c r="C39" s="61"/>
      <c r="D39" s="62">
        <v>5</v>
      </c>
      <c r="E39" s="63">
        <v>1</v>
      </c>
      <c r="F39" s="64"/>
      <c r="G39" s="65">
        <f t="shared" ref="G39:G49" si="1">ROUND(D39*E39,0)</f>
        <v>5</v>
      </c>
      <c r="H39" s="66"/>
      <c r="I39" s="67"/>
    </row>
    <row r="40" spans="1:29" ht="15" x14ac:dyDescent="0.25">
      <c r="A40" t="s">
        <v>30</v>
      </c>
      <c r="B40" s="60">
        <v>1000</v>
      </c>
      <c r="C40" s="61"/>
      <c r="D40" s="62">
        <v>85</v>
      </c>
      <c r="E40" s="63">
        <v>1</v>
      </c>
      <c r="F40" s="64"/>
      <c r="G40" s="65">
        <f t="shared" si="1"/>
        <v>85</v>
      </c>
      <c r="H40" s="66"/>
      <c r="I40" s="67"/>
    </row>
    <row r="41" spans="1:29" ht="15" x14ac:dyDescent="0.25">
      <c r="A41" t="s">
        <v>31</v>
      </c>
      <c r="B41" s="60">
        <v>3000</v>
      </c>
      <c r="C41" s="61"/>
      <c r="D41" s="62">
        <v>70</v>
      </c>
      <c r="E41" s="63">
        <v>1</v>
      </c>
      <c r="F41" s="64"/>
      <c r="G41" s="65">
        <f t="shared" si="1"/>
        <v>70</v>
      </c>
      <c r="H41" s="66"/>
      <c r="I41" s="67"/>
    </row>
    <row r="42" spans="1:29" ht="15" x14ac:dyDescent="0.25">
      <c r="A42" t="s">
        <v>33</v>
      </c>
      <c r="B42" s="60">
        <v>2500</v>
      </c>
      <c r="C42" s="61"/>
      <c r="D42" s="62">
        <v>4</v>
      </c>
      <c r="E42" s="63">
        <v>1</v>
      </c>
      <c r="F42" s="64"/>
      <c r="G42" s="65">
        <f t="shared" si="1"/>
        <v>4</v>
      </c>
      <c r="H42" s="66"/>
      <c r="I42" s="67"/>
    </row>
    <row r="43" spans="1:29" ht="15" hidden="1" x14ac:dyDescent="0.25">
      <c r="A43" t="s">
        <v>48</v>
      </c>
      <c r="B43" s="60">
        <v>225</v>
      </c>
      <c r="C43" s="61"/>
      <c r="D43" s="62">
        <v>0</v>
      </c>
      <c r="E43" s="63">
        <v>1</v>
      </c>
      <c r="F43" s="64"/>
      <c r="G43" s="65">
        <f t="shared" si="1"/>
        <v>0</v>
      </c>
      <c r="H43" s="66"/>
      <c r="I43" s="67"/>
    </row>
    <row r="44" spans="1:29" ht="15" hidden="1" x14ac:dyDescent="0.25">
      <c r="A44" t="s">
        <v>49</v>
      </c>
      <c r="B44" s="60">
        <v>350</v>
      </c>
      <c r="C44" s="61"/>
      <c r="D44" s="62">
        <v>0</v>
      </c>
      <c r="E44" s="63">
        <v>1</v>
      </c>
      <c r="F44" s="64"/>
      <c r="G44" s="65">
        <f t="shared" si="1"/>
        <v>0</v>
      </c>
      <c r="H44" s="66"/>
      <c r="I44" s="67"/>
    </row>
    <row r="45" spans="1:29" ht="15" x14ac:dyDescent="0.25">
      <c r="A45" t="s">
        <v>34</v>
      </c>
      <c r="B45" s="60">
        <v>2000</v>
      </c>
      <c r="C45" s="61"/>
      <c r="D45" s="62">
        <v>2</v>
      </c>
      <c r="E45" s="63">
        <v>1</v>
      </c>
      <c r="F45" s="64"/>
      <c r="G45" s="65">
        <f t="shared" si="1"/>
        <v>2</v>
      </c>
    </row>
    <row r="46" spans="1:29" ht="15" x14ac:dyDescent="0.25">
      <c r="A46" t="s">
        <v>35</v>
      </c>
      <c r="B46" s="60">
        <v>520</v>
      </c>
      <c r="C46" s="61"/>
      <c r="D46" s="62">
        <v>3</v>
      </c>
      <c r="E46" s="63">
        <v>1</v>
      </c>
      <c r="F46" s="64"/>
      <c r="G46" s="65">
        <f t="shared" si="1"/>
        <v>3</v>
      </c>
    </row>
    <row r="47" spans="1:29" ht="15" x14ac:dyDescent="0.25">
      <c r="A47" t="s">
        <v>36</v>
      </c>
      <c r="B47" s="60">
        <v>300</v>
      </c>
      <c r="C47" s="61"/>
      <c r="D47" s="62">
        <v>85</v>
      </c>
      <c r="E47" s="63">
        <v>1</v>
      </c>
      <c r="F47" s="64"/>
      <c r="G47" s="65">
        <f t="shared" si="1"/>
        <v>85</v>
      </c>
    </row>
    <row r="48" spans="1:29" ht="15" x14ac:dyDescent="0.25">
      <c r="A48" t="s">
        <v>37</v>
      </c>
      <c r="B48" s="60">
        <v>75</v>
      </c>
      <c r="C48" s="61"/>
      <c r="D48" s="62">
        <v>90</v>
      </c>
      <c r="E48" s="63">
        <v>1</v>
      </c>
      <c r="F48" s="64"/>
      <c r="G48" s="65">
        <f t="shared" si="1"/>
        <v>90</v>
      </c>
    </row>
    <row r="49" spans="1:7" ht="15" x14ac:dyDescent="0.25">
      <c r="A49" t="s">
        <v>50</v>
      </c>
      <c r="B49" s="60">
        <v>1000</v>
      </c>
      <c r="C49" s="61"/>
      <c r="D49" s="62">
        <v>15</v>
      </c>
      <c r="E49" s="63">
        <v>1</v>
      </c>
      <c r="F49" s="64"/>
      <c r="G49" s="65">
        <f t="shared" si="1"/>
        <v>15</v>
      </c>
    </row>
    <row r="104" spans="30:30" x14ac:dyDescent="0.2">
      <c r="AD104">
        <v>24000</v>
      </c>
    </row>
  </sheetData>
  <mergeCells count="25">
    <mergeCell ref="B26:C26"/>
    <mergeCell ref="A21:C21"/>
    <mergeCell ref="B22:C22"/>
    <mergeCell ref="B23:C23"/>
    <mergeCell ref="B24:C24"/>
    <mergeCell ref="B25:C25"/>
    <mergeCell ref="E38:F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H44:I44"/>
    <mergeCell ref="H38:I38"/>
    <mergeCell ref="H39:I39"/>
    <mergeCell ref="H40:I40"/>
    <mergeCell ref="H41:I41"/>
    <mergeCell ref="H42:I42"/>
    <mergeCell ref="H43:I43"/>
  </mergeCells>
  <printOptions horizontalCentered="1"/>
  <pageMargins left="0" right="0" top="0" bottom="0" header="0" footer="0"/>
  <pageSetup scale="50" orientation="landscape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E21F-CEA7-46C2-81F0-993747DCFC96}">
  <sheetPr>
    <pageSetUpPr fitToPage="1"/>
  </sheetPr>
  <dimension ref="A1:AD104"/>
  <sheetViews>
    <sheetView zoomScale="70" zoomScaleNormal="70" workbookViewId="0">
      <pane xSplit="1" ySplit="5" topLeftCell="B6" activePane="bottomRight" state="frozen"/>
      <selection activeCell="B27" sqref="B27:C27"/>
      <selection pane="topRight" activeCell="B27" sqref="B27:C27"/>
      <selection pane="bottomLeft" activeCell="B27" sqref="B27:C27"/>
      <selection pane="bottomRight" activeCell="A21" sqref="A21:C21"/>
    </sheetView>
  </sheetViews>
  <sheetFormatPr defaultRowHeight="12.75" x14ac:dyDescent="0.2"/>
  <cols>
    <col min="1" max="1" width="23" bestFit="1" customWidth="1"/>
    <col min="2" max="2" width="13.140625" bestFit="1" customWidth="1"/>
    <col min="3" max="3" width="10" bestFit="1" customWidth="1"/>
    <col min="4" max="4" width="14.28515625" customWidth="1"/>
    <col min="5" max="5" width="11.7109375" bestFit="1" customWidth="1"/>
    <col min="6" max="6" width="16.28515625" bestFit="1" customWidth="1"/>
    <col min="7" max="7" width="12.28515625" bestFit="1" customWidth="1"/>
    <col min="8" max="8" width="10" bestFit="1" customWidth="1"/>
    <col min="9" max="9" width="14.28515625" customWidth="1"/>
    <col min="10" max="10" width="12.7109375" bestFit="1" customWidth="1"/>
    <col min="11" max="11" width="11.28515625" bestFit="1" customWidth="1"/>
    <col min="12" max="12" width="14.85546875" bestFit="1" customWidth="1"/>
    <col min="13" max="13" width="11.7109375" bestFit="1" customWidth="1"/>
    <col min="14" max="14" width="14" style="2" customWidth="1"/>
    <col min="15" max="15" width="14.42578125" style="2" customWidth="1"/>
    <col min="16" max="16" width="16.7109375" style="2" customWidth="1"/>
    <col min="17" max="17" width="15.140625" customWidth="1"/>
    <col min="18" max="18" width="19.140625" bestFit="1" customWidth="1"/>
    <col min="19" max="19" width="18.7109375" bestFit="1" customWidth="1"/>
    <col min="20" max="20" width="14.85546875" bestFit="1" customWidth="1"/>
    <col min="21" max="21" width="11.7109375" bestFit="1" customWidth="1"/>
    <col min="22" max="22" width="12.28515625" bestFit="1" customWidth="1"/>
    <col min="23" max="24" width="11.28515625" bestFit="1" customWidth="1"/>
    <col min="25" max="25" width="11.7109375" bestFit="1" customWidth="1"/>
    <col min="26" max="26" width="12.5703125" bestFit="1" customWidth="1"/>
    <col min="27" max="27" width="12.85546875" customWidth="1"/>
    <col min="28" max="28" width="12.5703125" customWidth="1"/>
    <col min="29" max="31" width="10.7109375" customWidth="1"/>
  </cols>
  <sheetData>
    <row r="1" spans="1:22" x14ac:dyDescent="0.2">
      <c r="I1" s="1" t="s">
        <v>0</v>
      </c>
    </row>
    <row r="2" spans="1:22" x14ac:dyDescent="0.2">
      <c r="I2" s="1" t="s">
        <v>1</v>
      </c>
    </row>
    <row r="3" spans="1:22" x14ac:dyDescent="0.2">
      <c r="I3" s="1" t="s">
        <v>2</v>
      </c>
      <c r="J3" s="3"/>
    </row>
    <row r="5" spans="1:22" ht="76.5" x14ac:dyDescent="0.2">
      <c r="A5" s="4" t="s">
        <v>3</v>
      </c>
      <c r="B5" s="5" t="s">
        <v>4</v>
      </c>
      <c r="C5" s="5" t="s">
        <v>5</v>
      </c>
      <c r="D5" s="6" t="s">
        <v>6</v>
      </c>
      <c r="E5" s="5" t="s">
        <v>7</v>
      </c>
      <c r="F5" s="5" t="s">
        <v>8</v>
      </c>
      <c r="G5" s="6" t="s">
        <v>6</v>
      </c>
      <c r="H5" s="5" t="s">
        <v>9</v>
      </c>
      <c r="I5" s="5" t="s">
        <v>10</v>
      </c>
      <c r="J5" s="6" t="s">
        <v>6</v>
      </c>
      <c r="K5" s="5" t="s">
        <v>11</v>
      </c>
      <c r="L5" s="5" t="s">
        <v>12</v>
      </c>
      <c r="M5" s="6" t="s">
        <v>6</v>
      </c>
      <c r="N5" s="7" t="s">
        <v>13</v>
      </c>
      <c r="O5" s="7" t="s">
        <v>14</v>
      </c>
      <c r="P5" s="7" t="s">
        <v>15</v>
      </c>
      <c r="Q5" s="6" t="s">
        <v>16</v>
      </c>
      <c r="R5" s="6" t="s">
        <v>17</v>
      </c>
      <c r="S5" s="6" t="s">
        <v>18</v>
      </c>
      <c r="T5" s="6" t="s">
        <v>19</v>
      </c>
      <c r="U5" s="6" t="s">
        <v>6</v>
      </c>
      <c r="V5" s="8"/>
    </row>
    <row r="6" spans="1:22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  <c r="P6" s="10"/>
      <c r="Q6" s="11"/>
      <c r="R6" s="11"/>
      <c r="S6" s="11"/>
      <c r="T6" s="11"/>
      <c r="U6" s="9"/>
    </row>
    <row r="7" spans="1:22" x14ac:dyDescent="0.2">
      <c r="A7" s="9"/>
      <c r="B7" s="12"/>
      <c r="C7" s="12"/>
      <c r="D7" s="13"/>
      <c r="E7" s="12"/>
      <c r="F7" s="12"/>
      <c r="G7" s="13"/>
      <c r="H7" s="14"/>
      <c r="I7" s="14"/>
      <c r="J7" s="13"/>
      <c r="K7" s="14"/>
      <c r="L7" s="14"/>
      <c r="M7" s="13"/>
      <c r="N7" s="15"/>
      <c r="O7" s="15"/>
      <c r="P7" s="15"/>
      <c r="Q7" s="16"/>
      <c r="R7" s="16"/>
      <c r="S7" s="16"/>
      <c r="T7" s="17"/>
      <c r="U7" s="13"/>
    </row>
    <row r="8" spans="1:22" x14ac:dyDescent="0.2">
      <c r="A8" s="9"/>
      <c r="B8" s="18"/>
      <c r="C8" s="18"/>
      <c r="D8" s="19"/>
      <c r="E8" s="18"/>
      <c r="F8" s="18"/>
      <c r="G8" s="19"/>
      <c r="H8" s="9"/>
      <c r="I8" s="9"/>
      <c r="J8" s="19"/>
      <c r="K8" s="9"/>
      <c r="L8" s="9"/>
      <c r="M8" s="19"/>
      <c r="N8" s="10"/>
      <c r="O8" s="10"/>
      <c r="P8" s="10"/>
      <c r="Q8" s="16"/>
      <c r="R8" s="16"/>
      <c r="S8" s="16"/>
      <c r="T8" s="17"/>
      <c r="U8" s="19"/>
    </row>
    <row r="9" spans="1:22" x14ac:dyDescent="0.2">
      <c r="A9" s="9" t="s">
        <v>20</v>
      </c>
      <c r="B9" s="14">
        <f>[2]January!B9+[2]February!B9+[2]March!B9+[2]April!B9+[2]May!B9+[2]June!B9+[2]July!B9+[2]August!B9+[2]September!B9+[2]October!B9+[2]November!B9+[2]December!B9</f>
        <v>23</v>
      </c>
      <c r="C9" s="14">
        <f>[2]December!D9</f>
        <v>0</v>
      </c>
      <c r="D9" s="20">
        <f>IF(B9&lt;=0,0,ROUND(C9/B9,3))</f>
        <v>0</v>
      </c>
      <c r="E9" s="14">
        <f>[2]January!F9+[2]February!F9+[2]March!F9+[2]April!F9+[2]May!F9+[2]June!F9+[2]July!F9+[2]August!F9+[2]September!F9+[2]October!F9+[2]November!F9+[2]December!F9</f>
        <v>1</v>
      </c>
      <c r="F9" s="14">
        <f>[2]December!H9</f>
        <v>0</v>
      </c>
      <c r="G9" s="20">
        <f>IF(E9&lt;=0,0,ROUND(F9/E9,3))</f>
        <v>0</v>
      </c>
      <c r="H9" s="21">
        <f>[2]January!J9+[2]February!J9+[2]March!J9+[2]April!J9+[2]May!J9+[2]June!J9+[2]July!J9+[2]August!J9+[2]September!J9+[2]October!J9+[2]November!J9+[2]December!J9</f>
        <v>14</v>
      </c>
      <c r="I9" s="14">
        <f>[2]December!L9</f>
        <v>0</v>
      </c>
      <c r="J9" s="20">
        <f>IF(H9&lt;=0,0,ROUND(I9/H9,3))</f>
        <v>0</v>
      </c>
      <c r="K9" s="21">
        <f>[2]January!N9+[2]February!N9+[2]March!N9+[2]April!N9+[2]May!N9+[2]June!N9+[2]July!N9+[2]August!N9+[2]September!N9+[2]October!N9+[2]November!N9+[2]December!N9</f>
        <v>2</v>
      </c>
      <c r="L9" s="14">
        <f>[2]December!P9</f>
        <v>0</v>
      </c>
      <c r="M9" s="20">
        <f>IF(K9&lt;=0,0,ROUND(L9/K9,3))</f>
        <v>0</v>
      </c>
      <c r="N9" s="22">
        <f>[2]January!S9+[2]February!S9+[2]March!S9+[2]April!S9+[2]May!S9+[2]June!S9+[2]July!S9+[2]August!S9+[2]September!S9+[2]October!S9+[2]November!S9+[2]December!S9</f>
        <v>0</v>
      </c>
      <c r="O9" s="22">
        <f>[2]January!V9+[2]February!V9+[2]March!V9+[2]April!V9+[2]May!V9+[2]June!V9+[2]July!V9+[2]August!V9+[2]September!V9+[2]October!V9+[2]November!V9+[2]December!V9</f>
        <v>0</v>
      </c>
      <c r="P9" s="22">
        <f>[2]January!Y9+[2]February!Y9+[2]March!Y9+[2]April!Y9+[2]May!Y9+[2]June!Y9+[2]July!Y9+[2]August!Y9+[2]September!Y9+[2]October!Y9+[2]November!Y9+[2]December!Y9</f>
        <v>0</v>
      </c>
      <c r="Q9" s="23">
        <f>[2]January!AA9+[2]February!AA9+[2]March!AA9+[2]April!AA9+[2]May!AA9+[2]June!AA9+[2]July!AA9+[2]August!AA9+[2]September!AA9+[2]October!AA9+[2]November!AA9+[2]December!AA9</f>
        <v>86295</v>
      </c>
      <c r="R9" s="24">
        <f>SUM(Q9:Q9)</f>
        <v>86295</v>
      </c>
      <c r="S9" s="25">
        <f>R9/SUM(B9,E9)</f>
        <v>3595.625</v>
      </c>
      <c r="T9" s="25">
        <f>[2]December!AC9</f>
        <v>0</v>
      </c>
      <c r="U9" s="20">
        <f>IF(Q9&lt;=0,0,ROUND(T9/R9,3))</f>
        <v>0</v>
      </c>
    </row>
    <row r="10" spans="1:22" x14ac:dyDescent="0.2">
      <c r="A10" s="9"/>
      <c r="B10" s="14"/>
      <c r="C10" s="14"/>
      <c r="D10" s="20"/>
      <c r="E10" s="14"/>
      <c r="F10" s="14"/>
      <c r="G10" s="20"/>
      <c r="H10" s="21"/>
      <c r="I10" s="14"/>
      <c r="J10" s="20"/>
      <c r="K10" s="21"/>
      <c r="L10" s="14"/>
      <c r="M10" s="20"/>
      <c r="N10" s="22"/>
      <c r="O10" s="22"/>
      <c r="P10" s="22"/>
      <c r="Q10" s="23"/>
      <c r="R10" s="23"/>
      <c r="S10" s="23"/>
      <c r="T10" s="25"/>
      <c r="U10" s="20"/>
    </row>
    <row r="11" spans="1:22" x14ac:dyDescent="0.2">
      <c r="A11" s="9" t="s">
        <v>21</v>
      </c>
      <c r="B11" s="14">
        <f>[2]January!B11+[2]February!B11+[2]March!B11+[2]April!B11+[2]May!B11+[2]June!B11+[2]July!B11+[2]August!B11+[2]September!B11+[2]October!B11+[2]November!B11+[2]December!B11</f>
        <v>1</v>
      </c>
      <c r="C11" s="14">
        <f>[2]December!D11</f>
        <v>0</v>
      </c>
      <c r="D11" s="20">
        <f>IF(B11&lt;=0,0,ROUND(C11/B11,3))</f>
        <v>0</v>
      </c>
      <c r="E11" s="14">
        <f>[2]January!F11+[2]February!F11+[2]March!F11+[2]April!F11+[2]May!F11+[2]June!F11+[2]July!F11+[2]August!F11+[2]September!F11+[2]October!F11+[2]November!F11+[2]December!F11</f>
        <v>0</v>
      </c>
      <c r="F11" s="14">
        <f>[2]December!H11</f>
        <v>0</v>
      </c>
      <c r="G11" s="20">
        <f>IF(E11&lt;=0,0,ROUND(F11/E11,3))</f>
        <v>0</v>
      </c>
      <c r="H11" s="14">
        <f>[2]January!J11+[2]February!J11+[2]March!J11+[2]April!J11+[2]May!J11+[2]June!J11+[2]July!J11+[2]August!J11+[2]September!J11+[2]October!J11+[2]November!J11+[2]December!J11</f>
        <v>0</v>
      </c>
      <c r="I11" s="14">
        <f>[2]December!L11</f>
        <v>0</v>
      </c>
      <c r="J11" s="20">
        <f>IF(H11&lt;=0,0,ROUND(I11/H11,3))</f>
        <v>0</v>
      </c>
      <c r="K11" s="14">
        <f>[2]January!N11+[2]February!N11+[2]March!N11+[2]April!N11+[2]May!N11+[2]June!N11+[2]July!N11+[2]August!N11+[2]September!N11+[2]October!N11+[2]November!N11+[2]December!N11</f>
        <v>0</v>
      </c>
      <c r="L11" s="14">
        <f>[2]December!P11</f>
        <v>0</v>
      </c>
      <c r="M11" s="20">
        <f>IF(K11&lt;=0,0,ROUND(L11/K11,3))</f>
        <v>0</v>
      </c>
      <c r="N11" s="22">
        <f>[2]January!S11+[2]February!S11+[2]March!S11+[2]April!S11+[2]May!S11+[2]June!S11+[2]July!S11+[2]August!S11+[2]September!S11+[2]October!S11+[2]November!S11+[2]December!S11</f>
        <v>0</v>
      </c>
      <c r="O11" s="22">
        <f>[2]January!V11+[2]February!V11+[2]March!V11+[2]April!V11+[2]May!V11+[2]June!V11+[2]July!V11+[2]August!V11+[2]September!V11+[2]October!V11+[2]November!V11+[2]December!V11</f>
        <v>0</v>
      </c>
      <c r="P11" s="22">
        <f>[2]January!Y11+[2]February!Y11+[2]March!Y11+[2]April!Y11+[2]May!Y11+[2]June!Y11+[2]July!Y11+[2]August!Y11+[2]September!Y11+[2]October!Y11+[2]November!Y11+[2]December!Y11</f>
        <v>0</v>
      </c>
      <c r="Q11" s="23">
        <f>[2]January!AA11+[2]February!AA11+[2]March!AA11+[2]April!AA11+[2]May!AA11+[2]June!AA11+[2]July!AA11+[2]August!AA11+[2]September!AA11+[2]October!AA11+[2]November!AA11+[2]December!AA11</f>
        <v>1375</v>
      </c>
      <c r="R11" s="24">
        <f>SUM(Q11:Q11)</f>
        <v>1375</v>
      </c>
      <c r="S11" s="25">
        <f>R11/SUM(B11,E11)</f>
        <v>1375</v>
      </c>
      <c r="T11" s="25">
        <f>[2]December!AC11</f>
        <v>0</v>
      </c>
      <c r="U11" s="20">
        <f>IF(Q11&lt;=0,0,ROUND(T11/R11,3))</f>
        <v>0</v>
      </c>
    </row>
    <row r="12" spans="1:22" x14ac:dyDescent="0.2">
      <c r="A12" s="9"/>
      <c r="B12" s="14"/>
      <c r="C12" s="14"/>
      <c r="D12" s="20"/>
      <c r="E12" s="14"/>
      <c r="F12" s="14"/>
      <c r="G12" s="20"/>
      <c r="H12" s="21"/>
      <c r="I12" s="14"/>
      <c r="J12" s="20"/>
      <c r="K12" s="21"/>
      <c r="L12" s="14"/>
      <c r="M12" s="20"/>
      <c r="N12" s="22"/>
      <c r="O12" s="22"/>
      <c r="P12" s="22"/>
      <c r="Q12" s="23"/>
      <c r="R12" s="23"/>
      <c r="S12" s="23"/>
      <c r="T12" s="25"/>
      <c r="U12" s="20"/>
    </row>
    <row r="13" spans="1:22" x14ac:dyDescent="0.2">
      <c r="A13" s="9" t="s">
        <v>22</v>
      </c>
      <c r="B13" s="14">
        <f>[2]January!B13+[2]February!B13+[2]March!B13+[2]April!B13+[2]May!B13+[2]June!B13+[2]July!B13+[2]August!B13+[2]September!B13+[2]October!B13+[2]November!B13+[2]December!B13</f>
        <v>40</v>
      </c>
      <c r="C13" s="14">
        <f>[2]December!D13</f>
        <v>0</v>
      </c>
      <c r="D13" s="20">
        <f>IF(B13&lt;=0,0,ROUND(C13/B13,3))</f>
        <v>0</v>
      </c>
      <c r="E13" s="14">
        <f>[2]January!F13+[2]February!F13+[2]March!F13+[2]April!F13+[2]May!F13+[2]June!F13+[2]July!F13+[2]August!F13+[2]September!F13+[2]October!F13+[2]November!F13+[2]December!F13</f>
        <v>2</v>
      </c>
      <c r="F13" s="14">
        <f>[2]December!H13</f>
        <v>0</v>
      </c>
      <c r="G13" s="20">
        <f>IF(E13&lt;=0,0,ROUND(F13/E13,3))</f>
        <v>0</v>
      </c>
      <c r="H13" s="21">
        <f>[2]January!J13+[2]February!J13+[2]March!J13+[2]April!J13+[2]May!J13+[2]June!J13+[2]July!J13+[2]August!J13+[2]September!J13+[2]October!J13+[2]November!J13+[2]December!J13</f>
        <v>34</v>
      </c>
      <c r="I13" s="14">
        <f>[2]December!L13</f>
        <v>0</v>
      </c>
      <c r="J13" s="20">
        <f>IF(H13&lt;=0,0,ROUND(I13/H13,3))</f>
        <v>0</v>
      </c>
      <c r="K13" s="21">
        <f>[2]January!N13+[2]February!N13+[2]March!N13+[2]April!N13+[2]May!N13+[2]June!N13+[2]July!N13+[2]August!N13+[2]September!N13+[2]October!N13+[2]November!N13+[2]December!N13</f>
        <v>1</v>
      </c>
      <c r="L13" s="14">
        <f>[2]December!P13</f>
        <v>0</v>
      </c>
      <c r="M13" s="20">
        <f>IF(K13&lt;=0,0,ROUND(L13/K13,3))</f>
        <v>0</v>
      </c>
      <c r="N13" s="22">
        <f>[2]January!S13+[2]February!S13+[2]March!S13+[2]April!S13+[2]May!S13+[2]June!S13+[2]July!S13+[2]August!S13+[2]September!S13+[2]October!S13+[2]November!S13+[2]December!S13</f>
        <v>0</v>
      </c>
      <c r="O13" s="22">
        <f>[2]January!V13+[2]February!V13+[2]March!V13+[2]April!V13+[2]May!V13+[2]June!V13+[2]July!V13+[2]August!V13+[2]September!V13+[2]October!V13+[2]November!V13+[2]December!V13</f>
        <v>0</v>
      </c>
      <c r="P13" s="22">
        <f>[2]January!Y13+[2]February!Y13+[2]March!Y13+[2]April!Y13+[2]May!Y13+[2]June!Y13+[2]July!Y13+[2]August!Y13+[2]September!Y13+[2]October!Y13+[2]November!Y13+[2]December!Y13</f>
        <v>0</v>
      </c>
      <c r="Q13" s="23">
        <f>[2]January!AA13+[2]February!AA13+[2]March!AA13+[2]April!AA13+[2]May!AA13+[2]June!AA13+[2]July!AA13+[2]August!AA13+[2]September!AA13+[2]October!AA13+[2]November!AA13+[2]December!AA13</f>
        <v>171320</v>
      </c>
      <c r="R13" s="24">
        <f>SUM(Q13:Q13)</f>
        <v>171320</v>
      </c>
      <c r="S13" s="25">
        <f>R13/SUM(B13,E13)</f>
        <v>4079.0476190476193</v>
      </c>
      <c r="T13" s="25">
        <f>[2]December!AC13</f>
        <v>0</v>
      </c>
      <c r="U13" s="20">
        <f>IF(Q13&lt;=0,0,ROUND(T13/R13,3))</f>
        <v>0</v>
      </c>
    </row>
    <row r="14" spans="1:22" x14ac:dyDescent="0.2">
      <c r="A14" s="9"/>
      <c r="B14" s="14"/>
      <c r="C14" s="14"/>
      <c r="D14" s="20"/>
      <c r="E14" s="14"/>
      <c r="F14" s="14"/>
      <c r="G14" s="20"/>
      <c r="H14" s="21"/>
      <c r="I14" s="14"/>
      <c r="J14" s="20"/>
      <c r="K14" s="21"/>
      <c r="L14" s="14"/>
      <c r="M14" s="20"/>
      <c r="N14" s="22"/>
      <c r="O14" s="22"/>
      <c r="P14" s="22"/>
      <c r="Q14" s="23"/>
      <c r="R14" s="23"/>
      <c r="S14" s="23"/>
      <c r="T14" s="25"/>
      <c r="U14" s="20"/>
    </row>
    <row r="15" spans="1:22" x14ac:dyDescent="0.2">
      <c r="A15" s="9" t="s">
        <v>23</v>
      </c>
      <c r="B15" s="14">
        <f>[2]January!B15+[2]February!B15+[2]March!B15+[2]April!B15+[2]May!B15+[2]June!B15+[2]July!B15+[2]August!B15+[2]September!B15+[2]October!B15+[2]November!B15+[2]December!B15</f>
        <v>1</v>
      </c>
      <c r="C15" s="14">
        <f>[2]December!D15</f>
        <v>0</v>
      </c>
      <c r="D15" s="20">
        <f>IF(B15&lt;=0,0,ROUND(C15/B15,3))</f>
        <v>0</v>
      </c>
      <c r="E15" s="14">
        <f>[2]January!F15+[2]February!F15+[2]March!F15+[2]April!F15+[2]May!F15+[2]June!F15+[2]July!F15+[2]August!F15+[2]September!F15+[2]October!F15+[2]November!F15+[2]December!F15</f>
        <v>0</v>
      </c>
      <c r="F15" s="14">
        <f>[2]December!H15</f>
        <v>0</v>
      </c>
      <c r="G15" s="20">
        <f>IF(E15&lt;=0,0,ROUND(F15/E15,3))</f>
        <v>0</v>
      </c>
      <c r="H15" s="21">
        <f>[2]January!J15+[2]February!J15+[2]March!J15+[2]April!J15+[2]May!J15+[2]June!J15+[2]July!J15+[2]August!J15+[2]September!J15+[2]October!J15+[2]November!J15+[2]December!J15</f>
        <v>0</v>
      </c>
      <c r="I15" s="14">
        <f>[2]December!L15</f>
        <v>0</v>
      </c>
      <c r="J15" s="20">
        <f>IF(H15&lt;=0,0,ROUND(I15/H15,3))</f>
        <v>0</v>
      </c>
      <c r="K15" s="21">
        <f>[2]January!N15+[2]February!N15+[2]March!N15+[2]April!N15+[2]May!N15+[2]June!N15+[2]July!N15+[2]August!N15+[2]September!N15+[2]October!N15+[2]November!N15+[2]December!N15</f>
        <v>0</v>
      </c>
      <c r="L15" s="14">
        <f>[2]December!P15</f>
        <v>0</v>
      </c>
      <c r="M15" s="20">
        <f>IF(K15&lt;=0,0,ROUND(L15/K15,3))</f>
        <v>0</v>
      </c>
      <c r="N15" s="22">
        <f>[2]January!S15+[2]February!S15+[2]March!S15+[2]April!S15+[2]May!S15+[2]June!S15+[2]July!S15+[2]August!S15+[2]September!S15+[2]October!S15+[2]November!S15+[2]December!S15</f>
        <v>0</v>
      </c>
      <c r="O15" s="22">
        <f>[2]January!V15+[2]February!V15+[2]March!V15+[2]April!V15+[2]May!V15+[2]June!V15+[2]July!V15+[2]August!V15+[2]September!V15+[2]October!V15+[2]November!V15+[2]December!V15</f>
        <v>0</v>
      </c>
      <c r="P15" s="22">
        <f>[2]January!Y15+[2]February!Y15+[2]March!Y15+[2]April!Y15+[2]May!Y15+[2]June!Y15+[2]July!Y15+[2]August!Y15+[2]September!Y15+[2]October!Y15+[2]November!Y15+[2]December!Y15</f>
        <v>0</v>
      </c>
      <c r="Q15" s="23">
        <f>[2]January!AA15+[2]February!AA15+[2]March!AA15+[2]April!AA15+[2]May!AA15+[2]June!AA15+[2]July!AA15+[2]August!AA15+[2]September!AA15+[2]October!AA15+[2]November!AA15+[2]December!AA15</f>
        <v>1375</v>
      </c>
      <c r="R15" s="24">
        <f>SUM(Q15:Q15)</f>
        <v>1375</v>
      </c>
      <c r="S15" s="25">
        <f>R15/SUM(B15,E15)</f>
        <v>1375</v>
      </c>
      <c r="T15" s="25">
        <f>[2]December!AC15</f>
        <v>0</v>
      </c>
      <c r="U15" s="20">
        <f>IF(Q15&lt;=0,0,ROUND(T15/R15,3))</f>
        <v>0</v>
      </c>
    </row>
    <row r="16" spans="1:22" x14ac:dyDescent="0.2">
      <c r="A16" s="9"/>
      <c r="B16" s="14"/>
      <c r="C16" s="14"/>
      <c r="D16" s="20"/>
      <c r="E16" s="14"/>
      <c r="F16" s="14"/>
      <c r="G16" s="20"/>
      <c r="H16" s="21"/>
      <c r="I16" s="14"/>
      <c r="J16" s="20"/>
      <c r="K16" s="21"/>
      <c r="L16" s="14"/>
      <c r="M16" s="20"/>
      <c r="N16" s="22"/>
      <c r="O16" s="22"/>
      <c r="P16" s="22"/>
      <c r="Q16" s="23"/>
      <c r="R16" s="23"/>
      <c r="S16" s="23"/>
      <c r="T16" s="25"/>
      <c r="U16" s="20"/>
    </row>
    <row r="17" spans="1:29" x14ac:dyDescent="0.2">
      <c r="A17" s="9" t="s">
        <v>24</v>
      </c>
      <c r="B17" s="14">
        <f>[2]January!B17+[2]February!B17+[2]March!B17+[2]April!B17+[2]May!B17+[2]June!B17+[2]July!B17+[2]August!B17+[2]September!B17+[2]October!B17+[2]November!B17+[2]December!B17</f>
        <v>30</v>
      </c>
      <c r="C17" s="14">
        <f>[2]December!D17</f>
        <v>0</v>
      </c>
      <c r="D17" s="20">
        <f>IF(B17&lt;=0,0,ROUND(C17/B17,3))</f>
        <v>0</v>
      </c>
      <c r="E17" s="14">
        <f>[2]January!F17+[2]February!F17+[2]March!F17+[2]April!F17+[2]May!F17+[2]June!F17+[2]July!F17+[2]August!F17+[2]September!F17+[2]October!F17+[2]November!F17+[2]December!F17</f>
        <v>2</v>
      </c>
      <c r="F17" s="14">
        <f>[2]December!H17</f>
        <v>0</v>
      </c>
      <c r="G17" s="20">
        <f>IF(E17&lt;=0,0,ROUND(F17/E17,3))</f>
        <v>0</v>
      </c>
      <c r="H17" s="21">
        <f>[2]January!J17+[2]February!J17+[2]March!J17+[2]April!J17+[2]May!J17+[2]June!J17+[2]July!J17+[2]August!J17+[2]September!J17+[2]October!J17+[2]November!J17+[2]December!J17</f>
        <v>22</v>
      </c>
      <c r="I17" s="14">
        <f>[2]December!L17</f>
        <v>0</v>
      </c>
      <c r="J17" s="20">
        <f>IF(H17&lt;=0,0,ROUND(I17/H17,3))</f>
        <v>0</v>
      </c>
      <c r="K17" s="21">
        <f>[2]January!N17+[2]February!N17+[2]March!N17+[2]April!N17+[2]May!N17+[2]June!N17+[2]July!N17+[2]August!N17+[2]September!N17+[2]October!N17+[2]November!N17+[2]December!N17</f>
        <v>1</v>
      </c>
      <c r="L17" s="14">
        <f>[2]December!P17</f>
        <v>0</v>
      </c>
      <c r="M17" s="20">
        <f>IF(K17&lt;=0,0,ROUND(L17/K17,3))</f>
        <v>0</v>
      </c>
      <c r="N17" s="22">
        <f>[2]January!S17+[2]February!S17+[2]March!S17+[2]April!S17+[2]May!S17+[2]June!S17+[2]July!S17+[2]August!S17+[2]September!S17+[2]October!S17+[2]November!S17+[2]December!S17</f>
        <v>0</v>
      </c>
      <c r="O17" s="22">
        <f>[2]January!V17+[2]February!V17+[2]March!V17+[2]April!V17+[2]May!V17+[2]June!V17+[2]July!V17+[2]August!V17+[2]September!V17+[2]October!V17+[2]November!V17+[2]December!V17</f>
        <v>0</v>
      </c>
      <c r="P17" s="22">
        <f>[2]January!Y17+[2]February!Y17+[2]March!Y17+[2]April!Y17+[2]May!Y17+[2]June!Y17+[2]July!Y17+[2]August!Y17+[2]September!Y17+[2]October!Y17+[2]November!Y17+[2]December!Y17</f>
        <v>0</v>
      </c>
      <c r="Q17" s="23">
        <f>[2]January!AA17+[2]February!AA17+[2]March!AA17+[2]April!AA17+[2]May!AA17+[2]June!AA17+[2]July!AA17+[2]August!AA17+[2]September!AA17+[2]October!AA17+[2]November!AA17+[2]December!AA17</f>
        <v>121570</v>
      </c>
      <c r="R17" s="24">
        <f>SUM(Q17:Q17)</f>
        <v>121570</v>
      </c>
      <c r="S17" s="25">
        <f>R17/SUM(B17,E17)</f>
        <v>3799.0625</v>
      </c>
      <c r="T17" s="25">
        <f>[2]December!AC17</f>
        <v>0</v>
      </c>
      <c r="U17" s="20">
        <f>IF(Q17&lt;=0,0,ROUND(T17/R17,3))</f>
        <v>0</v>
      </c>
    </row>
    <row r="18" spans="1:29" x14ac:dyDescent="0.2">
      <c r="A18" s="9"/>
      <c r="B18" s="14"/>
      <c r="C18" s="14"/>
      <c r="D18" s="13"/>
      <c r="E18" s="14"/>
      <c r="F18" s="14"/>
      <c r="G18" s="13"/>
      <c r="H18" s="21"/>
      <c r="I18" s="21"/>
      <c r="J18" s="13"/>
      <c r="K18" s="21"/>
      <c r="L18" s="21"/>
      <c r="M18" s="13"/>
      <c r="N18" s="15"/>
      <c r="O18" s="15"/>
      <c r="P18" s="15"/>
      <c r="Q18" s="26"/>
      <c r="R18" s="26"/>
      <c r="S18" s="26"/>
      <c r="T18" s="27"/>
      <c r="U18" s="13"/>
    </row>
    <row r="19" spans="1:29" x14ac:dyDescent="0.2">
      <c r="A19" s="4" t="s">
        <v>25</v>
      </c>
      <c r="B19" s="28">
        <f>SUM(B7:B18)</f>
        <v>95</v>
      </c>
      <c r="C19" s="28">
        <f>SUM(C7:C18)</f>
        <v>0</v>
      </c>
      <c r="D19" s="20">
        <f>IF(B19&lt;=0,0,ROUND(C19/B19,3))</f>
        <v>0</v>
      </c>
      <c r="E19" s="28">
        <f>SUM(E7:E18)</f>
        <v>5</v>
      </c>
      <c r="F19" s="28">
        <f>SUM(F7:F18)</f>
        <v>0</v>
      </c>
      <c r="G19" s="20">
        <f>IF(E19&lt;=0,0,ROUND(F19/E19,3))</f>
        <v>0</v>
      </c>
      <c r="H19" s="28">
        <f>SUM(H7:H18)</f>
        <v>70</v>
      </c>
      <c r="I19" s="28">
        <f>SUM(I7:I18)</f>
        <v>0</v>
      </c>
      <c r="J19" s="20">
        <f>IF(H19&lt;=0,0,ROUND(I19/H19,3))</f>
        <v>0</v>
      </c>
      <c r="K19" s="28">
        <f>SUM(K7:K18)</f>
        <v>4</v>
      </c>
      <c r="L19" s="28">
        <f>SUM(L7:L18)</f>
        <v>0</v>
      </c>
      <c r="M19" s="20">
        <f>IF(K19&lt;=0,0,ROUND(L19/K19,3))</f>
        <v>0</v>
      </c>
      <c r="N19" s="22">
        <f>SUM(N9:N17)</f>
        <v>0</v>
      </c>
      <c r="O19" s="22">
        <f t="shared" ref="O19:P19" si="0">SUM(O9:O17)</f>
        <v>0</v>
      </c>
      <c r="P19" s="22">
        <f t="shared" si="0"/>
        <v>0</v>
      </c>
      <c r="Q19" s="23">
        <f>SUM(Q7:Q18)</f>
        <v>381935</v>
      </c>
      <c r="R19" s="24">
        <f>SUM(R9:R17)</f>
        <v>381935</v>
      </c>
      <c r="S19" s="25">
        <f>R19/SUM(B19,E19)</f>
        <v>3819.35</v>
      </c>
      <c r="T19" s="25">
        <f>SUM(T9:T17)</f>
        <v>0</v>
      </c>
      <c r="U19" s="20">
        <f>IF(Q19&lt;=0,0,ROUND(T19/R19,3))</f>
        <v>0</v>
      </c>
    </row>
    <row r="20" spans="1:29" x14ac:dyDescent="0.2">
      <c r="B20" s="29"/>
      <c r="C20" s="29"/>
      <c r="D20" s="29"/>
      <c r="E20" s="29"/>
      <c r="F20" s="30"/>
      <c r="G20" s="29"/>
      <c r="H20" s="29"/>
      <c r="I20" s="29"/>
      <c r="J20" s="29"/>
      <c r="K20" s="30"/>
      <c r="L20" s="30"/>
      <c r="M20" s="30"/>
      <c r="Q20" s="30"/>
      <c r="R20" s="30"/>
      <c r="S20" s="30"/>
      <c r="T20" s="30"/>
      <c r="Y20" s="30"/>
      <c r="Z20" s="31"/>
      <c r="AA20" s="31"/>
      <c r="AB20" s="31"/>
      <c r="AC20" s="30"/>
    </row>
    <row r="21" spans="1:29" x14ac:dyDescent="0.2">
      <c r="A21" s="82" t="s">
        <v>26</v>
      </c>
      <c r="B21" s="82"/>
      <c r="C21" s="82"/>
      <c r="D21" s="29"/>
      <c r="E21" s="32"/>
      <c r="F21" s="32"/>
      <c r="G21" s="32"/>
      <c r="H21" s="32"/>
      <c r="I21" s="32"/>
      <c r="J21" s="32"/>
      <c r="K21" s="32"/>
      <c r="L21" s="32"/>
      <c r="M21" s="32"/>
      <c r="N21" s="33"/>
      <c r="O21" s="33"/>
      <c r="P21" s="33"/>
      <c r="Q21" s="32"/>
      <c r="R21" s="32"/>
      <c r="S21" s="32"/>
      <c r="T21" s="30"/>
      <c r="Y21" s="30"/>
      <c r="Z21" s="31"/>
      <c r="AA21" s="31"/>
      <c r="AB21" s="31"/>
      <c r="AC21" s="30"/>
    </row>
    <row r="22" spans="1:29" x14ac:dyDescent="0.2">
      <c r="A22" s="34"/>
      <c r="B22" s="67"/>
      <c r="C22" s="67"/>
      <c r="D22" s="29"/>
      <c r="E22" s="35"/>
      <c r="F22" s="35"/>
      <c r="G22" s="34"/>
      <c r="I22" s="34"/>
      <c r="J22" s="34"/>
      <c r="K22" s="36"/>
      <c r="L22" s="30"/>
      <c r="M22" s="36"/>
      <c r="N22" s="33"/>
      <c r="O22" s="33"/>
      <c r="P22" s="33"/>
      <c r="Q22" s="30"/>
      <c r="R22" s="30" t="s">
        <v>27</v>
      </c>
      <c r="S22" s="37">
        <v>0</v>
      </c>
      <c r="T22" s="30"/>
      <c r="Y22" s="30"/>
      <c r="Z22" s="31"/>
      <c r="AA22" s="31"/>
      <c r="AB22" s="31"/>
      <c r="AC22" s="30"/>
    </row>
    <row r="23" spans="1:29" x14ac:dyDescent="0.2">
      <c r="A23" t="s">
        <v>28</v>
      </c>
      <c r="B23" s="83">
        <f>B39*G39</f>
        <v>375</v>
      </c>
      <c r="C23" s="83"/>
      <c r="D23" s="32"/>
      <c r="E23" s="38"/>
      <c r="F23" s="38"/>
      <c r="G23" s="38"/>
      <c r="H23" s="38"/>
      <c r="I23" s="38"/>
      <c r="J23" s="38"/>
      <c r="K23" s="38"/>
      <c r="L23" s="38"/>
      <c r="M23" s="38"/>
      <c r="Q23" s="38"/>
      <c r="R23" s="38" t="s">
        <v>29</v>
      </c>
      <c r="S23" s="39">
        <f>T19+S22</f>
        <v>0</v>
      </c>
      <c r="T23" s="30"/>
      <c r="Y23" s="30"/>
      <c r="Z23" s="31"/>
      <c r="AA23" s="31"/>
      <c r="AB23" s="31"/>
      <c r="AC23" s="30"/>
    </row>
    <row r="24" spans="1:29" x14ac:dyDescent="0.2">
      <c r="A24" t="s">
        <v>30</v>
      </c>
      <c r="B24" s="83">
        <f>B40*G40</f>
        <v>95000</v>
      </c>
      <c r="C24" s="83"/>
      <c r="D24" s="32"/>
      <c r="E24" s="38"/>
      <c r="F24" s="38"/>
      <c r="G24" s="38"/>
      <c r="H24" s="38"/>
      <c r="I24" s="38"/>
      <c r="J24" s="38"/>
      <c r="K24" s="38"/>
      <c r="L24" s="38"/>
      <c r="M24" s="38"/>
      <c r="Q24" s="38"/>
      <c r="R24" s="38"/>
      <c r="S24" s="39"/>
      <c r="T24" s="30"/>
      <c r="Y24" s="30"/>
      <c r="Z24" s="31"/>
      <c r="AA24" s="31"/>
      <c r="AB24" s="31"/>
      <c r="AC24" s="30"/>
    </row>
    <row r="25" spans="1:29" x14ac:dyDescent="0.2">
      <c r="A25" t="s">
        <v>31</v>
      </c>
      <c r="B25" s="83">
        <f>B41*G41</f>
        <v>210000</v>
      </c>
      <c r="C25" s="83"/>
      <c r="D25" s="29"/>
      <c r="E25" s="38"/>
      <c r="F25" s="38"/>
      <c r="G25" s="38"/>
      <c r="H25" s="38"/>
      <c r="I25" s="38"/>
      <c r="J25" s="38"/>
      <c r="K25" s="38"/>
      <c r="L25" s="38"/>
      <c r="M25" s="38"/>
      <c r="Q25" s="38"/>
      <c r="R25" s="38" t="s">
        <v>32</v>
      </c>
      <c r="S25" s="39">
        <f>R19-S23</f>
        <v>381935</v>
      </c>
      <c r="T25" s="30"/>
      <c r="Y25" s="30"/>
      <c r="Z25" s="31"/>
      <c r="AA25" s="31"/>
      <c r="AB25" s="31"/>
      <c r="AC25" s="30"/>
    </row>
    <row r="26" spans="1:29" x14ac:dyDescent="0.2">
      <c r="A26" t="s">
        <v>33</v>
      </c>
      <c r="B26" s="84">
        <f>B42*G42</f>
        <v>10000</v>
      </c>
      <c r="C26" s="84"/>
      <c r="D26" s="29"/>
      <c r="E26" s="38"/>
      <c r="F26" s="38"/>
      <c r="G26" s="38"/>
      <c r="H26" s="38"/>
      <c r="I26" s="38"/>
      <c r="J26" s="38"/>
      <c r="K26" s="38"/>
      <c r="L26" s="38"/>
      <c r="M26" s="38"/>
      <c r="Q26" s="38"/>
      <c r="R26" s="38"/>
      <c r="S26" s="40"/>
      <c r="T26" s="30"/>
      <c r="Y26" s="30"/>
      <c r="Z26" s="31"/>
      <c r="AA26" s="31"/>
      <c r="AB26" s="31"/>
      <c r="AC26" s="30"/>
    </row>
    <row r="27" spans="1:29" x14ac:dyDescent="0.2">
      <c r="A27" t="s">
        <v>34</v>
      </c>
      <c r="B27" s="78">
        <f>B45*G45</f>
        <v>4000</v>
      </c>
      <c r="C27" s="78"/>
      <c r="D27" s="29"/>
      <c r="E27" s="38"/>
      <c r="F27" s="38"/>
      <c r="G27" s="38"/>
      <c r="H27" s="38"/>
      <c r="I27" s="38"/>
      <c r="J27" s="38"/>
      <c r="K27" s="38"/>
      <c r="L27" s="38"/>
      <c r="M27" s="38"/>
      <c r="Q27" s="38"/>
      <c r="R27" s="38"/>
      <c r="S27" s="40"/>
      <c r="T27" s="30"/>
      <c r="Y27" s="30"/>
      <c r="Z27" s="31"/>
      <c r="AA27" s="31"/>
      <c r="AB27" s="31"/>
      <c r="AC27" s="30"/>
    </row>
    <row r="28" spans="1:29" x14ac:dyDescent="0.2">
      <c r="A28" t="s">
        <v>35</v>
      </c>
      <c r="B28" s="78">
        <f>B46*G46</f>
        <v>1560</v>
      </c>
      <c r="C28" s="78"/>
      <c r="D28" s="29"/>
      <c r="E28" s="38"/>
      <c r="F28" s="38"/>
      <c r="G28" s="38"/>
      <c r="H28" s="38"/>
      <c r="I28" s="38"/>
      <c r="J28" s="38"/>
      <c r="K28" s="38"/>
      <c r="L28" s="38"/>
      <c r="M28" s="38"/>
      <c r="Q28" s="38"/>
      <c r="R28" s="38"/>
      <c r="S28" s="40"/>
      <c r="T28" s="30"/>
      <c r="Y28" s="30"/>
      <c r="Z28" s="31"/>
      <c r="AA28" s="31"/>
      <c r="AB28" s="31"/>
      <c r="AC28" s="30"/>
    </row>
    <row r="29" spans="1:29" x14ac:dyDescent="0.2">
      <c r="A29" t="s">
        <v>36</v>
      </c>
      <c r="B29" s="79">
        <f>B47*G47</f>
        <v>28500</v>
      </c>
      <c r="C29" s="67"/>
      <c r="D29" s="29"/>
      <c r="E29" s="38"/>
      <c r="F29" s="38"/>
      <c r="G29" s="38"/>
      <c r="H29" s="38"/>
      <c r="I29" s="38"/>
      <c r="J29" s="38"/>
      <c r="K29" s="38"/>
      <c r="L29" s="38"/>
      <c r="M29" s="38"/>
      <c r="Q29" s="38"/>
      <c r="R29" s="38"/>
      <c r="S29" s="40"/>
      <c r="T29" s="30"/>
      <c r="Y29" s="30"/>
      <c r="Z29" s="31"/>
      <c r="AA29" s="31"/>
      <c r="AB29" s="31"/>
      <c r="AC29" s="30"/>
    </row>
    <row r="30" spans="1:29" x14ac:dyDescent="0.2">
      <c r="A30" t="s">
        <v>37</v>
      </c>
      <c r="B30" s="80">
        <f>B48*G48</f>
        <v>7500</v>
      </c>
      <c r="C30" s="80"/>
      <c r="D30" s="41"/>
      <c r="E30" s="38"/>
      <c r="F30" s="38"/>
      <c r="G30" s="38"/>
      <c r="H30" s="38"/>
      <c r="I30" s="38"/>
      <c r="J30" s="38"/>
      <c r="K30" s="38"/>
      <c r="L30" s="38"/>
      <c r="M30" s="38"/>
      <c r="Q30" s="38"/>
      <c r="R30" s="38"/>
      <c r="S30" s="40"/>
      <c r="T30" s="30"/>
      <c r="Y30" s="30"/>
      <c r="Z30" s="31"/>
      <c r="AA30" s="31"/>
      <c r="AB30" s="31"/>
      <c r="AC30" s="30"/>
    </row>
    <row r="31" spans="1:29" x14ac:dyDescent="0.2">
      <c r="A31" t="s">
        <v>38</v>
      </c>
      <c r="B31" s="80">
        <f>B49*G49</f>
        <v>25000</v>
      </c>
      <c r="C31" s="80"/>
      <c r="D31" s="41"/>
      <c r="E31" s="38"/>
      <c r="F31" s="38"/>
      <c r="G31" s="38"/>
      <c r="H31" s="38"/>
      <c r="I31" s="38"/>
      <c r="J31" s="38"/>
      <c r="K31" s="38"/>
      <c r="L31" s="38"/>
      <c r="M31" s="38"/>
      <c r="Q31" s="38"/>
      <c r="R31" s="38"/>
      <c r="S31" s="40"/>
      <c r="T31" s="30"/>
      <c r="Y31" s="30"/>
      <c r="Z31" s="31"/>
      <c r="AA31" s="31"/>
      <c r="AB31" s="31"/>
      <c r="AC31" s="30"/>
    </row>
    <row r="32" spans="1:29" x14ac:dyDescent="0.2">
      <c r="B32" s="81"/>
      <c r="C32" s="81"/>
      <c r="D32" s="29"/>
      <c r="E32" s="42"/>
      <c r="F32" s="42"/>
      <c r="G32" s="42"/>
      <c r="H32" s="42"/>
      <c r="I32" s="42"/>
      <c r="J32" s="42"/>
      <c r="K32" s="42"/>
      <c r="L32" s="42"/>
      <c r="M32" s="42"/>
      <c r="N32" s="43"/>
      <c r="O32" s="43"/>
      <c r="P32" s="43"/>
      <c r="Q32" s="42"/>
      <c r="R32" s="42"/>
      <c r="S32" s="40"/>
      <c r="T32" s="30"/>
      <c r="Y32" s="30"/>
      <c r="Z32" s="31"/>
      <c r="AA32" s="31"/>
      <c r="AB32" s="31"/>
      <c r="AC32" s="30"/>
    </row>
    <row r="33" spans="1:29" ht="13.5" thickBot="1" x14ac:dyDescent="0.25">
      <c r="A33" s="44" t="s">
        <v>39</v>
      </c>
      <c r="B33" s="70">
        <f>SUM(B23:C31)</f>
        <v>381935</v>
      </c>
      <c r="C33" s="70"/>
      <c r="D33" s="29"/>
      <c r="E33" s="45"/>
      <c r="F33" s="45"/>
      <c r="G33" s="45"/>
      <c r="H33" s="45"/>
      <c r="I33" s="45"/>
      <c r="J33" s="45"/>
      <c r="K33" s="45"/>
      <c r="L33" s="45"/>
      <c r="M33" s="45"/>
      <c r="N33" s="33"/>
      <c r="O33" s="33"/>
      <c r="P33" s="33"/>
      <c r="Q33" s="45"/>
      <c r="R33" s="45"/>
      <c r="S33" s="39"/>
      <c r="T33" s="30"/>
      <c r="Y33" s="30"/>
      <c r="Z33" s="31"/>
      <c r="AA33" s="31"/>
      <c r="AB33" s="31"/>
      <c r="AC33" s="30"/>
    </row>
    <row r="34" spans="1:29" ht="13.5" thickTop="1" x14ac:dyDescent="0.2">
      <c r="A34" s="34" t="s">
        <v>40</v>
      </c>
      <c r="B34" s="71">
        <f>B19+E19</f>
        <v>100</v>
      </c>
      <c r="C34" s="72"/>
      <c r="D34" s="29"/>
      <c r="E34" s="46"/>
      <c r="F34" s="46"/>
      <c r="G34" s="46"/>
      <c r="H34" s="46"/>
      <c r="I34" s="46"/>
      <c r="J34" s="46"/>
      <c r="K34" s="46"/>
      <c r="L34" s="46"/>
      <c r="M34" s="46"/>
      <c r="N34" s="47"/>
      <c r="O34" s="47"/>
      <c r="P34" s="47"/>
      <c r="Q34" s="46"/>
      <c r="R34" s="46"/>
      <c r="S34" s="48"/>
      <c r="T34" s="30"/>
      <c r="Y34" s="30"/>
      <c r="Z34" s="31"/>
      <c r="AA34" s="31"/>
      <c r="AB34" s="31"/>
      <c r="AC34" s="30"/>
    </row>
    <row r="35" spans="1:29" ht="25.5" x14ac:dyDescent="0.2">
      <c r="A35" s="49" t="s">
        <v>41</v>
      </c>
      <c r="B35" s="73">
        <f>SUM(B23,B24,B27,B28)/B34</f>
        <v>1009.35</v>
      </c>
      <c r="C35" s="73"/>
      <c r="D35" s="29"/>
      <c r="E35" s="45"/>
      <c r="F35" s="45"/>
      <c r="G35" s="45"/>
      <c r="H35" s="45"/>
      <c r="I35" s="45"/>
      <c r="J35" s="45"/>
      <c r="K35" s="45"/>
      <c r="L35" s="45"/>
      <c r="M35" s="45"/>
      <c r="N35" s="33"/>
      <c r="O35" s="33"/>
      <c r="P35" s="33"/>
      <c r="Q35" s="45"/>
      <c r="R35" s="45"/>
      <c r="S35" s="39"/>
      <c r="T35" s="30"/>
      <c r="Y35" s="30"/>
      <c r="Z35" s="31"/>
      <c r="AA35" s="31"/>
      <c r="AB35" s="31"/>
      <c r="AC35" s="30"/>
    </row>
    <row r="36" spans="1:29" x14ac:dyDescent="0.2">
      <c r="A36" s="34" t="s">
        <v>42</v>
      </c>
      <c r="B36" s="74">
        <f>B33/B34</f>
        <v>3819.35</v>
      </c>
      <c r="C36" s="74"/>
      <c r="D36" s="29"/>
      <c r="E36" s="42"/>
      <c r="F36" s="42"/>
      <c r="H36" s="50"/>
      <c r="I36" s="51"/>
      <c r="K36" s="36"/>
      <c r="L36" s="36"/>
      <c r="M36" s="36"/>
      <c r="N36" s="33"/>
      <c r="O36" s="33"/>
      <c r="P36" s="33"/>
      <c r="Q36" s="36"/>
      <c r="R36" s="36"/>
      <c r="S36" s="36"/>
      <c r="T36" s="36"/>
      <c r="Y36" s="30"/>
      <c r="Z36" s="31"/>
      <c r="AA36" s="31"/>
      <c r="AB36" s="31"/>
      <c r="AC36" s="30"/>
    </row>
    <row r="37" spans="1:29" x14ac:dyDescent="0.2">
      <c r="D37" s="29"/>
      <c r="E37" s="50"/>
      <c r="F37" s="50"/>
      <c r="H37" s="50"/>
      <c r="I37" s="51"/>
      <c r="K37" s="36"/>
      <c r="L37" s="36"/>
      <c r="M37" s="36"/>
      <c r="N37" s="33"/>
      <c r="O37" s="33"/>
      <c r="P37" s="33"/>
      <c r="Q37" s="36"/>
      <c r="R37" s="36"/>
      <c r="S37" s="36"/>
      <c r="T37" s="36"/>
      <c r="Y37" s="30"/>
      <c r="Z37" s="31"/>
      <c r="AA37" s="31"/>
      <c r="AB37" s="31"/>
      <c r="AC37" s="30"/>
    </row>
    <row r="38" spans="1:29" s="55" customFormat="1" ht="25.9" customHeight="1" x14ac:dyDescent="0.2">
      <c r="A38" s="52" t="s">
        <v>43</v>
      </c>
      <c r="B38" s="75" t="s">
        <v>44</v>
      </c>
      <c r="C38" s="75"/>
      <c r="D38" s="53" t="s">
        <v>45</v>
      </c>
      <c r="E38" s="76" t="s">
        <v>46</v>
      </c>
      <c r="F38" s="77"/>
      <c r="G38" s="54" t="s">
        <v>47</v>
      </c>
      <c r="H38" s="68"/>
      <c r="I38" s="69"/>
      <c r="K38" s="56"/>
      <c r="L38" s="56"/>
      <c r="M38" s="56"/>
      <c r="N38" s="57"/>
      <c r="O38" s="57"/>
      <c r="P38" s="57"/>
      <c r="Q38" s="56"/>
      <c r="R38" s="56"/>
      <c r="S38" s="56"/>
      <c r="T38" s="56"/>
      <c r="Y38" s="58"/>
      <c r="Z38" s="59"/>
      <c r="AA38" s="59"/>
      <c r="AB38" s="59"/>
      <c r="AC38" s="58"/>
    </row>
    <row r="39" spans="1:29" ht="15" x14ac:dyDescent="0.25">
      <c r="A39" t="s">
        <v>28</v>
      </c>
      <c r="B39" s="60">
        <v>75</v>
      </c>
      <c r="C39" s="61"/>
      <c r="D39" s="62">
        <v>5</v>
      </c>
      <c r="E39" s="63">
        <v>1</v>
      </c>
      <c r="F39" s="64"/>
      <c r="G39" s="65">
        <f t="shared" ref="G39:G46" si="1">ROUND(D39*E39,0)</f>
        <v>5</v>
      </c>
      <c r="H39" s="66"/>
      <c r="I39" s="67"/>
    </row>
    <row r="40" spans="1:29" ht="15" x14ac:dyDescent="0.25">
      <c r="A40" t="s">
        <v>30</v>
      </c>
      <c r="B40" s="60">
        <v>1000</v>
      </c>
      <c r="C40" s="61"/>
      <c r="D40" s="62">
        <v>95</v>
      </c>
      <c r="E40" s="63">
        <v>1</v>
      </c>
      <c r="F40" s="64"/>
      <c r="G40" s="65">
        <v>95</v>
      </c>
      <c r="H40" s="66"/>
      <c r="I40" s="67"/>
    </row>
    <row r="41" spans="1:29" ht="15" x14ac:dyDescent="0.25">
      <c r="A41" t="s">
        <v>31</v>
      </c>
      <c r="B41" s="60">
        <v>3000</v>
      </c>
      <c r="C41" s="61"/>
      <c r="D41" s="62">
        <v>70</v>
      </c>
      <c r="E41" s="63">
        <v>1</v>
      </c>
      <c r="F41" s="64"/>
      <c r="G41" s="65">
        <f t="shared" si="1"/>
        <v>70</v>
      </c>
      <c r="H41" s="66"/>
      <c r="I41" s="67"/>
    </row>
    <row r="42" spans="1:29" ht="15" x14ac:dyDescent="0.25">
      <c r="A42" t="s">
        <v>33</v>
      </c>
      <c r="B42" s="60">
        <v>2500</v>
      </c>
      <c r="C42" s="61"/>
      <c r="D42" s="62">
        <v>4</v>
      </c>
      <c r="E42" s="63">
        <v>1</v>
      </c>
      <c r="F42" s="64"/>
      <c r="G42" s="65">
        <f t="shared" si="1"/>
        <v>4</v>
      </c>
      <c r="H42" s="66"/>
      <c r="I42" s="67"/>
    </row>
    <row r="43" spans="1:29" ht="15" hidden="1" x14ac:dyDescent="0.25">
      <c r="A43" t="s">
        <v>48</v>
      </c>
      <c r="B43" s="60">
        <v>225</v>
      </c>
      <c r="C43" s="61"/>
      <c r="D43" s="62">
        <v>0</v>
      </c>
      <c r="E43" s="63">
        <v>1</v>
      </c>
      <c r="F43" s="64"/>
      <c r="G43" s="65">
        <f t="shared" si="1"/>
        <v>0</v>
      </c>
      <c r="H43" s="66"/>
      <c r="I43" s="67"/>
    </row>
    <row r="44" spans="1:29" ht="15" hidden="1" x14ac:dyDescent="0.25">
      <c r="A44" t="s">
        <v>49</v>
      </c>
      <c r="B44" s="60">
        <v>350</v>
      </c>
      <c r="C44" s="61"/>
      <c r="D44" s="62">
        <v>0</v>
      </c>
      <c r="E44" s="63">
        <v>1</v>
      </c>
      <c r="F44" s="64"/>
      <c r="G44" s="65">
        <f t="shared" si="1"/>
        <v>0</v>
      </c>
      <c r="H44" s="66"/>
      <c r="I44" s="67"/>
    </row>
    <row r="45" spans="1:29" ht="15" x14ac:dyDescent="0.25">
      <c r="A45" t="s">
        <v>34</v>
      </c>
      <c r="B45" s="60">
        <v>2000</v>
      </c>
      <c r="C45" s="61"/>
      <c r="D45" s="62">
        <v>2</v>
      </c>
      <c r="E45" s="63">
        <v>1</v>
      </c>
      <c r="F45" s="64"/>
      <c r="G45" s="65">
        <f t="shared" si="1"/>
        <v>2</v>
      </c>
    </row>
    <row r="46" spans="1:29" ht="15" x14ac:dyDescent="0.25">
      <c r="A46" t="s">
        <v>35</v>
      </c>
      <c r="B46" s="60">
        <v>520</v>
      </c>
      <c r="C46" s="61"/>
      <c r="D46" s="62">
        <v>3</v>
      </c>
      <c r="E46" s="63">
        <v>1</v>
      </c>
      <c r="F46" s="64"/>
      <c r="G46" s="65">
        <f t="shared" si="1"/>
        <v>3</v>
      </c>
    </row>
    <row r="47" spans="1:29" ht="15" x14ac:dyDescent="0.25">
      <c r="A47" t="s">
        <v>36</v>
      </c>
      <c r="B47" s="60">
        <v>300</v>
      </c>
      <c r="C47" s="61"/>
      <c r="D47" s="62">
        <v>95</v>
      </c>
      <c r="E47" s="63">
        <v>1</v>
      </c>
      <c r="F47" s="64"/>
      <c r="G47" s="65">
        <v>95</v>
      </c>
    </row>
    <row r="48" spans="1:29" ht="15" x14ac:dyDescent="0.25">
      <c r="A48" t="s">
        <v>37</v>
      </c>
      <c r="B48" s="60">
        <v>75</v>
      </c>
      <c r="C48" s="61"/>
      <c r="D48" s="62">
        <v>100</v>
      </c>
      <c r="E48" s="63">
        <v>1</v>
      </c>
      <c r="F48" s="64"/>
      <c r="G48" s="65">
        <v>100</v>
      </c>
    </row>
    <row r="49" spans="1:7" ht="15" x14ac:dyDescent="0.25">
      <c r="A49" t="s">
        <v>50</v>
      </c>
      <c r="B49" s="60">
        <v>1000</v>
      </c>
      <c r="C49" s="61"/>
      <c r="D49" s="62">
        <v>25</v>
      </c>
      <c r="E49" s="63">
        <v>1</v>
      </c>
      <c r="F49" s="64"/>
      <c r="G49" s="65">
        <v>25</v>
      </c>
    </row>
    <row r="104" spans="30:30" x14ac:dyDescent="0.2">
      <c r="AD104">
        <v>24000</v>
      </c>
    </row>
  </sheetData>
  <mergeCells count="25">
    <mergeCell ref="B26:C26"/>
    <mergeCell ref="A21:C21"/>
    <mergeCell ref="B22:C22"/>
    <mergeCell ref="B23:C23"/>
    <mergeCell ref="B24:C24"/>
    <mergeCell ref="B25:C25"/>
    <mergeCell ref="E38:F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H44:I44"/>
    <mergeCell ref="H38:I38"/>
    <mergeCell ref="H39:I39"/>
    <mergeCell ref="H40:I40"/>
    <mergeCell ref="H41:I41"/>
    <mergeCell ref="H42:I42"/>
    <mergeCell ref="H43:I43"/>
  </mergeCells>
  <printOptions horizontalCentered="1"/>
  <pageMargins left="0" right="0" top="0" bottom="0" header="0" footer="0"/>
  <pageSetup scale="50" orientation="landscape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E156-D7A7-44AA-BF15-A123B64CD0F6}">
  <sheetPr>
    <pageSetUpPr fitToPage="1"/>
  </sheetPr>
  <dimension ref="A1:AD104"/>
  <sheetViews>
    <sheetView tabSelected="1" zoomScale="70" zoomScaleNormal="70" workbookViewId="0">
      <pane xSplit="1" ySplit="5" topLeftCell="B10" activePane="bottomRight" state="frozen"/>
      <selection activeCell="B27" sqref="B27:C27"/>
      <selection pane="topRight" activeCell="B27" sqref="B27:C27"/>
      <selection pane="bottomLeft" activeCell="B27" sqref="B27:C27"/>
      <selection pane="bottomRight" activeCell="F21" sqref="F21"/>
    </sheetView>
  </sheetViews>
  <sheetFormatPr defaultRowHeight="12.75" x14ac:dyDescent="0.2"/>
  <cols>
    <col min="1" max="1" width="23" bestFit="1" customWidth="1"/>
    <col min="2" max="2" width="13.140625" bestFit="1" customWidth="1"/>
    <col min="3" max="3" width="10" bestFit="1" customWidth="1"/>
    <col min="4" max="4" width="14.28515625" customWidth="1"/>
    <col min="5" max="5" width="11.7109375" bestFit="1" customWidth="1"/>
    <col min="6" max="6" width="16.28515625" bestFit="1" customWidth="1"/>
    <col min="7" max="7" width="12.28515625" bestFit="1" customWidth="1"/>
    <col min="8" max="8" width="10" bestFit="1" customWidth="1"/>
    <col min="9" max="9" width="14.28515625" customWidth="1"/>
    <col min="10" max="10" width="12.7109375" bestFit="1" customWidth="1"/>
    <col min="11" max="11" width="11.28515625" bestFit="1" customWidth="1"/>
    <col min="12" max="12" width="14.85546875" bestFit="1" customWidth="1"/>
    <col min="13" max="13" width="11.7109375" bestFit="1" customWidth="1"/>
    <col min="14" max="14" width="14" style="2" customWidth="1"/>
    <col min="15" max="15" width="14.42578125" style="2" customWidth="1"/>
    <col min="16" max="16" width="16.7109375" style="2" customWidth="1"/>
    <col min="17" max="17" width="15.140625" customWidth="1"/>
    <col min="18" max="18" width="19.140625" bestFit="1" customWidth="1"/>
    <col min="19" max="19" width="18.7109375" bestFit="1" customWidth="1"/>
    <col min="20" max="20" width="14.85546875" bestFit="1" customWidth="1"/>
    <col min="21" max="21" width="11.7109375" bestFit="1" customWidth="1"/>
    <col min="22" max="22" width="12.28515625" bestFit="1" customWidth="1"/>
    <col min="23" max="24" width="11.28515625" bestFit="1" customWidth="1"/>
    <col min="25" max="25" width="11.7109375" bestFit="1" customWidth="1"/>
    <col min="26" max="26" width="12.5703125" bestFit="1" customWidth="1"/>
    <col min="27" max="27" width="12.85546875" customWidth="1"/>
    <col min="28" max="28" width="12.5703125" customWidth="1"/>
    <col min="29" max="31" width="10.7109375" customWidth="1"/>
  </cols>
  <sheetData>
    <row r="1" spans="1:22" x14ac:dyDescent="0.2">
      <c r="I1" s="1" t="s">
        <v>0</v>
      </c>
    </row>
    <row r="2" spans="1:22" x14ac:dyDescent="0.2">
      <c r="I2" s="1" t="s">
        <v>1</v>
      </c>
    </row>
    <row r="3" spans="1:22" x14ac:dyDescent="0.2">
      <c r="I3" s="1" t="s">
        <v>2</v>
      </c>
      <c r="J3" s="3"/>
    </row>
    <row r="5" spans="1:22" ht="76.5" x14ac:dyDescent="0.2">
      <c r="A5" s="4" t="s">
        <v>3</v>
      </c>
      <c r="B5" s="5" t="s">
        <v>4</v>
      </c>
      <c r="C5" s="5" t="s">
        <v>5</v>
      </c>
      <c r="D5" s="6" t="s">
        <v>6</v>
      </c>
      <c r="E5" s="5" t="s">
        <v>7</v>
      </c>
      <c r="F5" s="5" t="s">
        <v>8</v>
      </c>
      <c r="G5" s="6" t="s">
        <v>6</v>
      </c>
      <c r="H5" s="5" t="s">
        <v>9</v>
      </c>
      <c r="I5" s="5" t="s">
        <v>10</v>
      </c>
      <c r="J5" s="6" t="s">
        <v>6</v>
      </c>
      <c r="K5" s="5" t="s">
        <v>11</v>
      </c>
      <c r="L5" s="5" t="s">
        <v>12</v>
      </c>
      <c r="M5" s="6" t="s">
        <v>6</v>
      </c>
      <c r="N5" s="7" t="s">
        <v>13</v>
      </c>
      <c r="O5" s="7" t="s">
        <v>14</v>
      </c>
      <c r="P5" s="7" t="s">
        <v>15</v>
      </c>
      <c r="Q5" s="6" t="s">
        <v>16</v>
      </c>
      <c r="R5" s="6" t="s">
        <v>17</v>
      </c>
      <c r="S5" s="6" t="s">
        <v>18</v>
      </c>
      <c r="T5" s="6" t="s">
        <v>19</v>
      </c>
      <c r="U5" s="6" t="s">
        <v>6</v>
      </c>
      <c r="V5" s="8"/>
    </row>
    <row r="6" spans="1:22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  <c r="P6" s="10"/>
      <c r="Q6" s="11"/>
      <c r="R6" s="11"/>
      <c r="S6" s="11"/>
      <c r="T6" s="11"/>
      <c r="U6" s="9"/>
    </row>
    <row r="7" spans="1:22" x14ac:dyDescent="0.2">
      <c r="A7" s="9"/>
      <c r="B7" s="12"/>
      <c r="C7" s="12"/>
      <c r="D7" s="13"/>
      <c r="E7" s="12"/>
      <c r="F7" s="12"/>
      <c r="G7" s="13"/>
      <c r="H7" s="14"/>
      <c r="I7" s="14"/>
      <c r="J7" s="13"/>
      <c r="K7" s="14"/>
      <c r="L7" s="14"/>
      <c r="M7" s="13"/>
      <c r="N7" s="15"/>
      <c r="O7" s="15"/>
      <c r="P7" s="15"/>
      <c r="Q7" s="16"/>
      <c r="R7" s="16"/>
      <c r="S7" s="16"/>
      <c r="T7" s="17"/>
      <c r="U7" s="13"/>
    </row>
    <row r="8" spans="1:22" x14ac:dyDescent="0.2">
      <c r="A8" s="9"/>
      <c r="B8" s="18"/>
      <c r="C8" s="18"/>
      <c r="D8" s="19"/>
      <c r="E8" s="18"/>
      <c r="F8" s="18"/>
      <c r="G8" s="19"/>
      <c r="H8" s="9"/>
      <c r="I8" s="9"/>
      <c r="J8" s="19"/>
      <c r="K8" s="9"/>
      <c r="L8" s="9"/>
      <c r="M8" s="19"/>
      <c r="N8" s="10"/>
      <c r="O8" s="10"/>
      <c r="P8" s="10"/>
      <c r="Q8" s="16"/>
      <c r="R8" s="16"/>
      <c r="S8" s="16"/>
      <c r="T8" s="17"/>
      <c r="U8" s="19"/>
    </row>
    <row r="9" spans="1:22" x14ac:dyDescent="0.2">
      <c r="A9" s="9" t="s">
        <v>20</v>
      </c>
      <c r="B9" s="14">
        <f>[2]January!B9+[2]February!B9+[2]March!B9+[2]April!B9+[2]May!B9+[2]June!B9+[2]July!B9+[2]August!B9+[2]September!B9+[2]October!B9+[2]November!B9+[2]December!B9</f>
        <v>23</v>
      </c>
      <c r="C9" s="14">
        <f>[2]December!D9</f>
        <v>0</v>
      </c>
      <c r="D9" s="20">
        <f>IF(B9&lt;=0,0,ROUND(C9/B9,3))</f>
        <v>0</v>
      </c>
      <c r="E9" s="14">
        <f>[2]January!F9+[2]February!F9+[2]March!F9+[2]April!F9+[2]May!F9+[2]June!F9+[2]July!F9+[2]August!F9+[2]September!F9+[2]October!F9+[2]November!F9+[2]December!F9</f>
        <v>1</v>
      </c>
      <c r="F9" s="14">
        <f>[2]December!H9</f>
        <v>0</v>
      </c>
      <c r="G9" s="20">
        <f>IF(E9&lt;=0,0,ROUND(F9/E9,3))</f>
        <v>0</v>
      </c>
      <c r="H9" s="21">
        <f>[2]January!J9+[2]February!J9+[2]March!J9+[2]April!J9+[2]May!J9+[2]June!J9+[2]July!J9+[2]August!J9+[2]September!J9+[2]October!J9+[2]November!J9+[2]December!J9</f>
        <v>14</v>
      </c>
      <c r="I9" s="14">
        <f>[2]December!L9</f>
        <v>0</v>
      </c>
      <c r="J9" s="20">
        <f>IF(H9&lt;=0,0,ROUND(I9/H9,3))</f>
        <v>0</v>
      </c>
      <c r="K9" s="21">
        <f>[2]January!N9+[2]February!N9+[2]March!N9+[2]April!N9+[2]May!N9+[2]June!N9+[2]July!N9+[2]August!N9+[2]September!N9+[2]October!N9+[2]November!N9+[2]December!N9</f>
        <v>2</v>
      </c>
      <c r="L9" s="14">
        <f>[2]December!P9</f>
        <v>0</v>
      </c>
      <c r="M9" s="20">
        <f>IF(K9&lt;=0,0,ROUND(L9/K9,3))</f>
        <v>0</v>
      </c>
      <c r="N9" s="22">
        <f>[2]January!S9+[2]February!S9+[2]March!S9+[2]April!S9+[2]May!S9+[2]June!S9+[2]July!S9+[2]August!S9+[2]September!S9+[2]October!S9+[2]November!S9+[2]December!S9</f>
        <v>0</v>
      </c>
      <c r="O9" s="22">
        <f>[2]January!V9+[2]February!V9+[2]March!V9+[2]April!V9+[2]May!V9+[2]June!V9+[2]July!V9+[2]August!V9+[2]September!V9+[2]October!V9+[2]November!V9+[2]December!V9</f>
        <v>0</v>
      </c>
      <c r="P9" s="22">
        <f>[2]January!Y9+[2]February!Y9+[2]March!Y9+[2]April!Y9+[2]May!Y9+[2]June!Y9+[2]July!Y9+[2]August!Y9+[2]September!Y9+[2]October!Y9+[2]November!Y9+[2]December!Y9</f>
        <v>0</v>
      </c>
      <c r="Q9" s="23">
        <f>[2]January!AA9+[2]February!AA9+[2]March!AA9+[2]April!AA9+[2]May!AA9+[2]June!AA9+[2]July!AA9+[2]August!AA9+[2]September!AA9+[2]October!AA9+[2]November!AA9+[2]December!AA9</f>
        <v>86295</v>
      </c>
      <c r="R9" s="24">
        <f>SUM(Q9:Q9)</f>
        <v>86295</v>
      </c>
      <c r="S9" s="25">
        <f>R9/SUM(B9,E9)</f>
        <v>3595.625</v>
      </c>
      <c r="T9" s="25">
        <f>[2]December!AC9</f>
        <v>0</v>
      </c>
      <c r="U9" s="20">
        <f>IF(Q9&lt;=0,0,ROUND(T9/R9,3))</f>
        <v>0</v>
      </c>
    </row>
    <row r="10" spans="1:22" x14ac:dyDescent="0.2">
      <c r="A10" s="9"/>
      <c r="B10" s="14"/>
      <c r="C10" s="14"/>
      <c r="D10" s="20"/>
      <c r="E10" s="14"/>
      <c r="F10" s="14"/>
      <c r="G10" s="20"/>
      <c r="H10" s="21"/>
      <c r="I10" s="14"/>
      <c r="J10" s="20"/>
      <c r="K10" s="21"/>
      <c r="L10" s="14"/>
      <c r="M10" s="20"/>
      <c r="N10" s="22"/>
      <c r="O10" s="22"/>
      <c r="P10" s="22"/>
      <c r="Q10" s="23"/>
      <c r="R10" s="23"/>
      <c r="S10" s="23"/>
      <c r="T10" s="25"/>
      <c r="U10" s="20"/>
    </row>
    <row r="11" spans="1:22" x14ac:dyDescent="0.2">
      <c r="A11" s="9" t="s">
        <v>21</v>
      </c>
      <c r="B11" s="14">
        <f>[2]January!B11+[2]February!B11+[2]March!B11+[2]April!B11+[2]May!B11+[2]June!B11+[2]July!B11+[2]August!B11+[2]September!B11+[2]October!B11+[2]November!B11+[2]December!B11</f>
        <v>1</v>
      </c>
      <c r="C11" s="14">
        <f>[2]December!D11</f>
        <v>0</v>
      </c>
      <c r="D11" s="20">
        <f>IF(B11&lt;=0,0,ROUND(C11/B11,3))</f>
        <v>0</v>
      </c>
      <c r="E11" s="14">
        <f>[2]January!F11+[2]February!F11+[2]March!F11+[2]April!F11+[2]May!F11+[2]June!F11+[2]July!F11+[2]August!F11+[2]September!F11+[2]October!F11+[2]November!F11+[2]December!F11</f>
        <v>0</v>
      </c>
      <c r="F11" s="14">
        <f>[2]December!H11</f>
        <v>0</v>
      </c>
      <c r="G11" s="20">
        <f>IF(E11&lt;=0,0,ROUND(F11/E11,3))</f>
        <v>0</v>
      </c>
      <c r="H11" s="14">
        <f>[2]January!J11+[2]February!J11+[2]March!J11+[2]April!J11+[2]May!J11+[2]June!J11+[2]July!J11+[2]August!J11+[2]September!J11+[2]October!J11+[2]November!J11+[2]December!J11</f>
        <v>0</v>
      </c>
      <c r="I11" s="14">
        <f>[2]December!L11</f>
        <v>0</v>
      </c>
      <c r="J11" s="20">
        <f>IF(H11&lt;=0,0,ROUND(I11/H11,3))</f>
        <v>0</v>
      </c>
      <c r="K11" s="14">
        <f>[2]January!N11+[2]February!N11+[2]March!N11+[2]April!N11+[2]May!N11+[2]June!N11+[2]July!N11+[2]August!N11+[2]September!N11+[2]October!N11+[2]November!N11+[2]December!N11</f>
        <v>0</v>
      </c>
      <c r="L11" s="14">
        <f>[2]December!P11</f>
        <v>0</v>
      </c>
      <c r="M11" s="20">
        <f>IF(K11&lt;=0,0,ROUND(L11/K11,3))</f>
        <v>0</v>
      </c>
      <c r="N11" s="22">
        <f>[2]January!S11+[2]February!S11+[2]March!S11+[2]April!S11+[2]May!S11+[2]June!S11+[2]July!S11+[2]August!S11+[2]September!S11+[2]October!S11+[2]November!S11+[2]December!S11</f>
        <v>0</v>
      </c>
      <c r="O11" s="22">
        <f>[2]January!V11+[2]February!V11+[2]March!V11+[2]April!V11+[2]May!V11+[2]June!V11+[2]July!V11+[2]August!V11+[2]September!V11+[2]October!V11+[2]November!V11+[2]December!V11</f>
        <v>0</v>
      </c>
      <c r="P11" s="22">
        <f>[2]January!Y11+[2]February!Y11+[2]March!Y11+[2]April!Y11+[2]May!Y11+[2]June!Y11+[2]July!Y11+[2]August!Y11+[2]September!Y11+[2]October!Y11+[2]November!Y11+[2]December!Y11</f>
        <v>0</v>
      </c>
      <c r="Q11" s="23">
        <f>[2]January!AA11+[2]February!AA11+[2]March!AA11+[2]April!AA11+[2]May!AA11+[2]June!AA11+[2]July!AA11+[2]August!AA11+[2]September!AA11+[2]October!AA11+[2]November!AA11+[2]December!AA11</f>
        <v>1375</v>
      </c>
      <c r="R11" s="24">
        <f>SUM(Q11:Q11)</f>
        <v>1375</v>
      </c>
      <c r="S11" s="25">
        <f>R11/SUM(B11,E11)</f>
        <v>1375</v>
      </c>
      <c r="T11" s="25">
        <f>[2]December!AC11</f>
        <v>0</v>
      </c>
      <c r="U11" s="20">
        <f>IF(Q11&lt;=0,0,ROUND(T11/R11,3))</f>
        <v>0</v>
      </c>
    </row>
    <row r="12" spans="1:22" x14ac:dyDescent="0.2">
      <c r="A12" s="9"/>
      <c r="B12" s="14"/>
      <c r="C12" s="14"/>
      <c r="D12" s="20"/>
      <c r="E12" s="14"/>
      <c r="F12" s="14"/>
      <c r="G12" s="20"/>
      <c r="H12" s="21"/>
      <c r="I12" s="14"/>
      <c r="J12" s="20"/>
      <c r="K12" s="21"/>
      <c r="L12" s="14"/>
      <c r="M12" s="20"/>
      <c r="N12" s="22"/>
      <c r="O12" s="22"/>
      <c r="P12" s="22"/>
      <c r="Q12" s="23"/>
      <c r="R12" s="23"/>
      <c r="S12" s="23"/>
      <c r="T12" s="25"/>
      <c r="U12" s="20"/>
    </row>
    <row r="13" spans="1:22" x14ac:dyDescent="0.2">
      <c r="A13" s="9" t="s">
        <v>22</v>
      </c>
      <c r="B13" s="14">
        <f>[2]January!B13+[2]February!B13+[2]March!B13+[2]April!B13+[2]May!B13+[2]June!B13+[2]July!B13+[2]August!B13+[2]September!B13+[2]October!B13+[2]November!B13+[2]December!B13</f>
        <v>40</v>
      </c>
      <c r="C13" s="14">
        <f>[2]December!D13</f>
        <v>0</v>
      </c>
      <c r="D13" s="20">
        <f>IF(B13&lt;=0,0,ROUND(C13/B13,3))</f>
        <v>0</v>
      </c>
      <c r="E13" s="14">
        <f>[2]January!F13+[2]February!F13+[2]March!F13+[2]April!F13+[2]May!F13+[2]June!F13+[2]July!F13+[2]August!F13+[2]September!F13+[2]October!F13+[2]November!F13+[2]December!F13</f>
        <v>2</v>
      </c>
      <c r="F13" s="14">
        <f>[2]December!H13</f>
        <v>0</v>
      </c>
      <c r="G13" s="20">
        <f>IF(E13&lt;=0,0,ROUND(F13/E13,3))</f>
        <v>0</v>
      </c>
      <c r="H13" s="21">
        <f>[2]January!J13+[2]February!J13+[2]March!J13+[2]April!J13+[2]May!J13+[2]June!J13+[2]July!J13+[2]August!J13+[2]September!J13+[2]October!J13+[2]November!J13+[2]December!J13</f>
        <v>34</v>
      </c>
      <c r="I13" s="14">
        <f>[2]December!L13</f>
        <v>0</v>
      </c>
      <c r="J13" s="20">
        <f>IF(H13&lt;=0,0,ROUND(I13/H13,3))</f>
        <v>0</v>
      </c>
      <c r="K13" s="21">
        <f>[2]January!N13+[2]February!N13+[2]March!N13+[2]April!N13+[2]May!N13+[2]June!N13+[2]July!N13+[2]August!N13+[2]September!N13+[2]October!N13+[2]November!N13+[2]December!N13</f>
        <v>1</v>
      </c>
      <c r="L13" s="14">
        <f>[2]December!P13</f>
        <v>0</v>
      </c>
      <c r="M13" s="20">
        <f>IF(K13&lt;=0,0,ROUND(L13/K13,3))</f>
        <v>0</v>
      </c>
      <c r="N13" s="22">
        <f>[2]January!S13+[2]February!S13+[2]March!S13+[2]April!S13+[2]May!S13+[2]June!S13+[2]July!S13+[2]August!S13+[2]September!S13+[2]October!S13+[2]November!S13+[2]December!S13</f>
        <v>0</v>
      </c>
      <c r="O13" s="22">
        <f>[2]January!V13+[2]February!V13+[2]March!V13+[2]April!V13+[2]May!V13+[2]June!V13+[2]July!V13+[2]August!V13+[2]September!V13+[2]October!V13+[2]November!V13+[2]December!V13</f>
        <v>0</v>
      </c>
      <c r="P13" s="22">
        <f>[2]January!Y13+[2]February!Y13+[2]March!Y13+[2]April!Y13+[2]May!Y13+[2]June!Y13+[2]July!Y13+[2]August!Y13+[2]September!Y13+[2]October!Y13+[2]November!Y13+[2]December!Y13</f>
        <v>0</v>
      </c>
      <c r="Q13" s="23">
        <f>[2]January!AA13+[2]February!AA13+[2]March!AA13+[2]April!AA13+[2]May!AA13+[2]June!AA13+[2]July!AA13+[2]August!AA13+[2]September!AA13+[2]October!AA13+[2]November!AA13+[2]December!AA13</f>
        <v>171320</v>
      </c>
      <c r="R13" s="24">
        <f>SUM(Q13:Q13)</f>
        <v>171320</v>
      </c>
      <c r="S13" s="25">
        <f>R13/SUM(B13,E13)</f>
        <v>4079.0476190476193</v>
      </c>
      <c r="T13" s="25">
        <f>[2]December!AC13</f>
        <v>0</v>
      </c>
      <c r="U13" s="20">
        <f>IF(Q13&lt;=0,0,ROUND(T13/R13,3))</f>
        <v>0</v>
      </c>
    </row>
    <row r="14" spans="1:22" x14ac:dyDescent="0.2">
      <c r="A14" s="9"/>
      <c r="B14" s="14"/>
      <c r="C14" s="14"/>
      <c r="D14" s="20"/>
      <c r="E14" s="14"/>
      <c r="F14" s="14"/>
      <c r="G14" s="20"/>
      <c r="H14" s="21"/>
      <c r="I14" s="14"/>
      <c r="J14" s="20"/>
      <c r="K14" s="21"/>
      <c r="L14" s="14"/>
      <c r="M14" s="20"/>
      <c r="N14" s="22"/>
      <c r="O14" s="22"/>
      <c r="P14" s="22"/>
      <c r="Q14" s="23"/>
      <c r="R14" s="23"/>
      <c r="S14" s="23"/>
      <c r="T14" s="25"/>
      <c r="U14" s="20"/>
    </row>
    <row r="15" spans="1:22" x14ac:dyDescent="0.2">
      <c r="A15" s="9" t="s">
        <v>23</v>
      </c>
      <c r="B15" s="14">
        <f>[2]January!B15+[2]February!B15+[2]March!B15+[2]April!B15+[2]May!B15+[2]June!B15+[2]July!B15+[2]August!B15+[2]September!B15+[2]October!B15+[2]November!B15+[2]December!B15</f>
        <v>1</v>
      </c>
      <c r="C15" s="14">
        <f>[2]December!D15</f>
        <v>0</v>
      </c>
      <c r="D15" s="20">
        <f>IF(B15&lt;=0,0,ROUND(C15/B15,3))</f>
        <v>0</v>
      </c>
      <c r="E15" s="14">
        <f>[2]January!F15+[2]February!F15+[2]March!F15+[2]April!F15+[2]May!F15+[2]June!F15+[2]July!F15+[2]August!F15+[2]September!F15+[2]October!F15+[2]November!F15+[2]December!F15</f>
        <v>0</v>
      </c>
      <c r="F15" s="14">
        <f>[2]December!H15</f>
        <v>0</v>
      </c>
      <c r="G15" s="20">
        <f>IF(E15&lt;=0,0,ROUND(F15/E15,3))</f>
        <v>0</v>
      </c>
      <c r="H15" s="21">
        <f>[2]January!J15+[2]February!J15+[2]March!J15+[2]April!J15+[2]May!J15+[2]June!J15+[2]July!J15+[2]August!J15+[2]September!J15+[2]October!J15+[2]November!J15+[2]December!J15</f>
        <v>0</v>
      </c>
      <c r="I15" s="14">
        <f>[2]December!L15</f>
        <v>0</v>
      </c>
      <c r="J15" s="20">
        <f>IF(H15&lt;=0,0,ROUND(I15/H15,3))</f>
        <v>0</v>
      </c>
      <c r="K15" s="21">
        <f>[2]January!N15+[2]February!N15+[2]March!N15+[2]April!N15+[2]May!N15+[2]June!N15+[2]July!N15+[2]August!N15+[2]September!N15+[2]October!N15+[2]November!N15+[2]December!N15</f>
        <v>0</v>
      </c>
      <c r="L15" s="14">
        <f>[2]December!P15</f>
        <v>0</v>
      </c>
      <c r="M15" s="20">
        <f>IF(K15&lt;=0,0,ROUND(L15/K15,3))</f>
        <v>0</v>
      </c>
      <c r="N15" s="22">
        <f>[2]January!S15+[2]February!S15+[2]March!S15+[2]April!S15+[2]May!S15+[2]June!S15+[2]July!S15+[2]August!S15+[2]September!S15+[2]October!S15+[2]November!S15+[2]December!S15</f>
        <v>0</v>
      </c>
      <c r="O15" s="22">
        <f>[2]January!V15+[2]February!V15+[2]March!V15+[2]April!V15+[2]May!V15+[2]June!V15+[2]July!V15+[2]August!V15+[2]September!V15+[2]October!V15+[2]November!V15+[2]December!V15</f>
        <v>0</v>
      </c>
      <c r="P15" s="22">
        <f>[2]January!Y15+[2]February!Y15+[2]March!Y15+[2]April!Y15+[2]May!Y15+[2]June!Y15+[2]July!Y15+[2]August!Y15+[2]September!Y15+[2]October!Y15+[2]November!Y15+[2]December!Y15</f>
        <v>0</v>
      </c>
      <c r="Q15" s="23">
        <f>[2]January!AA15+[2]February!AA15+[2]March!AA15+[2]April!AA15+[2]May!AA15+[2]June!AA15+[2]July!AA15+[2]August!AA15+[2]September!AA15+[2]October!AA15+[2]November!AA15+[2]December!AA15</f>
        <v>1375</v>
      </c>
      <c r="R15" s="24">
        <f>SUM(Q15:Q15)</f>
        <v>1375</v>
      </c>
      <c r="S15" s="25">
        <f>R15/SUM(B15,E15)</f>
        <v>1375</v>
      </c>
      <c r="T15" s="25">
        <f>[2]December!AC15</f>
        <v>0</v>
      </c>
      <c r="U15" s="20">
        <f>IF(Q15&lt;=0,0,ROUND(T15/R15,3))</f>
        <v>0</v>
      </c>
    </row>
    <row r="16" spans="1:22" x14ac:dyDescent="0.2">
      <c r="A16" s="9"/>
      <c r="B16" s="14"/>
      <c r="C16" s="14"/>
      <c r="D16" s="20"/>
      <c r="E16" s="14"/>
      <c r="F16" s="14"/>
      <c r="G16" s="20"/>
      <c r="H16" s="21"/>
      <c r="I16" s="14"/>
      <c r="J16" s="20"/>
      <c r="K16" s="21"/>
      <c r="L16" s="14"/>
      <c r="M16" s="20"/>
      <c r="N16" s="22"/>
      <c r="O16" s="22"/>
      <c r="P16" s="22"/>
      <c r="Q16" s="23"/>
      <c r="R16" s="23"/>
      <c r="S16" s="23"/>
      <c r="T16" s="25"/>
      <c r="U16" s="20"/>
    </row>
    <row r="17" spans="1:29" x14ac:dyDescent="0.2">
      <c r="A17" s="9" t="s">
        <v>24</v>
      </c>
      <c r="B17" s="14">
        <f>[2]January!B17+[2]February!B17+[2]March!B17+[2]April!B17+[2]May!B17+[2]June!B17+[2]July!B17+[2]August!B17+[2]September!B17+[2]October!B17+[2]November!B17+[2]December!B17</f>
        <v>30</v>
      </c>
      <c r="C17" s="14">
        <f>[2]December!D17</f>
        <v>0</v>
      </c>
      <c r="D17" s="20">
        <f>IF(B17&lt;=0,0,ROUND(C17/B17,3))</f>
        <v>0</v>
      </c>
      <c r="E17" s="14">
        <f>[2]January!F17+[2]February!F17+[2]March!F17+[2]April!F17+[2]May!F17+[2]June!F17+[2]July!F17+[2]August!F17+[2]September!F17+[2]October!F17+[2]November!F17+[2]December!F17</f>
        <v>2</v>
      </c>
      <c r="F17" s="14">
        <f>[2]December!H17</f>
        <v>0</v>
      </c>
      <c r="G17" s="20">
        <f>IF(E17&lt;=0,0,ROUND(F17/E17,3))</f>
        <v>0</v>
      </c>
      <c r="H17" s="21">
        <f>[2]January!J17+[2]February!J17+[2]March!J17+[2]April!J17+[2]May!J17+[2]June!J17+[2]July!J17+[2]August!J17+[2]September!J17+[2]October!J17+[2]November!J17+[2]December!J17</f>
        <v>22</v>
      </c>
      <c r="I17" s="14">
        <f>[2]December!L17</f>
        <v>0</v>
      </c>
      <c r="J17" s="20">
        <f>IF(H17&lt;=0,0,ROUND(I17/H17,3))</f>
        <v>0</v>
      </c>
      <c r="K17" s="21">
        <f>[2]January!N17+[2]February!N17+[2]March!N17+[2]April!N17+[2]May!N17+[2]June!N17+[2]July!N17+[2]August!N17+[2]September!N17+[2]October!N17+[2]November!N17+[2]December!N17</f>
        <v>1</v>
      </c>
      <c r="L17" s="14">
        <f>[2]December!P17</f>
        <v>0</v>
      </c>
      <c r="M17" s="20">
        <f>IF(K17&lt;=0,0,ROUND(L17/K17,3))</f>
        <v>0</v>
      </c>
      <c r="N17" s="22">
        <f>[2]January!S17+[2]February!S17+[2]March!S17+[2]April!S17+[2]May!S17+[2]June!S17+[2]July!S17+[2]August!S17+[2]September!S17+[2]October!S17+[2]November!S17+[2]December!S17</f>
        <v>0</v>
      </c>
      <c r="O17" s="22">
        <f>[2]January!V17+[2]February!V17+[2]March!V17+[2]April!V17+[2]May!V17+[2]June!V17+[2]July!V17+[2]August!V17+[2]September!V17+[2]October!V17+[2]November!V17+[2]December!V17</f>
        <v>0</v>
      </c>
      <c r="P17" s="22">
        <f>[2]January!Y17+[2]February!Y17+[2]March!Y17+[2]April!Y17+[2]May!Y17+[2]June!Y17+[2]July!Y17+[2]August!Y17+[2]September!Y17+[2]October!Y17+[2]November!Y17+[2]December!Y17</f>
        <v>0</v>
      </c>
      <c r="Q17" s="23">
        <f>[2]January!AA17+[2]February!AA17+[2]March!AA17+[2]April!AA17+[2]May!AA17+[2]June!AA17+[2]July!AA17+[2]August!AA17+[2]September!AA17+[2]October!AA17+[2]November!AA17+[2]December!AA17</f>
        <v>121570</v>
      </c>
      <c r="R17" s="24">
        <f>SUM(Q17:Q17)</f>
        <v>121570</v>
      </c>
      <c r="S17" s="25">
        <f>R17/SUM(B17,E17)</f>
        <v>3799.0625</v>
      </c>
      <c r="T17" s="25">
        <f>[2]December!AC17</f>
        <v>0</v>
      </c>
      <c r="U17" s="20">
        <f>IF(Q17&lt;=0,0,ROUND(T17/R17,3))</f>
        <v>0</v>
      </c>
    </row>
    <row r="18" spans="1:29" x14ac:dyDescent="0.2">
      <c r="A18" s="9"/>
      <c r="B18" s="14"/>
      <c r="C18" s="14"/>
      <c r="D18" s="13"/>
      <c r="E18" s="14"/>
      <c r="F18" s="14"/>
      <c r="G18" s="13"/>
      <c r="H18" s="21"/>
      <c r="I18" s="21"/>
      <c r="J18" s="13"/>
      <c r="K18" s="21"/>
      <c r="L18" s="21"/>
      <c r="M18" s="13"/>
      <c r="N18" s="15"/>
      <c r="O18" s="15"/>
      <c r="P18" s="15"/>
      <c r="Q18" s="26"/>
      <c r="R18" s="26"/>
      <c r="S18" s="26"/>
      <c r="T18" s="27"/>
      <c r="U18" s="13"/>
    </row>
    <row r="19" spans="1:29" x14ac:dyDescent="0.2">
      <c r="A19" s="4" t="s">
        <v>25</v>
      </c>
      <c r="B19" s="28">
        <f>SUM(B7:B18)</f>
        <v>95</v>
      </c>
      <c r="C19" s="28">
        <f>SUM(C7:C18)</f>
        <v>0</v>
      </c>
      <c r="D19" s="20">
        <f>IF(B19&lt;=0,0,ROUND(C19/B19,3))</f>
        <v>0</v>
      </c>
      <c r="E19" s="28">
        <f>SUM(E7:E18)</f>
        <v>5</v>
      </c>
      <c r="F19" s="28">
        <f>SUM(F7:F18)</f>
        <v>0</v>
      </c>
      <c r="G19" s="20">
        <f>IF(E19&lt;=0,0,ROUND(F19/E19,3))</f>
        <v>0</v>
      </c>
      <c r="H19" s="28">
        <f>SUM(H7:H18)</f>
        <v>70</v>
      </c>
      <c r="I19" s="28">
        <f>SUM(I7:I18)</f>
        <v>0</v>
      </c>
      <c r="J19" s="20">
        <f>IF(H19&lt;=0,0,ROUND(I19/H19,3))</f>
        <v>0</v>
      </c>
      <c r="K19" s="28">
        <f>SUM(K7:K18)</f>
        <v>4</v>
      </c>
      <c r="L19" s="28">
        <f>SUM(L7:L18)</f>
        <v>0</v>
      </c>
      <c r="M19" s="20">
        <f>IF(K19&lt;=0,0,ROUND(L19/K19,3))</f>
        <v>0</v>
      </c>
      <c r="N19" s="22">
        <f>SUM(N9:N17)</f>
        <v>0</v>
      </c>
      <c r="O19" s="22">
        <f t="shared" ref="O19:P19" si="0">SUM(O9:O17)</f>
        <v>0</v>
      </c>
      <c r="P19" s="22">
        <f t="shared" si="0"/>
        <v>0</v>
      </c>
      <c r="Q19" s="23">
        <f>SUM(Q7:Q18)</f>
        <v>381935</v>
      </c>
      <c r="R19" s="24">
        <f>SUM(R9:R17)</f>
        <v>381935</v>
      </c>
      <c r="S19" s="25">
        <f>R19/SUM(B19,E19)</f>
        <v>3819.35</v>
      </c>
      <c r="T19" s="25">
        <f>SUM(T9:T17)</f>
        <v>0</v>
      </c>
      <c r="U19" s="20">
        <f>IF(Q19&lt;=0,0,ROUND(T19/R19,3))</f>
        <v>0</v>
      </c>
    </row>
    <row r="20" spans="1:29" x14ac:dyDescent="0.2">
      <c r="B20" s="29"/>
      <c r="C20" s="29"/>
      <c r="D20" s="29"/>
      <c r="E20" s="29"/>
      <c r="F20" s="30"/>
      <c r="G20" s="29"/>
      <c r="H20" s="29"/>
      <c r="I20" s="29"/>
      <c r="J20" s="29"/>
      <c r="K20" s="30"/>
      <c r="L20" s="30"/>
      <c r="M20" s="30"/>
      <c r="Q20" s="30"/>
      <c r="R20" s="30"/>
      <c r="S20" s="30"/>
      <c r="T20" s="30"/>
      <c r="Y20" s="30"/>
      <c r="Z20" s="31"/>
      <c r="AA20" s="31"/>
      <c r="AB20" s="31"/>
      <c r="AC20" s="30"/>
    </row>
    <row r="21" spans="1:29" x14ac:dyDescent="0.2">
      <c r="A21" s="82" t="s">
        <v>26</v>
      </c>
      <c r="B21" s="82"/>
      <c r="C21" s="82"/>
      <c r="D21" s="29"/>
      <c r="E21" s="32"/>
      <c r="F21" s="32"/>
      <c r="G21" s="32"/>
      <c r="H21" s="32"/>
      <c r="I21" s="32"/>
      <c r="J21" s="32"/>
      <c r="K21" s="32"/>
      <c r="L21" s="32"/>
      <c r="M21" s="32"/>
      <c r="N21" s="33"/>
      <c r="O21" s="33"/>
      <c r="P21" s="33"/>
      <c r="Q21" s="32"/>
      <c r="R21" s="32"/>
      <c r="S21" s="32"/>
      <c r="T21" s="30"/>
      <c r="Y21" s="30"/>
      <c r="Z21" s="31"/>
      <c r="AA21" s="31"/>
      <c r="AB21" s="31"/>
      <c r="AC21" s="30"/>
    </row>
    <row r="22" spans="1:29" x14ac:dyDescent="0.2">
      <c r="A22" s="34"/>
      <c r="B22" s="67"/>
      <c r="C22" s="67"/>
      <c r="D22" s="29"/>
      <c r="E22" s="35"/>
      <c r="F22" s="35"/>
      <c r="G22" s="34"/>
      <c r="I22" s="34"/>
      <c r="J22" s="34"/>
      <c r="K22" s="36"/>
      <c r="L22" s="30"/>
      <c r="M22" s="36"/>
      <c r="N22" s="33"/>
      <c r="O22" s="33"/>
      <c r="P22" s="33"/>
      <c r="Q22" s="30"/>
      <c r="R22" s="30" t="s">
        <v>27</v>
      </c>
      <c r="S22" s="37">
        <v>0</v>
      </c>
      <c r="T22" s="30"/>
      <c r="Y22" s="30"/>
      <c r="Z22" s="31"/>
      <c r="AA22" s="31"/>
      <c r="AB22" s="31"/>
      <c r="AC22" s="30"/>
    </row>
    <row r="23" spans="1:29" x14ac:dyDescent="0.2">
      <c r="A23" t="s">
        <v>28</v>
      </c>
      <c r="B23" s="83">
        <f>B39*G39</f>
        <v>375</v>
      </c>
      <c r="C23" s="83"/>
      <c r="D23" s="32"/>
      <c r="E23" s="38"/>
      <c r="F23" s="38"/>
      <c r="G23" s="38"/>
      <c r="H23" s="38"/>
      <c r="I23" s="38"/>
      <c r="J23" s="38"/>
      <c r="K23" s="38"/>
      <c r="L23" s="38"/>
      <c r="M23" s="38"/>
      <c r="Q23" s="38"/>
      <c r="R23" s="38" t="s">
        <v>29</v>
      </c>
      <c r="S23" s="39">
        <f>T19+S22</f>
        <v>0</v>
      </c>
      <c r="T23" s="30"/>
      <c r="Y23" s="30"/>
      <c r="Z23" s="31"/>
      <c r="AA23" s="31"/>
      <c r="AB23" s="31"/>
      <c r="AC23" s="30"/>
    </row>
    <row r="24" spans="1:29" x14ac:dyDescent="0.2">
      <c r="A24" t="s">
        <v>30</v>
      </c>
      <c r="B24" s="83">
        <f>B40*G40</f>
        <v>95000</v>
      </c>
      <c r="C24" s="83"/>
      <c r="D24" s="32"/>
      <c r="E24" s="38"/>
      <c r="F24" s="38"/>
      <c r="G24" s="38"/>
      <c r="H24" s="38"/>
      <c r="I24" s="38"/>
      <c r="J24" s="38"/>
      <c r="K24" s="38"/>
      <c r="L24" s="38"/>
      <c r="M24" s="38"/>
      <c r="Q24" s="38"/>
      <c r="R24" s="38"/>
      <c r="S24" s="39"/>
      <c r="T24" s="30"/>
      <c r="Y24" s="30"/>
      <c r="Z24" s="31"/>
      <c r="AA24" s="31"/>
      <c r="AB24" s="31"/>
      <c r="AC24" s="30"/>
    </row>
    <row r="25" spans="1:29" x14ac:dyDescent="0.2">
      <c r="A25" t="s">
        <v>31</v>
      </c>
      <c r="B25" s="83">
        <f>B41*G41</f>
        <v>210000</v>
      </c>
      <c r="C25" s="83"/>
      <c r="D25" s="29"/>
      <c r="E25" s="38"/>
      <c r="F25" s="38"/>
      <c r="G25" s="38"/>
      <c r="H25" s="38"/>
      <c r="I25" s="38"/>
      <c r="J25" s="38"/>
      <c r="K25" s="38"/>
      <c r="L25" s="38"/>
      <c r="M25" s="38"/>
      <c r="Q25" s="38"/>
      <c r="R25" s="38" t="s">
        <v>32</v>
      </c>
      <c r="S25" s="39">
        <f>R19-S23</f>
        <v>381935</v>
      </c>
      <c r="T25" s="30"/>
      <c r="Y25" s="30"/>
      <c r="Z25" s="31"/>
      <c r="AA25" s="31"/>
      <c r="AB25" s="31"/>
      <c r="AC25" s="30"/>
    </row>
    <row r="26" spans="1:29" x14ac:dyDescent="0.2">
      <c r="A26" t="s">
        <v>33</v>
      </c>
      <c r="B26" s="84">
        <f>B42*G42</f>
        <v>10000</v>
      </c>
      <c r="C26" s="84"/>
      <c r="D26" s="29"/>
      <c r="E26" s="38"/>
      <c r="F26" s="38"/>
      <c r="G26" s="38"/>
      <c r="H26" s="38"/>
      <c r="I26" s="38"/>
      <c r="J26" s="38"/>
      <c r="K26" s="38"/>
      <c r="L26" s="38"/>
      <c r="M26" s="38"/>
      <c r="Q26" s="38"/>
      <c r="R26" s="38"/>
      <c r="S26" s="40"/>
      <c r="T26" s="30"/>
      <c r="Y26" s="30"/>
      <c r="Z26" s="31"/>
      <c r="AA26" s="31"/>
      <c r="AB26" s="31"/>
      <c r="AC26" s="30"/>
    </row>
    <row r="27" spans="1:29" x14ac:dyDescent="0.2">
      <c r="A27" t="s">
        <v>34</v>
      </c>
      <c r="B27" s="78">
        <f>B45*G45</f>
        <v>4000</v>
      </c>
      <c r="C27" s="78"/>
      <c r="D27" s="29"/>
      <c r="E27" s="38"/>
      <c r="F27" s="38"/>
      <c r="G27" s="38"/>
      <c r="H27" s="38"/>
      <c r="I27" s="38"/>
      <c r="J27" s="38"/>
      <c r="K27" s="38"/>
      <c r="L27" s="38"/>
      <c r="M27" s="38"/>
      <c r="Q27" s="38"/>
      <c r="R27" s="38"/>
      <c r="S27" s="40"/>
      <c r="T27" s="30"/>
      <c r="Y27" s="30"/>
      <c r="Z27" s="31"/>
      <c r="AA27" s="31"/>
      <c r="AB27" s="31"/>
      <c r="AC27" s="30"/>
    </row>
    <row r="28" spans="1:29" x14ac:dyDescent="0.2">
      <c r="A28" t="s">
        <v>35</v>
      </c>
      <c r="B28" s="78">
        <f>B46*G46</f>
        <v>1560</v>
      </c>
      <c r="C28" s="78"/>
      <c r="D28" s="29"/>
      <c r="E28" s="38"/>
      <c r="F28" s="38"/>
      <c r="G28" s="38"/>
      <c r="H28" s="38"/>
      <c r="I28" s="38"/>
      <c r="J28" s="38"/>
      <c r="K28" s="38"/>
      <c r="L28" s="38"/>
      <c r="M28" s="38"/>
      <c r="Q28" s="38"/>
      <c r="R28" s="38"/>
      <c r="S28" s="40"/>
      <c r="T28" s="30"/>
      <c r="Y28" s="30"/>
      <c r="Z28" s="31"/>
      <c r="AA28" s="31"/>
      <c r="AB28" s="31"/>
      <c r="AC28" s="30"/>
    </row>
    <row r="29" spans="1:29" x14ac:dyDescent="0.2">
      <c r="A29" t="s">
        <v>36</v>
      </c>
      <c r="B29" s="79">
        <f>B47*G47</f>
        <v>28500</v>
      </c>
      <c r="C29" s="67"/>
      <c r="D29" s="29"/>
      <c r="E29" s="38"/>
      <c r="F29" s="38"/>
      <c r="G29" s="38"/>
      <c r="H29" s="38"/>
      <c r="I29" s="38"/>
      <c r="J29" s="38"/>
      <c r="K29" s="38"/>
      <c r="L29" s="38"/>
      <c r="M29" s="38"/>
      <c r="Q29" s="38"/>
      <c r="R29" s="38"/>
      <c r="S29" s="40"/>
      <c r="T29" s="30"/>
      <c r="Y29" s="30"/>
      <c r="Z29" s="31"/>
      <c r="AA29" s="31"/>
      <c r="AB29" s="31"/>
      <c r="AC29" s="30"/>
    </row>
    <row r="30" spans="1:29" x14ac:dyDescent="0.2">
      <c r="A30" t="s">
        <v>37</v>
      </c>
      <c r="B30" s="80">
        <f>B48*G48</f>
        <v>7500</v>
      </c>
      <c r="C30" s="80"/>
      <c r="D30" s="41"/>
      <c r="E30" s="38"/>
      <c r="F30" s="38"/>
      <c r="G30" s="38"/>
      <c r="H30" s="38"/>
      <c r="I30" s="38"/>
      <c r="J30" s="38"/>
      <c r="K30" s="38"/>
      <c r="L30" s="38"/>
      <c r="M30" s="38"/>
      <c r="Q30" s="38"/>
      <c r="R30" s="38"/>
      <c r="S30" s="40"/>
      <c r="T30" s="30"/>
      <c r="Y30" s="30"/>
      <c r="Z30" s="31"/>
      <c r="AA30" s="31"/>
      <c r="AB30" s="31"/>
      <c r="AC30" s="30"/>
    </row>
    <row r="31" spans="1:29" x14ac:dyDescent="0.2">
      <c r="A31" t="s">
        <v>38</v>
      </c>
      <c r="B31" s="80">
        <f>B49*G49</f>
        <v>25000</v>
      </c>
      <c r="C31" s="80"/>
      <c r="D31" s="41"/>
      <c r="E31" s="38"/>
      <c r="F31" s="38"/>
      <c r="G31" s="38"/>
      <c r="H31" s="38"/>
      <c r="I31" s="38"/>
      <c r="J31" s="38"/>
      <c r="K31" s="38"/>
      <c r="L31" s="38"/>
      <c r="M31" s="38"/>
      <c r="Q31" s="38"/>
      <c r="R31" s="38"/>
      <c r="S31" s="40"/>
      <c r="T31" s="30"/>
      <c r="Y31" s="30"/>
      <c r="Z31" s="31"/>
      <c r="AA31" s="31"/>
      <c r="AB31" s="31"/>
      <c r="AC31" s="30"/>
    </row>
    <row r="32" spans="1:29" x14ac:dyDescent="0.2">
      <c r="B32" s="81"/>
      <c r="C32" s="81"/>
      <c r="D32" s="29"/>
      <c r="E32" s="42"/>
      <c r="F32" s="42"/>
      <c r="G32" s="42"/>
      <c r="H32" s="42"/>
      <c r="I32" s="42"/>
      <c r="J32" s="42"/>
      <c r="K32" s="42"/>
      <c r="L32" s="42"/>
      <c r="M32" s="42"/>
      <c r="N32" s="43"/>
      <c r="O32" s="43"/>
      <c r="P32" s="43"/>
      <c r="Q32" s="42"/>
      <c r="R32" s="42"/>
      <c r="S32" s="40"/>
      <c r="T32" s="30"/>
      <c r="Y32" s="30"/>
      <c r="Z32" s="31"/>
      <c r="AA32" s="31"/>
      <c r="AB32" s="31"/>
      <c r="AC32" s="30"/>
    </row>
    <row r="33" spans="1:29" ht="13.5" thickBot="1" x14ac:dyDescent="0.25">
      <c r="A33" s="44" t="s">
        <v>39</v>
      </c>
      <c r="B33" s="70">
        <f>SUM(B23:C31)</f>
        <v>381935</v>
      </c>
      <c r="C33" s="70"/>
      <c r="D33" s="29"/>
      <c r="E33" s="45"/>
      <c r="F33" s="45"/>
      <c r="G33" s="45"/>
      <c r="H33" s="45"/>
      <c r="I33" s="45"/>
      <c r="J33" s="45"/>
      <c r="K33" s="45"/>
      <c r="L33" s="45"/>
      <c r="M33" s="45"/>
      <c r="N33" s="33"/>
      <c r="O33" s="33"/>
      <c r="P33" s="33"/>
      <c r="Q33" s="45"/>
      <c r="R33" s="45"/>
      <c r="S33" s="39"/>
      <c r="T33" s="30"/>
      <c r="Y33" s="30"/>
      <c r="Z33" s="31"/>
      <c r="AA33" s="31"/>
      <c r="AB33" s="31"/>
      <c r="AC33" s="30"/>
    </row>
    <row r="34" spans="1:29" ht="13.5" thickTop="1" x14ac:dyDescent="0.2">
      <c r="A34" s="34" t="s">
        <v>40</v>
      </c>
      <c r="B34" s="71">
        <f>B19+E19</f>
        <v>100</v>
      </c>
      <c r="C34" s="72"/>
      <c r="D34" s="29"/>
      <c r="E34" s="46"/>
      <c r="F34" s="46"/>
      <c r="G34" s="46"/>
      <c r="H34" s="46"/>
      <c r="I34" s="46"/>
      <c r="J34" s="46"/>
      <c r="K34" s="46"/>
      <c r="L34" s="46"/>
      <c r="M34" s="46"/>
      <c r="N34" s="47"/>
      <c r="O34" s="47"/>
      <c r="P34" s="47"/>
      <c r="Q34" s="46"/>
      <c r="R34" s="46"/>
      <c r="S34" s="48"/>
      <c r="T34" s="30"/>
      <c r="Y34" s="30"/>
      <c r="Z34" s="31"/>
      <c r="AA34" s="31"/>
      <c r="AB34" s="31"/>
      <c r="AC34" s="30"/>
    </row>
    <row r="35" spans="1:29" ht="25.5" x14ac:dyDescent="0.2">
      <c r="A35" s="49" t="s">
        <v>41</v>
      </c>
      <c r="B35" s="73">
        <f>SUM(B23,B24,B27,B28)/B34</f>
        <v>1009.35</v>
      </c>
      <c r="C35" s="73"/>
      <c r="D35" s="29"/>
      <c r="E35" s="45"/>
      <c r="F35" s="45"/>
      <c r="G35" s="45"/>
      <c r="H35" s="45"/>
      <c r="I35" s="45"/>
      <c r="J35" s="45"/>
      <c r="K35" s="45"/>
      <c r="L35" s="45"/>
      <c r="M35" s="45"/>
      <c r="N35" s="33"/>
      <c r="O35" s="33"/>
      <c r="P35" s="33"/>
      <c r="Q35" s="45"/>
      <c r="R35" s="45"/>
      <c r="S35" s="39"/>
      <c r="T35" s="30"/>
      <c r="Y35" s="30"/>
      <c r="Z35" s="31"/>
      <c r="AA35" s="31"/>
      <c r="AB35" s="31"/>
      <c r="AC35" s="30"/>
    </row>
    <row r="36" spans="1:29" x14ac:dyDescent="0.2">
      <c r="A36" s="34" t="s">
        <v>42</v>
      </c>
      <c r="B36" s="74">
        <f>B33/B34</f>
        <v>3819.35</v>
      </c>
      <c r="C36" s="74"/>
      <c r="D36" s="29"/>
      <c r="E36" s="42"/>
      <c r="F36" s="42"/>
      <c r="H36" s="50"/>
      <c r="I36" s="51"/>
      <c r="K36" s="36"/>
      <c r="L36" s="36"/>
      <c r="M36" s="36"/>
      <c r="N36" s="33"/>
      <c r="O36" s="33"/>
      <c r="P36" s="33"/>
      <c r="Q36" s="36"/>
      <c r="R36" s="36"/>
      <c r="S36" s="36"/>
      <c r="T36" s="36"/>
      <c r="Y36" s="30"/>
      <c r="Z36" s="31"/>
      <c r="AA36" s="31"/>
      <c r="AB36" s="31"/>
      <c r="AC36" s="30"/>
    </row>
    <row r="37" spans="1:29" x14ac:dyDescent="0.2">
      <c r="D37" s="29"/>
      <c r="E37" s="50"/>
      <c r="F37" s="50"/>
      <c r="H37" s="50"/>
      <c r="I37" s="51"/>
      <c r="K37" s="36"/>
      <c r="L37" s="36"/>
      <c r="M37" s="36"/>
      <c r="N37" s="33"/>
      <c r="O37" s="33"/>
      <c r="P37" s="33"/>
      <c r="Q37" s="36"/>
      <c r="R37" s="36"/>
      <c r="S37" s="36"/>
      <c r="T37" s="36"/>
      <c r="Y37" s="30"/>
      <c r="Z37" s="31"/>
      <c r="AA37" s="31"/>
      <c r="AB37" s="31"/>
      <c r="AC37" s="30"/>
    </row>
    <row r="38" spans="1:29" s="55" customFormat="1" ht="25.9" customHeight="1" x14ac:dyDescent="0.2">
      <c r="A38" s="52" t="s">
        <v>43</v>
      </c>
      <c r="B38" s="75" t="s">
        <v>44</v>
      </c>
      <c r="C38" s="75"/>
      <c r="D38" s="53" t="s">
        <v>45</v>
      </c>
      <c r="E38" s="76" t="s">
        <v>46</v>
      </c>
      <c r="F38" s="77"/>
      <c r="G38" s="54" t="s">
        <v>47</v>
      </c>
      <c r="H38" s="68"/>
      <c r="I38" s="69"/>
      <c r="K38" s="56"/>
      <c r="L38" s="56"/>
      <c r="M38" s="56"/>
      <c r="N38" s="57"/>
      <c r="O38" s="57"/>
      <c r="P38" s="57"/>
      <c r="Q38" s="56"/>
      <c r="R38" s="56"/>
      <c r="S38" s="56"/>
      <c r="T38" s="56"/>
      <c r="Y38" s="58"/>
      <c r="Z38" s="59"/>
      <c r="AA38" s="59"/>
      <c r="AB38" s="59"/>
      <c r="AC38" s="58"/>
    </row>
    <row r="39" spans="1:29" ht="15" x14ac:dyDescent="0.25">
      <c r="A39" t="s">
        <v>28</v>
      </c>
      <c r="B39" s="60">
        <v>75</v>
      </c>
      <c r="C39" s="61"/>
      <c r="D39" s="62">
        <v>5</v>
      </c>
      <c r="E39" s="63">
        <v>1</v>
      </c>
      <c r="F39" s="64"/>
      <c r="G39" s="65">
        <f t="shared" ref="G39:G46" si="1">ROUND(D39*E39,0)</f>
        <v>5</v>
      </c>
      <c r="H39" s="66"/>
      <c r="I39" s="67"/>
    </row>
    <row r="40" spans="1:29" ht="15" x14ac:dyDescent="0.25">
      <c r="A40" t="s">
        <v>30</v>
      </c>
      <c r="B40" s="60">
        <v>1000</v>
      </c>
      <c r="C40" s="61"/>
      <c r="D40" s="62">
        <v>95</v>
      </c>
      <c r="E40" s="63">
        <v>1</v>
      </c>
      <c r="F40" s="64"/>
      <c r="G40" s="65">
        <v>95</v>
      </c>
      <c r="H40" s="66"/>
      <c r="I40" s="67"/>
    </row>
    <row r="41" spans="1:29" ht="15" x14ac:dyDescent="0.25">
      <c r="A41" t="s">
        <v>31</v>
      </c>
      <c r="B41" s="60">
        <v>3000</v>
      </c>
      <c r="C41" s="61"/>
      <c r="D41" s="62">
        <v>70</v>
      </c>
      <c r="E41" s="63">
        <v>1</v>
      </c>
      <c r="F41" s="64"/>
      <c r="G41" s="65">
        <f t="shared" si="1"/>
        <v>70</v>
      </c>
      <c r="H41" s="66"/>
      <c r="I41" s="67"/>
    </row>
    <row r="42" spans="1:29" ht="15" x14ac:dyDescent="0.25">
      <c r="A42" t="s">
        <v>33</v>
      </c>
      <c r="B42" s="60">
        <v>2500</v>
      </c>
      <c r="C42" s="61"/>
      <c r="D42" s="62">
        <v>4</v>
      </c>
      <c r="E42" s="63">
        <v>1</v>
      </c>
      <c r="F42" s="64"/>
      <c r="G42" s="65">
        <f t="shared" si="1"/>
        <v>4</v>
      </c>
      <c r="H42" s="66"/>
      <c r="I42" s="67"/>
    </row>
    <row r="43" spans="1:29" ht="15" hidden="1" x14ac:dyDescent="0.25">
      <c r="A43" t="s">
        <v>48</v>
      </c>
      <c r="B43" s="60">
        <v>225</v>
      </c>
      <c r="C43" s="61"/>
      <c r="D43" s="62">
        <v>0</v>
      </c>
      <c r="E43" s="63">
        <v>1</v>
      </c>
      <c r="F43" s="64"/>
      <c r="G43" s="65">
        <f t="shared" si="1"/>
        <v>0</v>
      </c>
      <c r="H43" s="66"/>
      <c r="I43" s="67"/>
    </row>
    <row r="44" spans="1:29" ht="15" hidden="1" x14ac:dyDescent="0.25">
      <c r="A44" t="s">
        <v>49</v>
      </c>
      <c r="B44" s="60">
        <v>350</v>
      </c>
      <c r="C44" s="61"/>
      <c r="D44" s="62">
        <v>0</v>
      </c>
      <c r="E44" s="63">
        <v>1</v>
      </c>
      <c r="F44" s="64"/>
      <c r="G44" s="65">
        <f t="shared" si="1"/>
        <v>0</v>
      </c>
      <c r="H44" s="66"/>
      <c r="I44" s="67"/>
    </row>
    <row r="45" spans="1:29" ht="15" x14ac:dyDescent="0.25">
      <c r="A45" t="s">
        <v>34</v>
      </c>
      <c r="B45" s="60">
        <v>2000</v>
      </c>
      <c r="C45" s="61"/>
      <c r="D45" s="62">
        <v>2</v>
      </c>
      <c r="E45" s="63">
        <v>1</v>
      </c>
      <c r="F45" s="64"/>
      <c r="G45" s="65">
        <f t="shared" si="1"/>
        <v>2</v>
      </c>
    </row>
    <row r="46" spans="1:29" ht="15" x14ac:dyDescent="0.25">
      <c r="A46" t="s">
        <v>35</v>
      </c>
      <c r="B46" s="60">
        <v>520</v>
      </c>
      <c r="C46" s="61"/>
      <c r="D46" s="62">
        <v>3</v>
      </c>
      <c r="E46" s="63">
        <v>1</v>
      </c>
      <c r="F46" s="64"/>
      <c r="G46" s="65">
        <f t="shared" si="1"/>
        <v>3</v>
      </c>
    </row>
    <row r="47" spans="1:29" ht="15" x14ac:dyDescent="0.25">
      <c r="A47" t="s">
        <v>36</v>
      </c>
      <c r="B47" s="60">
        <v>300</v>
      </c>
      <c r="C47" s="61"/>
      <c r="D47" s="62">
        <v>95</v>
      </c>
      <c r="E47" s="63">
        <v>1</v>
      </c>
      <c r="F47" s="64"/>
      <c r="G47" s="65">
        <v>95</v>
      </c>
    </row>
    <row r="48" spans="1:29" ht="15" x14ac:dyDescent="0.25">
      <c r="A48" t="s">
        <v>37</v>
      </c>
      <c r="B48" s="60">
        <v>75</v>
      </c>
      <c r="C48" s="61"/>
      <c r="D48" s="62">
        <v>100</v>
      </c>
      <c r="E48" s="63">
        <v>1</v>
      </c>
      <c r="F48" s="64"/>
      <c r="G48" s="65">
        <v>100</v>
      </c>
    </row>
    <row r="49" spans="1:7" ht="15" x14ac:dyDescent="0.25">
      <c r="A49" t="s">
        <v>50</v>
      </c>
      <c r="B49" s="60">
        <v>1000</v>
      </c>
      <c r="C49" s="61"/>
      <c r="D49" s="62">
        <v>25</v>
      </c>
      <c r="E49" s="63">
        <v>1</v>
      </c>
      <c r="F49" s="64"/>
      <c r="G49" s="65">
        <v>25</v>
      </c>
    </row>
    <row r="104" spans="30:30" x14ac:dyDescent="0.2">
      <c r="AD104">
        <v>24000</v>
      </c>
    </row>
  </sheetData>
  <mergeCells count="25">
    <mergeCell ref="B26:C26"/>
    <mergeCell ref="A21:C21"/>
    <mergeCell ref="B22:C22"/>
    <mergeCell ref="B23:C23"/>
    <mergeCell ref="B24:C24"/>
    <mergeCell ref="B25:C25"/>
    <mergeCell ref="E38:F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H44:I44"/>
    <mergeCell ref="H38:I38"/>
    <mergeCell ref="H39:I39"/>
    <mergeCell ref="H40:I40"/>
    <mergeCell ref="H41:I41"/>
    <mergeCell ref="H42:I42"/>
    <mergeCell ref="H43:I43"/>
  </mergeCells>
  <printOptions horizontalCentered="1"/>
  <pageMargins left="0" right="0" top="0" bottom="0" header="0" footer="0"/>
  <pageSetup scale="50" orientation="landscape" r:id="rId1"/>
  <headerFooter alignWithMargins="0"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MwNjM8L1VzZXJOYW1lPjxEYXRlVGltZT4xMi8zMS8yMDI0IDE6NTg6NTAgUE08L0RhdGVUaW1lPjxMYWJlbFN0cmluZz5BRVAgSW50ZXJuYWw8L0xhYmVsU3RyaW5nPjwvaXRlbT48L2xhYmVsSGlzdG9yeT4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153A4BE6-9D5F-4818-A48B-F10E04C78CB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b6888f76-1100-40b0-929b-1efe9044426d"/>
    <ds:schemaRef ds:uri="http://purl.org/dc/dcmitype/"/>
    <ds:schemaRef ds:uri="f88ffb1c-9230-4705-a789-27bae69f5829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66C3831-4161-48CB-AB62-F2A15601E3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9DD210-901F-4CF1-BFA1-F3BC2C016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848D4BC-074B-456E-A9EA-E977C83A9B17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117F372C-E6E8-4978-AC78-A79826349EA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2025 TEE Budget</vt:lpstr>
      <vt:lpstr>2026 TEE Budget</vt:lpstr>
      <vt:lpstr>2027 TEE Budget</vt:lpstr>
      <vt:lpstr>'2025 TEE Budget'!Print_Area</vt:lpstr>
      <vt:lpstr>'2026 TEE Budget'!Print_Area</vt:lpstr>
      <vt:lpstr>'2027 TEE Budget'!Print_Area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Tanner S Wolffram</dc:creator>
  <cp:lastModifiedBy>Tanner S Wolffram</cp:lastModifiedBy>
  <dcterms:created xsi:type="dcterms:W3CDTF">2024-12-31T13:57:12Z</dcterms:created>
  <dcterms:modified xsi:type="dcterms:W3CDTF">2025-01-16T12:49:55Z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90d1eef6-6210-4b33-9a78-64b2b8d36ec5</vt:lpwstr>
  </property>
  <property fmtid="{D5CDD505-2E9C-101B-9397-08002B2CF9AE}" pid="3" name="bjClsUserRVM">
    <vt:lpwstr>[]</vt:lpwstr>
  </property>
  <property fmtid="{D5CDD505-2E9C-101B-9397-08002B2CF9AE}" pid="4" name="bjSaver">
    <vt:lpwstr>8/MtDu8VKME3FGnbKdkmDCxQB9TfeTRA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{6848D4BC-074B-456E-A9EA-E977C83A9B17}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