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.goad\Documents\Natural Gas Cases\Rate Cases\Columbia Gas\Case No. 2024-00092 Columbia Gas\"/>
    </mc:Choice>
  </mc:AlternateContent>
  <xr:revisionPtr revIDLastSave="0" documentId="8_{E9C0F5C5-065B-4DD2-9633-10D054D86550}" xr6:coauthVersionLast="47" xr6:coauthVersionMax="47" xr10:uidLastSave="{00000000-0000-0000-0000-000000000000}"/>
  <bookViews>
    <workbookView xWindow="-110" yWindow="-110" windowWidth="19420" windowHeight="10420" xr2:uid="{164DD55C-DED1-4E6C-ABE1-2622D037DF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E26" i="1"/>
  <c r="C17" i="1"/>
  <c r="C18" i="1" s="1"/>
  <c r="D16" i="1"/>
  <c r="E16" i="1" s="1"/>
  <c r="F16" i="1" s="1"/>
  <c r="D11" i="1"/>
  <c r="E11" i="1" s="1"/>
  <c r="F11" i="1" s="1"/>
  <c r="C7" i="1"/>
  <c r="D7" i="1" s="1"/>
  <c r="D5" i="1"/>
  <c r="E5" i="1" s="1"/>
  <c r="F5" i="1" s="1"/>
  <c r="D26" i="1" l="1"/>
  <c r="E7" i="1"/>
  <c r="F7" i="1" s="1"/>
  <c r="F8" i="1" s="1"/>
  <c r="C8" i="1"/>
  <c r="D17" i="1"/>
  <c r="E17" i="1" s="1"/>
  <c r="F17" i="1" s="1"/>
  <c r="F18" i="1" s="1"/>
  <c r="C26" i="1" l="1"/>
  <c r="C13" i="1"/>
  <c r="D13" i="1" s="1"/>
  <c r="E13" i="1" s="1"/>
  <c r="F13" i="1" s="1"/>
</calcChain>
</file>

<file path=xl/sharedStrings.xml><?xml version="1.0" encoding="utf-8"?>
<sst xmlns="http://schemas.openxmlformats.org/spreadsheetml/2006/main" count="33" uniqueCount="31">
  <si>
    <t>Line No.</t>
  </si>
  <si>
    <t>Reconciliation of STI/Profit Sharing/LTI Adjustments</t>
  </si>
  <si>
    <t>AG Adj Amount</t>
  </si>
  <si>
    <t>Income Taxes</t>
  </si>
  <si>
    <t>NOI</t>
  </si>
  <si>
    <t>Rev Req Impact</t>
  </si>
  <si>
    <t>STI Adjustment</t>
  </si>
  <si>
    <t xml:space="preserve">AG STI Adjustment (Defever Testimony page 21) </t>
  </si>
  <si>
    <t>AG Payroll Tax % (Exhibit JD-1 Schedule C-9)</t>
  </si>
  <si>
    <t xml:space="preserve">Total AG ST adjustment including payroll taxes </t>
  </si>
  <si>
    <t>Profit Sharing Adjustment</t>
  </si>
  <si>
    <t>AG Profit Sharing Adjustment (Defever Testimony page 27)</t>
  </si>
  <si>
    <t>LTI Adjustment</t>
  </si>
  <si>
    <t xml:space="preserve">AG LTI Adjustment (Defever Testimony page 21) </t>
  </si>
  <si>
    <t>Total AG LTI adjustment including payroll taxes</t>
  </si>
  <si>
    <t>O&amp;M Expense</t>
  </si>
  <si>
    <t>Settlement</t>
  </si>
  <si>
    <t>AG Adjustments</t>
  </si>
  <si>
    <t>Attachment A</t>
  </si>
  <si>
    <t>Total</t>
  </si>
  <si>
    <t xml:space="preserve">AG Payroll Tax Adjustment </t>
  </si>
  <si>
    <t>Total STI/Profit Sharing Adjustment (Line 4 + Line 5)</t>
  </si>
  <si>
    <t>AG Payroll Tax Adjustment (Line 4 + Line 2)</t>
  </si>
  <si>
    <t xml:space="preserve"> LTI adjustment including payroll taxes (Line 9)</t>
  </si>
  <si>
    <t xml:space="preserve"> STI/Profit Sharing adjustment including STI payroll taxes (Line 6)</t>
  </si>
  <si>
    <t>(A)</t>
  </si>
  <si>
    <t>(B)</t>
  </si>
  <si>
    <t>(C)</t>
  </si>
  <si>
    <t>(D)</t>
  </si>
  <si>
    <t xml:space="preserve">Difference </t>
  </si>
  <si>
    <t>Between Col B &amp;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</si>
</sst>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_(&quot;$&quot;* #,##0.000_);_(&quot;$&quot;* \(#,##0.000\);_(&quot;$&quot;* &quot;-&quot;???_);_(@_)"/>
    <numFmt numFmtId="165" formatCode="_(* #,##0.000_);_(* \(#,##0.000\);_(* &quot;-&quot;?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42" fontId="1" fillId="0" borderId="0" xfId="0" applyNumberFormat="1" applyFont="1"/>
    <xf numFmtId="10" fontId="1" fillId="0" borderId="0" xfId="0" applyNumberFormat="1" applyFont="1"/>
    <xf numFmtId="42" fontId="1" fillId="0" borderId="1" xfId="0" applyNumberFormat="1" applyFont="1" applyBorder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/>
    <xf numFmtId="165" fontId="1" fillId="0" borderId="1" xfId="0" applyNumberFormat="1" applyFont="1" applyBorder="1"/>
    <xf numFmtId="0" fontId="1" fillId="0" borderId="0" xfId="0" applyFont="1" applyAlignment="1">
      <alignment horizontal="right"/>
    </xf>
    <xf numFmtId="165" fontId="0" fillId="0" borderId="0" xfId="0" applyNumberFormat="1"/>
    <xf numFmtId="42" fontId="1" fillId="0" borderId="0" xfId="0" applyNumberFormat="1" applyFont="1" applyBorder="1"/>
    <xf numFmtId="42" fontId="0" fillId="0" borderId="0" xfId="0" applyNumberFormat="1" applyBorder="1"/>
    <xf numFmtId="0" fontId="1" fillId="0" borderId="0" xfId="0" applyFont="1" applyBorder="1"/>
    <xf numFmtId="0" fontId="0" fillId="0" borderId="0" xfId="0" applyBorder="1"/>
    <xf numFmtId="0" fontId="1" fillId="0" borderId="0" xfId="0" quotePrefix="1" applyFont="1" applyAlignment="1">
      <alignment horizontal="center"/>
    </xf>
    <xf numFmtId="4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C6EBE-BB8C-4235-8DD5-064EA4CE2B2A}">
  <dimension ref="A1:G28"/>
  <sheetViews>
    <sheetView tabSelected="1" workbookViewId="0">
      <selection activeCell="B7" sqref="B7"/>
    </sheetView>
  </sheetViews>
  <sheetFormatPr defaultRowHeight="14.5" x14ac:dyDescent="0.35"/>
  <cols>
    <col min="2" max="2" width="62.7265625" customWidth="1"/>
    <col min="3" max="3" width="16.81640625" customWidth="1"/>
    <col min="4" max="4" width="16.453125" customWidth="1"/>
    <col min="5" max="5" width="13.54296875" bestFit="1" customWidth="1"/>
    <col min="6" max="6" width="18" customWidth="1"/>
  </cols>
  <sheetData>
    <row r="1" spans="1:6" x14ac:dyDescent="0.35">
      <c r="B1" s="1"/>
      <c r="C1" s="1"/>
      <c r="D1" s="1"/>
      <c r="E1" s="1"/>
    </row>
    <row r="2" spans="1:6" x14ac:dyDescent="0.3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4" t="s">
        <v>5</v>
      </c>
    </row>
    <row r="3" spans="1:6" x14ac:dyDescent="0.35">
      <c r="A3" s="5"/>
      <c r="B3" s="1"/>
      <c r="C3" s="1"/>
      <c r="D3" s="1"/>
      <c r="E3" s="1"/>
    </row>
    <row r="4" spans="1:6" x14ac:dyDescent="0.35">
      <c r="A4" s="5"/>
      <c r="B4" s="6" t="s">
        <v>6</v>
      </c>
    </row>
    <row r="5" spans="1:6" x14ac:dyDescent="0.35">
      <c r="A5" s="5">
        <v>1</v>
      </c>
      <c r="B5" s="1" t="s">
        <v>7</v>
      </c>
      <c r="C5" s="7">
        <v>-1380257.2</v>
      </c>
      <c r="D5" s="7">
        <f>(-C5*0.2495)</f>
        <v>344374.17139999999</v>
      </c>
      <c r="E5" s="7">
        <f>+C5+D5</f>
        <v>-1035883.0286</v>
      </c>
      <c r="F5" s="7">
        <f>+E5*1.339776</f>
        <v>-1387851.2205255937</v>
      </c>
    </row>
    <row r="6" spans="1:6" x14ac:dyDescent="0.35">
      <c r="A6" s="5">
        <v>2</v>
      </c>
      <c r="B6" s="1" t="s">
        <v>8</v>
      </c>
      <c r="C6" s="8">
        <v>6.8101669532339384E-2</v>
      </c>
      <c r="D6" s="1"/>
      <c r="E6" s="1"/>
      <c r="F6" s="1"/>
    </row>
    <row r="7" spans="1:6" x14ac:dyDescent="0.35">
      <c r="A7" s="5">
        <v>3</v>
      </c>
      <c r="B7" s="1" t="s">
        <v>20</v>
      </c>
      <c r="C7" s="9">
        <f>+C5*C6</f>
        <v>-93997.819704032067</v>
      </c>
      <c r="D7" s="9">
        <f>(-C7*0.2495)</f>
        <v>23452.456016156</v>
      </c>
      <c r="E7" s="9">
        <f>+C7+D7</f>
        <v>-70545.363687876059</v>
      </c>
      <c r="F7" s="9">
        <f>+E7*1.339776</f>
        <v>-94514.98518028784</v>
      </c>
    </row>
    <row r="8" spans="1:6" x14ac:dyDescent="0.35">
      <c r="A8" s="5">
        <v>4</v>
      </c>
      <c r="B8" s="10" t="s">
        <v>9</v>
      </c>
      <c r="C8" s="7">
        <f>+C7+C5</f>
        <v>-1474255.019704032</v>
      </c>
      <c r="D8" s="1"/>
      <c r="E8" s="1"/>
      <c r="F8" s="7">
        <f>+F7+F5</f>
        <v>-1482366.2057058816</v>
      </c>
    </row>
    <row r="9" spans="1:6" x14ac:dyDescent="0.35">
      <c r="A9" s="5"/>
      <c r="B9" s="10"/>
      <c r="C9" s="7"/>
      <c r="D9" s="1"/>
      <c r="E9" s="1"/>
      <c r="F9" s="7"/>
    </row>
    <row r="10" spans="1:6" x14ac:dyDescent="0.35">
      <c r="A10" s="5"/>
      <c r="B10" s="6" t="s">
        <v>10</v>
      </c>
      <c r="C10" s="7"/>
      <c r="D10" s="1"/>
      <c r="E10" s="1"/>
      <c r="F10" s="7"/>
    </row>
    <row r="11" spans="1:6" x14ac:dyDescent="0.35">
      <c r="A11" s="5">
        <v>5</v>
      </c>
      <c r="B11" s="1" t="s">
        <v>11</v>
      </c>
      <c r="C11" s="9">
        <v>-126614</v>
      </c>
      <c r="D11" s="9">
        <f>(-C11*0.2495)</f>
        <v>31590.192999999999</v>
      </c>
      <c r="E11" s="9">
        <f>+C11+D11</f>
        <v>-95023.807000000001</v>
      </c>
      <c r="F11" s="9">
        <f>+E11*1.339776</f>
        <v>-127310.616047232</v>
      </c>
    </row>
    <row r="12" spans="1:6" x14ac:dyDescent="0.35">
      <c r="A12" s="5"/>
      <c r="B12" s="10"/>
      <c r="C12" s="8"/>
      <c r="D12" s="1"/>
      <c r="E12" s="1"/>
      <c r="F12" s="7"/>
    </row>
    <row r="13" spans="1:6" x14ac:dyDescent="0.35">
      <c r="A13" s="5">
        <v>6</v>
      </c>
      <c r="B13" s="10" t="s">
        <v>21</v>
      </c>
      <c r="C13" s="16">
        <f>+C11+C8</f>
        <v>-1600869.019704032</v>
      </c>
      <c r="D13" s="7">
        <f>(-C13*0.2495)</f>
        <v>399416.82041615597</v>
      </c>
      <c r="E13" s="7">
        <f>+C13+D13</f>
        <v>-1201452.199287876</v>
      </c>
      <c r="F13" s="7">
        <f>+E13*1.339776</f>
        <v>-1609676.8217531135</v>
      </c>
    </row>
    <row r="14" spans="1:6" x14ac:dyDescent="0.35">
      <c r="A14" s="5"/>
      <c r="B14" s="10"/>
      <c r="C14" s="17"/>
      <c r="D14" s="1"/>
      <c r="E14" s="1"/>
      <c r="F14" s="7"/>
    </row>
    <row r="15" spans="1:6" x14ac:dyDescent="0.35">
      <c r="A15" s="5"/>
      <c r="B15" s="6" t="s">
        <v>12</v>
      </c>
      <c r="C15" s="1"/>
      <c r="D15" s="1"/>
      <c r="E15" s="1"/>
      <c r="F15" s="1"/>
    </row>
    <row r="16" spans="1:6" x14ac:dyDescent="0.35">
      <c r="A16" s="5">
        <v>7</v>
      </c>
      <c r="B16" s="1" t="s">
        <v>13</v>
      </c>
      <c r="C16" s="7">
        <v>-1480598.4000000001</v>
      </c>
      <c r="D16" s="7">
        <f>(-C16*0.2495)</f>
        <v>369409.30080000003</v>
      </c>
      <c r="E16" s="7">
        <f t="shared" ref="E16:E17" si="0">+C16+D16</f>
        <v>-1111189.0992000001</v>
      </c>
      <c r="F16" s="7">
        <f t="shared" ref="F16:F17" si="1">+E16*1.339776</f>
        <v>-1488744.4865697795</v>
      </c>
    </row>
    <row r="17" spans="1:7" x14ac:dyDescent="0.35">
      <c r="A17" s="5">
        <v>8</v>
      </c>
      <c r="B17" s="1" t="s">
        <v>22</v>
      </c>
      <c r="C17" s="9">
        <f>+C16*C6</f>
        <v>-100831.22294691045</v>
      </c>
      <c r="D17" s="9">
        <f>(-C17*0.2495)</f>
        <v>25157.390125254158</v>
      </c>
      <c r="E17" s="9">
        <f t="shared" si="0"/>
        <v>-75673.832821656295</v>
      </c>
      <c r="F17" s="9">
        <f t="shared" si="1"/>
        <v>-101385.98504246739</v>
      </c>
    </row>
    <row r="18" spans="1:7" x14ac:dyDescent="0.35">
      <c r="A18" s="5">
        <v>9</v>
      </c>
      <c r="B18" s="1" t="s">
        <v>14</v>
      </c>
      <c r="C18" s="7">
        <f>SUM(C16:C17)</f>
        <v>-1581429.6229469106</v>
      </c>
      <c r="D18" s="1"/>
      <c r="E18" s="1"/>
      <c r="F18" s="7">
        <f>SUM(F16:F17)</f>
        <v>-1590130.4716122469</v>
      </c>
    </row>
    <row r="19" spans="1:7" x14ac:dyDescent="0.35">
      <c r="A19" s="5"/>
      <c r="B19" s="1"/>
      <c r="C19" s="18"/>
      <c r="D19" s="18"/>
      <c r="E19" s="18"/>
      <c r="F19" s="18"/>
      <c r="G19" s="19"/>
    </row>
    <row r="20" spans="1:7" x14ac:dyDescent="0.35">
      <c r="A20" s="5"/>
      <c r="B20" s="1"/>
      <c r="C20" s="7"/>
      <c r="D20" s="1"/>
      <c r="E20" s="1"/>
      <c r="F20" s="1"/>
    </row>
    <row r="21" spans="1:7" x14ac:dyDescent="0.35">
      <c r="A21" s="5"/>
      <c r="B21" s="1"/>
      <c r="C21" s="5" t="s">
        <v>25</v>
      </c>
      <c r="D21" s="11" t="s">
        <v>26</v>
      </c>
      <c r="E21" s="20" t="s">
        <v>27</v>
      </c>
      <c r="F21" s="5" t="s">
        <v>28</v>
      </c>
    </row>
    <row r="22" spans="1:7" x14ac:dyDescent="0.35">
      <c r="A22" s="5"/>
      <c r="B22" s="1"/>
      <c r="C22" s="5" t="s">
        <v>15</v>
      </c>
      <c r="D22" s="11" t="s">
        <v>5</v>
      </c>
      <c r="E22" s="5" t="s">
        <v>16</v>
      </c>
      <c r="F22" s="21" t="s">
        <v>29</v>
      </c>
    </row>
    <row r="23" spans="1:7" x14ac:dyDescent="0.35">
      <c r="A23" s="5"/>
      <c r="B23" s="1"/>
      <c r="C23" s="2" t="s">
        <v>17</v>
      </c>
      <c r="D23" s="2" t="s">
        <v>17</v>
      </c>
      <c r="E23" s="2" t="s">
        <v>18</v>
      </c>
      <c r="F23" s="2" t="s">
        <v>30</v>
      </c>
    </row>
    <row r="24" spans="1:7" x14ac:dyDescent="0.35">
      <c r="A24" s="5">
        <v>10</v>
      </c>
      <c r="B24" s="1" t="s">
        <v>24</v>
      </c>
      <c r="C24" s="12">
        <v>-1.6</v>
      </c>
      <c r="D24" s="12">
        <v>-1.609</v>
      </c>
      <c r="E24" s="12">
        <v>-1.609</v>
      </c>
      <c r="F24" s="12">
        <f>+E24-D24</f>
        <v>0</v>
      </c>
    </row>
    <row r="25" spans="1:7" x14ac:dyDescent="0.35">
      <c r="A25" s="5">
        <v>11</v>
      </c>
      <c r="B25" s="1" t="s">
        <v>23</v>
      </c>
      <c r="C25" s="13">
        <v>-1.581</v>
      </c>
      <c r="D25" s="13">
        <v>-1.59</v>
      </c>
      <c r="E25" s="13">
        <v>-1.59</v>
      </c>
      <c r="F25" s="13">
        <f>+E25-D25</f>
        <v>0</v>
      </c>
    </row>
    <row r="26" spans="1:7" x14ac:dyDescent="0.35">
      <c r="A26" s="5">
        <v>12</v>
      </c>
      <c r="B26" s="14" t="s">
        <v>19</v>
      </c>
      <c r="C26" s="12">
        <f>+C25+C24</f>
        <v>-3.181</v>
      </c>
      <c r="D26" s="12">
        <f>SUM(D24:D25)</f>
        <v>-3.1989999999999998</v>
      </c>
      <c r="E26" s="12">
        <f>+E25+E24</f>
        <v>-3.1989999999999998</v>
      </c>
      <c r="F26" s="12">
        <f>SUM(F24:F25)</f>
        <v>0</v>
      </c>
    </row>
    <row r="27" spans="1:7" x14ac:dyDescent="0.35">
      <c r="A27" s="5"/>
      <c r="B27" s="1"/>
      <c r="C27" s="12"/>
      <c r="D27" s="12"/>
      <c r="E27" s="12"/>
      <c r="F27" s="15"/>
    </row>
    <row r="28" spans="1:7" x14ac:dyDescent="0.35">
      <c r="A28" s="5"/>
    </row>
  </sheetData>
  <pageMargins left="0.7" right="0.7" top="0.75" bottom="0.75" header="0.3" footer="0.3"/>
  <ignoredErrors>
    <ignoredError sqref="D26:E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Miller</dc:creator>
  <cp:lastModifiedBy>angela.goad</cp:lastModifiedBy>
  <dcterms:created xsi:type="dcterms:W3CDTF">2024-11-13T20:59:58Z</dcterms:created>
  <dcterms:modified xsi:type="dcterms:W3CDTF">2024-11-15T17:49:32Z</dcterms:modified>
</cp:coreProperties>
</file>