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John Ryan\CKY\2024 Rate Case\Settlement\"/>
    </mc:Choice>
  </mc:AlternateContent>
  <xr:revisionPtr revIDLastSave="0" documentId="8_{5A675929-73C3-4171-9F65-47355A450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ipulation Attachment A" sheetId="2" r:id="rId1"/>
  </sheets>
  <definedNames>
    <definedName name="_xlnm.Print_Area" localSheetId="0">'Stipulation Attachment A'!$A$1:$I$49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2" l="1"/>
  <c r="A46" i="2" s="1"/>
  <c r="A47" i="2" s="1"/>
  <c r="A48" i="2" s="1"/>
  <c r="A49" i="2" s="1"/>
  <c r="A44" i="2"/>
  <c r="A43" i="2"/>
  <c r="A42" i="2"/>
  <c r="A40" i="2"/>
  <c r="I38" i="2"/>
  <c r="F38" i="2"/>
  <c r="A38" i="2"/>
  <c r="I16" i="2" l="1"/>
  <c r="F16" i="2"/>
  <c r="A15" i="2"/>
  <c r="A16" i="2" s="1"/>
  <c r="A17" i="2" s="1"/>
  <c r="A18" i="2" s="1"/>
  <c r="A19" i="2" s="1"/>
  <c r="A20" i="2" s="1"/>
  <c r="A21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<sst xmlns="http://schemas.openxmlformats.org/spreadsheetml/2006/main" count="50" uniqueCount="44">
  <si>
    <t>Columbia Gas of Kentucky, Inc.</t>
  </si>
  <si>
    <t>Line #</t>
  </si>
  <si>
    <t>Columbia Initial Request</t>
  </si>
  <si>
    <t xml:space="preserve">Revenue </t>
  </si>
  <si>
    <t xml:space="preserve">Requirement </t>
  </si>
  <si>
    <t>Adjustment</t>
  </si>
  <si>
    <t>Settlement</t>
  </si>
  <si>
    <t>Stipulation Attachment A</t>
  </si>
  <si>
    <t>Page 1 of 1</t>
  </si>
  <si>
    <t>AG as Filed</t>
  </si>
  <si>
    <t>Reflect reduction of Cash Working Capital from Rate Base</t>
  </si>
  <si>
    <t xml:space="preserve">                                                                               All $ in Millions</t>
  </si>
  <si>
    <t>$</t>
  </si>
  <si>
    <t>Adjusted Revenue Requirement</t>
  </si>
  <si>
    <t>Long-Term Incentive ("LTI")</t>
  </si>
  <si>
    <t>Short-Term Incentive ("STI") &amp; Profit Sharing</t>
  </si>
  <si>
    <t>Labor &amp; Benefits, and associated Payroll Tax Expense</t>
  </si>
  <si>
    <t>Case No. 2024-00092</t>
  </si>
  <si>
    <t>401(k) Grandfathered Employees with Defined Benefit Plan</t>
  </si>
  <si>
    <t>Pension Restoration Plan ("PRP")</t>
  </si>
  <si>
    <t>Supplemental Executive Retirement Plan ("SERP")</t>
  </si>
  <si>
    <t>Corporate Aircraft</t>
  </si>
  <si>
    <t>Investor Relations x2 (Duplicative Adjustments)</t>
  </si>
  <si>
    <t>Investor Relations (Remaining amount of AG Adjustment)</t>
  </si>
  <si>
    <t>Directors &amp; Officers (D&amp;O) Corporate Insurance</t>
  </si>
  <si>
    <t>AGA Dues</t>
  </si>
  <si>
    <t>Rate Case Expense</t>
  </si>
  <si>
    <t>Customer Deposits (CKY inclusive of Interest Expense Offset)</t>
  </si>
  <si>
    <t>Long-Term Debt (Accepted in CKY Rebuttal)</t>
  </si>
  <si>
    <t>Return on Rate Base:</t>
  </si>
  <si>
    <t xml:space="preserve">Interest Sychronization </t>
  </si>
  <si>
    <t>Equity Return*</t>
  </si>
  <si>
    <t>Green Path Rider Return (Staff 5-8)</t>
  </si>
  <si>
    <t>Green Path Rider Amortization Expense (Staff 5-8)</t>
  </si>
  <si>
    <t>*The Return on Equity agreed to as part of this Stipulation is 9.75%.</t>
  </si>
  <si>
    <t>Operating Income Recommendations:</t>
  </si>
  <si>
    <t>Weighted Average Cost of Capital</t>
  </si>
  <si>
    <t xml:space="preserve">     STD interest cost</t>
  </si>
  <si>
    <t xml:space="preserve">     LTD interest cost</t>
  </si>
  <si>
    <t>Capital Structure - Equity</t>
  </si>
  <si>
    <t xml:space="preserve">                                  LTD</t>
  </si>
  <si>
    <t xml:space="preserve">                                  STD</t>
  </si>
  <si>
    <t xml:space="preserve">     Return on Equity</t>
  </si>
  <si>
    <t>Overall Rate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</si>
</sst>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&quot;$&quot;* #,##0_);_(&quot;$&quot;* \(#,##0\);_(&quot;$&quot;* &quot;-&quot;??_);_(@_)"/>
    <numFmt numFmtId="167" formatCode="0.000_);\(0.000\)"/>
    <numFmt numFmtId="168" formatCode="_(&quot;$&quot;* #,##0.000_);_(&quot;$&quot;* \(#,##0.000\);_(&quot;$&quot;* &quot;-&quot;??_);_(@_)"/>
    <numFmt numFmtId="169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2" applyNumberFormat="1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7" fontId="0" fillId="0" borderId="0" xfId="2" applyNumberFormat="1" applyFont="1" applyBorder="1"/>
    <xf numFmtId="167" fontId="0" fillId="0" borderId="0" xfId="2" applyNumberFormat="1" applyFont="1" applyFill="1" applyBorder="1"/>
    <xf numFmtId="0" fontId="3" fillId="2" borderId="5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Continuous"/>
    </xf>
    <xf numFmtId="0" fontId="6" fillId="0" borderId="0" xfId="0" applyFont="1"/>
    <xf numFmtId="164" fontId="0" fillId="0" borderId="0" xfId="2" applyNumberFormat="1" applyFont="1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164" fontId="0" fillId="0" borderId="5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Fill="1" applyBorder="1"/>
    <xf numFmtId="164" fontId="0" fillId="0" borderId="5" xfId="2" applyNumberFormat="1" applyFont="1" applyFill="1" applyBorder="1"/>
    <xf numFmtId="10" fontId="0" fillId="0" borderId="5" xfId="2" applyNumberFormat="1" applyFont="1" applyFill="1" applyBorder="1"/>
    <xf numFmtId="164" fontId="0" fillId="0" borderId="6" xfId="2" applyNumberFormat="1" applyFont="1" applyFill="1" applyBorder="1"/>
    <xf numFmtId="167" fontId="0" fillId="0" borderId="2" xfId="2" applyNumberFormat="1" applyFont="1" applyFill="1" applyBorder="1"/>
    <xf numFmtId="0" fontId="3" fillId="0" borderId="6" xfId="0" applyFont="1" applyBorder="1" applyAlignment="1">
      <alignment horizontal="center"/>
    </xf>
    <xf numFmtId="165" fontId="0" fillId="0" borderId="5" xfId="2" applyNumberFormat="1" applyFont="1" applyFill="1" applyBorder="1"/>
    <xf numFmtId="164" fontId="0" fillId="0" borderId="2" xfId="2" applyNumberFormat="1" applyFont="1" applyFill="1" applyBorder="1"/>
    <xf numFmtId="168" fontId="3" fillId="0" borderId="1" xfId="1" applyNumberFormat="1" applyFont="1" applyBorder="1"/>
    <xf numFmtId="168" fontId="0" fillId="0" borderId="0" xfId="0" applyNumberFormat="1"/>
    <xf numFmtId="168" fontId="0" fillId="0" borderId="5" xfId="0" applyNumberFormat="1" applyBorder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5" xfId="2" applyNumberFormat="1" applyFont="1" applyBorder="1"/>
    <xf numFmtId="168" fontId="0" fillId="0" borderId="0" xfId="2" applyNumberFormat="1" applyFont="1" applyFill="1" applyBorder="1"/>
    <xf numFmtId="168" fontId="0" fillId="0" borderId="5" xfId="2" applyNumberFormat="1" applyFont="1" applyFill="1" applyBorder="1"/>
    <xf numFmtId="168" fontId="1" fillId="0" borderId="1" xfId="2" applyNumberFormat="1" applyFont="1" applyFill="1" applyBorder="1"/>
    <xf numFmtId="167" fontId="1" fillId="0" borderId="1" xfId="2" applyNumberFormat="1" applyFont="1" applyFill="1" applyBorder="1"/>
    <xf numFmtId="168" fontId="1" fillId="0" borderId="1" xfId="0" applyNumberFormat="1" applyFont="1" applyBorder="1"/>
    <xf numFmtId="168" fontId="1" fillId="0" borderId="1" xfId="1" applyNumberFormat="1" applyFont="1" applyBorder="1" applyAlignment="1">
      <alignment vertical="center"/>
    </xf>
    <xf numFmtId="168" fontId="1" fillId="0" borderId="1" xfId="1" applyNumberFormat="1" applyFont="1" applyFill="1" applyBorder="1" applyAlignment="1">
      <alignment vertical="center"/>
    </xf>
    <xf numFmtId="168" fontId="1" fillId="0" borderId="1" xfId="1" applyNumberFormat="1" applyFont="1" applyFill="1" applyBorder="1"/>
    <xf numFmtId="44" fontId="1" fillId="0" borderId="1" xfId="0" applyNumberFormat="1" applyFont="1" applyBorder="1"/>
    <xf numFmtId="44" fontId="1" fillId="0" borderId="1" xfId="2" applyNumberFormat="1" applyFont="1" applyFill="1" applyBorder="1"/>
    <xf numFmtId="168" fontId="1" fillId="0" borderId="1" xfId="1" applyNumberFormat="1" applyFont="1" applyBorder="1"/>
    <xf numFmtId="168" fontId="1" fillId="0" borderId="7" xfId="1" applyNumberFormat="1" applyFont="1" applyFill="1" applyBorder="1" applyAlignment="1">
      <alignment vertical="center"/>
    </xf>
    <xf numFmtId="10" fontId="0" fillId="0" borderId="5" xfId="0" applyNumberFormat="1" applyBorder="1"/>
    <xf numFmtId="169" fontId="1" fillId="0" borderId="1" xfId="2" applyNumberFormat="1" applyFont="1" applyFill="1" applyBorder="1"/>
    <xf numFmtId="169" fontId="0" fillId="0" borderId="0" xfId="0" applyNumberFormat="1"/>
    <xf numFmtId="167" fontId="1" fillId="0" borderId="3" xfId="2" applyNumberFormat="1" applyFont="1" applyFill="1" applyBorder="1"/>
    <xf numFmtId="164" fontId="0" fillId="0" borderId="4" xfId="2" applyNumberFormat="1" applyFont="1" applyFill="1" applyBorder="1"/>
    <xf numFmtId="10" fontId="0" fillId="0" borderId="6" xfId="2" applyNumberFormat="1" applyFont="1" applyFill="1" applyBorder="1"/>
    <xf numFmtId="167" fontId="1" fillId="0" borderId="2" xfId="2" applyNumberFormat="1" applyFont="1" applyFill="1" applyBorder="1"/>
    <xf numFmtId="165" fontId="0" fillId="0" borderId="4" xfId="2" applyNumberFormat="1" applyFont="1" applyFill="1" applyBorder="1"/>
    <xf numFmtId="164" fontId="0" fillId="0" borderId="3" xfId="2" applyNumberFormat="1" applyFont="1" applyBorder="1"/>
    <xf numFmtId="164" fontId="0" fillId="0" borderId="1" xfId="2" applyNumberFormat="1" applyFont="1" applyBorder="1"/>
    <xf numFmtId="166" fontId="3" fillId="0" borderId="1" xfId="1" applyNumberFormat="1" applyFont="1" applyBorder="1"/>
    <xf numFmtId="0" fontId="0" fillId="0" borderId="1" xfId="0" applyBorder="1"/>
    <xf numFmtId="0" fontId="0" fillId="0" borderId="2" xfId="0" applyBorder="1"/>
    <xf numFmtId="168" fontId="3" fillId="0" borderId="3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6"/>
  <sheetViews>
    <sheetView tabSelected="1" workbookViewId="0">
      <selection activeCell="F21" sqref="F21"/>
    </sheetView>
  </sheetViews>
  <sheetFormatPr defaultRowHeight="15" x14ac:dyDescent="0.25"/>
  <cols>
    <col min="1" max="1" width="5.5703125" style="2" bestFit="1" customWidth="1"/>
    <col min="2" max="2" width="2.140625" customWidth="1"/>
    <col min="3" max="3" width="61.28515625" bestFit="1" customWidth="1"/>
    <col min="4" max="4" width="1.5703125" customWidth="1"/>
    <col min="5" max="6" width="14.5703125" customWidth="1"/>
    <col min="7" max="7" width="1.5703125" customWidth="1"/>
    <col min="8" max="9" width="14.5703125" customWidth="1"/>
    <col min="10" max="10" width="1.5703125" customWidth="1"/>
  </cols>
  <sheetData>
    <row r="1" spans="1:10" ht="15.75" x14ac:dyDescent="0.25">
      <c r="I1" s="3" t="s">
        <v>0</v>
      </c>
    </row>
    <row r="2" spans="1:10" ht="15.75" x14ac:dyDescent="0.25">
      <c r="I2" s="3" t="s">
        <v>17</v>
      </c>
    </row>
    <row r="3" spans="1:10" ht="15.75" x14ac:dyDescent="0.25">
      <c r="I3" s="3" t="s">
        <v>7</v>
      </c>
    </row>
    <row r="4" spans="1:10" ht="15.75" x14ac:dyDescent="0.25">
      <c r="I4" s="3" t="s">
        <v>8</v>
      </c>
    </row>
    <row r="5" spans="1:10" ht="15.75" x14ac:dyDescent="0.25">
      <c r="I5" s="3"/>
    </row>
    <row r="6" spans="1:10" x14ac:dyDescent="0.25">
      <c r="A6" s="1"/>
      <c r="B6" s="7"/>
      <c r="C6" s="7" t="s">
        <v>0</v>
      </c>
      <c r="D6" s="7"/>
      <c r="E6" s="8"/>
      <c r="F6" s="9"/>
      <c r="G6" s="7"/>
      <c r="H6" s="8"/>
      <c r="I6" s="9"/>
      <c r="J6" s="7"/>
    </row>
    <row r="7" spans="1:10" x14ac:dyDescent="0.25">
      <c r="A7" s="1"/>
      <c r="B7" s="7"/>
      <c r="C7" s="7" t="s">
        <v>17</v>
      </c>
      <c r="D7" s="7"/>
      <c r="E7" s="16" t="s">
        <v>9</v>
      </c>
      <c r="F7" s="17"/>
      <c r="G7" s="7"/>
      <c r="H7" s="16" t="s">
        <v>6</v>
      </c>
      <c r="I7" s="17"/>
      <c r="J7" s="7"/>
    </row>
    <row r="8" spans="1:10" x14ac:dyDescent="0.25">
      <c r="A8" s="1"/>
      <c r="B8" s="7"/>
      <c r="C8" s="7"/>
      <c r="D8" s="7"/>
      <c r="E8" s="10"/>
      <c r="F8" s="11" t="s">
        <v>12</v>
      </c>
      <c r="G8" s="7"/>
      <c r="H8" s="10"/>
      <c r="I8" s="11" t="s">
        <v>12</v>
      </c>
      <c r="J8" s="7"/>
    </row>
    <row r="9" spans="1:10" x14ac:dyDescent="0.25">
      <c r="A9" s="1"/>
      <c r="B9" s="7"/>
      <c r="C9" s="18" t="s">
        <v>11</v>
      </c>
      <c r="D9" s="7"/>
      <c r="E9" s="10"/>
      <c r="F9" s="11" t="s">
        <v>3</v>
      </c>
      <c r="G9" s="7"/>
      <c r="H9" s="10"/>
      <c r="I9" s="11" t="s">
        <v>3</v>
      </c>
      <c r="J9" s="7"/>
    </row>
    <row r="10" spans="1:10" x14ac:dyDescent="0.25">
      <c r="A10" s="1"/>
      <c r="B10" s="7"/>
      <c r="C10" s="7"/>
      <c r="D10" s="7"/>
      <c r="E10" s="10"/>
      <c r="F10" s="11" t="s">
        <v>4</v>
      </c>
      <c r="G10" s="7"/>
      <c r="H10" s="10"/>
      <c r="I10" s="11" t="s">
        <v>4</v>
      </c>
      <c r="J10" s="7"/>
    </row>
    <row r="11" spans="1:10" x14ac:dyDescent="0.25">
      <c r="A11" s="1" t="s">
        <v>1</v>
      </c>
      <c r="B11" s="7"/>
      <c r="C11" s="7"/>
      <c r="D11" s="7"/>
      <c r="E11" s="13"/>
      <c r="F11" s="12" t="s">
        <v>5</v>
      </c>
      <c r="G11" s="7"/>
      <c r="H11" s="30"/>
      <c r="I11" s="12" t="s">
        <v>5</v>
      </c>
      <c r="J11" s="7"/>
    </row>
    <row r="12" spans="1:10" ht="6.95" customHeight="1" x14ac:dyDescent="0.25">
      <c r="E12" s="20"/>
      <c r="F12" s="21"/>
      <c r="H12" s="4"/>
      <c r="I12" s="6"/>
    </row>
    <row r="13" spans="1:10" x14ac:dyDescent="0.25">
      <c r="A13" s="2">
        <v>1</v>
      </c>
      <c r="B13" t="s">
        <v>2</v>
      </c>
      <c r="E13" s="22"/>
      <c r="F13" s="33">
        <v>23.773</v>
      </c>
      <c r="G13" s="34"/>
      <c r="H13" s="35"/>
      <c r="I13" s="33">
        <v>23.773</v>
      </c>
    </row>
    <row r="14" spans="1:10" x14ac:dyDescent="0.25">
      <c r="E14" s="22"/>
      <c r="F14" s="33"/>
      <c r="G14" s="34"/>
      <c r="H14" s="35"/>
      <c r="I14" s="33"/>
    </row>
    <row r="15" spans="1:10" x14ac:dyDescent="0.25">
      <c r="A15" s="2">
        <f>+A13+1</f>
        <v>2</v>
      </c>
      <c r="B15" t="s">
        <v>29</v>
      </c>
      <c r="E15" s="23"/>
      <c r="F15" s="36"/>
      <c r="G15" s="37"/>
      <c r="H15" s="38"/>
      <c r="I15" s="36"/>
    </row>
    <row r="16" spans="1:10" x14ac:dyDescent="0.25">
      <c r="A16" s="2">
        <f>+A15+1</f>
        <v>3</v>
      </c>
      <c r="C16" t="s">
        <v>31</v>
      </c>
      <c r="E16" s="24"/>
      <c r="F16" s="41">
        <f>-4.449</f>
        <v>-4.4489999999999998</v>
      </c>
      <c r="G16" s="19"/>
      <c r="H16" s="26"/>
      <c r="I16" s="41">
        <f>-3.9001395</f>
        <v>-3.9001394999999999</v>
      </c>
    </row>
    <row r="17" spans="1:9" x14ac:dyDescent="0.25">
      <c r="A17" s="2">
        <f t="shared" ref="A17:A21" si="0">+A16+1</f>
        <v>4</v>
      </c>
      <c r="C17" t="s">
        <v>30</v>
      </c>
      <c r="E17" s="24"/>
      <c r="F17" s="49">
        <v>-0.122115</v>
      </c>
      <c r="G17" s="37"/>
      <c r="H17" s="38"/>
      <c r="I17" s="45">
        <v>0</v>
      </c>
    </row>
    <row r="18" spans="1:9" x14ac:dyDescent="0.25">
      <c r="A18" s="2">
        <f t="shared" si="0"/>
        <v>5</v>
      </c>
      <c r="C18" t="s">
        <v>28</v>
      </c>
      <c r="E18" s="27"/>
      <c r="F18" s="49">
        <v>-0.104336</v>
      </c>
      <c r="G18" s="19"/>
      <c r="H18" s="27"/>
      <c r="I18" s="46">
        <v>-0.208672</v>
      </c>
    </row>
    <row r="19" spans="1:9" x14ac:dyDescent="0.25">
      <c r="A19" s="2">
        <f t="shared" si="0"/>
        <v>6</v>
      </c>
      <c r="C19" t="s">
        <v>27</v>
      </c>
      <c r="E19" s="22"/>
      <c r="F19" s="49">
        <v>-0.17879600000000001</v>
      </c>
      <c r="H19" s="22"/>
      <c r="I19" s="43">
        <v>0</v>
      </c>
    </row>
    <row r="20" spans="1:9" x14ac:dyDescent="0.25">
      <c r="A20" s="2">
        <f t="shared" si="0"/>
        <v>7</v>
      </c>
      <c r="C20" t="s">
        <v>10</v>
      </c>
      <c r="E20" s="26"/>
      <c r="F20" s="44">
        <v>-0.85357000000000005</v>
      </c>
      <c r="G20" s="19"/>
      <c r="H20" s="31"/>
      <c r="I20" s="45">
        <v>-0.85116602462100843</v>
      </c>
    </row>
    <row r="21" spans="1:9" ht="14.45" customHeight="1" x14ac:dyDescent="0.25">
      <c r="A21" s="2">
        <f t="shared" si="0"/>
        <v>8</v>
      </c>
      <c r="C21" t="s">
        <v>32</v>
      </c>
      <c r="E21" s="22"/>
      <c r="F21" s="47">
        <v>0</v>
      </c>
      <c r="H21" s="22"/>
      <c r="I21" s="45">
        <v>-5.341395051993738E-3</v>
      </c>
    </row>
    <row r="22" spans="1:9" ht="14.45" customHeight="1" x14ac:dyDescent="0.25">
      <c r="E22" s="22"/>
      <c r="F22" s="47"/>
      <c r="H22" s="22"/>
      <c r="I22" s="45"/>
    </row>
    <row r="23" spans="1:9" ht="14.45" customHeight="1" x14ac:dyDescent="0.25">
      <c r="A23" s="2">
        <f>+A21+1</f>
        <v>9</v>
      </c>
      <c r="B23" t="s">
        <v>35</v>
      </c>
      <c r="E23" s="23"/>
      <c r="F23" s="36"/>
      <c r="G23" s="37"/>
      <c r="H23" s="38"/>
      <c r="I23" s="36"/>
    </row>
    <row r="24" spans="1:9" ht="14.45" customHeight="1" x14ac:dyDescent="0.25">
      <c r="A24" s="2">
        <f>+A23+1</f>
        <v>10</v>
      </c>
      <c r="C24" t="s">
        <v>14</v>
      </c>
      <c r="E24" s="24"/>
      <c r="F24" s="44">
        <v>-1.5901320333619999</v>
      </c>
      <c r="G24" s="37"/>
      <c r="H24" s="38"/>
      <c r="I24" s="44">
        <v>-1.5901320333619999</v>
      </c>
    </row>
    <row r="25" spans="1:9" ht="14.45" customHeight="1" x14ac:dyDescent="0.25">
      <c r="A25" s="2">
        <f t="shared" ref="A25:A33" si="1">+A24+1</f>
        <v>11</v>
      </c>
      <c r="C25" t="s">
        <v>15</v>
      </c>
      <c r="E25" s="24"/>
      <c r="F25" s="44">
        <v>-1.6092245053379999</v>
      </c>
      <c r="G25" s="37"/>
      <c r="H25" s="38"/>
      <c r="I25" s="45">
        <v>-1.6092245053379999</v>
      </c>
    </row>
    <row r="26" spans="1:9" x14ac:dyDescent="0.25">
      <c r="A26" s="2">
        <f t="shared" si="1"/>
        <v>12</v>
      </c>
      <c r="C26" t="s">
        <v>16</v>
      </c>
      <c r="E26" s="25"/>
      <c r="F26" s="44">
        <v>-2.1286959980959996</v>
      </c>
      <c r="G26" s="39"/>
      <c r="H26" s="40"/>
      <c r="I26" s="41">
        <v>0</v>
      </c>
    </row>
    <row r="27" spans="1:9" ht="14.45" customHeight="1" x14ac:dyDescent="0.25">
      <c r="A27" s="2">
        <f t="shared" si="1"/>
        <v>13</v>
      </c>
      <c r="C27" t="s">
        <v>18</v>
      </c>
      <c r="E27" s="25"/>
      <c r="F27" s="49">
        <v>-0.29616458108799998</v>
      </c>
      <c r="G27" s="39"/>
      <c r="H27" s="40"/>
      <c r="I27" s="46">
        <v>-0.29616458108799998</v>
      </c>
    </row>
    <row r="28" spans="1:9" ht="14.45" customHeight="1" x14ac:dyDescent="0.25">
      <c r="A28" s="2">
        <f t="shared" si="1"/>
        <v>14</v>
      </c>
      <c r="C28" t="s">
        <v>19</v>
      </c>
      <c r="E28" s="25"/>
      <c r="F28" s="49">
        <v>-6.4462733219999993E-3</v>
      </c>
      <c r="G28" s="39"/>
      <c r="H28" s="40"/>
      <c r="I28" s="46">
        <v>-6.4462733219999993E-3</v>
      </c>
    </row>
    <row r="29" spans="1:9" ht="14.45" customHeight="1" x14ac:dyDescent="0.25">
      <c r="A29" s="2">
        <f t="shared" si="1"/>
        <v>15</v>
      </c>
      <c r="C29" t="s">
        <v>20</v>
      </c>
      <c r="E29" s="25"/>
      <c r="F29" s="49">
        <v>-5.4438883781999993E-2</v>
      </c>
      <c r="G29" s="39"/>
      <c r="H29" s="40"/>
      <c r="I29" s="46">
        <v>-5.4438883781999993E-2</v>
      </c>
    </row>
    <row r="30" spans="1:9" ht="14.45" customHeight="1" x14ac:dyDescent="0.25">
      <c r="A30" s="2">
        <f t="shared" si="1"/>
        <v>16</v>
      </c>
      <c r="C30" t="s">
        <v>21</v>
      </c>
      <c r="E30" s="25"/>
      <c r="F30" s="49">
        <v>-0.25221710517399998</v>
      </c>
      <c r="G30" s="39"/>
      <c r="H30" s="40"/>
      <c r="I30" s="41">
        <v>0</v>
      </c>
    </row>
    <row r="31" spans="1:9" ht="14.45" customHeight="1" x14ac:dyDescent="0.25">
      <c r="A31" s="2">
        <f t="shared" si="1"/>
        <v>17</v>
      </c>
      <c r="C31" t="s">
        <v>22</v>
      </c>
      <c r="E31" s="25"/>
      <c r="F31" s="44">
        <v>-2.6255668223999998E-2</v>
      </c>
      <c r="G31" s="39"/>
      <c r="H31" s="40"/>
      <c r="I31" s="41">
        <v>0</v>
      </c>
    </row>
    <row r="32" spans="1:9" ht="14.45" customHeight="1" x14ac:dyDescent="0.25">
      <c r="A32" s="2">
        <f t="shared" si="1"/>
        <v>18</v>
      </c>
      <c r="C32" t="s">
        <v>23</v>
      </c>
      <c r="E32" s="25"/>
      <c r="F32" s="44">
        <v>-1.9133697557999998E-2</v>
      </c>
      <c r="G32" s="39"/>
      <c r="H32" s="40"/>
      <c r="I32" s="41">
        <v>0</v>
      </c>
    </row>
    <row r="33" spans="1:9" ht="14.45" customHeight="1" x14ac:dyDescent="0.25">
      <c r="A33" s="2">
        <f t="shared" si="1"/>
        <v>19</v>
      </c>
      <c r="C33" t="s">
        <v>24</v>
      </c>
      <c r="E33" s="22"/>
      <c r="F33" s="44">
        <v>-0.106617399068</v>
      </c>
      <c r="G33" s="34"/>
      <c r="H33" s="35"/>
      <c r="I33" s="41">
        <v>0</v>
      </c>
    </row>
    <row r="34" spans="1:9" ht="14.45" customHeight="1" x14ac:dyDescent="0.25">
      <c r="A34" s="2">
        <f>+A33+1</f>
        <v>20</v>
      </c>
      <c r="C34" t="s">
        <v>25</v>
      </c>
      <c r="E34" s="22"/>
      <c r="F34" s="44">
        <v>-2.0674126621999998E-2</v>
      </c>
      <c r="G34" s="34"/>
      <c r="H34" s="35"/>
      <c r="I34" s="45">
        <v>-2.0674126621999998E-2</v>
      </c>
    </row>
    <row r="35" spans="1:9" ht="14.45" customHeight="1" x14ac:dyDescent="0.25">
      <c r="A35" s="2">
        <f>+A34+1</f>
        <v>21</v>
      </c>
      <c r="C35" t="s">
        <v>26</v>
      </c>
      <c r="E35" s="22"/>
      <c r="F35" s="44">
        <v>-0.76568977299999985</v>
      </c>
      <c r="H35" s="22"/>
      <c r="I35" s="45">
        <v>-0.89715901202637316</v>
      </c>
    </row>
    <row r="36" spans="1:9" x14ac:dyDescent="0.25">
      <c r="A36" s="2">
        <f>+A35+1</f>
        <v>22</v>
      </c>
      <c r="C36" t="s">
        <v>33</v>
      </c>
      <c r="E36" s="26"/>
      <c r="F36" s="48">
        <v>0</v>
      </c>
      <c r="G36" s="19"/>
      <c r="H36" s="31"/>
      <c r="I36" s="50">
        <v>-1.9954066529759999E-2</v>
      </c>
    </row>
    <row r="37" spans="1:9" x14ac:dyDescent="0.25">
      <c r="E37" s="22"/>
      <c r="F37" s="42"/>
      <c r="G37" s="19"/>
      <c r="H37" s="31"/>
      <c r="I37" s="42"/>
    </row>
    <row r="38" spans="1:9" x14ac:dyDescent="0.25">
      <c r="A38" s="2">
        <f>A36+1</f>
        <v>23</v>
      </c>
      <c r="B38" t="s">
        <v>13</v>
      </c>
      <c r="E38" s="26"/>
      <c r="F38" s="64">
        <f>F13 + SUM(F16:F37)</f>
        <v>11.189492955366001</v>
      </c>
      <c r="G38" s="19"/>
      <c r="H38" s="26"/>
      <c r="I38" s="64">
        <f>I13 + SUM(I16:I37)</f>
        <v>14.313487598256867</v>
      </c>
    </row>
    <row r="39" spans="1:9" x14ac:dyDescent="0.25">
      <c r="E39" s="28"/>
      <c r="F39" s="29"/>
      <c r="G39" s="19"/>
      <c r="H39" s="28"/>
      <c r="I39" s="32"/>
    </row>
    <row r="40" spans="1:9" x14ac:dyDescent="0.25">
      <c r="A40" s="2">
        <f>A38+1</f>
        <v>24</v>
      </c>
      <c r="C40" t="s">
        <v>34</v>
      </c>
      <c r="E40" s="19"/>
      <c r="F40" s="15"/>
      <c r="G40" s="19"/>
      <c r="H40" s="19"/>
      <c r="I40" s="19"/>
    </row>
    <row r="41" spans="1:9" x14ac:dyDescent="0.25">
      <c r="E41" s="19"/>
      <c r="F41" s="15"/>
      <c r="G41" s="19"/>
      <c r="H41" s="19"/>
      <c r="I41" s="19"/>
    </row>
    <row r="42" spans="1:9" x14ac:dyDescent="0.25">
      <c r="A42" s="2">
        <f>A40+1</f>
        <v>25</v>
      </c>
      <c r="B42" t="s">
        <v>36</v>
      </c>
      <c r="E42" s="55"/>
      <c r="F42" s="54"/>
      <c r="G42" s="19"/>
      <c r="H42" s="58"/>
      <c r="I42" s="59"/>
    </row>
    <row r="43" spans="1:9" x14ac:dyDescent="0.25">
      <c r="A43" s="2">
        <f>A42+1</f>
        <v>26</v>
      </c>
      <c r="C43" t="s">
        <v>42</v>
      </c>
      <c r="E43" s="51">
        <v>9.6000000000000002E-2</v>
      </c>
      <c r="F43" s="42"/>
      <c r="H43" s="51">
        <v>9.7500000000000003E-2</v>
      </c>
      <c r="I43" s="60"/>
    </row>
    <row r="44" spans="1:9" x14ac:dyDescent="0.25">
      <c r="A44" s="2">
        <f>A43+1</f>
        <v>27</v>
      </c>
      <c r="C44" t="s">
        <v>37</v>
      </c>
      <c r="E44" s="51">
        <v>5.2499999999999998E-2</v>
      </c>
      <c r="F44" s="52"/>
      <c r="G44" s="53"/>
      <c r="H44" s="51">
        <v>5.2499999999999998E-2</v>
      </c>
      <c r="I44" s="60"/>
    </row>
    <row r="45" spans="1:9" x14ac:dyDescent="0.25">
      <c r="A45" s="2">
        <f t="shared" ref="A45:A49" si="2">A44+1</f>
        <v>28</v>
      </c>
      <c r="C45" t="s">
        <v>38</v>
      </c>
      <c r="E45" s="51">
        <v>4.8399999999999999E-2</v>
      </c>
      <c r="F45" s="52"/>
      <c r="G45" s="53"/>
      <c r="H45" s="51">
        <v>4.8000000000000001E-2</v>
      </c>
      <c r="I45" s="61"/>
    </row>
    <row r="46" spans="1:9" x14ac:dyDescent="0.25">
      <c r="A46" s="2">
        <f t="shared" si="2"/>
        <v>29</v>
      </c>
      <c r="C46" t="s">
        <v>39</v>
      </c>
      <c r="E46" s="51">
        <v>0.52639999999999998</v>
      </c>
      <c r="F46" s="42"/>
      <c r="H46" s="51">
        <v>0.52639999999999998</v>
      </c>
      <c r="I46" s="60"/>
    </row>
    <row r="47" spans="1:9" x14ac:dyDescent="0.25">
      <c r="A47" s="2">
        <f t="shared" si="2"/>
        <v>30</v>
      </c>
      <c r="C47" t="s">
        <v>40</v>
      </c>
      <c r="E47" s="51">
        <v>0.45529999999999998</v>
      </c>
      <c r="F47" s="42"/>
      <c r="H47" s="51">
        <v>0.45529999999999998</v>
      </c>
      <c r="I47" s="60"/>
    </row>
    <row r="48" spans="1:9" x14ac:dyDescent="0.25">
      <c r="A48" s="2">
        <f t="shared" si="2"/>
        <v>31</v>
      </c>
      <c r="C48" t="s">
        <v>41</v>
      </c>
      <c r="E48" s="51">
        <v>1.83E-2</v>
      </c>
      <c r="F48" s="42"/>
      <c r="H48" s="51">
        <v>1.83E-2</v>
      </c>
      <c r="I48" s="62"/>
    </row>
    <row r="49" spans="1:9" x14ac:dyDescent="0.25">
      <c r="A49" s="2">
        <f t="shared" si="2"/>
        <v>32</v>
      </c>
      <c r="C49" t="s">
        <v>43</v>
      </c>
      <c r="E49" s="56">
        <v>7.3499999999999996E-2</v>
      </c>
      <c r="F49" s="57"/>
      <c r="G49" s="19"/>
      <c r="H49" s="56">
        <v>7.4099999999999999E-2</v>
      </c>
      <c r="I49" s="63"/>
    </row>
    <row r="50" spans="1:9" x14ac:dyDescent="0.25">
      <c r="A50"/>
      <c r="D50" s="5"/>
      <c r="E50" s="5"/>
      <c r="F50" s="14"/>
      <c r="G50" s="5"/>
      <c r="H50" s="5"/>
    </row>
    <row r="51" spans="1:9" x14ac:dyDescent="0.25">
      <c r="A51"/>
      <c r="D51" s="5"/>
      <c r="E51" s="5"/>
      <c r="F51" s="14"/>
      <c r="G51" s="5"/>
      <c r="H51" s="5"/>
    </row>
    <row r="52" spans="1:9" x14ac:dyDescent="0.25">
      <c r="A52"/>
      <c r="D52" s="5"/>
      <c r="E52" s="5"/>
      <c r="F52" s="14"/>
      <c r="G52" s="5"/>
      <c r="H52" s="5"/>
    </row>
    <row r="53" spans="1:9" x14ac:dyDescent="0.25">
      <c r="A53"/>
      <c r="D53" s="5"/>
      <c r="E53" s="5"/>
      <c r="F53" s="14"/>
      <c r="G53" s="5"/>
      <c r="H53" s="5"/>
    </row>
    <row r="54" spans="1:9" x14ac:dyDescent="0.25">
      <c r="A54"/>
      <c r="D54" s="5"/>
      <c r="E54" s="5"/>
      <c r="F54" s="14"/>
      <c r="G54" s="5"/>
      <c r="H54" s="5"/>
    </row>
    <row r="55" spans="1:9" x14ac:dyDescent="0.25">
      <c r="A55"/>
      <c r="D55" s="5"/>
      <c r="E55" s="5"/>
      <c r="F55" s="14"/>
      <c r="G55" s="5"/>
      <c r="H55" s="5"/>
    </row>
    <row r="56" spans="1:9" x14ac:dyDescent="0.25">
      <c r="F56" s="14"/>
    </row>
    <row r="57" spans="1:9" x14ac:dyDescent="0.25">
      <c r="F57" s="14"/>
    </row>
    <row r="58" spans="1:9" x14ac:dyDescent="0.25">
      <c r="F58" s="14"/>
    </row>
    <row r="59" spans="1:9" x14ac:dyDescent="0.25">
      <c r="F59" s="14"/>
    </row>
    <row r="60" spans="1:9" x14ac:dyDescent="0.25">
      <c r="F60" s="14"/>
    </row>
    <row r="61" spans="1:9" x14ac:dyDescent="0.25">
      <c r="F61" s="14"/>
    </row>
    <row r="62" spans="1:9" x14ac:dyDescent="0.25">
      <c r="F62" s="14"/>
    </row>
    <row r="63" spans="1:9" x14ac:dyDescent="0.25">
      <c r="F63" s="14"/>
    </row>
    <row r="64" spans="1:9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</sheetData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Stipulation Attachment A</vt:lpstr>
      <vt:lpstr>'Stipulation Attachment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Samford</dc:creator>
  <cp:lastModifiedBy>Ryan \ John \ Robert</cp:lastModifiedBy>
  <cp:lastPrinted>2024-10-11T20:26:25Z</cp:lastPrinted>
  <dcterms:created xsi:type="dcterms:W3CDTF">2021-09-17T14:33:31Z</dcterms:created>
  <dcterms:modified xsi:type="dcterms:W3CDTF">2024-10-13T17:56:38Z</dcterms:modified>
</cp:coreProperties>
</file>