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John Ryan\CKY\2024 Rate Case\Discovery\Set 1\Final Responses\5.29.2024 Additions\FINAL BATCH\"/>
    </mc:Choice>
  </mc:AlternateContent>
  <xr:revisionPtr revIDLastSave="0" documentId="8_{4F9A1487-7740-4DE3-9DAF-6016F8B087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36" i="1"/>
  <c r="A15" i="1" l="1"/>
  <c r="E11" i="1"/>
  <c r="G11" i="1" s="1"/>
  <c r="F21" i="1" l="1"/>
  <c r="F19" i="1"/>
  <c r="F15" i="1"/>
  <c r="F14" i="1"/>
  <c r="D15" i="1" l="1"/>
  <c r="D18" i="1"/>
  <c r="D19" i="1"/>
  <c r="D21" i="1"/>
  <c r="D14" i="1"/>
  <c r="E23" i="1"/>
  <c r="C23" i="1"/>
  <c r="A17" i="1"/>
  <c r="A18" i="1" s="1"/>
  <c r="A19" i="1" l="1"/>
  <c r="A21" i="1" s="1"/>
  <c r="D23" i="1"/>
  <c r="A23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G23" i="1" l="1"/>
  <c r="G37" i="1" s="1"/>
  <c r="F18" i="1"/>
  <c r="F23" i="1" s="1"/>
</calcChain>
</file>

<file path=xl/sharedStrings.xml><?xml version="1.0" encoding="utf-8"?>
<sst xmlns="http://schemas.openxmlformats.org/spreadsheetml/2006/main" count="48" uniqueCount="39">
  <si>
    <t>Columbia Gas of Kentucky, Inc.</t>
  </si>
  <si>
    <t>Reconciliation of Forecasted Test Period Rate Base to Capital</t>
  </si>
  <si>
    <t>Line</t>
  </si>
  <si>
    <t>No.</t>
  </si>
  <si>
    <t>Description</t>
  </si>
  <si>
    <t>Rate Base</t>
  </si>
  <si>
    <t>Adjustment</t>
  </si>
  <si>
    <t>from</t>
  </si>
  <si>
    <t>Balance</t>
  </si>
  <si>
    <t>Sheet</t>
  </si>
  <si>
    <t>Gross Plant</t>
  </si>
  <si>
    <t>Accumulated Depr. &amp; Amort.</t>
  </si>
  <si>
    <t>Cash Working Capital</t>
  </si>
  <si>
    <t>Materials &amp; Supplies</t>
  </si>
  <si>
    <t>Storage Gas</t>
  </si>
  <si>
    <t>Assets not in Rate Base</t>
  </si>
  <si>
    <t>($000)</t>
  </si>
  <si>
    <t>Regulatory assets</t>
  </si>
  <si>
    <t>Non-current Liabilities</t>
  </si>
  <si>
    <t>Liabilities not in Rate Base</t>
  </si>
  <si>
    <t>Accounts receivable</t>
  </si>
  <si>
    <t>Rate</t>
  </si>
  <si>
    <t>Making</t>
  </si>
  <si>
    <t>Adjustments</t>
  </si>
  <si>
    <t>13 mo avg</t>
  </si>
  <si>
    <t>Total Capitalization (Includes Short-term Debt)</t>
  </si>
  <si>
    <t>Case No. 2024-00092</t>
  </si>
  <si>
    <t>Forecasted Test Period Ending December 31, 2025</t>
  </si>
  <si>
    <t>Deferred Income Taxes and Credits/TCJA Liability</t>
  </si>
  <si>
    <t>Total Company</t>
  </si>
  <si>
    <t>Prepayments</t>
  </si>
  <si>
    <t>Accounts Payable</t>
  </si>
  <si>
    <t>Accrued Taxes</t>
  </si>
  <si>
    <t>Other non-current Liabilities</t>
  </si>
  <si>
    <t>Property Tax Amortization</t>
  </si>
  <si>
    <t>Other Assets</t>
  </si>
  <si>
    <t xml:space="preserve">   Construction Work in Progress </t>
  </si>
  <si>
    <t>Attachment A</t>
  </si>
  <si>
    <t>Section 16(6)(f)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</si>
</sst>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4" fontId="2" fillId="0" borderId="0" xfId="1" applyNumberFormat="1" applyFont="1"/>
    <xf numFmtId="164" fontId="2" fillId="0" borderId="1" xfId="1" applyNumberFormat="1" applyFont="1" applyBorder="1"/>
    <xf numFmtId="164" fontId="2" fillId="0" borderId="0" xfId="1" applyNumberFormat="1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6" fontId="2" fillId="0" borderId="0" xfId="0" quotePrefix="1" applyNumberFormat="1" applyFont="1" applyAlignment="1">
      <alignment horizontal="center"/>
    </xf>
    <xf numFmtId="164" fontId="2" fillId="0" borderId="0" xfId="0" applyNumberFormat="1" applyFont="1"/>
    <xf numFmtId="164" fontId="2" fillId="0" borderId="1" xfId="1" applyNumberFormat="1" applyFont="1" applyFill="1" applyBorder="1"/>
    <xf numFmtId="164" fontId="2" fillId="0" borderId="2" xfId="1" applyNumberFormat="1" applyFont="1" applyBorder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38"/>
  <sheetViews>
    <sheetView tabSelected="1" zoomScale="80" zoomScaleNormal="80" workbookViewId="0">
      <selection activeCell="A3" sqref="A3:G3"/>
    </sheetView>
  </sheetViews>
  <sheetFormatPr defaultColWidth="9.140625" defaultRowHeight="15" x14ac:dyDescent="0.2"/>
  <cols>
    <col min="1" max="1" width="4.5703125" style="4" customWidth="1"/>
    <col min="2" max="2" width="50.42578125" style="4" bestFit="1" customWidth="1"/>
    <col min="3" max="3" width="16.28515625" style="4" bestFit="1" customWidth="1"/>
    <col min="4" max="4" width="13.42578125" style="4" customWidth="1"/>
    <col min="5" max="5" width="16.28515625" style="4" customWidth="1"/>
    <col min="6" max="6" width="14.140625" style="4" bestFit="1" customWidth="1"/>
    <col min="7" max="7" width="15.5703125" style="4" bestFit="1" customWidth="1"/>
    <col min="8" max="8" width="10.42578125" style="4" bestFit="1" customWidth="1"/>
    <col min="9" max="16384" width="9.140625" style="4"/>
  </cols>
  <sheetData>
    <row r="1" spans="1:8" x14ac:dyDescent="0.2">
      <c r="G1" s="4" t="s">
        <v>37</v>
      </c>
    </row>
    <row r="2" spans="1:8" x14ac:dyDescent="0.2">
      <c r="G2" s="5" t="s">
        <v>38</v>
      </c>
    </row>
    <row r="3" spans="1:8" x14ac:dyDescent="0.2">
      <c r="A3" s="15" t="s">
        <v>0</v>
      </c>
      <c r="B3" s="15"/>
      <c r="C3" s="15"/>
      <c r="D3" s="15"/>
      <c r="E3" s="15"/>
      <c r="F3" s="15"/>
      <c r="G3" s="15"/>
    </row>
    <row r="4" spans="1:8" x14ac:dyDescent="0.2">
      <c r="A4" s="15" t="s">
        <v>26</v>
      </c>
      <c r="B4" s="15"/>
      <c r="C4" s="15"/>
      <c r="D4" s="15"/>
      <c r="E4" s="15"/>
      <c r="F4" s="15"/>
      <c r="G4" s="15"/>
    </row>
    <row r="5" spans="1:8" x14ac:dyDescent="0.2">
      <c r="A5" s="15" t="s">
        <v>1</v>
      </c>
      <c r="B5" s="15"/>
      <c r="C5" s="15"/>
      <c r="D5" s="15"/>
      <c r="E5" s="15"/>
      <c r="F5" s="15"/>
      <c r="G5" s="15"/>
    </row>
    <row r="6" spans="1:8" x14ac:dyDescent="0.2">
      <c r="A6" s="15" t="s">
        <v>27</v>
      </c>
      <c r="B6" s="15"/>
      <c r="C6" s="15"/>
      <c r="D6" s="15"/>
      <c r="E6" s="15"/>
      <c r="F6" s="15"/>
      <c r="G6" s="15"/>
    </row>
    <row r="7" spans="1:8" x14ac:dyDescent="0.2">
      <c r="A7" s="6"/>
      <c r="B7" s="6"/>
      <c r="C7" s="6"/>
      <c r="D7" s="6"/>
      <c r="E7" s="6"/>
      <c r="F7" s="6"/>
      <c r="G7" s="6"/>
    </row>
    <row r="8" spans="1:8" x14ac:dyDescent="0.2">
      <c r="C8" s="4" t="s">
        <v>29</v>
      </c>
      <c r="E8" s="4" t="s">
        <v>29</v>
      </c>
      <c r="G8" s="4" t="s">
        <v>29</v>
      </c>
    </row>
    <row r="9" spans="1:8" x14ac:dyDescent="0.2">
      <c r="C9" s="6" t="s">
        <v>5</v>
      </c>
      <c r="D9" s="6" t="s">
        <v>6</v>
      </c>
      <c r="E9" s="6"/>
      <c r="F9" s="6" t="s">
        <v>21</v>
      </c>
      <c r="G9" s="6" t="s">
        <v>8</v>
      </c>
    </row>
    <row r="10" spans="1:8" x14ac:dyDescent="0.2">
      <c r="A10" s="4" t="s">
        <v>2</v>
      </c>
      <c r="C10" s="6" t="s">
        <v>24</v>
      </c>
      <c r="D10" s="6" t="s">
        <v>7</v>
      </c>
      <c r="E10" s="6" t="s">
        <v>5</v>
      </c>
      <c r="F10" s="6" t="s">
        <v>22</v>
      </c>
      <c r="G10" s="6" t="s">
        <v>9</v>
      </c>
    </row>
    <row r="11" spans="1:8" x14ac:dyDescent="0.2">
      <c r="A11" s="7" t="s">
        <v>3</v>
      </c>
      <c r="B11" s="7" t="s">
        <v>4</v>
      </c>
      <c r="C11" s="8">
        <v>46022</v>
      </c>
      <c r="D11" s="9" t="s">
        <v>24</v>
      </c>
      <c r="E11" s="8">
        <f>+C11</f>
        <v>46022</v>
      </c>
      <c r="F11" s="9" t="s">
        <v>23</v>
      </c>
      <c r="G11" s="8">
        <f>+E11</f>
        <v>46022</v>
      </c>
    </row>
    <row r="12" spans="1:8" x14ac:dyDescent="0.2">
      <c r="C12" s="10" t="s">
        <v>16</v>
      </c>
      <c r="D12" s="10" t="s">
        <v>16</v>
      </c>
      <c r="E12" s="10" t="s">
        <v>16</v>
      </c>
      <c r="F12" s="10" t="s">
        <v>16</v>
      </c>
      <c r="G12" s="10" t="s">
        <v>16</v>
      </c>
    </row>
    <row r="13" spans="1:8" x14ac:dyDescent="0.2">
      <c r="C13" s="10"/>
      <c r="D13" s="10"/>
      <c r="E13" s="10"/>
      <c r="F13" s="10"/>
      <c r="G13" s="10"/>
    </row>
    <row r="14" spans="1:8" x14ac:dyDescent="0.2">
      <c r="A14" s="6">
        <v>1</v>
      </c>
      <c r="B14" s="4" t="s">
        <v>10</v>
      </c>
      <c r="C14" s="3">
        <v>863750</v>
      </c>
      <c r="D14" s="1">
        <f>E14-C14</f>
        <v>33389</v>
      </c>
      <c r="E14" s="3">
        <v>897139</v>
      </c>
      <c r="F14" s="1">
        <f>G14-E14</f>
        <v>23439</v>
      </c>
      <c r="G14" s="3">
        <v>920578</v>
      </c>
      <c r="H14" s="11"/>
    </row>
    <row r="15" spans="1:8" x14ac:dyDescent="0.2">
      <c r="A15" s="6">
        <f>+A14+A14</f>
        <v>2</v>
      </c>
      <c r="B15" s="4" t="s">
        <v>11</v>
      </c>
      <c r="C15" s="3">
        <v>-181929</v>
      </c>
      <c r="D15" s="1">
        <f>E15-C15</f>
        <v>-8108</v>
      </c>
      <c r="E15" s="3">
        <v>-190037</v>
      </c>
      <c r="F15" s="1">
        <f>G15-E15</f>
        <v>-1501</v>
      </c>
      <c r="G15" s="3">
        <v>-191538</v>
      </c>
    </row>
    <row r="16" spans="1:8" x14ac:dyDescent="0.2">
      <c r="A16" s="6"/>
      <c r="C16" s="3"/>
      <c r="D16" s="1"/>
      <c r="E16" s="3"/>
      <c r="F16" s="1"/>
      <c r="G16" s="3"/>
    </row>
    <row r="17" spans="1:7" x14ac:dyDescent="0.2">
      <c r="A17" s="6">
        <f>A15+1</f>
        <v>3</v>
      </c>
      <c r="B17" s="4" t="s">
        <v>12</v>
      </c>
      <c r="C17" s="3"/>
      <c r="D17" s="3"/>
      <c r="E17" s="3"/>
      <c r="F17" s="1"/>
      <c r="G17" s="3"/>
    </row>
    <row r="18" spans="1:7" x14ac:dyDescent="0.2">
      <c r="A18" s="6">
        <f t="shared" ref="A18:A19" si="0">A17+1</f>
        <v>4</v>
      </c>
      <c r="B18" s="4" t="s">
        <v>13</v>
      </c>
      <c r="C18" s="3">
        <v>347</v>
      </c>
      <c r="D18" s="1">
        <f>E18-C18</f>
        <v>0</v>
      </c>
      <c r="E18" s="3">
        <v>347</v>
      </c>
      <c r="F18" s="1">
        <f>G18-E18</f>
        <v>0</v>
      </c>
      <c r="G18" s="3">
        <v>347</v>
      </c>
    </row>
    <row r="19" spans="1:7" x14ac:dyDescent="0.2">
      <c r="A19" s="6">
        <f t="shared" si="0"/>
        <v>5</v>
      </c>
      <c r="B19" s="4" t="s">
        <v>14</v>
      </c>
      <c r="C19" s="3">
        <v>37403</v>
      </c>
      <c r="D19" s="1">
        <f>E19-C19</f>
        <v>0</v>
      </c>
      <c r="E19" s="3">
        <v>37403</v>
      </c>
      <c r="F19" s="1">
        <f>G19-E19</f>
        <v>3405</v>
      </c>
      <c r="G19" s="3">
        <v>40808</v>
      </c>
    </row>
    <row r="20" spans="1:7" x14ac:dyDescent="0.2">
      <c r="A20" s="6"/>
      <c r="C20" s="3"/>
      <c r="D20" s="1"/>
      <c r="E20" s="3"/>
      <c r="F20" s="1"/>
      <c r="G20" s="3"/>
    </row>
    <row r="21" spans="1:7" x14ac:dyDescent="0.2">
      <c r="A21" s="6">
        <f>+A19+1</f>
        <v>6</v>
      </c>
      <c r="B21" s="4" t="s">
        <v>28</v>
      </c>
      <c r="C21" s="12">
        <v>-110873</v>
      </c>
      <c r="D21" s="2">
        <f>E21-C21</f>
        <v>-1363</v>
      </c>
      <c r="E21" s="12">
        <v>-112236</v>
      </c>
      <c r="F21" s="2">
        <f>G21-E21</f>
        <v>10914</v>
      </c>
      <c r="G21" s="12">
        <v>-101322</v>
      </c>
    </row>
    <row r="22" spans="1:7" x14ac:dyDescent="0.2">
      <c r="A22" s="6"/>
    </row>
    <row r="23" spans="1:7" ht="15.75" thickBot="1" x14ac:dyDescent="0.25">
      <c r="A23" s="6">
        <f>A21+1</f>
        <v>7</v>
      </c>
      <c r="B23" s="4" t="s">
        <v>5</v>
      </c>
      <c r="C23" s="13">
        <f>SUM(C14:C21)</f>
        <v>608698</v>
      </c>
      <c r="D23" s="13">
        <f>SUM(D14:D21)</f>
        <v>23918</v>
      </c>
      <c r="E23" s="13">
        <f>SUM(E14:E21)</f>
        <v>632616</v>
      </c>
      <c r="F23" s="13">
        <f>SUM(F14:F21)</f>
        <v>36257</v>
      </c>
      <c r="G23" s="13">
        <f>SUM(G14:G21)</f>
        <v>668873</v>
      </c>
    </row>
    <row r="24" spans="1:7" ht="15.75" thickTop="1" x14ac:dyDescent="0.2">
      <c r="A24" s="6"/>
    </row>
    <row r="25" spans="1:7" x14ac:dyDescent="0.2">
      <c r="A25" s="6">
        <f>A23+1</f>
        <v>8</v>
      </c>
      <c r="B25" s="4" t="s">
        <v>15</v>
      </c>
    </row>
    <row r="26" spans="1:7" x14ac:dyDescent="0.2">
      <c r="A26" s="6">
        <f>+A25+1</f>
        <v>9</v>
      </c>
      <c r="B26" s="4" t="s">
        <v>36</v>
      </c>
      <c r="G26" s="1">
        <v>15850</v>
      </c>
    </row>
    <row r="27" spans="1:7" x14ac:dyDescent="0.2">
      <c r="A27" s="6">
        <f t="shared" ref="A27:A37" si="1">+A26+1</f>
        <v>10</v>
      </c>
      <c r="B27" s="14" t="s">
        <v>20</v>
      </c>
      <c r="G27" s="3">
        <v>38731</v>
      </c>
    </row>
    <row r="28" spans="1:7" x14ac:dyDescent="0.2">
      <c r="A28" s="6">
        <f t="shared" si="1"/>
        <v>11</v>
      </c>
      <c r="B28" s="14" t="s">
        <v>30</v>
      </c>
      <c r="G28" s="3">
        <v>8588</v>
      </c>
    </row>
    <row r="29" spans="1:7" x14ac:dyDescent="0.2">
      <c r="A29" s="6">
        <f t="shared" si="1"/>
        <v>12</v>
      </c>
      <c r="B29" s="14" t="s">
        <v>17</v>
      </c>
      <c r="G29" s="3">
        <f>-4413+4799</f>
        <v>386</v>
      </c>
    </row>
    <row r="30" spans="1:7" x14ac:dyDescent="0.2">
      <c r="A30" s="6">
        <f t="shared" si="1"/>
        <v>13</v>
      </c>
      <c r="B30" s="14" t="s">
        <v>34</v>
      </c>
      <c r="G30" s="3">
        <v>12888</v>
      </c>
    </row>
    <row r="31" spans="1:7" x14ac:dyDescent="0.2">
      <c r="A31" s="6">
        <f t="shared" si="1"/>
        <v>14</v>
      </c>
      <c r="B31" s="14" t="s">
        <v>35</v>
      </c>
      <c r="G31" s="3">
        <v>8901</v>
      </c>
    </row>
    <row r="32" spans="1:7" x14ac:dyDescent="0.2">
      <c r="A32" s="6">
        <f t="shared" si="1"/>
        <v>15</v>
      </c>
      <c r="B32" s="4" t="s">
        <v>19</v>
      </c>
      <c r="G32" s="1"/>
    </row>
    <row r="33" spans="1:7" x14ac:dyDescent="0.2">
      <c r="A33" s="6">
        <f t="shared" si="1"/>
        <v>16</v>
      </c>
      <c r="B33" s="14" t="s">
        <v>31</v>
      </c>
      <c r="G33" s="3">
        <v>-17988</v>
      </c>
    </row>
    <row r="34" spans="1:7" x14ac:dyDescent="0.2">
      <c r="A34" s="6">
        <f t="shared" si="1"/>
        <v>17</v>
      </c>
      <c r="B34" s="14" t="s">
        <v>32</v>
      </c>
      <c r="G34" s="3">
        <v>-24140</v>
      </c>
    </row>
    <row r="35" spans="1:7" x14ac:dyDescent="0.2">
      <c r="A35" s="6">
        <f t="shared" si="1"/>
        <v>18</v>
      </c>
      <c r="B35" s="14" t="s">
        <v>33</v>
      </c>
      <c r="G35" s="3">
        <v>-13999</v>
      </c>
    </row>
    <row r="36" spans="1:7" x14ac:dyDescent="0.2">
      <c r="A36" s="6">
        <f t="shared" si="1"/>
        <v>19</v>
      </c>
      <c r="B36" s="14" t="s">
        <v>18</v>
      </c>
      <c r="G36" s="12">
        <f>-134295-G21</f>
        <v>-32973</v>
      </c>
    </row>
    <row r="37" spans="1:7" ht="15.75" thickBot="1" x14ac:dyDescent="0.25">
      <c r="A37" s="6">
        <f t="shared" si="1"/>
        <v>20</v>
      </c>
      <c r="B37" s="4" t="s">
        <v>25</v>
      </c>
      <c r="G37" s="13">
        <f>SUM(G26:G36,G23)</f>
        <v>665117</v>
      </c>
    </row>
    <row r="38" spans="1:7" ht="15.75" thickTop="1" x14ac:dyDescent="0.2"/>
  </sheetData>
  <mergeCells count="4">
    <mergeCell ref="A3:G3"/>
    <mergeCell ref="A4:G4"/>
    <mergeCell ref="A5:G5"/>
    <mergeCell ref="A6:G6"/>
  </mergeCells>
  <printOptions horizontalCentered="1"/>
  <pageMargins left="0.75" right="0.5" top="0.5" bottom="0.5" header="0.3" footer="0.3"/>
  <pageSetup scale="84" orientation="landscape" verticalDpi="0" r:id="rId1"/>
  <ignoredErrors>
    <ignoredError sqref="C12:G12" numberStoredAsText="1"/>
    <ignoredError sqref="D18 D1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6FFD65-9D7A-4CE4-A8FA-6226175FCB80}"/>
</file>

<file path=customXml/itemProps2.xml><?xml version="1.0" encoding="utf-8"?>
<ds:datastoreItem xmlns:ds="http://schemas.openxmlformats.org/officeDocument/2006/customXml" ds:itemID="{4672FE9D-FC54-45DF-9CA1-0D8FBCCDDDFF}"/>
</file>

<file path=customXml/itemProps3.xml><?xml version="1.0" encoding="utf-8"?>
<ds:datastoreItem xmlns:ds="http://schemas.openxmlformats.org/officeDocument/2006/customXml" ds:itemID="{33CA3B12-0EDB-4B52-968F-5B7D68B12B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Ryan \ John \ Robert</cp:lastModifiedBy>
  <cp:lastPrinted>2021-05-19T15:51:19Z</cp:lastPrinted>
  <dcterms:created xsi:type="dcterms:W3CDTF">2013-04-30T13:36:59Z</dcterms:created>
  <dcterms:modified xsi:type="dcterms:W3CDTF">2024-05-30T20:46:47Z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 KID">
    <vt:lpwstr/>
  </property>
  <property fmtid="{D5CDD505-2E9C-101B-9397-08002B2CF9AE}" pid="3" name="K4XL DBKID">
    <vt:lpwstr/>
  </property>
  <property fmtid="{D5CDD505-2E9C-101B-9397-08002B2CF9AE}" pid="4" name="K4XLRetrievePerWS">
    <vt:lpwstr>Y</vt:lpwstr>
  </property>
  <property fmtid="{D5CDD505-2E9C-101B-9397-08002B2CF9AE}" pid="5" name="K4XLScatterRefresh">
    <vt:lpwstr>N</vt:lpwstr>
  </property>
  <property fmtid="{D5CDD505-2E9C-101B-9397-08002B2CF9AE}" pid="6" name="K4XLVersion">
    <vt:lpwstr>3.5.7.2796</vt:lpwstr>
  </property>
  <property fmtid="{D5CDD505-2E9C-101B-9397-08002B2CF9AE}" pid="7" name="ContentTypeId">
    <vt:lpwstr>0x01010023D3BF6419712D41B897E776747B2DEC</vt:lpwstr>
  </property>
</Properties>
</file>