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66E7AC81-6E96-42A2-86A9-58B720EC3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3 Cash Flow Stat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 localSheetId="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localSheetId="0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'7-h-3 Cash Flow Statement'!$A$1:$F$46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12" i="1" l="1"/>
  <c r="A13" i="1" s="1"/>
  <c r="A14" i="1" s="1"/>
  <c r="A15" i="1" s="1"/>
  <c r="A16" i="1" s="1"/>
  <c r="A17" i="1" s="1"/>
  <c r="A18" i="1" s="1"/>
  <c r="A20" i="1" s="1"/>
  <c r="A21" i="1" s="1"/>
  <c r="A22" i="1" s="1"/>
  <c r="D45" i="1"/>
  <c r="E45" i="1" s="1"/>
  <c r="F45" i="1" s="1"/>
  <c r="A24" i="1" l="1"/>
  <c r="A25" i="1" s="1"/>
  <c r="A26" i="1" s="1"/>
  <c r="A27" i="1" s="1"/>
  <c r="A28" i="1" s="1"/>
  <c r="A29" i="1" s="1"/>
  <c r="A30" i="1" s="1"/>
  <c r="A32" i="1" s="1"/>
  <c r="A34" i="1" s="1"/>
  <c r="A35" i="1" s="1"/>
  <c r="A36" i="1" s="1"/>
  <c r="A37" i="1" s="1"/>
  <c r="A39" i="1" s="1"/>
  <c r="A40" i="1" s="1"/>
  <c r="A41" i="1" s="1"/>
  <c r="A43" i="1" s="1"/>
  <c r="A45" i="1" s="1"/>
  <c r="A46" i="1" s="1"/>
  <c r="E18" i="1"/>
  <c r="F18" i="1"/>
  <c r="C18" i="1"/>
  <c r="D18" i="1"/>
  <c r="C37" i="1" l="1"/>
  <c r="F37" i="1"/>
  <c r="E37" i="1"/>
  <c r="D37" i="1"/>
  <c r="C41" i="1" l="1"/>
  <c r="F30" i="1"/>
  <c r="E30" i="1"/>
  <c r="D30" i="1"/>
  <c r="C30" i="1"/>
  <c r="D32" i="1" l="1"/>
  <c r="F32" i="1"/>
  <c r="C32" i="1"/>
  <c r="C43" i="1" s="1"/>
  <c r="C46" i="1" s="1"/>
  <c r="E32" i="1"/>
  <c r="D41" i="1"/>
  <c r="E41" i="1"/>
  <c r="F41" i="1"/>
  <c r="F43" i="1" s="1"/>
  <c r="D43" i="1" l="1"/>
  <c r="D46" i="1" s="1"/>
  <c r="E43" i="1"/>
  <c r="E46" i="1" l="1"/>
  <c r="F46" i="1" s="1"/>
</calcChain>
</file>

<file path=xl/sharedStrings.xml><?xml version="1.0" encoding="utf-8"?>
<sst xmlns="http://schemas.openxmlformats.org/spreadsheetml/2006/main" count="41" uniqueCount="38">
  <si>
    <t>Description</t>
  </si>
  <si>
    <t>(000)</t>
  </si>
  <si>
    <t>Cash Flow from Operations</t>
  </si>
  <si>
    <t>Net Income</t>
  </si>
  <si>
    <t>Depreciation</t>
  </si>
  <si>
    <t>Deferred Income Taxes And Investment Tax Credits</t>
  </si>
  <si>
    <t>Deferred Benefits Plan</t>
  </si>
  <si>
    <t>Cash flow from operations</t>
  </si>
  <si>
    <t>Change in Current Assets/Liabilities:</t>
  </si>
  <si>
    <t>Regulatory Assets/Liabilities</t>
  </si>
  <si>
    <t>Accounts Receivable</t>
  </si>
  <si>
    <t>Inventories</t>
  </si>
  <si>
    <t>Accounts Payable</t>
  </si>
  <si>
    <t>Taxes Accrued</t>
  </si>
  <si>
    <t>Other Current Liabilities</t>
  </si>
  <si>
    <t>Other Current Assets</t>
  </si>
  <si>
    <t>Change in Other Non-current Liabilities</t>
  </si>
  <si>
    <t>Net Cash from Operations</t>
  </si>
  <si>
    <t>Cash Flow from Investing Activities</t>
  </si>
  <si>
    <t>Net Capital Expenditures</t>
  </si>
  <si>
    <t>Total Cash from Investing</t>
  </si>
  <si>
    <t>Cash from Financing Activity</t>
  </si>
  <si>
    <t>Net Financing Activity</t>
  </si>
  <si>
    <t>Total Cash from Financing</t>
  </si>
  <si>
    <t>Total Increase/(Decrease) in Cash</t>
  </si>
  <si>
    <t>Beginning Cash</t>
  </si>
  <si>
    <t>Ending Cash</t>
  </si>
  <si>
    <t>Change in Current Assets/Liabilities</t>
  </si>
  <si>
    <t>AFUDC Equity</t>
  </si>
  <si>
    <t>Other Investing Activities</t>
  </si>
  <si>
    <t>Change in Other Non-current Assets</t>
  </si>
  <si>
    <t xml:space="preserve"> </t>
  </si>
  <si>
    <t>Columbia Gas of Kentucky, Inc.</t>
  </si>
  <si>
    <t>Case No. 2024-00092</t>
  </si>
  <si>
    <t>Calendar Years 2024 - 2027</t>
  </si>
  <si>
    <t>Forecasted Statement of Cash Flow</t>
  </si>
  <si>
    <t>Line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</si>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</sst>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164" fontId="2" fillId="0" borderId="0" xfId="2" applyNumberFormat="1" applyFont="1" applyFill="1" applyBorder="1"/>
    <xf numFmtId="0" fontId="3" fillId="0" borderId="0" xfId="0" applyFont="1"/>
    <xf numFmtId="165" fontId="2" fillId="0" borderId="0" xfId="0" applyNumberFormat="1" applyFont="1"/>
    <xf numFmtId="165" fontId="2" fillId="0" borderId="0" xfId="1" applyNumberFormat="1" applyFont="1" applyFill="1" applyBorder="1"/>
    <xf numFmtId="0" fontId="7" fillId="0" borderId="0" xfId="0" applyFont="1"/>
    <xf numFmtId="165" fontId="2" fillId="0" borderId="0" xfId="1" applyNumberFormat="1" applyFont="1" applyBorder="1"/>
    <xf numFmtId="165" fontId="5" fillId="0" borderId="0" xfId="1" applyNumberFormat="1" applyFont="1" applyFill="1" applyBorder="1"/>
    <xf numFmtId="164" fontId="2" fillId="0" borderId="1" xfId="2" applyNumberFormat="1" applyFont="1" applyFill="1" applyBorder="1"/>
    <xf numFmtId="0" fontId="6" fillId="0" borderId="0" xfId="0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164" fontId="2" fillId="0" borderId="0" xfId="2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14" zoomScale="90" zoomScaleNormal="90" workbookViewId="0">
      <selection activeCell="D46" sqref="D46"/>
    </sheetView>
  </sheetViews>
  <sheetFormatPr defaultColWidth="9.140625" defaultRowHeight="15" x14ac:dyDescent="0.2"/>
  <cols>
    <col min="1" max="1" width="5.5703125" style="1" bestFit="1" customWidth="1"/>
    <col min="2" max="2" width="54.140625" style="1" bestFit="1" customWidth="1"/>
    <col min="3" max="3" width="15.85546875" style="1" bestFit="1" customWidth="1"/>
    <col min="4" max="4" width="15.5703125" style="1" bestFit="1" customWidth="1"/>
    <col min="5" max="5" width="12.42578125" style="1" customWidth="1"/>
    <col min="6" max="6" width="12.5703125" style="1" customWidth="1"/>
    <col min="7" max="11" width="9.140625" style="1"/>
    <col min="12" max="12" width="14.140625" style="1" bestFit="1" customWidth="1"/>
    <col min="13" max="16" width="9.140625" style="1"/>
    <col min="17" max="19" width="10.42578125" style="1" bestFit="1" customWidth="1"/>
    <col min="20" max="20" width="10.140625" style="1" bestFit="1" customWidth="1"/>
    <col min="21" max="16384" width="9.140625" style="1"/>
  </cols>
  <sheetData>
    <row r="1" spans="1:20" x14ac:dyDescent="0.2">
      <c r="B1" s="16"/>
      <c r="G1" s="17"/>
    </row>
    <row r="2" spans="1:20" x14ac:dyDescent="0.2">
      <c r="B2" s="16"/>
      <c r="G2" s="17"/>
    </row>
    <row r="3" spans="1:20" ht="15.75" x14ac:dyDescent="0.25">
      <c r="B3" s="18"/>
      <c r="C3" s="5"/>
      <c r="D3" s="5"/>
      <c r="E3" s="5"/>
      <c r="F3" s="5"/>
      <c r="G3" s="19"/>
    </row>
    <row r="4" spans="1:20" ht="15.75" x14ac:dyDescent="0.25">
      <c r="B4" s="23" t="s">
        <v>32</v>
      </c>
      <c r="C4" s="23"/>
      <c r="D4" s="23"/>
      <c r="E4" s="23"/>
      <c r="F4" s="23"/>
      <c r="G4" s="23"/>
    </row>
    <row r="5" spans="1:20" ht="15.75" x14ac:dyDescent="0.25">
      <c r="B5" s="23" t="s">
        <v>33</v>
      </c>
      <c r="C5" s="23"/>
      <c r="D5" s="23"/>
      <c r="E5" s="23"/>
      <c r="F5" s="23"/>
      <c r="G5" s="23"/>
      <c r="H5" s="16"/>
    </row>
    <row r="6" spans="1:20" ht="15.75" x14ac:dyDescent="0.25">
      <c r="B6" s="23" t="s">
        <v>35</v>
      </c>
      <c r="C6" s="23"/>
      <c r="D6" s="23"/>
      <c r="E6" s="23"/>
      <c r="F6" s="23"/>
      <c r="G6" s="23"/>
    </row>
    <row r="7" spans="1:20" ht="15.75" x14ac:dyDescent="0.25">
      <c r="B7" s="23" t="s">
        <v>34</v>
      </c>
      <c r="C7" s="23"/>
      <c r="D7" s="23"/>
      <c r="E7" s="23"/>
      <c r="F7" s="23"/>
      <c r="G7" s="23"/>
    </row>
    <row r="8" spans="1:20" ht="15.75" x14ac:dyDescent="0.25">
      <c r="A8" s="18" t="s">
        <v>36</v>
      </c>
      <c r="B8" s="18"/>
      <c r="C8" s="5"/>
      <c r="D8" s="5"/>
      <c r="E8" s="5"/>
      <c r="F8" s="5"/>
      <c r="G8" s="5"/>
    </row>
    <row r="9" spans="1:20" ht="15.75" x14ac:dyDescent="0.25">
      <c r="A9" s="12" t="s">
        <v>37</v>
      </c>
      <c r="B9" s="12" t="s">
        <v>0</v>
      </c>
      <c r="C9" s="12">
        <v>2024</v>
      </c>
      <c r="D9" s="12">
        <v>2025</v>
      </c>
      <c r="E9" s="12">
        <v>2026</v>
      </c>
      <c r="F9" s="12">
        <v>2027</v>
      </c>
    </row>
    <row r="10" spans="1:20" x14ac:dyDescent="0.2">
      <c r="B10" s="2"/>
      <c r="C10" s="3" t="s">
        <v>1</v>
      </c>
      <c r="D10" s="3" t="s">
        <v>1</v>
      </c>
      <c r="E10" s="3" t="s">
        <v>1</v>
      </c>
      <c r="F10" s="3" t="s">
        <v>1</v>
      </c>
    </row>
    <row r="11" spans="1:20" x14ac:dyDescent="0.2">
      <c r="C11" s="4"/>
      <c r="D11" s="4"/>
      <c r="E11" s="4"/>
      <c r="F11" s="4"/>
    </row>
    <row r="12" spans="1:20" ht="15.75" x14ac:dyDescent="0.25">
      <c r="A12" s="16">
        <f>A11+1</f>
        <v>1</v>
      </c>
      <c r="B12" s="5" t="s">
        <v>2</v>
      </c>
      <c r="C12" s="4"/>
      <c r="D12" s="4"/>
      <c r="E12" s="4"/>
      <c r="F12" s="4"/>
    </row>
    <row r="13" spans="1:20" x14ac:dyDescent="0.2">
      <c r="A13" s="16">
        <f t="shared" ref="A13:A18" si="0">A12+1</f>
        <v>2</v>
      </c>
      <c r="B13" s="20" t="s">
        <v>3</v>
      </c>
      <c r="C13" s="15">
        <v>17865.320171500833</v>
      </c>
      <c r="D13" s="15">
        <v>11823.743160673665</v>
      </c>
      <c r="E13" s="15">
        <v>3780.3887792411606</v>
      </c>
      <c r="F13" s="15">
        <v>-1737.8786966797452</v>
      </c>
      <c r="P13" s="14"/>
      <c r="Q13" s="14"/>
      <c r="R13" s="14"/>
      <c r="S13" s="14"/>
      <c r="T13" s="14"/>
    </row>
    <row r="14" spans="1:20" x14ac:dyDescent="0.2">
      <c r="A14" s="16">
        <f t="shared" si="0"/>
        <v>3</v>
      </c>
      <c r="B14" s="20" t="s">
        <v>4</v>
      </c>
      <c r="C14" s="21">
        <v>22567.886300000002</v>
      </c>
      <c r="D14" s="21">
        <v>23967.333210000001</v>
      </c>
      <c r="E14" s="21">
        <v>25628.64832</v>
      </c>
      <c r="F14" s="21">
        <v>28524.273530000002</v>
      </c>
      <c r="H14" s="6"/>
      <c r="I14" s="6"/>
      <c r="J14" s="6"/>
      <c r="K14" s="6"/>
      <c r="L14" s="13"/>
      <c r="M14" s="13"/>
      <c r="N14" s="13"/>
      <c r="O14" s="13"/>
      <c r="P14" s="13"/>
    </row>
    <row r="15" spans="1:20" x14ac:dyDescent="0.2">
      <c r="A15" s="16">
        <f t="shared" si="0"/>
        <v>4</v>
      </c>
      <c r="B15" s="20" t="s">
        <v>5</v>
      </c>
      <c r="C15" s="7">
        <v>5297.7646008195143</v>
      </c>
      <c r="D15" s="7">
        <v>4720.5748994590303</v>
      </c>
      <c r="E15" s="7">
        <v>8281.0587250619938</v>
      </c>
      <c r="F15" s="7">
        <v>10050.057004323329</v>
      </c>
    </row>
    <row r="16" spans="1:20" x14ac:dyDescent="0.2">
      <c r="A16" s="16">
        <f t="shared" si="0"/>
        <v>5</v>
      </c>
      <c r="B16" s="20" t="s">
        <v>6</v>
      </c>
      <c r="C16" s="7">
        <v>1895.7199089999999</v>
      </c>
      <c r="D16" s="7">
        <v>1733.553714000001</v>
      </c>
      <c r="E16" s="7">
        <v>1747.7646230000007</v>
      </c>
      <c r="F16" s="7">
        <v>1876.8051620000001</v>
      </c>
      <c r="G16" s="1" t="s">
        <v>31</v>
      </c>
    </row>
    <row r="17" spans="1:6" ht="17.25" x14ac:dyDescent="0.35">
      <c r="A17" s="16">
        <f t="shared" si="0"/>
        <v>6</v>
      </c>
      <c r="B17" s="20" t="s">
        <v>28</v>
      </c>
      <c r="C17" s="10">
        <v>-609.25754490031557</v>
      </c>
      <c r="D17" s="10">
        <v>-599.19629178248385</v>
      </c>
      <c r="E17" s="10">
        <v>-477.83750933811405</v>
      </c>
      <c r="F17" s="10">
        <v>-790.42519824848159</v>
      </c>
    </row>
    <row r="18" spans="1:6" x14ac:dyDescent="0.2">
      <c r="A18" s="16">
        <f t="shared" si="0"/>
        <v>7</v>
      </c>
      <c r="B18" s="20" t="s">
        <v>7</v>
      </c>
      <c r="C18" s="7">
        <f>SUM(C13:C17)</f>
        <v>47017.433436420033</v>
      </c>
      <c r="D18" s="7">
        <f>SUM(D13:D17)</f>
        <v>41646.008692350209</v>
      </c>
      <c r="E18" s="7">
        <f>SUM(E13:E17)</f>
        <v>38960.022937965048</v>
      </c>
      <c r="F18" s="7">
        <f>SUM(F13:F17)</f>
        <v>37922.831801395107</v>
      </c>
    </row>
    <row r="19" spans="1:6" x14ac:dyDescent="0.2">
      <c r="C19" s="7"/>
      <c r="D19" s="7"/>
      <c r="E19" s="7"/>
      <c r="F19" s="7"/>
    </row>
    <row r="20" spans="1:6" x14ac:dyDescent="0.2">
      <c r="A20" s="16">
        <f>A18+1</f>
        <v>8</v>
      </c>
      <c r="B20" s="20" t="s">
        <v>8</v>
      </c>
      <c r="C20" s="7"/>
      <c r="D20" s="7"/>
      <c r="E20" s="7"/>
      <c r="F20" s="7"/>
    </row>
    <row r="21" spans="1:6" x14ac:dyDescent="0.2">
      <c r="A21" s="16">
        <f t="shared" ref="A21:A30" si="1">A20+1</f>
        <v>9</v>
      </c>
      <c r="B21" s="20" t="s">
        <v>9</v>
      </c>
      <c r="C21" s="7">
        <v>3655.8317648709676</v>
      </c>
      <c r="D21" s="7">
        <v>2056.3874582042695</v>
      </c>
      <c r="E21" s="7">
        <v>373.38101521874358</v>
      </c>
      <c r="F21" s="7">
        <v>566.21359823005582</v>
      </c>
    </row>
    <row r="22" spans="1:6" x14ac:dyDescent="0.2">
      <c r="A22" s="16">
        <f t="shared" si="1"/>
        <v>10</v>
      </c>
      <c r="B22" s="20" t="s">
        <v>10</v>
      </c>
      <c r="C22" s="7">
        <v>-5874.3000831547606</v>
      </c>
      <c r="D22" s="7">
        <v>-3732.423935535714</v>
      </c>
      <c r="E22" s="7">
        <v>-3732.423935535714</v>
      </c>
      <c r="F22" s="7">
        <v>-3732.423935535714</v>
      </c>
    </row>
    <row r="23" spans="1:6" x14ac:dyDescent="0.2">
      <c r="A23" s="16">
        <f t="shared" si="1"/>
        <v>11</v>
      </c>
      <c r="B23" s="20" t="s">
        <v>11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">
      <c r="A24" s="16">
        <f t="shared" si="1"/>
        <v>12</v>
      </c>
      <c r="B24" s="20" t="s">
        <v>12</v>
      </c>
      <c r="C24" s="7">
        <v>-532.89357869045716</v>
      </c>
      <c r="D24" s="7">
        <v>303.41999692858758</v>
      </c>
      <c r="E24" s="7">
        <v>384.73342192858831</v>
      </c>
      <c r="F24" s="7">
        <v>389.83780492858591</v>
      </c>
    </row>
    <row r="25" spans="1:6" x14ac:dyDescent="0.2">
      <c r="A25" s="16">
        <f t="shared" si="1"/>
        <v>13</v>
      </c>
      <c r="B25" s="20" t="s">
        <v>13</v>
      </c>
      <c r="C25" s="7">
        <v>-2279.3894045346065</v>
      </c>
      <c r="D25" s="7">
        <v>3515.3107673876107</v>
      </c>
      <c r="E25" s="7">
        <v>-1754.4628311366998</v>
      </c>
      <c r="F25" s="7">
        <v>757.4935487356978</v>
      </c>
    </row>
    <row r="26" spans="1:6" x14ac:dyDescent="0.2">
      <c r="A26" s="16">
        <f t="shared" si="1"/>
        <v>14</v>
      </c>
      <c r="B26" s="20" t="s">
        <v>14</v>
      </c>
      <c r="C26" s="7">
        <v>-740.87678917968628</v>
      </c>
      <c r="D26" s="7">
        <v>137.8559611377122</v>
      </c>
      <c r="E26" s="7">
        <v>136.72917242385063</v>
      </c>
      <c r="F26" s="7">
        <v>-17.641658729326473</v>
      </c>
    </row>
    <row r="27" spans="1:6" x14ac:dyDescent="0.2">
      <c r="A27" s="16">
        <f t="shared" si="1"/>
        <v>15</v>
      </c>
      <c r="B27" s="20" t="s">
        <v>15</v>
      </c>
      <c r="C27" s="7">
        <v>-8368.3446213569096</v>
      </c>
      <c r="D27" s="7">
        <v>-448.11147798914647</v>
      </c>
      <c r="E27" s="7">
        <v>-921.0633481354713</v>
      </c>
      <c r="F27" s="7">
        <v>-1462.3800816070493</v>
      </c>
    </row>
    <row r="28" spans="1:6" x14ac:dyDescent="0.2">
      <c r="A28" s="16">
        <f t="shared" si="1"/>
        <v>16</v>
      </c>
      <c r="B28" s="20" t="s">
        <v>30</v>
      </c>
      <c r="C28" s="7">
        <v>-6435.1585330648031</v>
      </c>
      <c r="D28" s="7">
        <v>2220.9267799999975</v>
      </c>
      <c r="E28" s="7">
        <v>-136.02758000000188</v>
      </c>
      <c r="F28" s="7">
        <v>0</v>
      </c>
    </row>
    <row r="29" spans="1:6" ht="17.25" x14ac:dyDescent="0.35">
      <c r="A29" s="16">
        <f t="shared" si="1"/>
        <v>17</v>
      </c>
      <c r="B29" s="20" t="s">
        <v>16</v>
      </c>
      <c r="C29" s="10">
        <v>-39.423000000000002</v>
      </c>
      <c r="D29" s="10">
        <v>-38.843000000000004</v>
      </c>
      <c r="E29" s="10">
        <v>0</v>
      </c>
      <c r="F29" s="10">
        <v>0</v>
      </c>
    </row>
    <row r="30" spans="1:6" x14ac:dyDescent="0.2">
      <c r="A30" s="16">
        <f t="shared" si="1"/>
        <v>18</v>
      </c>
      <c r="B30" s="20" t="s">
        <v>27</v>
      </c>
      <c r="C30" s="7">
        <f>SUM(C19:C29)</f>
        <v>-20614.554245110256</v>
      </c>
      <c r="D30" s="7">
        <f>SUM(D19:D29)</f>
        <v>4014.5225501333171</v>
      </c>
      <c r="E30" s="7">
        <f>SUM(E19:E29)</f>
        <v>-5649.1340852367048</v>
      </c>
      <c r="F30" s="7">
        <f>SUM(F19:F29)</f>
        <v>-3498.9007239777502</v>
      </c>
    </row>
    <row r="31" spans="1:6" ht="15.75" x14ac:dyDescent="0.25">
      <c r="B31" s="22"/>
      <c r="C31" s="7"/>
      <c r="D31" s="7"/>
      <c r="E31" s="7"/>
      <c r="F31" s="7"/>
    </row>
    <row r="32" spans="1:6" ht="15.75" x14ac:dyDescent="0.25">
      <c r="A32" s="16">
        <f>A30+1</f>
        <v>19</v>
      </c>
      <c r="B32" s="5" t="s">
        <v>17</v>
      </c>
      <c r="C32" s="7">
        <f>C30+C18</f>
        <v>26402.879191309778</v>
      </c>
      <c r="D32" s="7">
        <f>D30+D18</f>
        <v>45660.531242483528</v>
      </c>
      <c r="E32" s="7">
        <f>E30+E18</f>
        <v>33310.888852728342</v>
      </c>
      <c r="F32" s="7">
        <f>F30+F18</f>
        <v>34423.931077417357</v>
      </c>
    </row>
    <row r="33" spans="1:6" x14ac:dyDescent="0.2">
      <c r="C33" s="7"/>
      <c r="D33" s="7"/>
      <c r="E33" s="7"/>
      <c r="F33" s="7"/>
    </row>
    <row r="34" spans="1:6" ht="15.75" x14ac:dyDescent="0.25">
      <c r="A34" s="16">
        <f>A32+1</f>
        <v>20</v>
      </c>
      <c r="B34" s="5" t="s">
        <v>18</v>
      </c>
      <c r="C34" s="7"/>
      <c r="D34" s="7"/>
      <c r="E34" s="7"/>
      <c r="F34" s="7"/>
    </row>
    <row r="35" spans="1:6" x14ac:dyDescent="0.2">
      <c r="A35" s="16">
        <f t="shared" ref="A35:A37" si="2">A34+1</f>
        <v>21</v>
      </c>
      <c r="B35" s="20" t="s">
        <v>19</v>
      </c>
      <c r="C35" s="7">
        <v>-68215.407161201001</v>
      </c>
      <c r="D35" s="7">
        <v>-66189.691921177451</v>
      </c>
      <c r="E35" s="7">
        <v>-100565.34054185</v>
      </c>
      <c r="F35" s="7">
        <v>-112434.51821922632</v>
      </c>
    </row>
    <row r="36" spans="1:6" x14ac:dyDescent="0.2">
      <c r="A36" s="16">
        <f t="shared" si="2"/>
        <v>22</v>
      </c>
      <c r="B36" s="20" t="s">
        <v>29</v>
      </c>
      <c r="C36" s="7">
        <v>-3210.4176960000009</v>
      </c>
      <c r="D36" s="7">
        <v>-3306.7302239999999</v>
      </c>
      <c r="E36" s="7">
        <v>-3405.9321240000004</v>
      </c>
      <c r="F36" s="7">
        <v>-3508.1100919999999</v>
      </c>
    </row>
    <row r="37" spans="1:6" x14ac:dyDescent="0.2">
      <c r="A37" s="16">
        <f t="shared" si="2"/>
        <v>23</v>
      </c>
      <c r="B37" s="20" t="s">
        <v>20</v>
      </c>
      <c r="C37" s="7">
        <f>SUM(C35:C36)</f>
        <v>-71425.824857201005</v>
      </c>
      <c r="D37" s="7">
        <f t="shared" ref="D37:F37" si="3">SUM(D35:D36)</f>
        <v>-69496.42214517745</v>
      </c>
      <c r="E37" s="7">
        <f t="shared" si="3"/>
        <v>-103971.27266585</v>
      </c>
      <c r="F37" s="7">
        <f t="shared" si="3"/>
        <v>-115942.62831122632</v>
      </c>
    </row>
    <row r="38" spans="1:6" x14ac:dyDescent="0.2">
      <c r="C38" s="7"/>
      <c r="D38" s="7"/>
      <c r="E38" s="7"/>
      <c r="F38" s="7"/>
    </row>
    <row r="39" spans="1:6" ht="15.75" x14ac:dyDescent="0.25">
      <c r="A39" s="16">
        <f>A37+1</f>
        <v>24</v>
      </c>
      <c r="B39" s="5" t="s">
        <v>21</v>
      </c>
      <c r="C39" s="7"/>
      <c r="D39" s="7"/>
      <c r="E39" s="7"/>
      <c r="F39" s="7"/>
    </row>
    <row r="40" spans="1:6" x14ac:dyDescent="0.2">
      <c r="A40" s="16">
        <f t="shared" ref="A40:A41" si="4">A39+1</f>
        <v>25</v>
      </c>
      <c r="B40" s="20" t="s">
        <v>22</v>
      </c>
      <c r="C40" s="7">
        <v>45022.464067431203</v>
      </c>
      <c r="D40" s="7">
        <v>23835.742692904627</v>
      </c>
      <c r="E40" s="7">
        <v>70659.477021916129</v>
      </c>
      <c r="F40" s="7">
        <v>81517.740004923922</v>
      </c>
    </row>
    <row r="41" spans="1:6" x14ac:dyDescent="0.2">
      <c r="A41" s="16">
        <f t="shared" si="4"/>
        <v>26</v>
      </c>
      <c r="B41" s="20" t="s">
        <v>23</v>
      </c>
      <c r="C41" s="7">
        <f t="shared" ref="C41:F41" si="5">C40</f>
        <v>45022.464067431203</v>
      </c>
      <c r="D41" s="7">
        <f t="shared" si="5"/>
        <v>23835.742692904627</v>
      </c>
      <c r="E41" s="7">
        <f t="shared" si="5"/>
        <v>70659.477021916129</v>
      </c>
      <c r="F41" s="7">
        <f t="shared" si="5"/>
        <v>81517.740004923922</v>
      </c>
    </row>
    <row r="42" spans="1:6" x14ac:dyDescent="0.2">
      <c r="C42" s="7"/>
      <c r="D42" s="7"/>
      <c r="E42" s="7"/>
      <c r="F42" s="7"/>
    </row>
    <row r="43" spans="1:6" x14ac:dyDescent="0.2">
      <c r="A43" s="16">
        <f>A41+1</f>
        <v>27</v>
      </c>
      <c r="B43" s="1" t="s">
        <v>24</v>
      </c>
      <c r="C43" s="7">
        <f>TRUNC(C32+C37+C41,0)</f>
        <v>0</v>
      </c>
      <c r="D43" s="7">
        <f>TRUNC(D32+D37+D41,0)</f>
        <v>0</v>
      </c>
      <c r="E43" s="7">
        <f>TRUNC(E32+E37+E41,0)</f>
        <v>0</v>
      </c>
      <c r="F43" s="7">
        <f>TRUNC(F32+F37+F41,0)</f>
        <v>0</v>
      </c>
    </row>
    <row r="44" spans="1:6" x14ac:dyDescent="0.2">
      <c r="C44" s="7"/>
      <c r="D44" s="7"/>
      <c r="E44" s="7"/>
      <c r="F44" s="7"/>
    </row>
    <row r="45" spans="1:6" x14ac:dyDescent="0.2">
      <c r="A45" s="16">
        <f>A43+1</f>
        <v>28</v>
      </c>
      <c r="B45" s="1" t="s">
        <v>25</v>
      </c>
      <c r="C45" s="7">
        <v>870.4855</v>
      </c>
      <c r="D45" s="7">
        <f>C45</f>
        <v>870.4855</v>
      </c>
      <c r="E45" s="7">
        <f t="shared" ref="E45:F45" si="6">D45</f>
        <v>870.4855</v>
      </c>
      <c r="F45" s="7">
        <f t="shared" si="6"/>
        <v>870.4855</v>
      </c>
    </row>
    <row r="46" spans="1:6" ht="15.75" thickBot="1" x14ac:dyDescent="0.25">
      <c r="A46" s="16">
        <f t="shared" ref="A46" si="7">A45+1</f>
        <v>29</v>
      </c>
      <c r="B46" s="1" t="s">
        <v>26</v>
      </c>
      <c r="C46" s="11">
        <f t="shared" ref="C46" si="8">C43+C45</f>
        <v>870.4855</v>
      </c>
      <c r="D46" s="11">
        <f>+D43+C46</f>
        <v>870.4855</v>
      </c>
      <c r="E46" s="11">
        <f t="shared" ref="E46:F46" si="9">+E43+D46</f>
        <v>870.4855</v>
      </c>
      <c r="F46" s="11">
        <f t="shared" si="9"/>
        <v>870.4855</v>
      </c>
    </row>
    <row r="47" spans="1:6" ht="15.75" thickTop="1" x14ac:dyDescent="0.2">
      <c r="C47" s="7"/>
      <c r="D47" s="7"/>
      <c r="E47" s="7"/>
      <c r="F47" s="7"/>
    </row>
    <row r="48" spans="1:6" x14ac:dyDescent="0.2">
      <c r="C48" s="7"/>
      <c r="D48" s="7"/>
      <c r="E48" s="7"/>
      <c r="F48" s="7"/>
    </row>
    <row r="49" spans="2:6" x14ac:dyDescent="0.2">
      <c r="C49" s="7"/>
      <c r="D49" s="7"/>
      <c r="E49" s="7"/>
      <c r="F49" s="7"/>
    </row>
    <row r="50" spans="2:6" x14ac:dyDescent="0.2">
      <c r="B50" s="8"/>
      <c r="C50" s="7"/>
      <c r="D50" s="7"/>
      <c r="E50" s="7"/>
      <c r="F50" s="7"/>
    </row>
    <row r="51" spans="2:6" x14ac:dyDescent="0.2">
      <c r="C51" s="9"/>
      <c r="D51" s="9"/>
      <c r="E51" s="9"/>
      <c r="F51" s="9"/>
    </row>
    <row r="52" spans="2:6" x14ac:dyDescent="0.2">
      <c r="C52" s="9"/>
      <c r="D52" s="9"/>
      <c r="E52" s="9"/>
      <c r="F52" s="9"/>
    </row>
    <row r="53" spans="2:6" x14ac:dyDescent="0.2">
      <c r="C53" s="9"/>
      <c r="D53" s="9"/>
      <c r="E53" s="9"/>
      <c r="F53" s="9"/>
    </row>
    <row r="54" spans="2:6" x14ac:dyDescent="0.2">
      <c r="C54" s="9"/>
      <c r="D54" s="9"/>
      <c r="E54" s="9"/>
      <c r="F54" s="9"/>
    </row>
    <row r="55" spans="2:6" x14ac:dyDescent="0.2">
      <c r="C55" s="9"/>
      <c r="D55" s="9"/>
      <c r="E55" s="9"/>
      <c r="F55" s="9"/>
    </row>
    <row r="56" spans="2:6" x14ac:dyDescent="0.2">
      <c r="C56" s="9"/>
      <c r="D56" s="9"/>
      <c r="E56" s="9"/>
      <c r="F56" s="9"/>
    </row>
    <row r="57" spans="2:6" x14ac:dyDescent="0.2">
      <c r="C57" s="9"/>
      <c r="D57" s="9"/>
      <c r="E57" s="9"/>
      <c r="F57" s="9"/>
    </row>
  </sheetData>
  <mergeCells count="4">
    <mergeCell ref="B4:G4"/>
    <mergeCell ref="B5:G5"/>
    <mergeCell ref="B6:G6"/>
    <mergeCell ref="B7:G7"/>
  </mergeCells>
  <printOptions horizontalCentered="1"/>
  <pageMargins left="0.75" right="0.5" top="0.75" bottom="0.5" header="0.3" footer="0.3"/>
  <pageSetup scale="77" orientation="portrait" verticalDpi="1200" r:id="rId1"/>
  <ignoredErrors>
    <ignoredError sqref="C10:F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962FD6-72C0-4437-A887-8FAA06BF459F}"/>
</file>

<file path=customXml/itemProps2.xml><?xml version="1.0" encoding="utf-8"?>
<ds:datastoreItem xmlns:ds="http://schemas.openxmlformats.org/officeDocument/2006/customXml" ds:itemID="{6D63F4F3-0257-4E6F-950E-3283AAFCF6F9}"/>
</file>

<file path=customXml/itemProps3.xml><?xml version="1.0" encoding="utf-8"?>
<ds:datastoreItem xmlns:ds="http://schemas.openxmlformats.org/officeDocument/2006/customXml" ds:itemID="{B99AE7C9-45A5-4B57-8129-69F91B0B4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7-h-3 Cash Flow Statement</vt:lpstr>
      <vt:lpstr>'7-h-3 Cash Flow Statement'!Print_Area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2024-04-24T15:28:55Z</cp:lastPrinted>
  <dcterms:created xsi:type="dcterms:W3CDTF">2021-04-09T23:25:54Z</dcterms:created>
  <dcterms:modified xsi:type="dcterms:W3CDTF">2024-05-30T20:42:03Z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