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87DF2837-CCD3-469C-93E9-15865EFE3993}" xr6:coauthVersionLast="47" xr6:coauthVersionMax="47" xr10:uidLastSave="{00000000-0000-0000-0000-000000000000}"/>
  <bookViews>
    <workbookView xWindow="42075" yWindow="3480" windowWidth="23730" windowHeight="9960" xr2:uid="{75F1DDF2-1A39-40C0-911F-0FDBB5D48933}"/>
  </bookViews>
  <sheets>
    <sheet name="C1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 localSheetId="0">'C1'!$A$1:$F$35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F31" i="1" s="1"/>
  <c r="E29" i="1"/>
  <c r="F29" i="1" s="1"/>
  <c r="D27" i="1"/>
  <c r="D32" i="1" s="1"/>
  <c r="E24" i="1"/>
  <c r="F24" i="1" s="1"/>
  <c r="E23" i="1"/>
  <c r="F23" i="1" s="1"/>
  <c r="D16" i="1"/>
  <c r="D1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2" i="1"/>
  <c r="F12" i="1"/>
  <c r="D19" i="1" l="1"/>
  <c r="D21" i="1" s="1"/>
  <c r="D25" i="1" s="1"/>
  <c r="D34" i="1" s="1"/>
  <c r="E13" i="1"/>
  <c r="F13" i="1" s="1"/>
  <c r="E15" i="1"/>
  <c r="F15" i="1" s="1"/>
  <c r="C16" i="1"/>
  <c r="C17" i="1" s="1"/>
  <c r="E14" i="1"/>
  <c r="E30" i="1"/>
  <c r="F30" i="1" s="1"/>
  <c r="F14" i="1" l="1"/>
  <c r="C18" i="1"/>
  <c r="E17" i="1"/>
  <c r="C19" i="1"/>
  <c r="C21" i="1" s="1"/>
  <c r="C25" i="1" s="1"/>
  <c r="E16" i="1"/>
  <c r="E18" i="1" l="1"/>
  <c r="E27" i="1" s="1"/>
  <c r="E32" i="1" s="1"/>
  <c r="F18" i="1"/>
  <c r="F27" i="1" s="1"/>
  <c r="F32" i="1" s="1"/>
  <c r="C27" i="1"/>
  <c r="C32" i="1" s="1"/>
  <c r="C34" i="1" s="1"/>
  <c r="E19" i="1"/>
  <c r="E21" i="1" s="1"/>
  <c r="E25" i="1" s="1"/>
  <c r="F16" i="1"/>
  <c r="F17" i="1" s="1"/>
  <c r="F19" i="1" s="1"/>
  <c r="F21" i="1" s="1"/>
  <c r="F25" i="1" s="1"/>
  <c r="F34" i="1" l="1"/>
  <c r="E34" i="1"/>
</calcChain>
</file>

<file path=xl/sharedStrings.xml><?xml version="1.0" encoding="utf-8"?>
<sst xmlns="http://schemas.openxmlformats.org/spreadsheetml/2006/main" count="35" uniqueCount="34">
  <si>
    <t>Schedule C1</t>
  </si>
  <si>
    <t>Calculation of State Income Tax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</si>
  <si>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</si>
  <si>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</si>
  <si>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</si>
  <si>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</si>
  <si>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</si>
  <si>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</si>
  <si>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</si>
  <si>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t>Pre-Tax Book Income (Loss)</t>
  </si>
  <si>
    <t>Flow-through Items</t>
  </si>
  <si>
    <t>Temporary Differences Between Book and Tax Income / Expense (Other)</t>
  </si>
  <si>
    <t>Temporary Differences Between Book and Tax Income / Expense (Property)</t>
  </si>
  <si>
    <t>Total Statutory Adjustments</t>
  </si>
  <si>
    <t>State Taxable Income (before net operating loss)</t>
  </si>
  <si>
    <t>State Net Operating Loss (Utilized)/Generated</t>
  </si>
  <si>
    <t>State Taxable Income</t>
  </si>
  <si>
    <t>State Income Tax Rate</t>
  </si>
  <si>
    <t>Current State Income Tax (SIT) Payable</t>
  </si>
  <si>
    <t>Other Adjustments to Current SIT Payable</t>
  </si>
  <si>
    <t>Return to Provision True-up</t>
  </si>
  <si>
    <t>SIT Payable True-up</t>
  </si>
  <si>
    <t>Total Current SIT Payable</t>
  </si>
  <si>
    <t>Provision for State Deferred Taxes</t>
  </si>
  <si>
    <t>Other Adjustments to Deferred SIT</t>
  </si>
  <si>
    <t>SIT Deferred True-up</t>
  </si>
  <si>
    <t>Excess ADIT Amortization</t>
  </si>
  <si>
    <t>Total Deferred SIT</t>
  </si>
  <si>
    <t>Total Current and Deferred SIT</t>
  </si>
  <si>
    <t>KY PSC Case No. 2024-00092</t>
  </si>
  <si>
    <t>Response to Staff’s Data Request Set One No. 17</t>
  </si>
  <si>
    <t>12 Months Ended December 31, 2023</t>
  </si>
  <si>
    <t>Respondent:  Jennifer Harding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</si>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</sst>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shrinkToFit="1"/>
    </xf>
    <xf numFmtId="0" fontId="3" fillId="0" borderId="0" xfId="0" applyFont="1"/>
    <xf numFmtId="165" fontId="3" fillId="0" borderId="0" xfId="1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165" fontId="3" fillId="0" borderId="17" xfId="1" applyNumberFormat="1" applyFont="1" applyBorder="1"/>
    <xf numFmtId="10" fontId="3" fillId="0" borderId="0" xfId="2" applyNumberFormat="1" applyFont="1"/>
    <xf numFmtId="165" fontId="3" fillId="0" borderId="18" xfId="1" applyNumberFormat="1" applyFont="1" applyBorder="1"/>
    <xf numFmtId="37" fontId="3" fillId="0" borderId="0" xfId="0" applyNumberFormat="1" applyFont="1"/>
    <xf numFmtId="165" fontId="3" fillId="0" borderId="18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5BA0-579C-4E96-BDFD-1AA2416469E5}">
  <sheetPr>
    <tabColor theme="9" tint="0.79998168889431442"/>
    <pageSetUpPr fitToPage="1"/>
  </sheetPr>
  <dimension ref="A1:F35"/>
  <sheetViews>
    <sheetView tabSelected="1" workbookViewId="0">
      <pane xSplit="2" ySplit="11" topLeftCell="C12" activePane="bottomRight" state="frozen"/>
      <selection activeCell="E31" sqref="E31"/>
      <selection pane="topRight" activeCell="E31" sqref="E31"/>
      <selection pane="bottomLeft" activeCell="E31" sqref="E31"/>
      <selection pane="bottomRight" activeCell="A36" sqref="A36:XFD43"/>
    </sheetView>
  </sheetViews>
  <sheetFormatPr defaultColWidth="9.15234375" defaultRowHeight="12.45"/>
  <cols>
    <col min="1" max="1" width="9.15234375" style="5"/>
    <col min="2" max="2" width="65.69140625" style="5" customWidth="1"/>
    <col min="3" max="6" width="14.53515625" style="5" customWidth="1"/>
    <col min="7" max="16384" width="9.15234375" style="5"/>
  </cols>
  <sheetData>
    <row r="1" spans="1:6" s="1" customFormat="1">
      <c r="A1" s="28" t="s">
        <v>29</v>
      </c>
      <c r="B1" s="29"/>
      <c r="C1" s="29"/>
      <c r="D1" s="29"/>
      <c r="E1" s="29"/>
      <c r="F1" s="30"/>
    </row>
    <row r="2" spans="1:6" s="1" customFormat="1">
      <c r="A2" s="31" t="s">
        <v>30</v>
      </c>
      <c r="B2" s="32"/>
      <c r="C2" s="32"/>
      <c r="D2" s="32"/>
      <c r="E2" s="32"/>
      <c r="F2" s="33"/>
    </row>
    <row r="3" spans="1:6" s="1" customFormat="1">
      <c r="A3" s="31" t="s">
        <v>32</v>
      </c>
      <c r="B3" s="32"/>
      <c r="C3" s="32"/>
      <c r="D3" s="32"/>
      <c r="E3" s="32"/>
      <c r="F3" s="33"/>
    </row>
    <row r="4" spans="1:6" s="1" customFormat="1">
      <c r="A4" s="31" t="s">
        <v>0</v>
      </c>
      <c r="B4" s="32"/>
      <c r="C4" s="32"/>
      <c r="D4" s="32"/>
      <c r="E4" s="32"/>
      <c r="F4" s="33"/>
    </row>
    <row r="5" spans="1:6" s="1" customFormat="1">
      <c r="A5" s="31" t="s">
        <v>33</v>
      </c>
      <c r="B5" s="32"/>
      <c r="C5" s="32"/>
      <c r="D5" s="32"/>
      <c r="E5" s="32"/>
      <c r="F5" s="33"/>
    </row>
    <row r="6" spans="1:6" s="1" customFormat="1">
      <c r="A6" s="15"/>
      <c r="B6" s="16"/>
      <c r="C6" s="16"/>
      <c r="D6" s="16"/>
      <c r="E6" s="16"/>
      <c r="F6" s="17"/>
    </row>
    <row r="7" spans="1:6" s="1" customFormat="1" ht="15" customHeight="1">
      <c r="A7" s="15" t="s">
        <v>1</v>
      </c>
      <c r="B7" s="16"/>
      <c r="C7" s="16"/>
      <c r="D7" s="16"/>
      <c r="E7" s="16"/>
      <c r="F7" s="17"/>
    </row>
    <row r="8" spans="1:6" s="1" customFormat="1" ht="15" customHeight="1">
      <c r="A8" s="15" t="s">
        <v>31</v>
      </c>
      <c r="B8" s="16"/>
      <c r="C8" s="16"/>
      <c r="D8" s="16"/>
      <c r="E8" s="16"/>
      <c r="F8" s="17"/>
    </row>
    <row r="9" spans="1:6" s="1" customFormat="1" ht="12.9" thickBot="1">
      <c r="A9" s="18"/>
      <c r="B9" s="19"/>
      <c r="C9" s="19"/>
      <c r="D9" s="19"/>
      <c r="E9" s="19"/>
      <c r="F9" s="20"/>
    </row>
    <row r="10" spans="1:6" s="1" customFormat="1" ht="26.15" customHeight="1">
      <c r="A10" s="21" t="s">
        <v>2</v>
      </c>
      <c r="B10" s="23" t="s">
        <v>3</v>
      </c>
      <c r="C10" s="23" t="s">
        <v>4</v>
      </c>
      <c r="D10" s="25" t="s">
        <v>5</v>
      </c>
      <c r="E10" s="26" t="s">
        <v>6</v>
      </c>
      <c r="F10" s="27"/>
    </row>
    <row r="11" spans="1:6" s="1" customFormat="1" ht="47.5" customHeight="1" thickBot="1">
      <c r="A11" s="22"/>
      <c r="B11" s="24"/>
      <c r="C11" s="24"/>
      <c r="D11" s="24"/>
      <c r="E11" s="2" t="s">
        <v>7</v>
      </c>
      <c r="F11" s="3" t="s">
        <v>8</v>
      </c>
    </row>
    <row r="12" spans="1:6" ht="25" customHeight="1">
      <c r="A12" s="4">
        <v>1</v>
      </c>
      <c r="B12" s="5" t="s">
        <v>9</v>
      </c>
      <c r="C12" s="6">
        <v>32516610</v>
      </c>
      <c r="D12" s="6">
        <v>5762488</v>
      </c>
      <c r="E12" s="6">
        <f>C12-D12</f>
        <v>26754122</v>
      </c>
      <c r="F12" s="6">
        <f>C12-D12-E12</f>
        <v>0</v>
      </c>
    </row>
    <row r="13" spans="1:6" ht="25" customHeight="1">
      <c r="A13" s="7">
        <f>A12+1</f>
        <v>2</v>
      </c>
      <c r="B13" s="8" t="s">
        <v>10</v>
      </c>
      <c r="C13" s="6">
        <v>136112</v>
      </c>
      <c r="D13" s="6">
        <v>127999</v>
      </c>
      <c r="E13" s="6">
        <f t="shared" ref="E13:E18" si="0">C13-D13</f>
        <v>8113</v>
      </c>
      <c r="F13" s="6">
        <f t="shared" ref="F13:F15" si="1">C13-D13-E13</f>
        <v>0</v>
      </c>
    </row>
    <row r="14" spans="1:6" ht="25" customHeight="1">
      <c r="A14" s="7">
        <f t="shared" ref="A14:A34" si="2">A13+1</f>
        <v>3</v>
      </c>
      <c r="B14" s="8" t="s">
        <v>11</v>
      </c>
      <c r="C14" s="6">
        <v>-1822783</v>
      </c>
      <c r="D14" s="6">
        <v>0</v>
      </c>
      <c r="E14" s="6">
        <f t="shared" si="0"/>
        <v>-1822783</v>
      </c>
      <c r="F14" s="6">
        <f t="shared" si="1"/>
        <v>0</v>
      </c>
    </row>
    <row r="15" spans="1:6" ht="25" customHeight="1">
      <c r="A15" s="7">
        <f t="shared" si="2"/>
        <v>4</v>
      </c>
      <c r="B15" s="8" t="s">
        <v>12</v>
      </c>
      <c r="C15" s="6">
        <v>-37744035.359999999</v>
      </c>
      <c r="D15" s="6">
        <v>0</v>
      </c>
      <c r="E15" s="6">
        <f t="shared" si="0"/>
        <v>-37744035.359999999</v>
      </c>
      <c r="F15" s="6">
        <f t="shared" si="1"/>
        <v>0</v>
      </c>
    </row>
    <row r="16" spans="1:6" ht="25" customHeight="1">
      <c r="A16" s="7">
        <f t="shared" si="2"/>
        <v>5</v>
      </c>
      <c r="B16" s="9" t="s">
        <v>13</v>
      </c>
      <c r="C16" s="10">
        <f>SUM(C13:C15)</f>
        <v>-39430706.359999999</v>
      </c>
      <c r="D16" s="10">
        <f>SUM(D13:D15)</f>
        <v>127999</v>
      </c>
      <c r="E16" s="10">
        <f t="shared" ref="E16:F16" si="3">SUM(E13:E15)</f>
        <v>-39558705.359999999</v>
      </c>
      <c r="F16" s="10">
        <f t="shared" si="3"/>
        <v>0</v>
      </c>
    </row>
    <row r="17" spans="1:6" ht="25" customHeight="1">
      <c r="A17" s="7">
        <f t="shared" si="2"/>
        <v>6</v>
      </c>
      <c r="B17" s="5" t="s">
        <v>14</v>
      </c>
      <c r="C17" s="6">
        <f>SUM(C16,C12)</f>
        <v>-6914096.3599999994</v>
      </c>
      <c r="D17" s="6">
        <f>SUM(D16,D12)</f>
        <v>5890487</v>
      </c>
      <c r="E17" s="6">
        <f t="shared" si="0"/>
        <v>-12804583.359999999</v>
      </c>
      <c r="F17" s="6">
        <f t="shared" ref="F17" si="4">SUM(F16,F12)</f>
        <v>0</v>
      </c>
    </row>
    <row r="18" spans="1:6" ht="25" customHeight="1">
      <c r="A18" s="7">
        <f t="shared" si="2"/>
        <v>7</v>
      </c>
      <c r="B18" s="8" t="s">
        <v>15</v>
      </c>
      <c r="C18" s="6">
        <f>-C17</f>
        <v>6914096.3599999994</v>
      </c>
      <c r="D18" s="6">
        <v>0</v>
      </c>
      <c r="E18" s="6">
        <f t="shared" si="0"/>
        <v>6914096.3599999994</v>
      </c>
      <c r="F18" s="6">
        <f t="shared" ref="F18" si="5">C18-D18-E18</f>
        <v>0</v>
      </c>
    </row>
    <row r="19" spans="1:6" ht="25" customHeight="1">
      <c r="A19" s="7">
        <f t="shared" si="2"/>
        <v>8</v>
      </c>
      <c r="B19" s="5" t="s">
        <v>16</v>
      </c>
      <c r="C19" s="10">
        <f>SUM(C17:C18)</f>
        <v>0</v>
      </c>
      <c r="D19" s="10">
        <f>SUM(D17:D18)</f>
        <v>5890487</v>
      </c>
      <c r="E19" s="10">
        <f t="shared" ref="E19:F19" si="6">SUM(E17:E18)</f>
        <v>-5890487</v>
      </c>
      <c r="F19" s="10">
        <f t="shared" si="6"/>
        <v>0</v>
      </c>
    </row>
    <row r="20" spans="1:6" ht="25" customHeight="1">
      <c r="A20" s="7">
        <f t="shared" si="2"/>
        <v>9</v>
      </c>
      <c r="B20" s="8" t="s">
        <v>17</v>
      </c>
      <c r="C20" s="11">
        <v>0.05</v>
      </c>
      <c r="D20" s="11">
        <v>0.05</v>
      </c>
      <c r="E20" s="11">
        <v>0.05</v>
      </c>
      <c r="F20" s="11">
        <v>0.05</v>
      </c>
    </row>
    <row r="21" spans="1:6" ht="25" customHeight="1">
      <c r="A21" s="7">
        <f t="shared" si="2"/>
        <v>10</v>
      </c>
      <c r="B21" s="5" t="s">
        <v>18</v>
      </c>
      <c r="C21" s="10">
        <f>C19*C20</f>
        <v>0</v>
      </c>
      <c r="D21" s="10">
        <f>D19*D20</f>
        <v>294524.35000000003</v>
      </c>
      <c r="E21" s="10">
        <f t="shared" ref="E21:F21" si="7">E19*E20</f>
        <v>-294524.35000000003</v>
      </c>
      <c r="F21" s="10">
        <f t="shared" si="7"/>
        <v>0</v>
      </c>
    </row>
    <row r="22" spans="1:6" ht="25" customHeight="1">
      <c r="A22" s="7">
        <f t="shared" si="2"/>
        <v>11</v>
      </c>
      <c r="B22" s="5" t="s">
        <v>19</v>
      </c>
      <c r="C22" s="6"/>
      <c r="D22" s="6"/>
      <c r="E22" s="6"/>
      <c r="F22" s="6"/>
    </row>
    <row r="23" spans="1:6" ht="25" customHeight="1">
      <c r="A23" s="7">
        <f t="shared" si="2"/>
        <v>12</v>
      </c>
      <c r="B23" s="8" t="s">
        <v>20</v>
      </c>
      <c r="C23" s="6">
        <v>-764696</v>
      </c>
      <c r="D23" s="6">
        <v>0</v>
      </c>
      <c r="E23" s="6">
        <f>C23-D23</f>
        <v>-764696</v>
      </c>
      <c r="F23" s="6">
        <f t="shared" ref="F23:F24" si="8">C23-D23-E23</f>
        <v>0</v>
      </c>
    </row>
    <row r="24" spans="1:6" ht="25" customHeight="1">
      <c r="A24" s="7">
        <f t="shared" si="2"/>
        <v>13</v>
      </c>
      <c r="B24" s="8" t="s">
        <v>21</v>
      </c>
      <c r="C24" s="6">
        <v>0</v>
      </c>
      <c r="D24" s="6">
        <v>0</v>
      </c>
      <c r="E24" s="6">
        <f>C24-D24</f>
        <v>0</v>
      </c>
      <c r="F24" s="6">
        <f t="shared" si="8"/>
        <v>0</v>
      </c>
    </row>
    <row r="25" spans="1:6" ht="25" customHeight="1" thickBot="1">
      <c r="A25" s="7">
        <f t="shared" si="2"/>
        <v>14</v>
      </c>
      <c r="B25" s="5" t="s">
        <v>22</v>
      </c>
      <c r="C25" s="12">
        <f>SUM(C21:C24)</f>
        <v>-764696</v>
      </c>
      <c r="D25" s="12">
        <f>SUM(D21:D24)</f>
        <v>294524.35000000003</v>
      </c>
      <c r="E25" s="12">
        <f t="shared" ref="E25:F25" si="9">SUM(E21:E24)</f>
        <v>-1059220.3500000001</v>
      </c>
      <c r="F25" s="12">
        <f t="shared" si="9"/>
        <v>0</v>
      </c>
    </row>
    <row r="26" spans="1:6" ht="25" customHeight="1" thickTop="1">
      <c r="A26" s="7">
        <f t="shared" si="2"/>
        <v>15</v>
      </c>
      <c r="C26" s="6"/>
      <c r="D26" s="6"/>
      <c r="E26" s="6"/>
      <c r="F26" s="6"/>
    </row>
    <row r="27" spans="1:6" ht="25" customHeight="1">
      <c r="A27" s="7">
        <f t="shared" si="2"/>
        <v>16</v>
      </c>
      <c r="B27" s="5" t="s">
        <v>23</v>
      </c>
      <c r="C27" s="6">
        <f>(-C14-C15-C18)*C20</f>
        <v>1632636.1</v>
      </c>
      <c r="D27" s="6">
        <f>(-D14-D15-D18)*D20</f>
        <v>0</v>
      </c>
      <c r="E27" s="6">
        <f t="shared" ref="E27:F27" si="10">(-E14-E15-E18)*E20</f>
        <v>1632636.1</v>
      </c>
      <c r="F27" s="6">
        <f t="shared" si="10"/>
        <v>0</v>
      </c>
    </row>
    <row r="28" spans="1:6" ht="25" customHeight="1">
      <c r="A28" s="7">
        <f t="shared" si="2"/>
        <v>17</v>
      </c>
      <c r="B28" s="5" t="s">
        <v>24</v>
      </c>
      <c r="C28" s="6"/>
      <c r="D28" s="6"/>
      <c r="E28" s="6"/>
      <c r="F28" s="6"/>
    </row>
    <row r="29" spans="1:6" ht="25" customHeight="1">
      <c r="A29" s="7">
        <f t="shared" si="2"/>
        <v>18</v>
      </c>
      <c r="B29" s="8" t="s">
        <v>20</v>
      </c>
      <c r="C29" s="6">
        <v>763393</v>
      </c>
      <c r="D29" s="6">
        <v>0</v>
      </c>
      <c r="E29" s="6">
        <f t="shared" ref="E29:E31" si="11">C29-D29</f>
        <v>763393</v>
      </c>
      <c r="F29" s="6">
        <f t="shared" ref="F29:F31" si="12">C29-D29-E29</f>
        <v>0</v>
      </c>
    </row>
    <row r="30" spans="1:6" ht="25" customHeight="1">
      <c r="A30" s="7">
        <f t="shared" si="2"/>
        <v>19</v>
      </c>
      <c r="B30" s="8" t="s">
        <v>25</v>
      </c>
      <c r="C30" s="13">
        <v>0</v>
      </c>
      <c r="D30" s="6">
        <v>0</v>
      </c>
      <c r="E30" s="6">
        <f t="shared" si="11"/>
        <v>0</v>
      </c>
      <c r="F30" s="6">
        <f t="shared" si="12"/>
        <v>0</v>
      </c>
    </row>
    <row r="31" spans="1:6" ht="25" customHeight="1">
      <c r="A31" s="7">
        <f t="shared" si="2"/>
        <v>20</v>
      </c>
      <c r="B31" s="8" t="s">
        <v>26</v>
      </c>
      <c r="C31" s="13">
        <v>9600</v>
      </c>
      <c r="D31" s="6">
        <v>0</v>
      </c>
      <c r="E31" s="6">
        <f t="shared" si="11"/>
        <v>9600</v>
      </c>
      <c r="F31" s="6">
        <f t="shared" si="12"/>
        <v>0</v>
      </c>
    </row>
    <row r="32" spans="1:6" ht="25" customHeight="1" thickBot="1">
      <c r="A32" s="7">
        <f t="shared" si="2"/>
        <v>21</v>
      </c>
      <c r="B32" s="5" t="s">
        <v>27</v>
      </c>
      <c r="C32" s="14">
        <f>SUM(C27:C31)</f>
        <v>2405629.1</v>
      </c>
      <c r="D32" s="14">
        <f t="shared" ref="D32:F32" si="13">SUM(D27:D31)</f>
        <v>0</v>
      </c>
      <c r="E32" s="14">
        <f t="shared" si="13"/>
        <v>2405629.1</v>
      </c>
      <c r="F32" s="14">
        <f t="shared" si="13"/>
        <v>0</v>
      </c>
    </row>
    <row r="33" spans="1:6" ht="25" customHeight="1" thickTop="1">
      <c r="A33" s="7">
        <f t="shared" si="2"/>
        <v>22</v>
      </c>
      <c r="E33" s="6"/>
      <c r="F33" s="6"/>
    </row>
    <row r="34" spans="1:6" ht="25" customHeight="1" thickBot="1">
      <c r="A34" s="7">
        <f t="shared" si="2"/>
        <v>23</v>
      </c>
      <c r="B34" s="5" t="s">
        <v>28</v>
      </c>
      <c r="C34" s="14">
        <f>SUM(C32,C25)</f>
        <v>1640933.1</v>
      </c>
      <c r="D34" s="14">
        <f>SUM(D32,D25)</f>
        <v>294524.35000000003</v>
      </c>
      <c r="E34" s="14">
        <f t="shared" ref="E34:F34" si="14">SUM(E32,E25)</f>
        <v>1346408.75</v>
      </c>
      <c r="F34" s="14">
        <f t="shared" si="14"/>
        <v>0</v>
      </c>
    </row>
    <row r="35" spans="1:6" ht="12.9" thickTop="1"/>
  </sheetData>
  <mergeCells count="14">
    <mergeCell ref="A6:F6"/>
    <mergeCell ref="A1:F1"/>
    <mergeCell ref="A2:F2"/>
    <mergeCell ref="A3:F3"/>
    <mergeCell ref="A4:F4"/>
    <mergeCell ref="A5:F5"/>
    <mergeCell ref="A7:F7"/>
    <mergeCell ref="A8:F8"/>
    <mergeCell ref="A9:F9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6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F6633-7C85-4A6C-88C6-0E7A7809B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F06C9-636B-4031-B534-9006DE6EC2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186DE7-8F5B-4E7A-A100-3971C4D084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</vt:lpstr>
      <vt:lpstr>'C1'!Print_Area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dcterms:created xsi:type="dcterms:W3CDTF">2024-05-24T13:11:20Z</dcterms:created>
  <dcterms:modified xsi:type="dcterms:W3CDTF">2024-05-29T18:28:27Z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