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JPEC/Rate Case 2024-00085/Data Requests/PSC2/"/>
    </mc:Choice>
  </mc:AlternateContent>
  <xr:revisionPtr revIDLastSave="41" documentId="8_{BCD276C7-610E-448D-9774-543D1B7F7122}" xr6:coauthVersionLast="47" xr6:coauthVersionMax="47" xr10:uidLastSave="{5C405D94-F450-43FE-8F24-5070F9D5812C}"/>
  <bookViews>
    <workbookView xWindow="-108" yWindow="-108" windowWidth="23256" windowHeight="12456" xr2:uid="{001FD54E-9730-4C94-BB0C-4A04C0DCA271}"/>
  </bookViews>
  <sheets>
    <sheet name="1.15 Healthcare" sheetId="1" r:id="rId1"/>
  </sheets>
  <externalReferences>
    <externalReference r:id="rId2"/>
  </externalReferences>
  <definedNames>
    <definedName name="_xlnm.Print_Area" localSheetId="0">'1.15 Healthcare'!$A$1:$G$38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36" i="1" s="1"/>
  <c r="A37" i="1" s="1"/>
  <c r="A38" i="1" s="1"/>
  <c r="F38" i="1"/>
  <c r="F37" i="1"/>
  <c r="F36" i="1"/>
  <c r="E37" i="1"/>
  <c r="E38" i="1"/>
  <c r="E36" i="1"/>
  <c r="D36" i="1"/>
  <c r="C38" i="1"/>
  <c r="C37" i="1"/>
  <c r="C36" i="1"/>
  <c r="F13" i="1"/>
  <c r="D34" i="1"/>
  <c r="C13" i="1" s="1"/>
  <c r="C34" i="1"/>
  <c r="D13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13" i="1"/>
  <c r="A5" i="1"/>
  <c r="D37" i="1" l="1"/>
  <c r="D38" i="1" s="1"/>
  <c r="E13" i="1"/>
  <c r="G13" i="1" s="1"/>
  <c r="G15" i="1"/>
  <c r="G17" i="1" l="1"/>
  <c r="G19" i="1" s="1"/>
</calcChain>
</file>

<file path=xl/sharedStrings.xml><?xml version="1.0" encoding="utf-8"?>
<sst xmlns="http://schemas.openxmlformats.org/spreadsheetml/2006/main" count="31" uniqueCount="29">
  <si>
    <t>Reference Schedule:  1.15</t>
  </si>
  <si>
    <t>JACKSON PURCHASE ENERGY CORPORATION</t>
  </si>
  <si>
    <t>Health Care Costs</t>
  </si>
  <si>
    <t>(A)</t>
  </si>
  <si>
    <t>(B)</t>
  </si>
  <si>
    <t>(C)</t>
  </si>
  <si>
    <t>(D)</t>
  </si>
  <si>
    <t>(E)</t>
  </si>
  <si>
    <t>Health Insurance</t>
  </si>
  <si>
    <t>(D - A)</t>
  </si>
  <si>
    <t>#</t>
  </si>
  <si>
    <t>Item</t>
  </si>
  <si>
    <t>Employee Premiums</t>
  </si>
  <si>
    <t>Employer Premiums</t>
  </si>
  <si>
    <t>Total Premiums</t>
  </si>
  <si>
    <t>ProForma Adj</t>
  </si>
  <si>
    <t>Health, Dental, Vision</t>
  </si>
  <si>
    <t>Actual Test Year Expense</t>
  </si>
  <si>
    <t>Pro Forma Test Year Expense</t>
  </si>
  <si>
    <t>Expense Adjustment</t>
  </si>
  <si>
    <t>GL Accounts:</t>
  </si>
  <si>
    <t>Employer Portion</t>
  </si>
  <si>
    <t>Employee Portion</t>
  </si>
  <si>
    <t>Balance Sheet</t>
  </si>
  <si>
    <t>Total</t>
  </si>
  <si>
    <t>33%</t>
  </si>
  <si>
    <t>For PSC 2-11</t>
  </si>
  <si>
    <t>B/S</t>
  </si>
  <si>
    <t>I/S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</si>
</sst>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2" fillId="0" borderId="0" xfId="0" applyFont="1"/>
    <xf numFmtId="0" fontId="4" fillId="0" borderId="0" xfId="4" applyFont="1" applyAlignment="1">
      <alignment horizontal="right"/>
    </xf>
    <xf numFmtId="0" fontId="4" fillId="0" borderId="0" xfId="4" applyFont="1" applyAlignment="1">
      <alignment horizontal="center"/>
    </xf>
    <xf numFmtId="0" fontId="4" fillId="0" borderId="0" xfId="4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164" fontId="2" fillId="0" borderId="3" xfId="2" quotePrefix="1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40" fontId="2" fillId="0" borderId="0" xfId="1" applyNumberFormat="1" applyFont="1" applyBorder="1" applyProtection="1">
      <protection locked="0"/>
    </xf>
    <xf numFmtId="44" fontId="2" fillId="0" borderId="0" xfId="2" applyFont="1" applyFill="1"/>
    <xf numFmtId="44" fontId="2" fillId="0" borderId="0" xfId="2" applyFont="1" applyFill="1" applyBorder="1" applyAlignment="1">
      <alignment horizontal="center"/>
    </xf>
    <xf numFmtId="44" fontId="2" fillId="0" borderId="0" xfId="3" applyNumberFormat="1" applyFont="1" applyBorder="1"/>
    <xf numFmtId="43" fontId="2" fillId="0" borderId="0" xfId="1" applyFont="1" applyBorder="1"/>
    <xf numFmtId="44" fontId="2" fillId="0" borderId="0" xfId="0" applyNumberFormat="1" applyFont="1"/>
    <xf numFmtId="0" fontId="4" fillId="0" borderId="0" xfId="0" applyFont="1" applyAlignment="1">
      <alignment horizontal="left"/>
    </xf>
    <xf numFmtId="43" fontId="2" fillId="0" borderId="0" xfId="1" applyFont="1"/>
    <xf numFmtId="44" fontId="2" fillId="0" borderId="0" xfId="2" applyFont="1" applyBorder="1" applyAlignment="1">
      <alignment horizontal="center"/>
    </xf>
    <xf numFmtId="40" fontId="2" fillId="0" borderId="0" xfId="0" applyNumberFormat="1" applyFont="1" applyProtection="1">
      <protection locked="0"/>
    </xf>
    <xf numFmtId="165" fontId="2" fillId="0" borderId="0" xfId="1" applyNumberFormat="1" applyFont="1" applyFill="1" applyBorder="1"/>
    <xf numFmtId="10" fontId="2" fillId="0" borderId="0" xfId="3" applyNumberFormat="1" applyFont="1" applyFill="1" applyBorder="1"/>
    <xf numFmtId="165" fontId="2" fillId="2" borderId="0" xfId="1" applyNumberFormat="1" applyFont="1" applyFill="1" applyBorder="1"/>
    <xf numFmtId="0" fontId="2" fillId="2" borderId="0" xfId="0" applyFont="1" applyFill="1"/>
    <xf numFmtId="165" fontId="2" fillId="0" borderId="0" xfId="1" applyNumberFormat="1" applyFont="1"/>
    <xf numFmtId="40" fontId="2" fillId="0" borderId="0" xfId="1" applyNumberFormat="1" applyFont="1" applyFill="1" applyBorder="1"/>
    <xf numFmtId="0" fontId="6" fillId="0" borderId="0" xfId="0" applyFont="1"/>
    <xf numFmtId="165" fontId="2" fillId="0" borderId="0" xfId="1" applyNumberFormat="1" applyFont="1" applyBorder="1"/>
    <xf numFmtId="44" fontId="2" fillId="0" borderId="4" xfId="0" applyNumberFormat="1" applyFont="1" applyBorder="1"/>
    <xf numFmtId="165" fontId="2" fillId="0" borderId="0" xfId="1" applyNumberFormat="1" applyFont="1" applyBorder="1" applyAlignment="1">
      <alignment horizontal="center"/>
    </xf>
    <xf numFmtId="10" fontId="2" fillId="0" borderId="0" xfId="3" applyNumberFormat="1" applyFont="1"/>
    <xf numFmtId="0" fontId="2" fillId="0" borderId="0" xfId="0" applyFont="1" applyAlignment="1">
      <alignment horizontal="right"/>
    </xf>
    <xf numFmtId="43" fontId="2" fillId="0" borderId="5" xfId="1" applyFont="1" applyBorder="1"/>
    <xf numFmtId="164" fontId="2" fillId="3" borderId="3" xfId="2" quotePrefix="1" applyNumberFormat="1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43" fontId="2" fillId="3" borderId="0" xfId="1" applyFont="1" applyFill="1" applyBorder="1"/>
    <xf numFmtId="44" fontId="2" fillId="0" borderId="0" xfId="2" applyFont="1"/>
    <xf numFmtId="44" fontId="2" fillId="0" borderId="0" xfId="3" applyNumberFormat="1" applyFont="1"/>
    <xf numFmtId="165" fontId="2" fillId="3" borderId="0" xfId="1" applyNumberFormat="1" applyFont="1" applyFill="1"/>
    <xf numFmtId="9" fontId="2" fillId="3" borderId="0" xfId="3" applyFont="1" applyFill="1"/>
  </cellXfs>
  <cellStyles count="5">
    <cellStyle name="Comma" xfId="1" builtinId="3"/>
    <cellStyle name="Currency" xfId="2" builtinId="4"/>
    <cellStyle name="Normal" xfId="0" builtinId="0"/>
    <cellStyle name="Normal 2" xfId="4" xr:uid="{2CF3F3ED-5A25-4149-8693-4A88E476A85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c385686f0d07d2/Documents/CATALYST%20Consulting/Clients/JPEC/Rate%20Case%202024-00085/COS%20%5e0%20Rates/JPEC-2023-RevReq-FILED.xlsx" TargetMode="External"/><Relationship Id="rId1" Type="http://schemas.openxmlformats.org/officeDocument/2006/relationships/externalLinkPath" Target="/2ac385686f0d07d2/Documents/CATALYST%20Consulting/Clients/JPEC/Rate%20Case%202024-00085/COS%20%5e0%20Rates/JPEC-2023-RevReq-FI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Req"/>
      <sheetName val="Adj List"/>
      <sheetName val="Adj BS"/>
      <sheetName val="Adj IS"/>
      <sheetName val="1.01 FAC"/>
      <sheetName val="1.02 ES"/>
      <sheetName val="1.03 MRSM"/>
      <sheetName val="1.04 NonFACPPA"/>
      <sheetName val="1.05 DonaAdsDues"/>
      <sheetName val="1.06 401k"/>
      <sheetName val="1.07 LifeInsur"/>
      <sheetName val="1.08 RC"/>
      <sheetName val="1.09 Int Exp"/>
      <sheetName val="1.10 YearEndCust"/>
      <sheetName val="1.11 Wages and Salaries"/>
      <sheetName val="1.12 Depr"/>
      <sheetName val="1.13 Dir"/>
      <sheetName val="1.14 Right of Way"/>
      <sheetName val="1.15 Healthcare"/>
      <sheetName val="1.xx Wages"/>
      <sheetName val="1.xx Health"/>
    </sheetNames>
    <sheetDataSet>
      <sheetData sheetId="0">
        <row r="3">
          <cell r="A3" t="str">
            <v>For the 12 Months Ended August 31, 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2764E-24DA-4605-8B60-4A4C97A3CF52}">
  <sheetPr codeName="Sheet19">
    <pageSetUpPr fitToPage="1"/>
  </sheetPr>
  <dimension ref="A1:M41"/>
  <sheetViews>
    <sheetView tabSelected="1" view="pageBreakPreview" topLeftCell="A18" zoomScaleNormal="100" zoomScaleSheetLayoutView="100" workbookViewId="0">
      <selection activeCell="I43" sqref="I43"/>
    </sheetView>
  </sheetViews>
  <sheetFormatPr defaultColWidth="8.88671875" defaultRowHeight="13.2" x14ac:dyDescent="0.25"/>
  <cols>
    <col min="1" max="1" width="3" style="1" bestFit="1" customWidth="1"/>
    <col min="2" max="2" width="18.6640625" style="1" customWidth="1"/>
    <col min="3" max="3" width="17.88671875" style="1" bestFit="1" customWidth="1"/>
    <col min="4" max="4" width="24" style="1" bestFit="1" customWidth="1"/>
    <col min="5" max="5" width="14.88671875" style="1" bestFit="1" customWidth="1"/>
    <col min="6" max="6" width="11.44140625" style="1" bestFit="1" customWidth="1"/>
    <col min="7" max="7" width="14.33203125" style="1" bestFit="1" customWidth="1"/>
    <col min="8" max="12" width="18.109375" style="1" customWidth="1"/>
    <col min="13" max="13" width="10.5546875" style="1" bestFit="1" customWidth="1"/>
    <col min="14" max="16384" width="8.88671875" style="1"/>
  </cols>
  <sheetData>
    <row r="1" spans="1:13" x14ac:dyDescent="0.25">
      <c r="G1" s="2" t="s">
        <v>0</v>
      </c>
    </row>
    <row r="2" spans="1:13" x14ac:dyDescent="0.25">
      <c r="G2" s="43" t="s">
        <v>26</v>
      </c>
      <c r="K2" s="2"/>
    </row>
    <row r="3" spans="1:13" x14ac:dyDescent="0.25">
      <c r="K3" s="2"/>
    </row>
    <row r="4" spans="1:13" x14ac:dyDescent="0.25">
      <c r="A4" s="3" t="s">
        <v>1</v>
      </c>
      <c r="B4" s="3"/>
      <c r="C4" s="3"/>
      <c r="D4" s="3"/>
      <c r="E4" s="3"/>
      <c r="F4" s="3"/>
      <c r="G4" s="3"/>
      <c r="H4" s="4"/>
      <c r="I4" s="4"/>
      <c r="J4" s="4"/>
      <c r="K4" s="4"/>
    </row>
    <row r="5" spans="1:13" x14ac:dyDescent="0.25">
      <c r="A5" s="3" t="str">
        <f>[1]RevReq!A3</f>
        <v>For the 12 Months Ended August 31, 2023</v>
      </c>
      <c r="B5" s="3"/>
      <c r="C5" s="3"/>
      <c r="D5" s="3"/>
      <c r="E5" s="3"/>
      <c r="F5" s="3"/>
      <c r="G5" s="3"/>
      <c r="H5" s="4"/>
      <c r="I5" s="4"/>
      <c r="J5" s="4"/>
      <c r="K5" s="4"/>
      <c r="L5" s="4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3" x14ac:dyDescent="0.25">
      <c r="A7" s="5" t="s">
        <v>2</v>
      </c>
      <c r="B7" s="5"/>
      <c r="C7" s="5"/>
      <c r="D7" s="5"/>
      <c r="E7" s="5"/>
      <c r="F7" s="5"/>
      <c r="G7" s="5"/>
      <c r="H7" s="6"/>
      <c r="I7" s="6"/>
      <c r="J7" s="6"/>
      <c r="K7" s="6"/>
    </row>
    <row r="8" spans="1:13" x14ac:dyDescent="0.25">
      <c r="A8" s="7"/>
      <c r="B8" s="7"/>
      <c r="C8" s="7"/>
      <c r="D8" s="7"/>
      <c r="E8" s="6"/>
      <c r="F8" s="6"/>
      <c r="G8" s="6"/>
      <c r="H8" s="6"/>
      <c r="I8" s="6"/>
      <c r="J8" s="6"/>
      <c r="K8" s="6"/>
    </row>
    <row r="9" spans="1:13" x14ac:dyDescent="0.25">
      <c r="C9" s="8" t="s">
        <v>3</v>
      </c>
      <c r="D9" s="8" t="s">
        <v>4</v>
      </c>
      <c r="E9" s="8" t="s">
        <v>5</v>
      </c>
      <c r="F9" s="8" t="s">
        <v>6</v>
      </c>
      <c r="G9" s="8" t="s">
        <v>7</v>
      </c>
    </row>
    <row r="10" spans="1:13" x14ac:dyDescent="0.25">
      <c r="D10" s="8"/>
      <c r="E10" s="9" t="s">
        <v>8</v>
      </c>
      <c r="F10" s="10"/>
      <c r="G10" s="8" t="s">
        <v>9</v>
      </c>
      <c r="I10" s="11"/>
      <c r="J10" s="11"/>
      <c r="K10" s="11"/>
      <c r="L10" s="11"/>
    </row>
    <row r="11" spans="1:13" x14ac:dyDescent="0.25">
      <c r="A11" s="12" t="s">
        <v>10</v>
      </c>
      <c r="B11" s="13" t="s">
        <v>11</v>
      </c>
      <c r="C11" s="14" t="s">
        <v>12</v>
      </c>
      <c r="D11" s="15" t="s">
        <v>13</v>
      </c>
      <c r="E11" s="15" t="s">
        <v>14</v>
      </c>
      <c r="F11" s="42" t="s">
        <v>25</v>
      </c>
      <c r="G11" s="16" t="s">
        <v>15</v>
      </c>
      <c r="I11" s="17"/>
      <c r="J11" s="17"/>
      <c r="K11" s="17"/>
      <c r="L11" s="17"/>
    </row>
    <row r="12" spans="1:13" x14ac:dyDescent="0.25">
      <c r="A12" s="18">
        <v>1</v>
      </c>
      <c r="I12" s="19"/>
      <c r="J12" s="19"/>
      <c r="K12" s="19"/>
      <c r="L12" s="19"/>
      <c r="M12" s="19"/>
    </row>
    <row r="13" spans="1:13" x14ac:dyDescent="0.25">
      <c r="A13" s="18">
        <f>A12+1</f>
        <v>2</v>
      </c>
      <c r="B13" s="18" t="s">
        <v>16</v>
      </c>
      <c r="C13" s="20">
        <f>+D34-D22-D23</f>
        <v>108968.72</v>
      </c>
      <c r="D13" s="21">
        <f>+C34-C22-C23</f>
        <v>853170.4800000001</v>
      </c>
      <c r="E13" s="22">
        <f>+D13+C13</f>
        <v>962139.20000000007</v>
      </c>
      <c r="F13" s="44">
        <f>+E13*0.33</f>
        <v>317505.93600000005</v>
      </c>
      <c r="G13" s="24">
        <f>+F13-C13</f>
        <v>208537.21600000004</v>
      </c>
      <c r="I13" s="19"/>
      <c r="J13" s="19"/>
      <c r="K13" s="19"/>
      <c r="L13" s="19"/>
    </row>
    <row r="14" spans="1:13" x14ac:dyDescent="0.25">
      <c r="A14" s="18">
        <f t="shared" ref="A14:A38" si="0">A13+1</f>
        <v>3</v>
      </c>
      <c r="B14" s="25"/>
      <c r="C14" s="26"/>
      <c r="D14" s="27"/>
      <c r="E14" s="22"/>
      <c r="F14" s="23"/>
      <c r="G14" s="24"/>
      <c r="I14" s="19"/>
      <c r="J14" s="19"/>
      <c r="K14" s="19"/>
      <c r="L14" s="19"/>
    </row>
    <row r="15" spans="1:13" s="32" customFormat="1" x14ac:dyDescent="0.25">
      <c r="A15" s="18">
        <f t="shared" si="0"/>
        <v>4</v>
      </c>
      <c r="B15" s="1" t="s">
        <v>17</v>
      </c>
      <c r="C15" s="28"/>
      <c r="D15" s="29"/>
      <c r="E15" s="30"/>
      <c r="F15" s="29"/>
      <c r="G15" s="24">
        <f>D13</f>
        <v>853170.4800000001</v>
      </c>
      <c r="H15" s="31"/>
    </row>
    <row r="16" spans="1:13" x14ac:dyDescent="0.25">
      <c r="A16" s="18">
        <f t="shared" si="0"/>
        <v>5</v>
      </c>
      <c r="C16" s="28"/>
      <c r="D16" s="33"/>
      <c r="E16" s="33"/>
      <c r="F16" s="33"/>
      <c r="G16" s="24"/>
      <c r="H16" s="33"/>
    </row>
    <row r="17" spans="1:8" x14ac:dyDescent="0.25">
      <c r="A17" s="18">
        <f t="shared" si="0"/>
        <v>6</v>
      </c>
      <c r="B17" s="1" t="s">
        <v>18</v>
      </c>
      <c r="C17" s="34"/>
      <c r="D17" s="33"/>
      <c r="E17" s="33"/>
      <c r="F17" s="33"/>
      <c r="G17" s="24">
        <f>G15-G13</f>
        <v>644633.26400000008</v>
      </c>
      <c r="H17" s="33"/>
    </row>
    <row r="18" spans="1:8" x14ac:dyDescent="0.25">
      <c r="A18" s="18">
        <f t="shared" si="0"/>
        <v>7</v>
      </c>
      <c r="B18" s="35"/>
      <c r="C18" s="36"/>
      <c r="D18" s="33"/>
      <c r="E18" s="33"/>
      <c r="F18" s="33"/>
      <c r="G18" s="24"/>
      <c r="H18" s="33"/>
    </row>
    <row r="19" spans="1:8" x14ac:dyDescent="0.25">
      <c r="A19" s="18">
        <f t="shared" si="0"/>
        <v>8</v>
      </c>
      <c r="B19" s="1" t="s">
        <v>19</v>
      </c>
      <c r="C19" s="36"/>
      <c r="D19" s="33"/>
      <c r="E19" s="33"/>
      <c r="F19" s="33"/>
      <c r="G19" s="37">
        <f>G17-G15</f>
        <v>-208537.21600000001</v>
      </c>
      <c r="H19" s="26"/>
    </row>
    <row r="20" spans="1:8" x14ac:dyDescent="0.25">
      <c r="A20" s="18">
        <f t="shared" si="0"/>
        <v>9</v>
      </c>
      <c r="C20" s="36"/>
      <c r="D20" s="33"/>
      <c r="E20" s="33"/>
      <c r="F20" s="33"/>
      <c r="G20" s="24"/>
      <c r="H20" s="26"/>
    </row>
    <row r="21" spans="1:8" x14ac:dyDescent="0.25">
      <c r="A21" s="18">
        <f t="shared" si="0"/>
        <v>10</v>
      </c>
      <c r="B21" s="8" t="s">
        <v>20</v>
      </c>
      <c r="C21" s="38" t="s">
        <v>21</v>
      </c>
      <c r="D21" s="38" t="s">
        <v>22</v>
      </c>
      <c r="E21" s="33"/>
      <c r="F21" s="33"/>
      <c r="G21" s="24"/>
      <c r="H21" s="26"/>
    </row>
    <row r="22" spans="1:8" x14ac:dyDescent="0.25">
      <c r="A22" s="18">
        <f t="shared" si="0"/>
        <v>11</v>
      </c>
      <c r="B22" s="26">
        <v>163</v>
      </c>
      <c r="C22" s="23">
        <v>25689.600000000006</v>
      </c>
      <c r="D22" s="26">
        <v>3494.4</v>
      </c>
      <c r="E22" s="33" t="s">
        <v>23</v>
      </c>
      <c r="F22" s="39"/>
      <c r="G22" s="39"/>
      <c r="H22" s="26"/>
    </row>
    <row r="23" spans="1:8" x14ac:dyDescent="0.25">
      <c r="A23" s="18">
        <f t="shared" si="0"/>
        <v>12</v>
      </c>
      <c r="B23" s="26">
        <v>184.1</v>
      </c>
      <c r="C23" s="23">
        <v>13651.200000000003</v>
      </c>
      <c r="D23" s="26">
        <v>940.8</v>
      </c>
      <c r="E23" s="33" t="s">
        <v>23</v>
      </c>
      <c r="F23" s="39"/>
      <c r="G23" s="39"/>
      <c r="H23" s="26"/>
    </row>
    <row r="24" spans="1:8" x14ac:dyDescent="0.25">
      <c r="A24" s="18">
        <f t="shared" si="0"/>
        <v>13</v>
      </c>
      <c r="B24" s="26">
        <v>583</v>
      </c>
      <c r="C24" s="23">
        <v>288740.4800000001</v>
      </c>
      <c r="D24" s="26">
        <v>43817.919999999998</v>
      </c>
      <c r="E24" s="33"/>
      <c r="F24" s="39"/>
      <c r="G24" s="39"/>
      <c r="H24" s="26"/>
    </row>
    <row r="25" spans="1:8" x14ac:dyDescent="0.25">
      <c r="A25" s="18">
        <f t="shared" si="0"/>
        <v>14</v>
      </c>
      <c r="B25" s="26">
        <v>583.20000000000005</v>
      </c>
      <c r="C25" s="23">
        <v>13651.200000000003</v>
      </c>
      <c r="D25" s="26">
        <v>940.8</v>
      </c>
      <c r="E25" s="33"/>
      <c r="F25" s="39"/>
      <c r="G25" s="39"/>
      <c r="H25" s="26"/>
    </row>
    <row r="26" spans="1:8" x14ac:dyDescent="0.25">
      <c r="A26" s="18">
        <f t="shared" si="0"/>
        <v>15</v>
      </c>
      <c r="B26" s="26">
        <v>584</v>
      </c>
      <c r="C26" s="23">
        <v>146401.19999999998</v>
      </c>
      <c r="D26" s="26">
        <v>31054.799999999999</v>
      </c>
      <c r="E26" s="33"/>
      <c r="F26" s="39"/>
      <c r="G26" s="45"/>
      <c r="H26" s="26"/>
    </row>
    <row r="27" spans="1:8" x14ac:dyDescent="0.25">
      <c r="A27" s="18">
        <f t="shared" si="0"/>
        <v>16</v>
      </c>
      <c r="B27" s="26">
        <v>588</v>
      </c>
      <c r="C27" s="23">
        <v>96408</v>
      </c>
      <c r="D27" s="26">
        <v>6678.4</v>
      </c>
      <c r="E27" s="33"/>
      <c r="F27" s="39"/>
      <c r="G27" s="45"/>
      <c r="H27" s="26"/>
    </row>
    <row r="28" spans="1:8" x14ac:dyDescent="0.25">
      <c r="A28" s="18">
        <f t="shared" si="0"/>
        <v>17</v>
      </c>
      <c r="B28" s="26">
        <v>593</v>
      </c>
      <c r="C28" s="23">
        <v>12038.400000000001</v>
      </c>
      <c r="D28" s="26">
        <v>2553.6</v>
      </c>
      <c r="E28" s="33"/>
      <c r="F28" s="39"/>
      <c r="G28" s="46"/>
      <c r="H28" s="26"/>
    </row>
    <row r="29" spans="1:8" x14ac:dyDescent="0.25">
      <c r="A29" s="18">
        <f t="shared" si="0"/>
        <v>18</v>
      </c>
      <c r="B29" s="26">
        <v>902</v>
      </c>
      <c r="C29" s="23">
        <v>24076.800000000003</v>
      </c>
      <c r="D29" s="26">
        <v>5107.2</v>
      </c>
      <c r="E29" s="33"/>
      <c r="F29" s="39"/>
      <c r="G29" s="39"/>
      <c r="H29" s="26"/>
    </row>
    <row r="30" spans="1:8" x14ac:dyDescent="0.25">
      <c r="A30" s="18">
        <f t="shared" si="0"/>
        <v>19</v>
      </c>
      <c r="B30" s="26">
        <v>903</v>
      </c>
      <c r="C30" s="23">
        <v>68256.000000000015</v>
      </c>
      <c r="D30" s="26">
        <v>4704</v>
      </c>
      <c r="E30" s="33"/>
      <c r="F30" s="39"/>
      <c r="G30" s="39"/>
      <c r="H30" s="26"/>
    </row>
    <row r="31" spans="1:8" x14ac:dyDescent="0.25">
      <c r="A31" s="18">
        <f t="shared" si="0"/>
        <v>20</v>
      </c>
      <c r="B31" s="26">
        <v>920</v>
      </c>
      <c r="C31" s="23">
        <v>176296.00000000003</v>
      </c>
      <c r="D31" s="26">
        <v>12230.4</v>
      </c>
      <c r="E31" s="33"/>
      <c r="F31" s="39"/>
      <c r="G31" s="39"/>
      <c r="H31" s="26"/>
    </row>
    <row r="32" spans="1:8" x14ac:dyDescent="0.25">
      <c r="A32" s="18">
        <f t="shared" si="0"/>
        <v>21</v>
      </c>
      <c r="B32" s="26">
        <v>920.1</v>
      </c>
      <c r="C32" s="23">
        <v>13651.200000000003</v>
      </c>
      <c r="D32" s="26">
        <v>940.8</v>
      </c>
      <c r="E32" s="33"/>
      <c r="F32" s="39"/>
      <c r="G32" s="39"/>
      <c r="H32" s="26"/>
    </row>
    <row r="33" spans="1:8" x14ac:dyDescent="0.25">
      <c r="A33" s="18">
        <f t="shared" si="0"/>
        <v>22</v>
      </c>
      <c r="B33" s="26">
        <v>925</v>
      </c>
      <c r="C33" s="23">
        <v>13651.200000000003</v>
      </c>
      <c r="D33" s="26">
        <v>940.8</v>
      </c>
      <c r="E33" s="33"/>
      <c r="F33" s="39"/>
      <c r="G33" s="39"/>
      <c r="H33" s="26"/>
    </row>
    <row r="34" spans="1:8" ht="13.8" thickBot="1" x14ac:dyDescent="0.3">
      <c r="A34" s="18">
        <f t="shared" si="0"/>
        <v>23</v>
      </c>
      <c r="B34" s="40" t="s">
        <v>24</v>
      </c>
      <c r="C34" s="41">
        <f>SUM(C22:C33)</f>
        <v>892511.28</v>
      </c>
      <c r="D34" s="41">
        <f>SUM(D22:D33)</f>
        <v>113403.92</v>
      </c>
      <c r="E34" s="33"/>
      <c r="F34" s="33"/>
      <c r="G34" s="33"/>
      <c r="H34" s="33"/>
    </row>
    <row r="35" spans="1:8" ht="13.8" thickTop="1" x14ac:dyDescent="0.25">
      <c r="A35" s="18">
        <f t="shared" si="0"/>
        <v>24</v>
      </c>
      <c r="D35" s="33"/>
      <c r="E35" s="33"/>
      <c r="F35" s="33"/>
      <c r="G35" s="33"/>
      <c r="H35" s="33"/>
    </row>
    <row r="36" spans="1:8" x14ac:dyDescent="0.25">
      <c r="A36" s="18">
        <f t="shared" si="0"/>
        <v>25</v>
      </c>
      <c r="B36" s="43" t="s">
        <v>27</v>
      </c>
      <c r="C36" s="47">
        <f>C22+C23</f>
        <v>39340.80000000001</v>
      </c>
      <c r="D36" s="47">
        <f>D22+D23</f>
        <v>4435.2</v>
      </c>
      <c r="E36" s="47">
        <f>D36+C36</f>
        <v>43776.000000000007</v>
      </c>
      <c r="F36" s="48">
        <f>E36/E38</f>
        <v>4.3518578902078428E-2</v>
      </c>
      <c r="G36" s="33"/>
      <c r="H36" s="33"/>
    </row>
    <row r="37" spans="1:8" x14ac:dyDescent="0.25">
      <c r="A37" s="18">
        <f t="shared" si="0"/>
        <v>26</v>
      </c>
      <c r="B37" s="43" t="s">
        <v>28</v>
      </c>
      <c r="C37" s="47">
        <f>C34-C36</f>
        <v>853170.48</v>
      </c>
      <c r="D37" s="47">
        <f>D34-D36</f>
        <v>108968.72</v>
      </c>
      <c r="E37" s="47">
        <f t="shared" ref="E37:E38" si="1">D37+C37</f>
        <v>962139.2</v>
      </c>
      <c r="F37" s="48">
        <f>E37/E38</f>
        <v>0.95648142109792145</v>
      </c>
      <c r="G37" s="33"/>
      <c r="H37" s="33"/>
    </row>
    <row r="38" spans="1:8" x14ac:dyDescent="0.25">
      <c r="A38" s="18">
        <f t="shared" si="0"/>
        <v>27</v>
      </c>
      <c r="B38" s="43" t="s">
        <v>24</v>
      </c>
      <c r="C38" s="47">
        <f>C36+C37</f>
        <v>892511.28</v>
      </c>
      <c r="D38" s="47">
        <f>D36+D37</f>
        <v>113403.92</v>
      </c>
      <c r="E38" s="47">
        <f t="shared" si="1"/>
        <v>1005915.2000000001</v>
      </c>
      <c r="F38" s="48">
        <f>E38/E38</f>
        <v>1</v>
      </c>
    </row>
    <row r="39" spans="1:8" x14ac:dyDescent="0.25">
      <c r="C39" s="33"/>
    </row>
    <row r="40" spans="1:8" x14ac:dyDescent="0.25">
      <c r="C40" s="33"/>
    </row>
    <row r="41" spans="1:8" x14ac:dyDescent="0.25">
      <c r="C41" s="33"/>
    </row>
  </sheetData>
  <mergeCells count="4">
    <mergeCell ref="A4:G4"/>
    <mergeCell ref="A5:G5"/>
    <mergeCell ref="A7:G7"/>
    <mergeCell ref="E10:F10"/>
  </mergeCells>
  <printOptions horizontalCentered="1"/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1.15 Healthcare</vt:lpstr>
      <vt:lpstr>'1.15 Healthcare'!Print_Area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dcterms:created xsi:type="dcterms:W3CDTF">2024-06-03T02:53:07Z</dcterms:created>
  <dcterms:modified xsi:type="dcterms:W3CDTF">2024-06-03T03:00:44Z</dcterms:modified>
</cp:coreProperties>
</file>