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SC\Rate Case\Rate Case 2024\First Data Request\"/>
    </mc:Choice>
  </mc:AlternateContent>
  <xr:revisionPtr revIDLastSave="0" documentId="13_ncr:1_{CF0D490D-B31C-4659-AA5B-6F7495ECC1C3}" xr6:coauthVersionLast="47" xr6:coauthVersionMax="47" xr10:uidLastSave="{00000000-0000-0000-0000-000000000000}"/>
  <bookViews>
    <workbookView xWindow="28680" yWindow="-120" windowWidth="29040" windowHeight="15840" activeTab="1" xr2:uid="{7BC7AC82-DF0B-42B1-8E5A-15E2E67C243F}"/>
  </bookViews>
  <sheets>
    <sheet name="Schedule K" sheetId="1" r:id="rId1"/>
    <sheet name="Workpapers" sheetId="2" r:id="rId2"/>
  </sheets>
  <definedNames>
    <definedName name="_xlnm._FilterDatabase" localSheetId="1" hidden="1">Workpapers!$C$2:$J$57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3" i="1" s="1"/>
  <c r="E9" i="1"/>
  <c r="E10" i="1"/>
  <c r="F10" i="1" s="1"/>
  <c r="E11" i="1"/>
  <c r="D11" i="1"/>
  <c r="D13" i="1" s="1"/>
  <c r="I11" i="2"/>
  <c r="I9" i="2"/>
  <c r="I8" i="2"/>
  <c r="I6" i="2"/>
  <c r="I5" i="2"/>
  <c r="E5" i="2"/>
  <c r="I4" i="2"/>
  <c r="I3" i="2"/>
  <c r="F12" i="1"/>
  <c r="F11" i="1" l="1"/>
  <c r="E13" i="1"/>
  <c r="F9" i="1"/>
  <c r="F13" i="1" l="1"/>
</calcChain>
</file>

<file path=xl/sharedStrings.xml><?xml version="1.0" encoding="utf-8"?>
<sst xmlns="http://schemas.openxmlformats.org/spreadsheetml/2006/main" count="241" uniqueCount="61">
  <si>
    <t>Jackson Purchase Energy Corporation</t>
  </si>
  <si>
    <t>Item</t>
  </si>
  <si>
    <t>(a)</t>
  </si>
  <si>
    <t>(b)</t>
  </si>
  <si>
    <t>(d)</t>
  </si>
  <si>
    <t>(e)</t>
  </si>
  <si>
    <t>(c)</t>
  </si>
  <si>
    <t>Schedule K</t>
  </si>
  <si>
    <t xml:space="preserve">Line  </t>
  </si>
  <si>
    <t>No.</t>
  </si>
  <si>
    <t>Rate Case</t>
  </si>
  <si>
    <t>Annual Audit</t>
  </si>
  <si>
    <t>Other</t>
  </si>
  <si>
    <t>Total</t>
  </si>
  <si>
    <t>Legal</t>
  </si>
  <si>
    <t>Engineering</t>
  </si>
  <si>
    <t>Accounting</t>
  </si>
  <si>
    <t>Payee</t>
  </si>
  <si>
    <t>Invoice Total</t>
  </si>
  <si>
    <t>Invoice Number</t>
  </si>
  <si>
    <t>Hourly Rates Charged</t>
  </si>
  <si>
    <t>Description</t>
  </si>
  <si>
    <t>Category</t>
  </si>
  <si>
    <t>Boehl Stopher &amp; Graves</t>
  </si>
  <si>
    <t>Catalyst Consulting</t>
  </si>
  <si>
    <t>Training Unlimited</t>
  </si>
  <si>
    <t>Allen &amp; Hoshall</t>
  </si>
  <si>
    <t>Legal - Other</t>
  </si>
  <si>
    <t>Honaker Law Office</t>
  </si>
  <si>
    <t>$265/$255</t>
  </si>
  <si>
    <t>Hours Charged</t>
  </si>
  <si>
    <t>Legal/regulatory services</t>
  </si>
  <si>
    <t>G/L Account Charged</t>
  </si>
  <si>
    <t>Legal - Rate Case</t>
  </si>
  <si>
    <t>Rate Case - Legal</t>
  </si>
  <si>
    <t>Accounting - Other</t>
  </si>
  <si>
    <t>Budget inquiries</t>
  </si>
  <si>
    <t>General Counsel</t>
  </si>
  <si>
    <t>923.00/930.2</t>
  </si>
  <si>
    <t>Engineering - Other</t>
  </si>
  <si>
    <t>Various</t>
  </si>
  <si>
    <t>Substation re-build</t>
  </si>
  <si>
    <t>System engineering design &amp; planning</t>
  </si>
  <si>
    <t>Work inspection/mileage/lodging</t>
  </si>
  <si>
    <t>Work inspection/mileage</t>
  </si>
  <si>
    <t>Work inspection</t>
  </si>
  <si>
    <t>Patterson &amp; Dewar Engineers</t>
  </si>
  <si>
    <t>0068089</t>
  </si>
  <si>
    <t>Engineering Technician - includes meals, travel, lodging</t>
  </si>
  <si>
    <t>0068592</t>
  </si>
  <si>
    <t>0069102</t>
  </si>
  <si>
    <t>0069101</t>
  </si>
  <si>
    <t>KY020-23-1</t>
  </si>
  <si>
    <t>N/A</t>
  </si>
  <si>
    <t>Compensation research &amp; presentation</t>
  </si>
  <si>
    <t>Accounting - Audit</t>
  </si>
  <si>
    <t>Jones, Nale &amp; Mattingly PLC</t>
  </si>
  <si>
    <t>Audit FY 2022</t>
  </si>
  <si>
    <t>Form 990/Property tax preparation</t>
  </si>
  <si>
    <t>Case No. 2024-00085</t>
  </si>
  <si>
    <t>Item 44 - Analysis of Professional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</si>
</sst>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2" applyNumberFormat="1" applyFont="1" applyBorder="1"/>
    <xf numFmtId="164" fontId="0" fillId="0" borderId="0" xfId="3" applyNumberFormat="1" applyFont="1" applyBorder="1"/>
    <xf numFmtId="165" fontId="0" fillId="0" borderId="0" xfId="1" applyNumberFormat="1" applyFont="1" applyBorder="1"/>
    <xf numFmtId="0" fontId="2" fillId="0" borderId="0" xfId="0" quotePrefix="1" applyFont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0" fillId="0" borderId="0" xfId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43" fontId="0" fillId="0" borderId="0" xfId="1" applyFont="1"/>
    <xf numFmtId="44" fontId="0" fillId="0" borderId="0" xfId="2" applyFont="1" applyFill="1" applyBorder="1"/>
    <xf numFmtId="43" fontId="0" fillId="0" borderId="0" xfId="1" applyFont="1" applyFill="1" applyBorder="1"/>
    <xf numFmtId="43" fontId="0" fillId="0" borderId="6" xfId="1" applyFont="1" applyFill="1" applyBorder="1"/>
    <xf numFmtId="44" fontId="0" fillId="0" borderId="6" xfId="2" applyFont="1" applyFill="1" applyBorder="1"/>
    <xf numFmtId="44" fontId="0" fillId="0" borderId="0" xfId="2" applyFont="1"/>
    <xf numFmtId="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center"/>
    </xf>
    <xf numFmtId="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N24"/>
  <sheetViews>
    <sheetView zoomScaleNormal="100" workbookViewId="0">
      <selection activeCell="B24" sqref="B24"/>
    </sheetView>
  </sheetViews>
  <sheetFormatPr defaultRowHeight="15" x14ac:dyDescent="0.25"/>
  <cols>
    <col min="2" max="2" width="32.85546875" customWidth="1"/>
    <col min="3" max="6" width="15.42578125" customWidth="1"/>
    <col min="7" max="14" width="10.85546875" customWidth="1"/>
  </cols>
  <sheetData>
    <row r="1" spans="1:14" x14ac:dyDescent="0.25">
      <c r="A1" s="2" t="s">
        <v>0</v>
      </c>
      <c r="E1" s="28" t="s">
        <v>7</v>
      </c>
      <c r="F1" s="28"/>
      <c r="M1" s="2"/>
      <c r="N1" s="2"/>
    </row>
    <row r="2" spans="1:14" x14ac:dyDescent="0.25">
      <c r="A2" s="2" t="s">
        <v>59</v>
      </c>
    </row>
    <row r="3" spans="1:14" x14ac:dyDescent="0.25">
      <c r="A3" s="2" t="s">
        <v>60</v>
      </c>
    </row>
    <row r="4" spans="1:14" x14ac:dyDescent="0.25">
      <c r="A4" s="2"/>
    </row>
    <row r="7" spans="1:14" x14ac:dyDescent="0.25">
      <c r="A7" s="16" t="s">
        <v>8</v>
      </c>
      <c r="B7" s="16" t="s">
        <v>1</v>
      </c>
      <c r="C7" s="14" t="s">
        <v>10</v>
      </c>
      <c r="D7" s="10" t="s">
        <v>11</v>
      </c>
      <c r="E7" s="14" t="s">
        <v>12</v>
      </c>
      <c r="F7" s="11" t="s">
        <v>13</v>
      </c>
      <c r="G7" s="2"/>
      <c r="H7" s="2"/>
      <c r="I7" s="2"/>
      <c r="J7" s="2"/>
      <c r="K7" s="2"/>
      <c r="L7" s="2"/>
      <c r="M7" s="9"/>
      <c r="N7" s="2"/>
    </row>
    <row r="8" spans="1:14" x14ac:dyDescent="0.25">
      <c r="A8" s="3" t="s">
        <v>9</v>
      </c>
      <c r="B8" s="3" t="s">
        <v>2</v>
      </c>
      <c r="C8" s="15" t="s">
        <v>3</v>
      </c>
      <c r="D8" s="12" t="s">
        <v>6</v>
      </c>
      <c r="E8" s="15" t="s">
        <v>4</v>
      </c>
      <c r="F8" s="4" t="s">
        <v>5</v>
      </c>
      <c r="G8" s="5"/>
      <c r="H8" s="5"/>
      <c r="I8" s="5"/>
      <c r="J8" s="5"/>
      <c r="K8" s="5"/>
      <c r="L8" s="5"/>
      <c r="M8" s="5"/>
      <c r="N8" s="5"/>
    </row>
    <row r="9" spans="1:14" x14ac:dyDescent="0.25">
      <c r="A9" s="1">
        <v>1</v>
      </c>
      <c r="B9" t="s">
        <v>14</v>
      </c>
      <c r="C9" s="20">
        <f>+Workpapers!E7+Workpapers!E8+Workpapers!E11</f>
        <v>1518</v>
      </c>
      <c r="D9" s="20"/>
      <c r="E9" s="20">
        <f>+Workpapers!E3+Workpapers!E4+Workpapers!E5+Workpapers!E6+Workpapers!E9+Workpapers!E10+Workpapers!E13+Workpapers!E14+Workpapers!E15+Workpapers!E16+Workpapers!E17+Workpapers!E18+Workpapers!E19+Workpapers!E20+Workpapers!E21+Workpapers!E22+Workpapers!E23+Workpapers!E24</f>
        <v>40483.35</v>
      </c>
      <c r="F9" s="20">
        <f>+SUM(C9:E9)</f>
        <v>42001.35</v>
      </c>
      <c r="G9" s="13"/>
      <c r="H9" s="7"/>
      <c r="I9" s="6"/>
      <c r="J9" s="7"/>
      <c r="K9" s="6"/>
      <c r="L9" s="7"/>
      <c r="M9" s="6"/>
      <c r="N9" s="7"/>
    </row>
    <row r="10" spans="1:14" x14ac:dyDescent="0.25">
      <c r="A10" s="1">
        <v>2</v>
      </c>
      <c r="B10" t="s">
        <v>15</v>
      </c>
      <c r="C10" s="21"/>
      <c r="D10" s="21"/>
      <c r="E10" s="21">
        <f>+Workpapers!E25+Workpapers!E26+Workpapers!E27+Workpapers!E28+Workpapers!E29+Workpapers!E30+Workpapers!E31+Workpapers!E32+Workpapers!E33+Workpapers!E34+Workpapers!E35+Workpapers!E36+Workpapers!E37+Workpapers!E38+Workpapers!E39+Workpapers!E40+Workpapers!E41+Workpapers!E42+Workpapers!E43+Workpapers!E44+Workpapers!E45+Workpapers!E46+Workpapers!E47+Workpapers!E48+Workpapers!E49+Workpapers!E50+Workpapers!E51+Workpapers!E52</f>
        <v>251226.26</v>
      </c>
      <c r="F10" s="20">
        <f>SUM(C10:E10)</f>
        <v>251226.26</v>
      </c>
      <c r="G10" s="13"/>
      <c r="H10" s="7"/>
      <c r="I10" s="8"/>
      <c r="J10" s="7"/>
      <c r="K10" s="8"/>
      <c r="L10" s="7"/>
      <c r="M10" s="8"/>
      <c r="N10" s="7"/>
    </row>
    <row r="11" spans="1:14" x14ac:dyDescent="0.25">
      <c r="A11" s="1">
        <v>3</v>
      </c>
      <c r="B11" t="s">
        <v>16</v>
      </c>
      <c r="C11" s="21"/>
      <c r="D11" s="21">
        <f>+Workpapers!E54+Workpapers!E55+Workpapers!E56</f>
        <v>16500</v>
      </c>
      <c r="E11" s="21">
        <f>+Workpapers!E12+Workpapers!E53+Workpapers!E57</f>
        <v>5711.38</v>
      </c>
      <c r="F11" s="20">
        <f>+SUM(C11:E11)</f>
        <v>22211.38</v>
      </c>
      <c r="G11" s="13"/>
      <c r="H11" s="7"/>
      <c r="I11" s="8"/>
      <c r="J11" s="7"/>
      <c r="K11" s="8"/>
      <c r="L11" s="7"/>
      <c r="M11" s="8"/>
      <c r="N11" s="7"/>
    </row>
    <row r="12" spans="1:14" x14ac:dyDescent="0.25">
      <c r="A12" s="17">
        <v>4</v>
      </c>
      <c r="B12" s="18" t="s">
        <v>12</v>
      </c>
      <c r="C12" s="22"/>
      <c r="D12" s="22"/>
      <c r="E12" s="22"/>
      <c r="F12" s="23">
        <f>+SUM(C12:E12)</f>
        <v>0</v>
      </c>
      <c r="G12" s="13"/>
      <c r="I12" s="6"/>
      <c r="K12" s="6"/>
      <c r="M12" s="6"/>
    </row>
    <row r="13" spans="1:14" x14ac:dyDescent="0.25">
      <c r="A13" s="1">
        <v>5</v>
      </c>
      <c r="B13" t="s">
        <v>13</v>
      </c>
      <c r="C13" s="20">
        <f>+SUM(C9:C12)</f>
        <v>1518</v>
      </c>
      <c r="D13" s="20">
        <f t="shared" ref="D13:F13" si="0">+SUM(D9:D12)</f>
        <v>16500</v>
      </c>
      <c r="E13" s="20">
        <f t="shared" si="0"/>
        <v>297420.99</v>
      </c>
      <c r="F13" s="20">
        <f t="shared" si="0"/>
        <v>315438.99</v>
      </c>
      <c r="G13" s="13"/>
    </row>
    <row r="14" spans="1:14" x14ac:dyDescent="0.25">
      <c r="C14" s="21"/>
      <c r="D14" s="21"/>
      <c r="E14" s="21"/>
      <c r="F14" s="20"/>
      <c r="G14" s="13"/>
    </row>
    <row r="15" spans="1:14" x14ac:dyDescent="0.25">
      <c r="C15" s="21"/>
      <c r="D15" s="21"/>
      <c r="E15" s="21"/>
      <c r="F15" s="20"/>
      <c r="G15" s="13"/>
    </row>
    <row r="16" spans="1:14" x14ac:dyDescent="0.25">
      <c r="C16" s="21"/>
      <c r="D16" s="21"/>
      <c r="E16" s="21"/>
      <c r="F16" s="20"/>
    </row>
    <row r="17" spans="3:5" x14ac:dyDescent="0.25">
      <c r="C17" s="21"/>
      <c r="D17" s="21"/>
      <c r="E17" s="21"/>
    </row>
    <row r="18" spans="3:5" x14ac:dyDescent="0.25">
      <c r="C18" s="13"/>
      <c r="D18" s="13"/>
      <c r="E18" s="13"/>
    </row>
    <row r="19" spans="3:5" x14ac:dyDescent="0.25">
      <c r="C19" s="13"/>
      <c r="D19" s="13"/>
      <c r="E19" s="13"/>
    </row>
    <row r="20" spans="3:5" x14ac:dyDescent="0.25">
      <c r="C20" s="13"/>
      <c r="D20" s="13"/>
      <c r="E20" s="13"/>
    </row>
    <row r="21" spans="3:5" x14ac:dyDescent="0.25">
      <c r="C21" s="19"/>
      <c r="D21" s="19"/>
      <c r="E21" s="19"/>
    </row>
    <row r="22" spans="3:5" x14ac:dyDescent="0.25">
      <c r="C22" s="19"/>
      <c r="D22" s="19"/>
      <c r="E22" s="19"/>
    </row>
    <row r="23" spans="3:5" x14ac:dyDescent="0.25">
      <c r="C23" s="19"/>
      <c r="D23" s="19"/>
      <c r="E23" s="19"/>
    </row>
    <row r="24" spans="3:5" x14ac:dyDescent="0.25">
      <c r="C24" s="19"/>
      <c r="D24" s="19"/>
      <c r="E24" s="19"/>
    </row>
  </sheetData>
  <mergeCells count="1">
    <mergeCell ref="E1:F1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0D5F-3659-401A-A092-636D692A0323}">
  <dimension ref="C2:J152"/>
  <sheetViews>
    <sheetView tabSelected="1" workbookViewId="0">
      <pane ySplit="2" topLeftCell="A3" activePane="bottomLeft" state="frozen"/>
      <selection pane="bottomLeft" activeCell="E1" sqref="E1:E1048576"/>
    </sheetView>
  </sheetViews>
  <sheetFormatPr defaultRowHeight="15" x14ac:dyDescent="0.25"/>
  <cols>
    <col min="3" max="3" width="27.7109375" customWidth="1"/>
    <col min="4" max="4" width="27.28515625" bestFit="1" customWidth="1"/>
    <col min="5" max="5" width="15.85546875" customWidth="1"/>
    <col min="6" max="6" width="17.7109375" customWidth="1"/>
    <col min="7" max="7" width="19.28515625" style="1" customWidth="1"/>
    <col min="8" max="8" width="20.140625" style="1" bestFit="1" customWidth="1"/>
    <col min="9" max="9" width="14" style="1" bestFit="1" customWidth="1"/>
    <col min="10" max="10" width="35" customWidth="1"/>
  </cols>
  <sheetData>
    <row r="2" spans="3:10" s="5" customFormat="1" x14ac:dyDescent="0.25">
      <c r="C2" s="5" t="s">
        <v>22</v>
      </c>
      <c r="D2" s="5" t="s">
        <v>17</v>
      </c>
      <c r="E2" s="5" t="s">
        <v>18</v>
      </c>
      <c r="F2" s="5" t="s">
        <v>19</v>
      </c>
      <c r="G2" s="5" t="s">
        <v>32</v>
      </c>
      <c r="H2" s="5" t="s">
        <v>20</v>
      </c>
      <c r="I2" s="5" t="s">
        <v>30</v>
      </c>
      <c r="J2" s="5" t="s">
        <v>21</v>
      </c>
    </row>
    <row r="3" spans="3:10" x14ac:dyDescent="0.25">
      <c r="C3" t="s">
        <v>27</v>
      </c>
      <c r="D3" t="s">
        <v>28</v>
      </c>
      <c r="E3" s="24">
        <v>3293</v>
      </c>
      <c r="F3">
        <v>131</v>
      </c>
      <c r="G3" s="26">
        <v>928</v>
      </c>
      <c r="H3" s="1" t="s">
        <v>29</v>
      </c>
      <c r="I3" s="1">
        <f>8+4.6</f>
        <v>12.6</v>
      </c>
      <c r="J3" t="s">
        <v>31</v>
      </c>
    </row>
    <row r="4" spans="3:10" x14ac:dyDescent="0.25">
      <c r="C4" t="s">
        <v>27</v>
      </c>
      <c r="D4" t="s">
        <v>28</v>
      </c>
      <c r="E4" s="24">
        <v>2216</v>
      </c>
      <c r="F4">
        <v>172</v>
      </c>
      <c r="G4" s="26">
        <v>928</v>
      </c>
      <c r="H4" s="1" t="s">
        <v>29</v>
      </c>
      <c r="I4" s="1">
        <f>6.3+2.3</f>
        <v>8.6</v>
      </c>
      <c r="J4" t="s">
        <v>31</v>
      </c>
    </row>
    <row r="5" spans="3:10" x14ac:dyDescent="0.25">
      <c r="C5" t="s">
        <v>27</v>
      </c>
      <c r="D5" t="s">
        <v>28</v>
      </c>
      <c r="E5" s="24">
        <f>5227.5+3630.5+496</f>
        <v>9354</v>
      </c>
      <c r="F5">
        <v>207</v>
      </c>
      <c r="G5" s="26">
        <v>928</v>
      </c>
      <c r="H5" s="1" t="s">
        <v>29</v>
      </c>
      <c r="I5" s="1">
        <f>20.5+13.7</f>
        <v>34.200000000000003</v>
      </c>
      <c r="J5" t="s">
        <v>31</v>
      </c>
    </row>
    <row r="6" spans="3:10" x14ac:dyDescent="0.25">
      <c r="C6" t="s">
        <v>27</v>
      </c>
      <c r="D6" t="s">
        <v>28</v>
      </c>
      <c r="E6" s="24">
        <v>951.5</v>
      </c>
      <c r="F6">
        <v>229</v>
      </c>
      <c r="G6" s="26">
        <v>928</v>
      </c>
      <c r="H6" s="1" t="s">
        <v>29</v>
      </c>
      <c r="I6" s="1">
        <f>2.9+0.8</f>
        <v>3.7</v>
      </c>
      <c r="J6" t="s">
        <v>31</v>
      </c>
    </row>
    <row r="7" spans="3:10" x14ac:dyDescent="0.25">
      <c r="C7" t="s">
        <v>33</v>
      </c>
      <c r="D7" t="s">
        <v>28</v>
      </c>
      <c r="E7" s="24">
        <v>106</v>
      </c>
      <c r="F7">
        <v>350</v>
      </c>
      <c r="G7" s="26">
        <v>186.21</v>
      </c>
      <c r="H7" s="25">
        <v>265</v>
      </c>
      <c r="I7" s="1">
        <v>0.4</v>
      </c>
      <c r="J7" t="s">
        <v>34</v>
      </c>
    </row>
    <row r="8" spans="3:10" x14ac:dyDescent="0.25">
      <c r="C8" t="s">
        <v>33</v>
      </c>
      <c r="D8" t="s">
        <v>28</v>
      </c>
      <c r="E8" s="24">
        <v>501.5</v>
      </c>
      <c r="F8">
        <v>389</v>
      </c>
      <c r="G8" s="26">
        <v>186.21</v>
      </c>
      <c r="H8" s="1" t="s">
        <v>29</v>
      </c>
      <c r="I8" s="1">
        <f>1.7+0.2</f>
        <v>1.9</v>
      </c>
      <c r="J8" t="s">
        <v>34</v>
      </c>
    </row>
    <row r="9" spans="3:10" x14ac:dyDescent="0.25">
      <c r="C9" t="s">
        <v>27</v>
      </c>
      <c r="D9" t="s">
        <v>28</v>
      </c>
      <c r="E9" s="24">
        <v>157</v>
      </c>
      <c r="F9">
        <v>388</v>
      </c>
      <c r="G9" s="26">
        <v>928</v>
      </c>
      <c r="H9" s="1" t="s">
        <v>29</v>
      </c>
      <c r="I9" s="1">
        <f>0.4+0.2</f>
        <v>0.60000000000000009</v>
      </c>
      <c r="J9" t="s">
        <v>31</v>
      </c>
    </row>
    <row r="10" spans="3:10" x14ac:dyDescent="0.25">
      <c r="C10" t="s">
        <v>27</v>
      </c>
      <c r="D10" t="s">
        <v>28</v>
      </c>
      <c r="E10" s="24">
        <v>2818.86</v>
      </c>
      <c r="F10">
        <v>425</v>
      </c>
      <c r="G10" s="26">
        <v>928</v>
      </c>
      <c r="H10" s="25">
        <v>265</v>
      </c>
      <c r="I10" s="1">
        <v>9.9</v>
      </c>
      <c r="J10" t="s">
        <v>31</v>
      </c>
    </row>
    <row r="11" spans="3:10" x14ac:dyDescent="0.25">
      <c r="C11" t="s">
        <v>33</v>
      </c>
      <c r="D11" t="s">
        <v>28</v>
      </c>
      <c r="E11" s="24">
        <v>910.5</v>
      </c>
      <c r="F11">
        <v>476</v>
      </c>
      <c r="G11" s="26">
        <v>186.21</v>
      </c>
      <c r="H11" s="1" t="s">
        <v>29</v>
      </c>
      <c r="I11" s="1">
        <f>1.8+1.7</f>
        <v>3.5</v>
      </c>
      <c r="J11" t="s">
        <v>34</v>
      </c>
    </row>
    <row r="12" spans="3:10" x14ac:dyDescent="0.25">
      <c r="C12" t="s">
        <v>35</v>
      </c>
      <c r="D12" t="s">
        <v>24</v>
      </c>
      <c r="E12" s="24">
        <v>225</v>
      </c>
      <c r="F12">
        <v>220910</v>
      </c>
      <c r="G12" s="26">
        <v>921</v>
      </c>
      <c r="H12" s="25">
        <v>225</v>
      </c>
      <c r="I12" s="1">
        <v>1</v>
      </c>
      <c r="J12" t="s">
        <v>36</v>
      </c>
    </row>
    <row r="13" spans="3:10" x14ac:dyDescent="0.25">
      <c r="C13" t="s">
        <v>27</v>
      </c>
      <c r="D13" t="s">
        <v>23</v>
      </c>
      <c r="E13" s="24">
        <v>1620.1</v>
      </c>
      <c r="F13">
        <v>10975180</v>
      </c>
      <c r="G13" s="26">
        <v>923</v>
      </c>
      <c r="H13" s="29">
        <v>170</v>
      </c>
      <c r="I13" s="30">
        <v>9.5</v>
      </c>
      <c r="J13" t="s">
        <v>37</v>
      </c>
    </row>
    <row r="14" spans="3:10" x14ac:dyDescent="0.25">
      <c r="C14" t="s">
        <v>27</v>
      </c>
      <c r="D14" t="s">
        <v>23</v>
      </c>
      <c r="E14" s="24">
        <v>1847.92</v>
      </c>
      <c r="F14">
        <v>10975883</v>
      </c>
      <c r="G14" s="26" t="s">
        <v>38</v>
      </c>
      <c r="H14" s="29">
        <v>170</v>
      </c>
      <c r="I14" s="30">
        <v>8</v>
      </c>
      <c r="J14" t="s">
        <v>37</v>
      </c>
    </row>
    <row r="15" spans="3:10" x14ac:dyDescent="0.25">
      <c r="C15" t="s">
        <v>27</v>
      </c>
      <c r="D15" t="s">
        <v>23</v>
      </c>
      <c r="E15" s="24">
        <v>1233.45</v>
      </c>
      <c r="F15">
        <v>10976729</v>
      </c>
      <c r="G15" s="26">
        <v>923</v>
      </c>
      <c r="H15" s="29">
        <v>170</v>
      </c>
      <c r="I15" s="30">
        <v>7.2</v>
      </c>
      <c r="J15" t="s">
        <v>37</v>
      </c>
    </row>
    <row r="16" spans="3:10" x14ac:dyDescent="0.25">
      <c r="C16" t="s">
        <v>27</v>
      </c>
      <c r="D16" t="s">
        <v>23</v>
      </c>
      <c r="E16" s="24">
        <v>816</v>
      </c>
      <c r="F16">
        <v>10977863</v>
      </c>
      <c r="G16" s="26">
        <v>923</v>
      </c>
      <c r="H16" s="29">
        <v>170</v>
      </c>
      <c r="I16" s="30">
        <v>4.8</v>
      </c>
      <c r="J16" t="s">
        <v>37</v>
      </c>
    </row>
    <row r="17" spans="3:10" x14ac:dyDescent="0.25">
      <c r="C17" t="s">
        <v>27</v>
      </c>
      <c r="D17" t="s">
        <v>23</v>
      </c>
      <c r="E17" s="24">
        <v>459</v>
      </c>
      <c r="F17">
        <v>10978692</v>
      </c>
      <c r="G17" s="26">
        <v>923</v>
      </c>
      <c r="H17" s="29">
        <v>170</v>
      </c>
      <c r="I17" s="30">
        <v>2.7</v>
      </c>
      <c r="J17" t="s">
        <v>37</v>
      </c>
    </row>
    <row r="18" spans="3:10" x14ac:dyDescent="0.25">
      <c r="C18" t="s">
        <v>27</v>
      </c>
      <c r="D18" t="s">
        <v>23</v>
      </c>
      <c r="E18" s="24">
        <v>1224</v>
      </c>
      <c r="F18">
        <v>10979633</v>
      </c>
      <c r="G18" s="26">
        <v>923</v>
      </c>
      <c r="H18" s="29">
        <v>170</v>
      </c>
      <c r="I18" s="30">
        <v>7.2</v>
      </c>
      <c r="J18" t="s">
        <v>37</v>
      </c>
    </row>
    <row r="19" spans="3:10" x14ac:dyDescent="0.25">
      <c r="C19" t="s">
        <v>27</v>
      </c>
      <c r="D19" t="s">
        <v>23</v>
      </c>
      <c r="E19" s="24">
        <v>1547</v>
      </c>
      <c r="F19">
        <v>10980509</v>
      </c>
      <c r="G19" s="26">
        <v>923</v>
      </c>
      <c r="H19" s="29">
        <v>170</v>
      </c>
      <c r="I19" s="30">
        <v>9.1</v>
      </c>
      <c r="J19" t="s">
        <v>37</v>
      </c>
    </row>
    <row r="20" spans="3:10" x14ac:dyDescent="0.25">
      <c r="C20" t="s">
        <v>27</v>
      </c>
      <c r="D20" t="s">
        <v>23</v>
      </c>
      <c r="E20" s="24">
        <v>1156.45</v>
      </c>
      <c r="F20">
        <v>10981390</v>
      </c>
      <c r="G20" s="26">
        <v>923</v>
      </c>
      <c r="H20" s="29">
        <v>170</v>
      </c>
      <c r="I20" s="30">
        <v>6.8</v>
      </c>
      <c r="J20" t="s">
        <v>37</v>
      </c>
    </row>
    <row r="21" spans="3:10" x14ac:dyDescent="0.25">
      <c r="C21" t="s">
        <v>27</v>
      </c>
      <c r="D21" t="s">
        <v>23</v>
      </c>
      <c r="E21" s="24">
        <v>1479</v>
      </c>
      <c r="F21">
        <v>10982377</v>
      </c>
      <c r="G21" s="26">
        <v>923</v>
      </c>
      <c r="H21" s="29">
        <v>170</v>
      </c>
      <c r="I21" s="30">
        <v>8.6999999999999993</v>
      </c>
      <c r="J21" t="s">
        <v>37</v>
      </c>
    </row>
    <row r="22" spans="3:10" x14ac:dyDescent="0.25">
      <c r="C22" t="s">
        <v>27</v>
      </c>
      <c r="D22" t="s">
        <v>23</v>
      </c>
      <c r="E22" s="24">
        <v>1513</v>
      </c>
      <c r="F22">
        <v>10983823</v>
      </c>
      <c r="G22" s="26">
        <v>923</v>
      </c>
      <c r="H22" s="29">
        <v>170</v>
      </c>
      <c r="I22" s="30">
        <v>8.9</v>
      </c>
      <c r="J22" t="s">
        <v>37</v>
      </c>
    </row>
    <row r="23" spans="3:10" x14ac:dyDescent="0.25">
      <c r="C23" t="s">
        <v>27</v>
      </c>
      <c r="D23" t="s">
        <v>23</v>
      </c>
      <c r="E23" s="24">
        <v>2745.07</v>
      </c>
      <c r="F23">
        <v>10984786</v>
      </c>
      <c r="G23" s="26">
        <v>923</v>
      </c>
      <c r="H23" s="29">
        <v>170</v>
      </c>
      <c r="I23" s="30">
        <v>16.100000000000001</v>
      </c>
      <c r="J23" t="s">
        <v>37</v>
      </c>
    </row>
    <row r="24" spans="3:10" x14ac:dyDescent="0.25">
      <c r="C24" t="s">
        <v>27</v>
      </c>
      <c r="D24" t="s">
        <v>23</v>
      </c>
      <c r="E24" s="24">
        <v>6052</v>
      </c>
      <c r="F24">
        <v>10986246</v>
      </c>
      <c r="G24" s="26">
        <v>923</v>
      </c>
      <c r="H24" s="29">
        <v>170</v>
      </c>
      <c r="I24" s="30">
        <v>35.6</v>
      </c>
      <c r="J24" t="s">
        <v>37</v>
      </c>
    </row>
    <row r="25" spans="3:10" x14ac:dyDescent="0.25">
      <c r="C25" t="s">
        <v>39</v>
      </c>
      <c r="D25" t="s">
        <v>26</v>
      </c>
      <c r="E25" s="24">
        <v>11582.5</v>
      </c>
      <c r="F25">
        <v>317070</v>
      </c>
      <c r="G25" s="26">
        <v>107</v>
      </c>
      <c r="H25" s="1" t="s">
        <v>40</v>
      </c>
      <c r="I25" s="1">
        <v>68.5</v>
      </c>
      <c r="J25" t="s">
        <v>41</v>
      </c>
    </row>
    <row r="26" spans="3:10" x14ac:dyDescent="0.25">
      <c r="C26" t="s">
        <v>39</v>
      </c>
      <c r="D26" t="s">
        <v>26</v>
      </c>
      <c r="E26" s="24">
        <v>3075</v>
      </c>
      <c r="F26">
        <v>317069</v>
      </c>
      <c r="G26" s="26">
        <v>923</v>
      </c>
      <c r="H26" s="1" t="s">
        <v>40</v>
      </c>
      <c r="I26" s="1">
        <v>18</v>
      </c>
      <c r="J26" t="s">
        <v>42</v>
      </c>
    </row>
    <row r="27" spans="3:10" x14ac:dyDescent="0.25">
      <c r="C27" t="s">
        <v>39</v>
      </c>
      <c r="D27" t="s">
        <v>26</v>
      </c>
      <c r="E27" s="24">
        <v>6837.5</v>
      </c>
      <c r="F27">
        <v>317130</v>
      </c>
      <c r="G27" s="26">
        <v>107.1</v>
      </c>
      <c r="H27" s="1" t="s">
        <v>40</v>
      </c>
      <c r="I27" s="1">
        <v>39.5</v>
      </c>
      <c r="J27" t="s">
        <v>41</v>
      </c>
    </row>
    <row r="28" spans="3:10" x14ac:dyDescent="0.25">
      <c r="C28" t="s">
        <v>39</v>
      </c>
      <c r="D28" t="s">
        <v>26</v>
      </c>
      <c r="E28" s="24">
        <v>11862.5</v>
      </c>
      <c r="F28">
        <v>317129</v>
      </c>
      <c r="G28" s="26">
        <v>923</v>
      </c>
      <c r="H28" s="1" t="s">
        <v>40</v>
      </c>
      <c r="I28" s="1">
        <v>77.5</v>
      </c>
      <c r="J28" t="s">
        <v>42</v>
      </c>
    </row>
    <row r="29" spans="3:10" x14ac:dyDescent="0.25">
      <c r="C29" t="s">
        <v>39</v>
      </c>
      <c r="D29" t="s">
        <v>26</v>
      </c>
      <c r="E29" s="24">
        <v>7125</v>
      </c>
      <c r="F29">
        <v>317192</v>
      </c>
      <c r="G29" s="26">
        <v>107.1</v>
      </c>
      <c r="H29" s="1" t="s">
        <v>40</v>
      </c>
      <c r="I29" s="1">
        <v>38</v>
      </c>
      <c r="J29" t="s">
        <v>41</v>
      </c>
    </row>
    <row r="30" spans="3:10" x14ac:dyDescent="0.25">
      <c r="C30" t="s">
        <v>39</v>
      </c>
      <c r="D30" t="s">
        <v>26</v>
      </c>
      <c r="E30" s="24">
        <v>1872.5</v>
      </c>
      <c r="F30">
        <v>317191</v>
      </c>
      <c r="G30" s="26">
        <v>923</v>
      </c>
      <c r="H30" s="1" t="s">
        <v>40</v>
      </c>
      <c r="I30" s="1">
        <v>11.5</v>
      </c>
      <c r="J30" t="s">
        <v>42</v>
      </c>
    </row>
    <row r="31" spans="3:10" x14ac:dyDescent="0.25">
      <c r="C31" t="s">
        <v>39</v>
      </c>
      <c r="D31" t="s">
        <v>26</v>
      </c>
      <c r="E31" s="24">
        <v>14092.5</v>
      </c>
      <c r="F31">
        <v>317241</v>
      </c>
      <c r="G31" s="26">
        <v>107.1</v>
      </c>
      <c r="H31" s="1" t="s">
        <v>40</v>
      </c>
      <c r="I31" s="1">
        <v>90.5</v>
      </c>
      <c r="J31" t="s">
        <v>41</v>
      </c>
    </row>
    <row r="32" spans="3:10" x14ac:dyDescent="0.25">
      <c r="C32" t="s">
        <v>39</v>
      </c>
      <c r="D32" t="s">
        <v>26</v>
      </c>
      <c r="E32" s="24">
        <v>2802.5</v>
      </c>
      <c r="F32">
        <v>317240</v>
      </c>
      <c r="G32" s="26">
        <v>923</v>
      </c>
      <c r="H32" s="1" t="s">
        <v>40</v>
      </c>
      <c r="I32" s="1">
        <v>17.5</v>
      </c>
      <c r="J32" t="s">
        <v>42</v>
      </c>
    </row>
    <row r="33" spans="3:10" x14ac:dyDescent="0.25">
      <c r="C33" t="s">
        <v>39</v>
      </c>
      <c r="D33" t="s">
        <v>26</v>
      </c>
      <c r="E33" s="24">
        <v>31412.5</v>
      </c>
      <c r="F33">
        <v>317304</v>
      </c>
      <c r="G33" s="26">
        <v>107.1</v>
      </c>
      <c r="H33" s="1" t="s">
        <v>40</v>
      </c>
      <c r="I33" s="1">
        <v>202</v>
      </c>
      <c r="J33" t="s">
        <v>41</v>
      </c>
    </row>
    <row r="34" spans="3:10" x14ac:dyDescent="0.25">
      <c r="C34" t="s">
        <v>39</v>
      </c>
      <c r="D34" t="s">
        <v>26</v>
      </c>
      <c r="E34" s="24">
        <v>7872.5</v>
      </c>
      <c r="F34">
        <v>317303</v>
      </c>
      <c r="G34" s="26">
        <v>923</v>
      </c>
      <c r="H34" s="1" t="s">
        <v>40</v>
      </c>
      <c r="I34" s="1">
        <v>47.5</v>
      </c>
      <c r="J34" t="s">
        <v>42</v>
      </c>
    </row>
    <row r="35" spans="3:10" x14ac:dyDescent="0.25">
      <c r="C35" t="s">
        <v>39</v>
      </c>
      <c r="D35" t="s">
        <v>26</v>
      </c>
      <c r="E35" s="24">
        <v>4516.87</v>
      </c>
      <c r="F35">
        <v>317389</v>
      </c>
      <c r="G35" s="26">
        <v>923</v>
      </c>
      <c r="H35" s="1" t="s">
        <v>40</v>
      </c>
      <c r="I35" s="1">
        <v>26</v>
      </c>
      <c r="J35" t="s">
        <v>43</v>
      </c>
    </row>
    <row r="36" spans="3:10" x14ac:dyDescent="0.25">
      <c r="C36" t="s">
        <v>39</v>
      </c>
      <c r="D36" t="s">
        <v>26</v>
      </c>
      <c r="E36" s="24">
        <v>14815</v>
      </c>
      <c r="F36">
        <v>317368</v>
      </c>
      <c r="G36" s="26">
        <v>107.1</v>
      </c>
      <c r="H36" s="1" t="s">
        <v>40</v>
      </c>
      <c r="I36" s="1">
        <v>88</v>
      </c>
      <c r="J36" t="s">
        <v>41</v>
      </c>
    </row>
    <row r="37" spans="3:10" x14ac:dyDescent="0.25">
      <c r="C37" t="s">
        <v>39</v>
      </c>
      <c r="D37" t="s">
        <v>26</v>
      </c>
      <c r="E37" s="24">
        <v>1322.5</v>
      </c>
      <c r="F37">
        <v>317367</v>
      </c>
      <c r="G37" s="26">
        <v>923</v>
      </c>
      <c r="H37" s="1" t="s">
        <v>40</v>
      </c>
      <c r="I37" s="1">
        <v>7.5</v>
      </c>
      <c r="J37" t="s">
        <v>42</v>
      </c>
    </row>
    <row r="38" spans="3:10" x14ac:dyDescent="0.25">
      <c r="C38" t="s">
        <v>39</v>
      </c>
      <c r="D38" t="s">
        <v>26</v>
      </c>
      <c r="E38" s="24">
        <v>24917.5</v>
      </c>
      <c r="F38">
        <v>317437</v>
      </c>
      <c r="G38" s="26">
        <v>107.1</v>
      </c>
      <c r="H38" s="1" t="s">
        <v>40</v>
      </c>
      <c r="I38" s="1">
        <v>156.5</v>
      </c>
      <c r="J38" t="s">
        <v>41</v>
      </c>
    </row>
    <row r="39" spans="3:10" x14ac:dyDescent="0.25">
      <c r="C39" t="s">
        <v>39</v>
      </c>
      <c r="D39" t="s">
        <v>26</v>
      </c>
      <c r="E39" s="24">
        <v>987.5</v>
      </c>
      <c r="F39">
        <v>317436</v>
      </c>
      <c r="G39" s="26">
        <v>923</v>
      </c>
      <c r="H39" s="1" t="s">
        <v>40</v>
      </c>
      <c r="I39" s="1">
        <v>6.5</v>
      </c>
      <c r="J39" t="s">
        <v>42</v>
      </c>
    </row>
    <row r="40" spans="3:10" x14ac:dyDescent="0.25">
      <c r="C40" t="s">
        <v>39</v>
      </c>
      <c r="D40" t="s">
        <v>26</v>
      </c>
      <c r="E40" s="24">
        <v>3736.85</v>
      </c>
      <c r="F40">
        <v>317419</v>
      </c>
      <c r="G40" s="26">
        <v>923</v>
      </c>
      <c r="H40" s="1" t="s">
        <v>40</v>
      </c>
      <c r="I40" s="1">
        <v>22</v>
      </c>
      <c r="J40" t="s">
        <v>44</v>
      </c>
    </row>
    <row r="41" spans="3:10" x14ac:dyDescent="0.25">
      <c r="C41" t="s">
        <v>39</v>
      </c>
      <c r="D41" t="s">
        <v>26</v>
      </c>
      <c r="E41" s="24">
        <v>10344.34</v>
      </c>
      <c r="F41">
        <v>317501</v>
      </c>
      <c r="G41" s="26">
        <v>107.1</v>
      </c>
      <c r="H41" s="1" t="s">
        <v>40</v>
      </c>
      <c r="I41" s="1">
        <v>58.5</v>
      </c>
      <c r="J41" t="s">
        <v>41</v>
      </c>
    </row>
    <row r="42" spans="3:10" x14ac:dyDescent="0.25">
      <c r="C42" t="s">
        <v>39</v>
      </c>
      <c r="D42" t="s">
        <v>26</v>
      </c>
      <c r="E42" s="24">
        <v>1632.5</v>
      </c>
      <c r="F42">
        <v>317500</v>
      </c>
      <c r="G42" s="26">
        <v>923</v>
      </c>
      <c r="H42" s="1" t="s">
        <v>40</v>
      </c>
      <c r="I42" s="1">
        <v>11.5</v>
      </c>
      <c r="J42" t="s">
        <v>42</v>
      </c>
    </row>
    <row r="43" spans="3:10" x14ac:dyDescent="0.25">
      <c r="C43" t="s">
        <v>39</v>
      </c>
      <c r="D43" t="s">
        <v>26</v>
      </c>
      <c r="E43" s="24">
        <v>21599.78</v>
      </c>
      <c r="F43">
        <v>317605</v>
      </c>
      <c r="G43" s="26">
        <v>107.1</v>
      </c>
      <c r="H43" s="1" t="s">
        <v>40</v>
      </c>
      <c r="I43" s="1">
        <v>126.5</v>
      </c>
      <c r="J43" t="s">
        <v>41</v>
      </c>
    </row>
    <row r="44" spans="3:10" x14ac:dyDescent="0.25">
      <c r="C44" t="s">
        <v>39</v>
      </c>
      <c r="D44" t="s">
        <v>26</v>
      </c>
      <c r="E44" s="24">
        <v>4387.5</v>
      </c>
      <c r="F44">
        <v>317604</v>
      </c>
      <c r="G44" s="26">
        <v>923</v>
      </c>
      <c r="H44" s="1" t="s">
        <v>40</v>
      </c>
      <c r="I44" s="1">
        <v>30.5</v>
      </c>
      <c r="J44" t="s">
        <v>42</v>
      </c>
    </row>
    <row r="45" spans="3:10" x14ac:dyDescent="0.25">
      <c r="C45" t="s">
        <v>39</v>
      </c>
      <c r="D45" t="s">
        <v>26</v>
      </c>
      <c r="E45" s="24">
        <v>4554</v>
      </c>
      <c r="F45">
        <v>317588</v>
      </c>
      <c r="G45" s="26">
        <v>923</v>
      </c>
      <c r="H45" s="1" t="s">
        <v>40</v>
      </c>
      <c r="I45" s="1">
        <v>29</v>
      </c>
      <c r="J45" t="s">
        <v>45</v>
      </c>
    </row>
    <row r="46" spans="3:10" x14ac:dyDescent="0.25">
      <c r="C46" t="s">
        <v>39</v>
      </c>
      <c r="D46" t="s">
        <v>26</v>
      </c>
      <c r="E46" s="24">
        <v>472.5</v>
      </c>
      <c r="F46">
        <v>317656</v>
      </c>
      <c r="G46" s="26">
        <v>923</v>
      </c>
      <c r="H46" s="1" t="s">
        <v>40</v>
      </c>
      <c r="I46" s="1">
        <v>3.5</v>
      </c>
      <c r="J46" t="s">
        <v>42</v>
      </c>
    </row>
    <row r="47" spans="3:10" x14ac:dyDescent="0.25">
      <c r="C47" t="s">
        <v>39</v>
      </c>
      <c r="D47" t="s">
        <v>26</v>
      </c>
      <c r="E47" s="24">
        <v>170</v>
      </c>
      <c r="F47">
        <v>317732</v>
      </c>
      <c r="G47" s="26">
        <v>107.1</v>
      </c>
      <c r="H47" s="1" t="s">
        <v>40</v>
      </c>
      <c r="I47" s="1">
        <v>1</v>
      </c>
      <c r="J47" t="s">
        <v>41</v>
      </c>
    </row>
    <row r="48" spans="3:10" x14ac:dyDescent="0.25">
      <c r="C48" t="s">
        <v>39</v>
      </c>
      <c r="D48" t="s">
        <v>26</v>
      </c>
      <c r="E48" s="24">
        <v>1270</v>
      </c>
      <c r="F48">
        <v>317731</v>
      </c>
      <c r="G48" s="26">
        <v>923</v>
      </c>
      <c r="H48" s="1" t="s">
        <v>40</v>
      </c>
      <c r="I48" s="1">
        <v>9</v>
      </c>
      <c r="J48" t="s">
        <v>42</v>
      </c>
    </row>
    <row r="49" spans="3:10" x14ac:dyDescent="0.25">
      <c r="C49" t="s">
        <v>39</v>
      </c>
      <c r="D49" t="s">
        <v>46</v>
      </c>
      <c r="E49" s="24">
        <v>14288.23</v>
      </c>
      <c r="F49" s="27" t="s">
        <v>47</v>
      </c>
      <c r="G49" s="26">
        <v>923</v>
      </c>
      <c r="H49" s="25">
        <v>110</v>
      </c>
      <c r="I49" s="1">
        <v>102</v>
      </c>
      <c r="J49" t="s">
        <v>48</v>
      </c>
    </row>
    <row r="50" spans="3:10" x14ac:dyDescent="0.25">
      <c r="C50" t="s">
        <v>39</v>
      </c>
      <c r="D50" t="s">
        <v>46</v>
      </c>
      <c r="E50" s="24">
        <v>25590.3</v>
      </c>
      <c r="F50" s="27" t="s">
        <v>49</v>
      </c>
      <c r="G50" s="26">
        <v>923</v>
      </c>
      <c r="H50" s="25">
        <v>110</v>
      </c>
      <c r="I50" s="1">
        <v>178</v>
      </c>
      <c r="J50" t="s">
        <v>48</v>
      </c>
    </row>
    <row r="51" spans="3:10" x14ac:dyDescent="0.25">
      <c r="C51" t="s">
        <v>39</v>
      </c>
      <c r="D51" t="s">
        <v>46</v>
      </c>
      <c r="E51" s="24">
        <v>953.04</v>
      </c>
      <c r="F51" s="27" t="s">
        <v>50</v>
      </c>
      <c r="G51" s="26">
        <v>923</v>
      </c>
      <c r="H51" s="25">
        <v>110</v>
      </c>
      <c r="I51" s="1">
        <v>7.5</v>
      </c>
      <c r="J51" t="s">
        <v>48</v>
      </c>
    </row>
    <row r="52" spans="3:10" x14ac:dyDescent="0.25">
      <c r="C52" t="s">
        <v>39</v>
      </c>
      <c r="D52" t="s">
        <v>46</v>
      </c>
      <c r="E52" s="24">
        <v>17132.849999999999</v>
      </c>
      <c r="F52" s="27" t="s">
        <v>51</v>
      </c>
      <c r="G52" s="26">
        <v>923</v>
      </c>
      <c r="H52" s="25">
        <v>110</v>
      </c>
      <c r="I52" s="1">
        <v>120</v>
      </c>
      <c r="J52" t="s">
        <v>48</v>
      </c>
    </row>
    <row r="53" spans="3:10" x14ac:dyDescent="0.25">
      <c r="C53" t="s">
        <v>35</v>
      </c>
      <c r="D53" t="s">
        <v>25</v>
      </c>
      <c r="E53" s="24">
        <v>3486.38</v>
      </c>
      <c r="F53" t="s">
        <v>52</v>
      </c>
      <c r="G53" s="26">
        <v>921</v>
      </c>
      <c r="H53" s="1" t="s">
        <v>53</v>
      </c>
      <c r="I53" s="1" t="s">
        <v>53</v>
      </c>
      <c r="J53" t="s">
        <v>54</v>
      </c>
    </row>
    <row r="54" spans="3:10" x14ac:dyDescent="0.25">
      <c r="C54" t="s">
        <v>55</v>
      </c>
      <c r="D54" t="s">
        <v>56</v>
      </c>
      <c r="E54" s="24">
        <v>6000</v>
      </c>
      <c r="F54">
        <v>131833</v>
      </c>
      <c r="G54" s="26">
        <v>242.5</v>
      </c>
      <c r="H54" s="1" t="s">
        <v>53</v>
      </c>
      <c r="I54" s="1" t="s">
        <v>53</v>
      </c>
      <c r="J54" t="s">
        <v>57</v>
      </c>
    </row>
    <row r="55" spans="3:10" x14ac:dyDescent="0.25">
      <c r="C55" t="s">
        <v>55</v>
      </c>
      <c r="D55" t="s">
        <v>56</v>
      </c>
      <c r="E55" s="24">
        <v>6000</v>
      </c>
      <c r="F55">
        <v>132165</v>
      </c>
      <c r="G55" s="26">
        <v>242.5</v>
      </c>
      <c r="H55" s="1" t="s">
        <v>53</v>
      </c>
      <c r="I55" s="1" t="s">
        <v>53</v>
      </c>
      <c r="J55" t="s">
        <v>57</v>
      </c>
    </row>
    <row r="56" spans="3:10" x14ac:dyDescent="0.25">
      <c r="C56" t="s">
        <v>55</v>
      </c>
      <c r="D56" t="s">
        <v>56</v>
      </c>
      <c r="E56" s="24">
        <v>4500</v>
      </c>
      <c r="F56">
        <v>132508</v>
      </c>
      <c r="G56" s="26">
        <v>242.5</v>
      </c>
      <c r="H56" s="1" t="s">
        <v>53</v>
      </c>
      <c r="I56" s="1" t="s">
        <v>53</v>
      </c>
      <c r="J56" t="s">
        <v>57</v>
      </c>
    </row>
    <row r="57" spans="3:10" x14ac:dyDescent="0.25">
      <c r="C57" t="s">
        <v>35</v>
      </c>
      <c r="D57" t="s">
        <v>56</v>
      </c>
      <c r="E57" s="24">
        <v>2000</v>
      </c>
      <c r="F57">
        <v>132947</v>
      </c>
      <c r="G57" s="26">
        <v>242.5</v>
      </c>
      <c r="H57" s="1" t="s">
        <v>53</v>
      </c>
      <c r="I57" s="1" t="s">
        <v>53</v>
      </c>
      <c r="J57" t="s">
        <v>58</v>
      </c>
    </row>
    <row r="58" spans="3:10" x14ac:dyDescent="0.25">
      <c r="G58" s="26"/>
    </row>
    <row r="59" spans="3:10" x14ac:dyDescent="0.25">
      <c r="G59" s="26"/>
    </row>
    <row r="60" spans="3:10" x14ac:dyDescent="0.25">
      <c r="G60" s="26"/>
    </row>
    <row r="61" spans="3:10" x14ac:dyDescent="0.25">
      <c r="G61" s="26"/>
    </row>
    <row r="62" spans="3:10" x14ac:dyDescent="0.25">
      <c r="G62" s="26"/>
    </row>
    <row r="63" spans="3:10" x14ac:dyDescent="0.25">
      <c r="G63" s="26"/>
    </row>
    <row r="64" spans="3:10" x14ac:dyDescent="0.25">
      <c r="G64" s="26"/>
    </row>
    <row r="65" spans="7:7" x14ac:dyDescent="0.25">
      <c r="G65" s="26"/>
    </row>
    <row r="66" spans="7:7" x14ac:dyDescent="0.25">
      <c r="G66" s="26"/>
    </row>
    <row r="67" spans="7:7" x14ac:dyDescent="0.25">
      <c r="G67" s="26"/>
    </row>
    <row r="68" spans="7:7" x14ac:dyDescent="0.25">
      <c r="G68" s="26"/>
    </row>
    <row r="69" spans="7:7" x14ac:dyDescent="0.25">
      <c r="G69" s="26"/>
    </row>
    <row r="70" spans="7:7" x14ac:dyDescent="0.25">
      <c r="G70" s="26"/>
    </row>
    <row r="71" spans="7:7" x14ac:dyDescent="0.25">
      <c r="G71" s="26"/>
    </row>
    <row r="72" spans="7:7" x14ac:dyDescent="0.25">
      <c r="G72" s="26"/>
    </row>
    <row r="73" spans="7:7" x14ac:dyDescent="0.25">
      <c r="G73" s="26"/>
    </row>
    <row r="74" spans="7:7" x14ac:dyDescent="0.25">
      <c r="G74" s="26"/>
    </row>
    <row r="75" spans="7:7" x14ac:dyDescent="0.25">
      <c r="G75" s="26"/>
    </row>
    <row r="76" spans="7:7" x14ac:dyDescent="0.25">
      <c r="G76" s="26"/>
    </row>
    <row r="77" spans="7:7" x14ac:dyDescent="0.25">
      <c r="G77" s="26"/>
    </row>
    <row r="78" spans="7:7" x14ac:dyDescent="0.25">
      <c r="G78" s="26"/>
    </row>
    <row r="79" spans="7:7" x14ac:dyDescent="0.25">
      <c r="G79" s="26"/>
    </row>
    <row r="80" spans="7:7" x14ac:dyDescent="0.25">
      <c r="G80" s="26"/>
    </row>
    <row r="81" spans="7:7" x14ac:dyDescent="0.25">
      <c r="G81" s="26"/>
    </row>
    <row r="82" spans="7:7" x14ac:dyDescent="0.25">
      <c r="G82" s="26"/>
    </row>
    <row r="83" spans="7:7" x14ac:dyDescent="0.25">
      <c r="G83" s="26"/>
    </row>
    <row r="84" spans="7:7" x14ac:dyDescent="0.25">
      <c r="G84" s="26"/>
    </row>
    <row r="85" spans="7:7" x14ac:dyDescent="0.25">
      <c r="G85" s="26"/>
    </row>
    <row r="86" spans="7:7" x14ac:dyDescent="0.25">
      <c r="G86" s="26"/>
    </row>
    <row r="87" spans="7:7" x14ac:dyDescent="0.25">
      <c r="G87" s="26"/>
    </row>
    <row r="88" spans="7:7" x14ac:dyDescent="0.25">
      <c r="G88" s="26"/>
    </row>
    <row r="89" spans="7:7" x14ac:dyDescent="0.25">
      <c r="G89" s="26"/>
    </row>
    <row r="90" spans="7:7" x14ac:dyDescent="0.25">
      <c r="G90" s="26"/>
    </row>
    <row r="91" spans="7:7" x14ac:dyDescent="0.25">
      <c r="G91" s="26"/>
    </row>
    <row r="92" spans="7:7" x14ac:dyDescent="0.25">
      <c r="G92" s="26"/>
    </row>
    <row r="93" spans="7:7" x14ac:dyDescent="0.25">
      <c r="G93" s="26"/>
    </row>
    <row r="94" spans="7:7" x14ac:dyDescent="0.25">
      <c r="G94" s="26"/>
    </row>
    <row r="95" spans="7:7" x14ac:dyDescent="0.25">
      <c r="G95" s="26"/>
    </row>
    <row r="96" spans="7:7" x14ac:dyDescent="0.25">
      <c r="G96" s="26"/>
    </row>
    <row r="97" spans="7:7" x14ac:dyDescent="0.25">
      <c r="G97" s="26"/>
    </row>
    <row r="98" spans="7:7" x14ac:dyDescent="0.25">
      <c r="G98" s="26"/>
    </row>
    <row r="99" spans="7:7" x14ac:dyDescent="0.25">
      <c r="G99" s="26"/>
    </row>
    <row r="100" spans="7:7" x14ac:dyDescent="0.25">
      <c r="G100" s="26"/>
    </row>
    <row r="101" spans="7:7" x14ac:dyDescent="0.25">
      <c r="G101" s="26"/>
    </row>
    <row r="102" spans="7:7" x14ac:dyDescent="0.25">
      <c r="G102" s="26"/>
    </row>
    <row r="103" spans="7:7" x14ac:dyDescent="0.25">
      <c r="G103" s="26"/>
    </row>
    <row r="104" spans="7:7" x14ac:dyDescent="0.25">
      <c r="G104" s="26"/>
    </row>
    <row r="105" spans="7:7" x14ac:dyDescent="0.25">
      <c r="G105" s="26"/>
    </row>
    <row r="106" spans="7:7" x14ac:dyDescent="0.25">
      <c r="G106" s="26"/>
    </row>
    <row r="107" spans="7:7" x14ac:dyDescent="0.25">
      <c r="G107" s="26"/>
    </row>
    <row r="108" spans="7:7" x14ac:dyDescent="0.25">
      <c r="G108" s="26"/>
    </row>
    <row r="109" spans="7:7" x14ac:dyDescent="0.25">
      <c r="G109" s="26"/>
    </row>
    <row r="110" spans="7:7" x14ac:dyDescent="0.25">
      <c r="G110" s="26"/>
    </row>
    <row r="111" spans="7:7" x14ac:dyDescent="0.25">
      <c r="G111" s="26"/>
    </row>
    <row r="112" spans="7:7" x14ac:dyDescent="0.25">
      <c r="G112" s="26"/>
    </row>
    <row r="113" spans="7:7" x14ac:dyDescent="0.25">
      <c r="G113" s="26"/>
    </row>
    <row r="114" spans="7:7" x14ac:dyDescent="0.25">
      <c r="G114" s="26"/>
    </row>
    <row r="115" spans="7:7" x14ac:dyDescent="0.25">
      <c r="G115" s="26"/>
    </row>
    <row r="116" spans="7:7" x14ac:dyDescent="0.25">
      <c r="G116" s="26"/>
    </row>
    <row r="117" spans="7:7" x14ac:dyDescent="0.25">
      <c r="G117" s="26"/>
    </row>
    <row r="118" spans="7:7" x14ac:dyDescent="0.25">
      <c r="G118" s="26"/>
    </row>
    <row r="119" spans="7:7" x14ac:dyDescent="0.25">
      <c r="G119" s="26"/>
    </row>
    <row r="120" spans="7:7" x14ac:dyDescent="0.25">
      <c r="G120" s="26"/>
    </row>
    <row r="121" spans="7:7" x14ac:dyDescent="0.25">
      <c r="G121" s="26"/>
    </row>
    <row r="122" spans="7:7" x14ac:dyDescent="0.25">
      <c r="G122" s="26"/>
    </row>
    <row r="123" spans="7:7" x14ac:dyDescent="0.25">
      <c r="G123" s="26"/>
    </row>
    <row r="124" spans="7:7" x14ac:dyDescent="0.25">
      <c r="G124" s="26"/>
    </row>
    <row r="125" spans="7:7" x14ac:dyDescent="0.25">
      <c r="G125" s="26"/>
    </row>
    <row r="126" spans="7:7" x14ac:dyDescent="0.25">
      <c r="G126" s="26"/>
    </row>
    <row r="127" spans="7:7" x14ac:dyDescent="0.25">
      <c r="G127" s="26"/>
    </row>
    <row r="128" spans="7:7" x14ac:dyDescent="0.25">
      <c r="G128" s="26"/>
    </row>
    <row r="129" spans="7:7" x14ac:dyDescent="0.25">
      <c r="G129" s="26"/>
    </row>
    <row r="130" spans="7:7" x14ac:dyDescent="0.25">
      <c r="G130" s="26"/>
    </row>
    <row r="131" spans="7:7" x14ac:dyDescent="0.25">
      <c r="G131" s="26"/>
    </row>
    <row r="132" spans="7:7" x14ac:dyDescent="0.25">
      <c r="G132" s="26"/>
    </row>
    <row r="133" spans="7:7" x14ac:dyDescent="0.25">
      <c r="G133" s="26"/>
    </row>
    <row r="134" spans="7:7" x14ac:dyDescent="0.25">
      <c r="G134" s="26"/>
    </row>
    <row r="135" spans="7:7" x14ac:dyDescent="0.25">
      <c r="G135" s="26"/>
    </row>
    <row r="136" spans="7:7" x14ac:dyDescent="0.25">
      <c r="G136" s="26"/>
    </row>
    <row r="137" spans="7:7" x14ac:dyDescent="0.25">
      <c r="G137" s="26"/>
    </row>
    <row r="138" spans="7:7" x14ac:dyDescent="0.25">
      <c r="G138" s="26"/>
    </row>
    <row r="139" spans="7:7" x14ac:dyDescent="0.25">
      <c r="G139" s="26"/>
    </row>
    <row r="140" spans="7:7" x14ac:dyDescent="0.25">
      <c r="G140" s="26"/>
    </row>
    <row r="141" spans="7:7" x14ac:dyDescent="0.25">
      <c r="G141" s="26"/>
    </row>
    <row r="142" spans="7:7" x14ac:dyDescent="0.25">
      <c r="G142" s="26"/>
    </row>
    <row r="143" spans="7:7" x14ac:dyDescent="0.25">
      <c r="G143" s="26"/>
    </row>
    <row r="144" spans="7:7" x14ac:dyDescent="0.25">
      <c r="G144" s="26"/>
    </row>
    <row r="145" spans="7:7" x14ac:dyDescent="0.25">
      <c r="G145" s="26"/>
    </row>
    <row r="146" spans="7:7" x14ac:dyDescent="0.25">
      <c r="G146" s="26"/>
    </row>
    <row r="147" spans="7:7" x14ac:dyDescent="0.25">
      <c r="G147" s="26"/>
    </row>
    <row r="148" spans="7:7" x14ac:dyDescent="0.25">
      <c r="G148" s="26"/>
    </row>
    <row r="149" spans="7:7" x14ac:dyDescent="0.25">
      <c r="G149" s="26"/>
    </row>
    <row r="150" spans="7:7" x14ac:dyDescent="0.25">
      <c r="G150" s="26"/>
    </row>
    <row r="151" spans="7:7" x14ac:dyDescent="0.25">
      <c r="G151" s="26"/>
    </row>
    <row r="152" spans="7:7" x14ac:dyDescent="0.25">
      <c r="G152" s="26"/>
    </row>
  </sheetData>
  <autoFilter ref="C2:J57" xr:uid="{EDEF0D5F-3659-401A-A092-636D692A0323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8AF2FC-B976-42A0-9369-05DFFF5D68BF}"/>
</file>

<file path=customXml/itemProps2.xml><?xml version="1.0" encoding="utf-8"?>
<ds:datastoreItem xmlns:ds="http://schemas.openxmlformats.org/officeDocument/2006/customXml" ds:itemID="{C68E9C8A-0960-4FBC-ACBD-D4029E9AFE41}"/>
</file>

<file path=customXml/itemProps3.xml><?xml version="1.0" encoding="utf-8"?>
<ds:datastoreItem xmlns:ds="http://schemas.openxmlformats.org/officeDocument/2006/customXml" ds:itemID="{04456168-28B6-4948-8DB7-27AD19F84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K</vt:lpstr>
      <vt:lpstr>Workpapers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Meredith Kendall</cp:lastModifiedBy>
  <cp:lastPrinted>2021-10-19T14:36:12Z</cp:lastPrinted>
  <dcterms:created xsi:type="dcterms:W3CDTF">2021-10-19T13:15:57Z</dcterms:created>
  <dcterms:modified xsi:type="dcterms:W3CDTF">2024-05-07T18:18:20Z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