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Honaker Law Office\Clients\03540 - Jackson Purchase Energy\0002 - 2023 Rate Case\Drafts\Response to Staff's First DR\DR1 Excel Files\"/>
    </mc:Choice>
  </mc:AlternateContent>
  <xr:revisionPtr revIDLastSave="0" documentId="8_{D88D9722-B99F-4C9E-A45F-19254F63B17D}" xr6:coauthVersionLast="47" xr6:coauthVersionMax="47" xr10:uidLastSave="{00000000-0000-0000-0000-000000000000}"/>
  <bookViews>
    <workbookView xWindow="44040" yWindow="2280" windowWidth="16050" windowHeight="9960" xr2:uid="{560FC412-8F96-4823-A5A2-ADE3F2899C78}"/>
  </bookViews>
  <sheets>
    <sheet name="(6) Schedule 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I12" i="1" s="1"/>
  <c r="I11" i="1"/>
  <c r="H11" i="1"/>
  <c r="F11" i="1"/>
  <c r="G11" i="1"/>
  <c r="E11" i="1"/>
  <c r="I10" i="1"/>
  <c r="H10" i="1"/>
  <c r="G10" i="1"/>
  <c r="E10" i="1"/>
  <c r="F10" i="1" s="1"/>
  <c r="E22" i="1"/>
  <c r="F22" i="1" s="1"/>
  <c r="G22" i="1"/>
  <c r="I22" i="1"/>
  <c r="H22" i="1"/>
  <c r="E21" i="1"/>
  <c r="F21" i="1" s="1"/>
  <c r="G21" i="1"/>
  <c r="H21" i="1"/>
  <c r="I21" i="1" s="1"/>
  <c r="E20" i="1"/>
  <c r="F20" i="1" s="1"/>
  <c r="G20" i="1"/>
  <c r="H20" i="1"/>
  <c r="I20" i="1" s="1"/>
  <c r="E19" i="1"/>
  <c r="F19" i="1" s="1"/>
  <c r="G19" i="1"/>
  <c r="H19" i="1"/>
  <c r="I19" i="1" s="1"/>
  <c r="E18" i="1"/>
  <c r="F18" i="1" s="1"/>
  <c r="G18" i="1"/>
  <c r="H18" i="1"/>
  <c r="I18" i="1" s="1"/>
  <c r="E17" i="1"/>
  <c r="F17" i="1" s="1"/>
  <c r="G17" i="1"/>
  <c r="H17" i="1"/>
  <c r="I17" i="1" s="1"/>
  <c r="H16" i="1"/>
  <c r="I16" i="1" s="1"/>
  <c r="E16" i="1"/>
  <c r="F16" i="1" s="1"/>
  <c r="G16" i="1"/>
  <c r="H15" i="1"/>
  <c r="I15" i="1" s="1"/>
  <c r="H14" i="1"/>
  <c r="I14" i="1" s="1"/>
  <c r="G14" i="1"/>
  <c r="G15" i="1"/>
  <c r="E14" i="1"/>
  <c r="F14" i="1" s="1"/>
  <c r="E15" i="1"/>
  <c r="F15" i="1" s="1"/>
  <c r="H13" i="1"/>
  <c r="I13" i="1" s="1"/>
  <c r="G13" i="1"/>
  <c r="E13" i="1"/>
  <c r="F13" i="1" s="1"/>
  <c r="E12" i="1"/>
  <c r="F12" i="1" s="1"/>
  <c r="G12" i="1"/>
  <c r="I9" i="1"/>
  <c r="G9" i="1"/>
  <c r="E9" i="1"/>
  <c r="F9" i="1" s="1"/>
</calcChain>
</file>

<file path=xl/sharedStrings.xml><?xml version="1.0" encoding="utf-8"?>
<sst xmlns="http://schemas.openxmlformats.org/spreadsheetml/2006/main" count="84" uniqueCount="51">
  <si>
    <t>Project No.</t>
  </si>
  <si>
    <t>Annual Original Budget</t>
  </si>
  <si>
    <t>Variance As Percent</t>
  </si>
  <si>
    <t>Percent Of Budget</t>
  </si>
  <si>
    <t>Date Original Budget Start</t>
  </si>
  <si>
    <t>Date Actual Start</t>
  </si>
  <si>
    <t>Date Actual End</t>
  </si>
  <si>
    <t>Jackson Purchase Energy Corporation</t>
  </si>
  <si>
    <t>Construction Projects</t>
  </si>
  <si>
    <t>Kansas Substation Rebuild</t>
  </si>
  <si>
    <t>Variance         In            Dollars</t>
  </si>
  <si>
    <t>Total          Actual          Project           Cost</t>
  </si>
  <si>
    <t>Date Original Budget     End</t>
  </si>
  <si>
    <t>Construction of New Headquarters</t>
  </si>
  <si>
    <t>Schedule C</t>
  </si>
  <si>
    <t>Case No. 2024-00085</t>
  </si>
  <si>
    <t>For 5 Years Ended December 31, 2023</t>
  </si>
  <si>
    <t>Project Title/Description</t>
  </si>
  <si>
    <t>Annual Actual            Cost</t>
  </si>
  <si>
    <t>201-21</t>
  </si>
  <si>
    <t>Ledbetter Bridge River Crossing</t>
  </si>
  <si>
    <t>201-20</t>
  </si>
  <si>
    <t>TBD</t>
  </si>
  <si>
    <t>303-12</t>
  </si>
  <si>
    <t>Calvert City-Change 1PH/2PH to 3PH</t>
  </si>
  <si>
    <t>304-23</t>
  </si>
  <si>
    <t>Old Calvert City Rd- Change 1PH to 3PH</t>
  </si>
  <si>
    <t>317-12</t>
  </si>
  <si>
    <t>Little Union Roy Lee Rd- Change 1PH to 3PH</t>
  </si>
  <si>
    <t>341-16</t>
  </si>
  <si>
    <t>St Rt 1820 Kansas 1PH to 3PH</t>
  </si>
  <si>
    <t>342-16</t>
  </si>
  <si>
    <t>348-21</t>
  </si>
  <si>
    <t>Krebs New Hope Church Rd-Change 1PH to 3PH</t>
  </si>
  <si>
    <t>New York Slater/Crew Rd-Change 1PH to 3PH</t>
  </si>
  <si>
    <t>349-21</t>
  </si>
  <si>
    <t>New York Wickliffe/Slater Rd-Change 1PH to 3PH</t>
  </si>
  <si>
    <t>343-16</t>
  </si>
  <si>
    <t>Lovelaceville Lov Flo St Rd-Change 1PH to 3PH</t>
  </si>
  <si>
    <t>Variance In             Dollars</t>
  </si>
  <si>
    <t>Krebs Substation Rebuild</t>
  </si>
  <si>
    <t>New York, Moved Krebs transformer to New York</t>
  </si>
  <si>
    <t>Draffenville, New Hwy 68 Ckt (In Progress)</t>
  </si>
  <si>
    <t>Reason for variance</t>
  </si>
  <si>
    <t>N/A</t>
  </si>
  <si>
    <t>Cost variance was due to increase in material costs.</t>
  </si>
  <si>
    <t>Cost variance was due to increase in material costs. Project completion was delayed due to personnel resources.</t>
  </si>
  <si>
    <t xml:space="preserve">The cost variance was due to change in scope during the project. Time variance was due to substation transformer delay. </t>
  </si>
  <si>
    <t>The retired Krebs transformer was moved to New York to increase available capacity. The budgeted cost included a total substation rebuild which wasn't completed. This was the cause of the variance.</t>
  </si>
  <si>
    <t>Construction in progress. Start date of project was rescheduled due to more immediate needs.</t>
  </si>
  <si>
    <t>Only one substation transformer was installed, instead of parallel transformers. This was the cause of the cost variance. Delayed delivery of switches contributed to construction delays.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</si>
</sst>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44" fontId="0" fillId="0" borderId="0" xfId="1" applyFont="1"/>
    <xf numFmtId="9" fontId="0" fillId="0" borderId="0" xfId="2" applyFont="1"/>
    <xf numFmtId="14" fontId="0" fillId="0" borderId="0" xfId="0" applyNumberFormat="1"/>
    <xf numFmtId="0" fontId="0" fillId="0" borderId="1" xfId="0" applyBorder="1" applyAlignment="1">
      <alignment horizontal="center" wrapText="1"/>
    </xf>
    <xf numFmtId="44" fontId="0" fillId="0" borderId="1" xfId="1" applyFont="1" applyBorder="1" applyAlignment="1">
      <alignment horizontal="center" wrapText="1"/>
    </xf>
    <xf numFmtId="9" fontId="0" fillId="0" borderId="1" xfId="2" applyFont="1" applyBorder="1" applyAlignment="1">
      <alignment horizontal="center" wrapText="1"/>
    </xf>
    <xf numFmtId="44" fontId="0" fillId="0" borderId="0" xfId="1" applyFont="1" applyAlignment="1">
      <alignment horizontal="left"/>
    </xf>
    <xf numFmtId="44" fontId="0" fillId="0" borderId="1" xfId="1" applyFont="1" applyBorder="1" applyAlignment="1">
      <alignment horizontal="center"/>
    </xf>
    <xf numFmtId="44" fontId="0" fillId="0" borderId="2" xfId="1" applyFont="1" applyBorder="1" applyAlignment="1">
      <alignment horizontal="left"/>
    </xf>
    <xf numFmtId="44" fontId="0" fillId="0" borderId="0" xfId="1" applyFont="1" applyAlignment="1">
      <alignment horizontal="left" wrapText="1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3CA97-A59C-4D0E-9A02-7E4364462D03}">
  <dimension ref="A1:M39"/>
  <sheetViews>
    <sheetView tabSelected="1" zoomScaleNormal="100" workbookViewId="0">
      <selection activeCell="C26" sqref="C26:M26"/>
    </sheetView>
  </sheetViews>
  <sheetFormatPr defaultRowHeight="14.6" x14ac:dyDescent="0.4"/>
  <cols>
    <col min="1" max="1" width="7.23046875" bestFit="1" customWidth="1"/>
    <col min="2" max="2" width="45.53515625" customWidth="1"/>
    <col min="3" max="4" width="15.23046875" style="2" bestFit="1" customWidth="1"/>
    <col min="5" max="5" width="15" style="2" bestFit="1" customWidth="1"/>
    <col min="6" max="6" width="8.69140625" style="3" bestFit="1" customWidth="1"/>
    <col min="7" max="7" width="7.84375" style="3" bestFit="1" customWidth="1"/>
    <col min="8" max="8" width="15.23046875" style="2" bestFit="1" customWidth="1"/>
    <col min="9" max="9" width="19.23046875" style="2" customWidth="1"/>
    <col min="10" max="10" width="8.69140625" bestFit="1" customWidth="1"/>
    <col min="11" max="13" width="10.69140625" bestFit="1" customWidth="1"/>
    <col min="14" max="14" width="18.15234375" bestFit="1" customWidth="1"/>
    <col min="15" max="15" width="9.23046875" customWidth="1"/>
  </cols>
  <sheetData>
    <row r="1" spans="1:13" x14ac:dyDescent="0.4">
      <c r="L1" s="12" t="s">
        <v>14</v>
      </c>
      <c r="M1" s="12"/>
    </row>
    <row r="2" spans="1:13" x14ac:dyDescent="0.4">
      <c r="A2" s="12" t="s">
        <v>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x14ac:dyDescent="0.4">
      <c r="A3" s="12" t="s">
        <v>15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x14ac:dyDescent="0.4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x14ac:dyDescent="0.4">
      <c r="A5" s="12" t="s">
        <v>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x14ac:dyDescent="0.4">
      <c r="A6" s="12" t="s">
        <v>16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8" spans="1:13" s="1" customFormat="1" ht="58.3" x14ac:dyDescent="0.4">
      <c r="A8" s="5" t="s">
        <v>0</v>
      </c>
      <c r="B8" s="5" t="s">
        <v>17</v>
      </c>
      <c r="C8" s="6" t="s">
        <v>18</v>
      </c>
      <c r="D8" s="6" t="s">
        <v>1</v>
      </c>
      <c r="E8" s="6" t="s">
        <v>10</v>
      </c>
      <c r="F8" s="7" t="s">
        <v>2</v>
      </c>
      <c r="G8" s="7" t="s">
        <v>3</v>
      </c>
      <c r="H8" s="6" t="s">
        <v>11</v>
      </c>
      <c r="I8" s="6" t="s">
        <v>39</v>
      </c>
      <c r="J8" s="5" t="s">
        <v>4</v>
      </c>
      <c r="K8" s="5" t="s">
        <v>12</v>
      </c>
      <c r="L8" s="5" t="s">
        <v>5</v>
      </c>
      <c r="M8" s="5" t="s">
        <v>6</v>
      </c>
    </row>
    <row r="9" spans="1:13" x14ac:dyDescent="0.4">
      <c r="A9">
        <v>506</v>
      </c>
      <c r="B9" t="s">
        <v>9</v>
      </c>
      <c r="C9" s="2">
        <v>1614652.99</v>
      </c>
      <c r="D9" s="2">
        <v>1453000</v>
      </c>
      <c r="E9" s="2">
        <f t="shared" ref="E9:E22" si="0">SUM(C9-D9)</f>
        <v>161652.99</v>
      </c>
      <c r="F9" s="3">
        <f t="shared" ref="F9:F22" si="1">E9/D9</f>
        <v>0.111254638678596</v>
      </c>
      <c r="G9" s="3">
        <f t="shared" ref="G9:G22" si="2">C9/D9</f>
        <v>1.111254638678596</v>
      </c>
      <c r="H9" s="2">
        <v>1614652.99</v>
      </c>
      <c r="I9" s="2">
        <f t="shared" ref="I9:I22" si="3">H9-D9</f>
        <v>161652.99</v>
      </c>
      <c r="J9" s="4">
        <v>42370</v>
      </c>
      <c r="K9" s="4">
        <v>43830</v>
      </c>
      <c r="L9" s="4">
        <v>43545</v>
      </c>
      <c r="M9" s="4">
        <v>44034</v>
      </c>
    </row>
    <row r="10" spans="1:13" x14ac:dyDescent="0.4">
      <c r="A10">
        <v>509</v>
      </c>
      <c r="B10" t="s">
        <v>40</v>
      </c>
      <c r="C10" s="2">
        <v>3282119.9</v>
      </c>
      <c r="D10" s="2">
        <v>3711000</v>
      </c>
      <c r="E10" s="2">
        <f t="shared" si="0"/>
        <v>-428880.10000000009</v>
      </c>
      <c r="F10" s="3">
        <f t="shared" si="1"/>
        <v>-0.11556995419024524</v>
      </c>
      <c r="G10" s="3">
        <f t="shared" si="2"/>
        <v>0.88443004580975471</v>
      </c>
      <c r="H10" s="2">
        <f>C10</f>
        <v>3282119.9</v>
      </c>
      <c r="I10" s="2">
        <f t="shared" si="3"/>
        <v>-428880.10000000009</v>
      </c>
      <c r="J10" s="4">
        <v>44197</v>
      </c>
      <c r="K10" s="4">
        <v>44926</v>
      </c>
      <c r="L10" s="4">
        <v>44790</v>
      </c>
      <c r="M10" s="4">
        <v>45092</v>
      </c>
    </row>
    <row r="11" spans="1:13" x14ac:dyDescent="0.4">
      <c r="A11">
        <v>508</v>
      </c>
      <c r="B11" t="s">
        <v>41</v>
      </c>
      <c r="C11" s="2">
        <v>191802.67</v>
      </c>
      <c r="D11" s="2">
        <v>2050000</v>
      </c>
      <c r="E11" s="2">
        <f t="shared" si="0"/>
        <v>-1858197.33</v>
      </c>
      <c r="F11" s="3">
        <f t="shared" si="1"/>
        <v>-0.90643772195121952</v>
      </c>
      <c r="G11" s="3">
        <f t="shared" si="2"/>
        <v>9.3562278048780492E-2</v>
      </c>
      <c r="H11" s="2">
        <f>C11</f>
        <v>191802.67</v>
      </c>
      <c r="I11" s="2">
        <f t="shared" si="3"/>
        <v>-1858197.33</v>
      </c>
      <c r="J11" s="4">
        <v>44927</v>
      </c>
      <c r="K11" s="4">
        <v>45291</v>
      </c>
      <c r="L11" s="4">
        <v>44805</v>
      </c>
      <c r="M11" s="4">
        <v>44860</v>
      </c>
    </row>
    <row r="12" spans="1:13" x14ac:dyDescent="0.4">
      <c r="A12">
        <v>1301</v>
      </c>
      <c r="B12" t="s">
        <v>13</v>
      </c>
      <c r="C12" s="2">
        <v>19123331.510000002</v>
      </c>
      <c r="D12" s="2">
        <v>19192000</v>
      </c>
      <c r="E12" s="2">
        <f t="shared" si="0"/>
        <v>-68668.489999998361</v>
      </c>
      <c r="F12" s="3">
        <f t="shared" si="1"/>
        <v>-3.5779746769486432E-3</v>
      </c>
      <c r="G12" s="3">
        <f t="shared" si="2"/>
        <v>0.99642202532305135</v>
      </c>
      <c r="H12" s="2">
        <f>C12</f>
        <v>19123331.510000002</v>
      </c>
      <c r="I12" s="2">
        <f t="shared" si="3"/>
        <v>-68668.489999998361</v>
      </c>
      <c r="J12" s="4">
        <v>43831</v>
      </c>
      <c r="K12" s="4">
        <v>44561</v>
      </c>
      <c r="L12" s="4">
        <v>43873</v>
      </c>
      <c r="M12" s="4">
        <v>44439</v>
      </c>
    </row>
    <row r="13" spans="1:13" x14ac:dyDescent="0.4">
      <c r="A13" t="s">
        <v>19</v>
      </c>
      <c r="B13" t="s">
        <v>20</v>
      </c>
      <c r="C13" s="2">
        <v>639564.74</v>
      </c>
      <c r="D13" s="2">
        <v>650000</v>
      </c>
      <c r="E13" s="2">
        <f t="shared" si="0"/>
        <v>-10435.260000000009</v>
      </c>
      <c r="F13" s="3">
        <f t="shared" si="1"/>
        <v>-1.605424615384617E-2</v>
      </c>
      <c r="G13" s="3">
        <f t="shared" si="2"/>
        <v>0.98394575384615379</v>
      </c>
      <c r="H13" s="2">
        <f t="shared" ref="H13:H22" si="4">C13</f>
        <v>639564.74</v>
      </c>
      <c r="I13" s="2">
        <f t="shared" si="3"/>
        <v>-10435.260000000009</v>
      </c>
      <c r="J13" s="4">
        <v>44562</v>
      </c>
      <c r="K13" s="4">
        <v>44926</v>
      </c>
      <c r="L13" s="4">
        <v>44027</v>
      </c>
      <c r="M13" s="4">
        <v>44165</v>
      </c>
    </row>
    <row r="14" spans="1:13" x14ac:dyDescent="0.4">
      <c r="A14" t="s">
        <v>21</v>
      </c>
      <c r="B14" t="s">
        <v>42</v>
      </c>
      <c r="C14" s="2">
        <v>217436.36</v>
      </c>
      <c r="D14" s="2">
        <v>370000</v>
      </c>
      <c r="E14" s="2">
        <f t="shared" si="0"/>
        <v>-152563.64000000001</v>
      </c>
      <c r="F14" s="3">
        <f t="shared" si="1"/>
        <v>-0.41233416216216218</v>
      </c>
      <c r="G14" s="3">
        <f t="shared" si="2"/>
        <v>0.58766583783783777</v>
      </c>
      <c r="H14" s="2">
        <f t="shared" si="4"/>
        <v>217436.36</v>
      </c>
      <c r="I14" s="2">
        <f t="shared" si="3"/>
        <v>-152563.64000000001</v>
      </c>
      <c r="J14" s="4">
        <v>43831</v>
      </c>
      <c r="K14" s="4">
        <v>44561</v>
      </c>
      <c r="L14" s="4">
        <v>45177</v>
      </c>
      <c r="M14" t="s">
        <v>22</v>
      </c>
    </row>
    <row r="15" spans="1:13" x14ac:dyDescent="0.4">
      <c r="A15" t="s">
        <v>23</v>
      </c>
      <c r="B15" t="s">
        <v>24</v>
      </c>
      <c r="C15" s="2">
        <v>19504.84</v>
      </c>
      <c r="D15" s="2">
        <v>16000</v>
      </c>
      <c r="E15" s="2">
        <f t="shared" si="0"/>
        <v>3504.84</v>
      </c>
      <c r="F15" s="3">
        <f t="shared" si="1"/>
        <v>0.21905250000000001</v>
      </c>
      <c r="G15" s="3">
        <f t="shared" si="2"/>
        <v>1.2190525000000001</v>
      </c>
      <c r="H15" s="2">
        <f t="shared" si="4"/>
        <v>19504.84</v>
      </c>
      <c r="I15" s="2">
        <f t="shared" si="3"/>
        <v>3504.84</v>
      </c>
      <c r="J15" s="4">
        <v>44197</v>
      </c>
      <c r="K15" s="4">
        <v>44561</v>
      </c>
      <c r="L15" s="4">
        <v>44278</v>
      </c>
      <c r="M15" s="4">
        <v>44327</v>
      </c>
    </row>
    <row r="16" spans="1:13" x14ac:dyDescent="0.4">
      <c r="A16" t="s">
        <v>25</v>
      </c>
      <c r="B16" t="s">
        <v>26</v>
      </c>
      <c r="C16" s="2">
        <v>177058.6</v>
      </c>
      <c r="D16" s="2">
        <v>86800</v>
      </c>
      <c r="E16" s="2">
        <f t="shared" si="0"/>
        <v>90258.6</v>
      </c>
      <c r="F16" s="3">
        <f t="shared" si="1"/>
        <v>1.0398456221198158</v>
      </c>
      <c r="G16" s="3">
        <f t="shared" si="2"/>
        <v>2.0398456221198158</v>
      </c>
      <c r="H16" s="2">
        <f t="shared" si="4"/>
        <v>177058.6</v>
      </c>
      <c r="I16" s="2">
        <f t="shared" si="3"/>
        <v>90258.6</v>
      </c>
      <c r="J16" s="4">
        <v>44927</v>
      </c>
      <c r="K16" s="4">
        <v>45291</v>
      </c>
      <c r="L16" s="4">
        <v>44503</v>
      </c>
      <c r="M16" s="4">
        <v>44769</v>
      </c>
    </row>
    <row r="17" spans="1:13" x14ac:dyDescent="0.4">
      <c r="A17" t="s">
        <v>27</v>
      </c>
      <c r="B17" t="s">
        <v>28</v>
      </c>
      <c r="C17" s="2">
        <v>157346.95000000001</v>
      </c>
      <c r="D17" s="2">
        <v>37000</v>
      </c>
      <c r="E17" s="2">
        <f t="shared" si="0"/>
        <v>120346.95000000001</v>
      </c>
      <c r="F17" s="3">
        <f t="shared" si="1"/>
        <v>3.2526202702702705</v>
      </c>
      <c r="G17" s="3">
        <f t="shared" si="2"/>
        <v>4.2526202702702705</v>
      </c>
      <c r="H17" s="2">
        <f t="shared" si="4"/>
        <v>157346.95000000001</v>
      </c>
      <c r="I17" s="2">
        <f t="shared" si="3"/>
        <v>120346.95000000001</v>
      </c>
      <c r="J17" s="4">
        <v>44562</v>
      </c>
      <c r="K17" s="4">
        <v>44926</v>
      </c>
      <c r="L17" s="4">
        <v>44732</v>
      </c>
      <c r="M17" s="4">
        <v>44909</v>
      </c>
    </row>
    <row r="18" spans="1:13" x14ac:dyDescent="0.4">
      <c r="A18" t="s">
        <v>29</v>
      </c>
      <c r="B18" t="s">
        <v>30</v>
      </c>
      <c r="C18" s="2">
        <v>347287.22</v>
      </c>
      <c r="D18" s="2">
        <v>173600</v>
      </c>
      <c r="E18" s="2">
        <f t="shared" si="0"/>
        <v>173687.21999999997</v>
      </c>
      <c r="F18" s="3">
        <f t="shared" si="1"/>
        <v>1.0005024193548386</v>
      </c>
      <c r="G18" s="3">
        <f t="shared" si="2"/>
        <v>2.0005024193548384</v>
      </c>
      <c r="H18" s="2">
        <f t="shared" si="4"/>
        <v>347287.22</v>
      </c>
      <c r="I18" s="2">
        <f t="shared" si="3"/>
        <v>173687.21999999997</v>
      </c>
      <c r="J18" s="4">
        <v>44562</v>
      </c>
      <c r="K18" s="4">
        <v>44926</v>
      </c>
      <c r="L18" s="4">
        <v>44741</v>
      </c>
      <c r="M18" s="4">
        <v>44888</v>
      </c>
    </row>
    <row r="19" spans="1:13" x14ac:dyDescent="0.4">
      <c r="A19" t="s">
        <v>31</v>
      </c>
      <c r="B19" t="s">
        <v>33</v>
      </c>
      <c r="C19" s="2">
        <v>260242.78</v>
      </c>
      <c r="D19" s="2">
        <v>99300</v>
      </c>
      <c r="E19" s="2">
        <f t="shared" si="0"/>
        <v>160942.78</v>
      </c>
      <c r="F19" s="3">
        <f t="shared" si="1"/>
        <v>1.6207732124874119</v>
      </c>
      <c r="G19" s="3">
        <f t="shared" si="2"/>
        <v>2.6207732124874119</v>
      </c>
      <c r="H19" s="2">
        <f t="shared" si="4"/>
        <v>260242.78</v>
      </c>
      <c r="I19" s="2">
        <f t="shared" si="3"/>
        <v>160942.78</v>
      </c>
      <c r="J19" s="4">
        <v>43831</v>
      </c>
      <c r="K19" s="4">
        <v>44196</v>
      </c>
      <c r="L19" s="4">
        <v>44504</v>
      </c>
      <c r="M19" s="4">
        <v>44719</v>
      </c>
    </row>
    <row r="20" spans="1:13" x14ac:dyDescent="0.4">
      <c r="A20" t="s">
        <v>32</v>
      </c>
      <c r="B20" t="s">
        <v>34</v>
      </c>
      <c r="C20" s="2">
        <v>352208.23</v>
      </c>
      <c r="D20" s="2">
        <v>168500</v>
      </c>
      <c r="E20" s="2">
        <f t="shared" si="0"/>
        <v>183708.22999999998</v>
      </c>
      <c r="F20" s="3">
        <f t="shared" si="1"/>
        <v>1.0902565578635013</v>
      </c>
      <c r="G20" s="3">
        <f t="shared" si="2"/>
        <v>2.0902565578635013</v>
      </c>
      <c r="H20" s="2">
        <f t="shared" si="4"/>
        <v>352208.23</v>
      </c>
      <c r="I20" s="2">
        <f t="shared" si="3"/>
        <v>183708.22999999998</v>
      </c>
      <c r="J20" s="4">
        <v>44197</v>
      </c>
      <c r="K20" s="4">
        <v>44561</v>
      </c>
      <c r="L20" s="4">
        <v>44634</v>
      </c>
      <c r="M20" s="4">
        <v>44685</v>
      </c>
    </row>
    <row r="21" spans="1:13" x14ac:dyDescent="0.4">
      <c r="A21" t="s">
        <v>35</v>
      </c>
      <c r="B21" t="s">
        <v>36</v>
      </c>
      <c r="C21" s="2">
        <v>160604.65</v>
      </c>
      <c r="D21" s="2">
        <v>96000</v>
      </c>
      <c r="E21" s="2">
        <f t="shared" si="0"/>
        <v>64604.649999999994</v>
      </c>
      <c r="F21" s="3">
        <f t="shared" si="1"/>
        <v>0.67296510416666666</v>
      </c>
      <c r="G21" s="3">
        <f t="shared" si="2"/>
        <v>1.6729651041666667</v>
      </c>
      <c r="H21" s="2">
        <f t="shared" si="4"/>
        <v>160604.65</v>
      </c>
      <c r="I21" s="2">
        <f t="shared" si="3"/>
        <v>64604.649999999994</v>
      </c>
      <c r="J21" s="4">
        <v>44197</v>
      </c>
      <c r="K21" s="4">
        <v>44561</v>
      </c>
      <c r="L21" s="4">
        <v>44516</v>
      </c>
      <c r="M21" s="4">
        <v>44620</v>
      </c>
    </row>
    <row r="22" spans="1:13" x14ac:dyDescent="0.4">
      <c r="A22" t="s">
        <v>37</v>
      </c>
      <c r="B22" t="s">
        <v>38</v>
      </c>
      <c r="C22" s="2">
        <v>449512.95</v>
      </c>
      <c r="D22" s="2">
        <v>297000</v>
      </c>
      <c r="E22" s="2">
        <f t="shared" si="0"/>
        <v>152512.95000000001</v>
      </c>
      <c r="F22" s="3">
        <f t="shared" si="1"/>
        <v>0.51351161616161622</v>
      </c>
      <c r="G22" s="3">
        <f t="shared" si="2"/>
        <v>1.5135116161616162</v>
      </c>
      <c r="H22" s="2">
        <f t="shared" si="4"/>
        <v>449512.95</v>
      </c>
      <c r="I22" s="2">
        <f t="shared" si="3"/>
        <v>152512.95000000001</v>
      </c>
      <c r="J22" s="4">
        <v>44197</v>
      </c>
      <c r="K22" s="4">
        <v>44561</v>
      </c>
      <c r="L22" s="4">
        <v>44873</v>
      </c>
      <c r="M22" s="4">
        <v>45042</v>
      </c>
    </row>
    <row r="25" spans="1:13" ht="29.15" x14ac:dyDescent="0.4">
      <c r="A25" s="5" t="s">
        <v>0</v>
      </c>
      <c r="B25" s="5" t="s">
        <v>17</v>
      </c>
      <c r="C25" s="9" t="s">
        <v>43</v>
      </c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x14ac:dyDescent="0.4">
      <c r="A26">
        <v>506</v>
      </c>
      <c r="B26" t="s">
        <v>9</v>
      </c>
      <c r="C26" s="10" t="s">
        <v>47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31" customHeight="1" x14ac:dyDescent="0.4">
      <c r="A27">
        <v>509</v>
      </c>
      <c r="B27" t="s">
        <v>40</v>
      </c>
      <c r="C27" s="11" t="s">
        <v>50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31" customHeight="1" x14ac:dyDescent="0.4">
      <c r="A28">
        <v>508</v>
      </c>
      <c r="B28" t="s">
        <v>41</v>
      </c>
      <c r="C28" s="11" t="s">
        <v>48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x14ac:dyDescent="0.4">
      <c r="A29">
        <v>1301</v>
      </c>
      <c r="B29" t="s">
        <v>13</v>
      </c>
      <c r="C29" s="8" t="s">
        <v>44</v>
      </c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x14ac:dyDescent="0.4">
      <c r="A30" t="s">
        <v>19</v>
      </c>
      <c r="B30" t="s">
        <v>20</v>
      </c>
      <c r="C30" s="8" t="s">
        <v>44</v>
      </c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x14ac:dyDescent="0.4">
      <c r="A31" t="s">
        <v>21</v>
      </c>
      <c r="B31" t="s">
        <v>42</v>
      </c>
      <c r="C31" s="8" t="s">
        <v>49</v>
      </c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x14ac:dyDescent="0.4">
      <c r="A32" t="s">
        <v>23</v>
      </c>
      <c r="B32" t="s">
        <v>24</v>
      </c>
      <c r="C32" s="8" t="s">
        <v>45</v>
      </c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x14ac:dyDescent="0.4">
      <c r="A33" t="s">
        <v>25</v>
      </c>
      <c r="B33" t="s">
        <v>26</v>
      </c>
      <c r="C33" s="8" t="s">
        <v>45</v>
      </c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x14ac:dyDescent="0.4">
      <c r="A34" t="s">
        <v>27</v>
      </c>
      <c r="B34" t="s">
        <v>28</v>
      </c>
      <c r="C34" s="8" t="s">
        <v>45</v>
      </c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x14ac:dyDescent="0.4">
      <c r="A35" t="s">
        <v>29</v>
      </c>
      <c r="B35" t="s">
        <v>30</v>
      </c>
      <c r="C35" s="8" t="s">
        <v>45</v>
      </c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x14ac:dyDescent="0.4">
      <c r="A36" t="s">
        <v>31</v>
      </c>
      <c r="B36" t="s">
        <v>33</v>
      </c>
      <c r="C36" s="8" t="s">
        <v>46</v>
      </c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x14ac:dyDescent="0.4">
      <c r="A37" t="s">
        <v>32</v>
      </c>
      <c r="B37" t="s">
        <v>34</v>
      </c>
      <c r="C37" s="8" t="s">
        <v>46</v>
      </c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x14ac:dyDescent="0.4">
      <c r="A38" t="s">
        <v>35</v>
      </c>
      <c r="B38" t="s">
        <v>36</v>
      </c>
      <c r="C38" s="8" t="s">
        <v>46</v>
      </c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x14ac:dyDescent="0.4">
      <c r="A39" t="s">
        <v>37</v>
      </c>
      <c r="B39" t="s">
        <v>38</v>
      </c>
      <c r="C39" s="8" t="s">
        <v>46</v>
      </c>
      <c r="D39" s="8"/>
      <c r="E39" s="8"/>
      <c r="F39" s="8"/>
      <c r="G39" s="8"/>
      <c r="H39" s="8"/>
      <c r="I39" s="8"/>
      <c r="J39" s="8"/>
      <c r="K39" s="8"/>
      <c r="L39" s="8"/>
      <c r="M39" s="8"/>
    </row>
  </sheetData>
  <mergeCells count="21">
    <mergeCell ref="A6:M6"/>
    <mergeCell ref="L1:M1"/>
    <mergeCell ref="A2:M2"/>
    <mergeCell ref="A3:M3"/>
    <mergeCell ref="A4:M4"/>
    <mergeCell ref="A5:M5"/>
    <mergeCell ref="C25:M25"/>
    <mergeCell ref="C26:M26"/>
    <mergeCell ref="C27:M27"/>
    <mergeCell ref="C28:M28"/>
    <mergeCell ref="C29:M29"/>
    <mergeCell ref="C30:M30"/>
    <mergeCell ref="C31:M31"/>
    <mergeCell ref="C32:M32"/>
    <mergeCell ref="C33:M33"/>
    <mergeCell ref="C34:M34"/>
    <mergeCell ref="C35:M35"/>
    <mergeCell ref="C36:M36"/>
    <mergeCell ref="C37:M37"/>
    <mergeCell ref="C38:M38"/>
    <mergeCell ref="C39:M39"/>
  </mergeCells>
  <printOptions horizontalCentered="1"/>
  <pageMargins left="0" right="0" top="0.75" bottom="0.75" header="0.3" footer="0.3"/>
  <pageSetup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B8F9F80BF78479D539EABD46DA1AA" ma:contentTypeVersion="4" ma:contentTypeDescription="Create a new document." ma:contentTypeScope="" ma:versionID="e6ed01a1a62f24bde6d2b19d81c657ec">
  <xsd:schema xmlns:xsd="http://www.w3.org/2001/XMLSchema" xmlns:xs="http://www.w3.org/2001/XMLSchema" xmlns:p="http://schemas.microsoft.com/office/2006/metadata/properties" xmlns:ns2="d7aa59e4-26b3-4843-85f5-5d92debce9c4" targetNamespace="http://schemas.microsoft.com/office/2006/metadata/properties" ma:root="true" ma:fieldsID="c80119f8c39695031369cc7aeeea9260" ns2:_="">
    <xsd:import namespace="d7aa59e4-26b3-4843-85f5-5d92debce9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a59e4-26b3-4843-85f5-5d92debce9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A69D06-3BC0-4B51-9EEE-A2F488B5C75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7AF5043-C44F-41C2-9111-F9391F3D71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AC9153-636E-4214-8211-8F2C0B3570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aa59e4-26b3-4843-85f5-5d92debce9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(6) Schedule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Collier</dc:creator>
  <cp:lastModifiedBy>Heather Temple</cp:lastModifiedBy>
  <cp:lastPrinted>2021-10-23T18:20:46Z</cp:lastPrinted>
  <dcterms:created xsi:type="dcterms:W3CDTF">2021-10-22T15:43:01Z</dcterms:created>
  <dcterms:modified xsi:type="dcterms:W3CDTF">2024-05-10T14:13:06Z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0x010100DBDB8F9F80BF78479D539EABD46DA1AA</vt:lpwstr>
  </property>
</Properties>
</file>