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Smpson ARF App/Application/Simpson_2nd_DR_Response/PDF/"/>
    </mc:Choice>
  </mc:AlternateContent>
  <xr:revisionPtr revIDLastSave="0" documentId="8_{B2692DD0-138D-4247-94E6-63E066C3E97C}" xr6:coauthVersionLast="47" xr6:coauthVersionMax="47" xr10:uidLastSave="{00000000-0000-0000-0000-000000000000}"/>
  <bookViews>
    <workbookView xWindow="-120" yWindow="-120" windowWidth="24240" windowHeight="13020" tabRatio="603" xr2:uid="{D3A1962C-64AF-4B81-AE5E-2A239532A08F}"/>
  </bookViews>
  <sheets>
    <sheet name="2023 SCWD Total Wages" sheetId="14" r:id="rId1"/>
  </sheets>
  <definedNames>
    <definedName name="_xlnm.Print_Area" localSheetId="0">'2023 SCWD Total Wages'!$A$1:$AM$83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0" i="14" l="1"/>
  <c r="L80" i="14"/>
  <c r="D19" i="14"/>
  <c r="Z78" i="14"/>
  <c r="AA78" i="14" s="1"/>
  <c r="L78" i="14"/>
  <c r="AJ78" i="14" s="1"/>
  <c r="AL80" i="14" l="1"/>
  <c r="AJ80" i="14"/>
  <c r="N78" i="14"/>
  <c r="O78" i="14" s="1"/>
  <c r="AM78" i="14" s="1"/>
  <c r="O80" i="14"/>
  <c r="U76" i="14"/>
  <c r="T76" i="14"/>
  <c r="R76" i="14"/>
  <c r="Q76" i="14"/>
  <c r="I76" i="14"/>
  <c r="H76" i="14"/>
  <c r="F76" i="14"/>
  <c r="E76" i="14"/>
  <c r="AG66" i="14"/>
  <c r="AF66" i="14"/>
  <c r="AD66" i="14"/>
  <c r="AC66" i="14"/>
  <c r="X66" i="14"/>
  <c r="Z66" i="14" s="1"/>
  <c r="AA66" i="14" s="1"/>
  <c r="W66" i="14"/>
  <c r="L66" i="14"/>
  <c r="N66" i="14" s="1"/>
  <c r="O66" i="14" s="1"/>
  <c r="K66" i="14"/>
  <c r="AG56" i="14"/>
  <c r="AF56" i="14"/>
  <c r="AD56" i="14"/>
  <c r="AC56" i="14"/>
  <c r="X56" i="14"/>
  <c r="W56" i="14"/>
  <c r="L56" i="14"/>
  <c r="K56" i="14"/>
  <c r="AG75" i="14"/>
  <c r="AF75" i="14"/>
  <c r="AD75" i="14"/>
  <c r="AC75" i="14"/>
  <c r="X75" i="14"/>
  <c r="W75" i="14"/>
  <c r="L75" i="14"/>
  <c r="K75" i="14"/>
  <c r="AG72" i="14"/>
  <c r="AF72" i="14"/>
  <c r="AD72" i="14"/>
  <c r="AC72" i="14"/>
  <c r="X72" i="14"/>
  <c r="Z72" i="14" s="1"/>
  <c r="W72" i="14"/>
  <c r="L72" i="14"/>
  <c r="K72" i="14"/>
  <c r="AG49" i="14"/>
  <c r="AF49" i="14"/>
  <c r="AD49" i="14"/>
  <c r="AC49" i="14"/>
  <c r="X49" i="14"/>
  <c r="W49" i="14"/>
  <c r="L49" i="14"/>
  <c r="K49" i="14"/>
  <c r="AG45" i="14"/>
  <c r="AF45" i="14"/>
  <c r="AD45" i="14"/>
  <c r="AC45" i="14"/>
  <c r="X45" i="14"/>
  <c r="Z45" i="14" s="1"/>
  <c r="AA45" i="14" s="1"/>
  <c r="W45" i="14"/>
  <c r="L45" i="14"/>
  <c r="N45" i="14" s="1"/>
  <c r="O45" i="14" s="1"/>
  <c r="K45" i="14"/>
  <c r="AG39" i="14"/>
  <c r="AF39" i="14"/>
  <c r="AD39" i="14"/>
  <c r="AC39" i="14"/>
  <c r="X39" i="14"/>
  <c r="W39" i="14"/>
  <c r="L39" i="14"/>
  <c r="K39" i="14"/>
  <c r="AG33" i="14"/>
  <c r="AF33" i="14"/>
  <c r="AD33" i="14"/>
  <c r="AC33" i="14"/>
  <c r="X33" i="14"/>
  <c r="W33" i="14"/>
  <c r="L33" i="14"/>
  <c r="K33" i="14"/>
  <c r="AG24" i="14"/>
  <c r="AF24" i="14"/>
  <c r="AD24" i="14"/>
  <c r="AJ24" i="14" s="1"/>
  <c r="AL24" i="14" s="1"/>
  <c r="AC24" i="14"/>
  <c r="X24" i="14"/>
  <c r="Z24" i="14" s="1"/>
  <c r="AA24" i="14" s="1"/>
  <c r="W24" i="14"/>
  <c r="L24" i="14"/>
  <c r="N24" i="14" s="1"/>
  <c r="O24" i="14" s="1"/>
  <c r="K24" i="14"/>
  <c r="AG18" i="14"/>
  <c r="AF18" i="14"/>
  <c r="AD18" i="14"/>
  <c r="AC18" i="14"/>
  <c r="X18" i="14"/>
  <c r="Z18" i="14" s="1"/>
  <c r="AA18" i="14" s="1"/>
  <c r="W18" i="14"/>
  <c r="L18" i="14"/>
  <c r="N18" i="14" s="1"/>
  <c r="O18" i="14" s="1"/>
  <c r="K18" i="14"/>
  <c r="AG15" i="14"/>
  <c r="AF15" i="14"/>
  <c r="AD15" i="14"/>
  <c r="AC15" i="14"/>
  <c r="X15" i="14"/>
  <c r="W15" i="14"/>
  <c r="L15" i="14"/>
  <c r="K15" i="14"/>
  <c r="AG64" i="14"/>
  <c r="AF64" i="14"/>
  <c r="AD64" i="14"/>
  <c r="AC64" i="14"/>
  <c r="X64" i="14"/>
  <c r="Z64" i="14" s="1"/>
  <c r="W64" i="14"/>
  <c r="L64" i="14"/>
  <c r="N64" i="14" s="1"/>
  <c r="K64" i="14"/>
  <c r="AG10" i="14"/>
  <c r="AF10" i="14"/>
  <c r="AD10" i="14"/>
  <c r="AC10" i="14"/>
  <c r="X10" i="14"/>
  <c r="W10" i="14"/>
  <c r="L10" i="14"/>
  <c r="K10" i="14"/>
  <c r="AG74" i="14"/>
  <c r="AF74" i="14"/>
  <c r="AD74" i="14"/>
  <c r="AC74" i="14"/>
  <c r="X74" i="14"/>
  <c r="Z74" i="14" s="1"/>
  <c r="AA74" i="14" s="1"/>
  <c r="W74" i="14"/>
  <c r="L74" i="14"/>
  <c r="N74" i="14" s="1"/>
  <c r="O74" i="14" s="1"/>
  <c r="K74" i="14"/>
  <c r="AG73" i="14"/>
  <c r="AF73" i="14"/>
  <c r="AD73" i="14"/>
  <c r="AC73" i="14"/>
  <c r="X73" i="14"/>
  <c r="Z73" i="14" s="1"/>
  <c r="W73" i="14"/>
  <c r="L73" i="14"/>
  <c r="N73" i="14" s="1"/>
  <c r="O73" i="14" s="1"/>
  <c r="K73" i="14"/>
  <c r="AG71" i="14"/>
  <c r="AF71" i="14"/>
  <c r="AD71" i="14"/>
  <c r="AC71" i="14"/>
  <c r="X71" i="14"/>
  <c r="W71" i="14"/>
  <c r="L71" i="14"/>
  <c r="K71" i="14"/>
  <c r="AG70" i="14"/>
  <c r="AF70" i="14"/>
  <c r="AD70" i="14"/>
  <c r="AC70" i="14"/>
  <c r="X70" i="14"/>
  <c r="W70" i="14"/>
  <c r="L70" i="14"/>
  <c r="K70" i="14"/>
  <c r="AG69" i="14"/>
  <c r="AF69" i="14"/>
  <c r="AD69" i="14"/>
  <c r="AC69" i="14"/>
  <c r="X69" i="14"/>
  <c r="Z69" i="14" s="1"/>
  <c r="AA69" i="14" s="1"/>
  <c r="W69" i="14"/>
  <c r="L69" i="14"/>
  <c r="N69" i="14" s="1"/>
  <c r="O69" i="14" s="1"/>
  <c r="K69" i="14"/>
  <c r="AG68" i="14"/>
  <c r="AF68" i="14"/>
  <c r="AD68" i="14"/>
  <c r="AC68" i="14"/>
  <c r="X68" i="14"/>
  <c r="Z68" i="14" s="1"/>
  <c r="AA68" i="14" s="1"/>
  <c r="W68" i="14"/>
  <c r="L68" i="14"/>
  <c r="N68" i="14" s="1"/>
  <c r="O68" i="14" s="1"/>
  <c r="K68" i="14"/>
  <c r="AG67" i="14"/>
  <c r="AF67" i="14"/>
  <c r="AD67" i="14"/>
  <c r="AC67" i="14"/>
  <c r="X67" i="14"/>
  <c r="W67" i="14"/>
  <c r="L67" i="14"/>
  <c r="K67" i="14"/>
  <c r="AG65" i="14"/>
  <c r="AF65" i="14"/>
  <c r="AD65" i="14"/>
  <c r="AC65" i="14"/>
  <c r="X65" i="14"/>
  <c r="W65" i="14"/>
  <c r="L65" i="14"/>
  <c r="N65" i="14" s="1"/>
  <c r="K65" i="14"/>
  <c r="AG63" i="14"/>
  <c r="AF63" i="14"/>
  <c r="AD63" i="14"/>
  <c r="AC63" i="14"/>
  <c r="X63" i="14"/>
  <c r="Z63" i="14" s="1"/>
  <c r="AA63" i="14" s="1"/>
  <c r="W63" i="14"/>
  <c r="L63" i="14"/>
  <c r="N63" i="14" s="1"/>
  <c r="O63" i="14" s="1"/>
  <c r="K63" i="14"/>
  <c r="AG62" i="14"/>
  <c r="AF62" i="14"/>
  <c r="AD62" i="14"/>
  <c r="AC62" i="14"/>
  <c r="X62" i="14"/>
  <c r="Z62" i="14" s="1"/>
  <c r="W62" i="14"/>
  <c r="L62" i="14"/>
  <c r="N62" i="14" s="1"/>
  <c r="O62" i="14" s="1"/>
  <c r="K62" i="14"/>
  <c r="AG61" i="14"/>
  <c r="AF61" i="14"/>
  <c r="AD61" i="14"/>
  <c r="AC61" i="14"/>
  <c r="X61" i="14"/>
  <c r="W61" i="14"/>
  <c r="L61" i="14"/>
  <c r="K61" i="14"/>
  <c r="AG60" i="14"/>
  <c r="AF60" i="14"/>
  <c r="AD60" i="14"/>
  <c r="AC60" i="14"/>
  <c r="X60" i="14"/>
  <c r="W60" i="14"/>
  <c r="L60" i="14"/>
  <c r="K60" i="14"/>
  <c r="AG59" i="14"/>
  <c r="AF59" i="14"/>
  <c r="AD59" i="14"/>
  <c r="AC59" i="14"/>
  <c r="X59" i="14"/>
  <c r="W59" i="14"/>
  <c r="L59" i="14"/>
  <c r="K59" i="14"/>
  <c r="AG58" i="14"/>
  <c r="AF58" i="14"/>
  <c r="AD58" i="14"/>
  <c r="AC58" i="14"/>
  <c r="X58" i="14"/>
  <c r="Z58" i="14" s="1"/>
  <c r="AA58" i="14" s="1"/>
  <c r="W58" i="14"/>
  <c r="L58" i="14"/>
  <c r="N58" i="14" s="1"/>
  <c r="O58" i="14" s="1"/>
  <c r="K58" i="14"/>
  <c r="AG57" i="14"/>
  <c r="AF57" i="14"/>
  <c r="AD57" i="14"/>
  <c r="AC57" i="14"/>
  <c r="X57" i="14"/>
  <c r="W57" i="14"/>
  <c r="L57" i="14"/>
  <c r="K57" i="14"/>
  <c r="AG55" i="14"/>
  <c r="AF55" i="14"/>
  <c r="AD55" i="14"/>
  <c r="AC55" i="14"/>
  <c r="X55" i="14"/>
  <c r="W55" i="14"/>
  <c r="L55" i="14"/>
  <c r="N55" i="14" s="1"/>
  <c r="K55" i="14"/>
  <c r="AG54" i="14"/>
  <c r="AF54" i="14"/>
  <c r="AD54" i="14"/>
  <c r="AC54" i="14"/>
  <c r="X54" i="14"/>
  <c r="Z54" i="14" s="1"/>
  <c r="AA54" i="14" s="1"/>
  <c r="W54" i="14"/>
  <c r="L54" i="14"/>
  <c r="N54" i="14" s="1"/>
  <c r="O54" i="14" s="1"/>
  <c r="K54" i="14"/>
  <c r="AG53" i="14"/>
  <c r="AF53" i="14"/>
  <c r="AD53" i="14"/>
  <c r="AC53" i="14"/>
  <c r="X53" i="14"/>
  <c r="Z53" i="14" s="1"/>
  <c r="W53" i="14"/>
  <c r="L53" i="14"/>
  <c r="N53" i="14" s="1"/>
  <c r="O53" i="14" s="1"/>
  <c r="K53" i="14"/>
  <c r="AG52" i="14"/>
  <c r="AF52" i="14"/>
  <c r="AD52" i="14"/>
  <c r="AC52" i="14"/>
  <c r="X52" i="14"/>
  <c r="W52" i="14"/>
  <c r="L52" i="14"/>
  <c r="K52" i="14"/>
  <c r="AG51" i="14"/>
  <c r="AF51" i="14"/>
  <c r="AD51" i="14"/>
  <c r="AC51" i="14"/>
  <c r="X51" i="14"/>
  <c r="W51" i="14"/>
  <c r="L51" i="14"/>
  <c r="K51" i="14"/>
  <c r="AG50" i="14"/>
  <c r="AF50" i="14"/>
  <c r="AD50" i="14"/>
  <c r="AC50" i="14"/>
  <c r="X50" i="14"/>
  <c r="Z50" i="14" s="1"/>
  <c r="AA50" i="14" s="1"/>
  <c r="W50" i="14"/>
  <c r="L50" i="14"/>
  <c r="N50" i="14" s="1"/>
  <c r="O50" i="14" s="1"/>
  <c r="K50" i="14"/>
  <c r="AG48" i="14"/>
  <c r="AF48" i="14"/>
  <c r="AD48" i="14"/>
  <c r="AC48" i="14"/>
  <c r="X48" i="14"/>
  <c r="Z48" i="14" s="1"/>
  <c r="AA48" i="14" s="1"/>
  <c r="W48" i="14"/>
  <c r="L48" i="14"/>
  <c r="N48" i="14" s="1"/>
  <c r="O48" i="14" s="1"/>
  <c r="K48" i="14"/>
  <c r="AG47" i="14"/>
  <c r="AF47" i="14"/>
  <c r="AD47" i="14"/>
  <c r="AC47" i="14"/>
  <c r="X47" i="14"/>
  <c r="W47" i="14"/>
  <c r="L47" i="14"/>
  <c r="K47" i="14"/>
  <c r="AG46" i="14"/>
  <c r="AF46" i="14"/>
  <c r="AD46" i="14"/>
  <c r="AC46" i="14"/>
  <c r="X46" i="14"/>
  <c r="W46" i="14"/>
  <c r="L46" i="14"/>
  <c r="N46" i="14" s="1"/>
  <c r="K46" i="14"/>
  <c r="AG44" i="14"/>
  <c r="AF44" i="14"/>
  <c r="AD44" i="14"/>
  <c r="AC44" i="14"/>
  <c r="X44" i="14"/>
  <c r="Z44" i="14" s="1"/>
  <c r="AA44" i="14" s="1"/>
  <c r="W44" i="14"/>
  <c r="L44" i="14"/>
  <c r="N44" i="14" s="1"/>
  <c r="O44" i="14" s="1"/>
  <c r="K44" i="14"/>
  <c r="AG43" i="14"/>
  <c r="AF43" i="14"/>
  <c r="AD43" i="14"/>
  <c r="AC43" i="14"/>
  <c r="X43" i="14"/>
  <c r="W43" i="14"/>
  <c r="L43" i="14"/>
  <c r="N43" i="14" s="1"/>
  <c r="O43" i="14" s="1"/>
  <c r="K43" i="14"/>
  <c r="AG42" i="14"/>
  <c r="AF42" i="14"/>
  <c r="AD42" i="14"/>
  <c r="AC42" i="14"/>
  <c r="X42" i="14"/>
  <c r="W42" i="14"/>
  <c r="L42" i="14"/>
  <c r="K42" i="14"/>
  <c r="AG41" i="14"/>
  <c r="AF41" i="14"/>
  <c r="AD41" i="14"/>
  <c r="AC41" i="14"/>
  <c r="X41" i="14"/>
  <c r="W41" i="14"/>
  <c r="L41" i="14"/>
  <c r="K41" i="14"/>
  <c r="AG40" i="14"/>
  <c r="AF40" i="14"/>
  <c r="AD40" i="14"/>
  <c r="AC40" i="14"/>
  <c r="X40" i="14"/>
  <c r="W40" i="14"/>
  <c r="L40" i="14"/>
  <c r="K40" i="14"/>
  <c r="AG38" i="14"/>
  <c r="AF38" i="14"/>
  <c r="AD38" i="14"/>
  <c r="AC38" i="14"/>
  <c r="X38" i="14"/>
  <c r="Z38" i="14" s="1"/>
  <c r="AA38" i="14" s="1"/>
  <c r="W38" i="14"/>
  <c r="L38" i="14"/>
  <c r="N38" i="14" s="1"/>
  <c r="O38" i="14" s="1"/>
  <c r="K38" i="14"/>
  <c r="AG37" i="14"/>
  <c r="AF37" i="14"/>
  <c r="AD37" i="14"/>
  <c r="AC37" i="14"/>
  <c r="X37" i="14"/>
  <c r="W37" i="14"/>
  <c r="L37" i="14"/>
  <c r="K37" i="14"/>
  <c r="AG36" i="14"/>
  <c r="AF36" i="14"/>
  <c r="AD36" i="14"/>
  <c r="AC36" i="14"/>
  <c r="X36" i="14"/>
  <c r="W36" i="14"/>
  <c r="L36" i="14"/>
  <c r="N36" i="14" s="1"/>
  <c r="K36" i="14"/>
  <c r="AG35" i="14"/>
  <c r="AF35" i="14"/>
  <c r="AD35" i="14"/>
  <c r="AC35" i="14"/>
  <c r="X35" i="14"/>
  <c r="Z35" i="14" s="1"/>
  <c r="AA35" i="14" s="1"/>
  <c r="W35" i="14"/>
  <c r="L35" i="14"/>
  <c r="N35" i="14" s="1"/>
  <c r="O35" i="14" s="1"/>
  <c r="K35" i="14"/>
  <c r="AG34" i="14"/>
  <c r="AF34" i="14"/>
  <c r="AD34" i="14"/>
  <c r="AC34" i="14"/>
  <c r="X34" i="14"/>
  <c r="Z34" i="14" s="1"/>
  <c r="W34" i="14"/>
  <c r="L34" i="14"/>
  <c r="N34" i="14" s="1"/>
  <c r="K34" i="14"/>
  <c r="AG32" i="14"/>
  <c r="AF32" i="14"/>
  <c r="AD32" i="14"/>
  <c r="AC32" i="14"/>
  <c r="X32" i="14"/>
  <c r="W32" i="14"/>
  <c r="L32" i="14"/>
  <c r="K32" i="14"/>
  <c r="AG31" i="14"/>
  <c r="AF31" i="14"/>
  <c r="AD31" i="14"/>
  <c r="AC31" i="14"/>
  <c r="X31" i="14"/>
  <c r="Z31" i="14" s="1"/>
  <c r="AA31" i="14" s="1"/>
  <c r="W31" i="14"/>
  <c r="L31" i="14"/>
  <c r="K31" i="14"/>
  <c r="AG30" i="14"/>
  <c r="AF30" i="14"/>
  <c r="AD30" i="14"/>
  <c r="AC30" i="14"/>
  <c r="X30" i="14"/>
  <c r="W30" i="14"/>
  <c r="L30" i="14"/>
  <c r="K30" i="14"/>
  <c r="AG29" i="14"/>
  <c r="AF29" i="14"/>
  <c r="AD29" i="14"/>
  <c r="AC29" i="14"/>
  <c r="X29" i="14"/>
  <c r="Z29" i="14" s="1"/>
  <c r="W29" i="14"/>
  <c r="L29" i="14"/>
  <c r="K29" i="14"/>
  <c r="AG28" i="14"/>
  <c r="AF28" i="14"/>
  <c r="AD28" i="14"/>
  <c r="AC28" i="14"/>
  <c r="X28" i="14"/>
  <c r="W28" i="14"/>
  <c r="L28" i="14"/>
  <c r="K28" i="14"/>
  <c r="AG27" i="14"/>
  <c r="AF27" i="14"/>
  <c r="AD27" i="14"/>
  <c r="AC27" i="14"/>
  <c r="X27" i="14"/>
  <c r="Z27" i="14" s="1"/>
  <c r="AA27" i="14" s="1"/>
  <c r="W27" i="14"/>
  <c r="L27" i="14"/>
  <c r="N27" i="14" s="1"/>
  <c r="O27" i="14" s="1"/>
  <c r="K27" i="14"/>
  <c r="AG26" i="14"/>
  <c r="AF26" i="14"/>
  <c r="AD26" i="14"/>
  <c r="AC26" i="14"/>
  <c r="X26" i="14"/>
  <c r="W26" i="14"/>
  <c r="L26" i="14"/>
  <c r="K26" i="14"/>
  <c r="AG25" i="14"/>
  <c r="AF25" i="14"/>
  <c r="AD25" i="14"/>
  <c r="AC25" i="14"/>
  <c r="X25" i="14"/>
  <c r="W25" i="14"/>
  <c r="L25" i="14"/>
  <c r="K25" i="14"/>
  <c r="AG23" i="14"/>
  <c r="AF23" i="14"/>
  <c r="AD23" i="14"/>
  <c r="AC23" i="14"/>
  <c r="X23" i="14"/>
  <c r="Z23" i="14" s="1"/>
  <c r="AA23" i="14" s="1"/>
  <c r="W23" i="14"/>
  <c r="L23" i="14"/>
  <c r="N23" i="14" s="1"/>
  <c r="O23" i="14" s="1"/>
  <c r="K23" i="14"/>
  <c r="AG22" i="14"/>
  <c r="AF22" i="14"/>
  <c r="AD22" i="14"/>
  <c r="AC22" i="14"/>
  <c r="X22" i="14"/>
  <c r="Z22" i="14" s="1"/>
  <c r="AA22" i="14" s="1"/>
  <c r="W22" i="14"/>
  <c r="L22" i="14"/>
  <c r="K22" i="14"/>
  <c r="AG21" i="14"/>
  <c r="D21" i="14" s="1"/>
  <c r="AF21" i="14"/>
  <c r="AD21" i="14"/>
  <c r="AC21" i="14"/>
  <c r="X21" i="14"/>
  <c r="W21" i="14"/>
  <c r="L21" i="14"/>
  <c r="K21" i="14"/>
  <c r="AG20" i="14"/>
  <c r="AF20" i="14"/>
  <c r="AD20" i="14"/>
  <c r="AC20" i="14"/>
  <c r="X20" i="14"/>
  <c r="Z20" i="14" s="1"/>
  <c r="AA20" i="14" s="1"/>
  <c r="W20" i="14"/>
  <c r="L20" i="14"/>
  <c r="N20" i="14" s="1"/>
  <c r="O20" i="14" s="1"/>
  <c r="K20" i="14"/>
  <c r="AG19" i="14"/>
  <c r="AF19" i="14"/>
  <c r="AD19" i="14"/>
  <c r="AC19" i="14"/>
  <c r="X19" i="14"/>
  <c r="Z19" i="14" s="1"/>
  <c r="AA19" i="14" s="1"/>
  <c r="W19" i="14"/>
  <c r="L19" i="14"/>
  <c r="N19" i="14" s="1"/>
  <c r="O19" i="14" s="1"/>
  <c r="K19" i="14"/>
  <c r="AG17" i="14"/>
  <c r="AF17" i="14"/>
  <c r="AD17" i="14"/>
  <c r="AC17" i="14"/>
  <c r="X17" i="14"/>
  <c r="Z17" i="14" s="1"/>
  <c r="W17" i="14"/>
  <c r="L17" i="14"/>
  <c r="N17" i="14" s="1"/>
  <c r="K17" i="14"/>
  <c r="AG16" i="14"/>
  <c r="AF16" i="14"/>
  <c r="AD16" i="14"/>
  <c r="AC16" i="14"/>
  <c r="X16" i="14"/>
  <c r="W16" i="14"/>
  <c r="L16" i="14"/>
  <c r="K16" i="14"/>
  <c r="AG14" i="14"/>
  <c r="AF14" i="14"/>
  <c r="AD14" i="14"/>
  <c r="AC14" i="14"/>
  <c r="X14" i="14"/>
  <c r="Z14" i="14" s="1"/>
  <c r="AA14" i="14" s="1"/>
  <c r="W14" i="14"/>
  <c r="L14" i="14"/>
  <c r="N14" i="14" s="1"/>
  <c r="O14" i="14" s="1"/>
  <c r="K14" i="14"/>
  <c r="AG13" i="14"/>
  <c r="AF13" i="14"/>
  <c r="AD13" i="14"/>
  <c r="AC13" i="14"/>
  <c r="X13" i="14"/>
  <c r="Z13" i="14" s="1"/>
  <c r="AA13" i="14" s="1"/>
  <c r="W13" i="14"/>
  <c r="L13" i="14"/>
  <c r="N13" i="14" s="1"/>
  <c r="O13" i="14" s="1"/>
  <c r="K13" i="14"/>
  <c r="AG12" i="14"/>
  <c r="AF12" i="14"/>
  <c r="AD12" i="14"/>
  <c r="AC12" i="14"/>
  <c r="X12" i="14"/>
  <c r="Z12" i="14" s="1"/>
  <c r="W12" i="14"/>
  <c r="L12" i="14"/>
  <c r="N12" i="14" s="1"/>
  <c r="K12" i="14"/>
  <c r="AG11" i="14"/>
  <c r="AF11" i="14"/>
  <c r="AD11" i="14"/>
  <c r="AC11" i="14"/>
  <c r="X11" i="14"/>
  <c r="W11" i="14"/>
  <c r="L11" i="14"/>
  <c r="N11" i="14" s="1"/>
  <c r="K11" i="14"/>
  <c r="AG9" i="14"/>
  <c r="AF9" i="14"/>
  <c r="AD9" i="14"/>
  <c r="AC9" i="14"/>
  <c r="X9" i="14"/>
  <c r="W9" i="14"/>
  <c r="L9" i="14"/>
  <c r="K9" i="14"/>
  <c r="AA80" i="14" l="1"/>
  <c r="AM80" i="14" s="1"/>
  <c r="AL78" i="14"/>
  <c r="D64" i="14"/>
  <c r="D49" i="14"/>
  <c r="D72" i="14"/>
  <c r="AJ36" i="14"/>
  <c r="AL36" i="14" s="1"/>
  <c r="AM36" i="14" s="1"/>
  <c r="D66" i="14"/>
  <c r="D14" i="14"/>
  <c r="AI74" i="14"/>
  <c r="D15" i="14"/>
  <c r="AI39" i="14"/>
  <c r="AI45" i="14"/>
  <c r="AF76" i="14"/>
  <c r="X76" i="14"/>
  <c r="X82" i="14" s="1"/>
  <c r="AG76" i="14"/>
  <c r="D23" i="14"/>
  <c r="D50" i="14"/>
  <c r="L76" i="14"/>
  <c r="L82" i="14" s="1"/>
  <c r="AD76" i="14"/>
  <c r="O64" i="14"/>
  <c r="D24" i="14"/>
  <c r="D45" i="14"/>
  <c r="Z49" i="14"/>
  <c r="AA49" i="14" s="1"/>
  <c r="AJ64" i="14"/>
  <c r="AL64" i="14" s="1"/>
  <c r="K76" i="14"/>
  <c r="AC76" i="14"/>
  <c r="AI13" i="14"/>
  <c r="W76" i="14"/>
  <c r="AA64" i="14"/>
  <c r="D18" i="14"/>
  <c r="N49" i="14"/>
  <c r="O49" i="14" s="1"/>
  <c r="AI72" i="14"/>
  <c r="AI75" i="14"/>
  <c r="AI66" i="14"/>
  <c r="D68" i="14"/>
  <c r="D33" i="14"/>
  <c r="D75" i="14"/>
  <c r="D20" i="14"/>
  <c r="AI34" i="14"/>
  <c r="AI36" i="14"/>
  <c r="AJ46" i="14"/>
  <c r="AL46" i="14" s="1"/>
  <c r="AM46" i="14" s="1"/>
  <c r="AI10" i="14"/>
  <c r="AJ18" i="14"/>
  <c r="AL18" i="14" s="1"/>
  <c r="AI49" i="14"/>
  <c r="AI56" i="14"/>
  <c r="AJ21" i="14"/>
  <c r="AL21" i="14" s="1"/>
  <c r="AM21" i="14" s="1"/>
  <c r="AJ29" i="14"/>
  <c r="AL29" i="14" s="1"/>
  <c r="AM29" i="14" s="1"/>
  <c r="D53" i="14"/>
  <c r="D63" i="14"/>
  <c r="AJ72" i="14"/>
  <c r="AL72" i="14" s="1"/>
  <c r="AM72" i="14" s="1"/>
  <c r="D41" i="14"/>
  <c r="AI44" i="14"/>
  <c r="AI48" i="14"/>
  <c r="D55" i="14"/>
  <c r="D59" i="14"/>
  <c r="D61" i="14"/>
  <c r="D51" i="14"/>
  <c r="D69" i="14"/>
  <c r="N22" i="14"/>
  <c r="O22" i="14" s="1"/>
  <c r="Z43" i="14"/>
  <c r="AA43" i="14" s="1"/>
  <c r="N59" i="14"/>
  <c r="O59" i="14" s="1"/>
  <c r="Z10" i="14"/>
  <c r="AA10" i="14" s="1"/>
  <c r="AI64" i="14"/>
  <c r="AI18" i="14"/>
  <c r="AM24" i="14"/>
  <c r="Z39" i="14"/>
  <c r="AA39" i="14" s="1"/>
  <c r="N75" i="14"/>
  <c r="O75" i="14" s="1"/>
  <c r="AJ75" i="14"/>
  <c r="Z56" i="14"/>
  <c r="AA56" i="14" s="1"/>
  <c r="N31" i="14"/>
  <c r="O31" i="14" s="1"/>
  <c r="N72" i="14"/>
  <c r="O72" i="14" s="1"/>
  <c r="D13" i="14"/>
  <c r="Z59" i="14"/>
  <c r="AA59" i="14" s="1"/>
  <c r="N10" i="14"/>
  <c r="O10" i="14" s="1"/>
  <c r="D10" i="14"/>
  <c r="AJ10" i="14"/>
  <c r="Z15" i="14"/>
  <c r="AA15" i="14" s="1"/>
  <c r="Z33" i="14"/>
  <c r="AA33" i="14" s="1"/>
  <c r="N39" i="14"/>
  <c r="O39" i="14" s="1"/>
  <c r="D39" i="14"/>
  <c r="AJ39" i="14"/>
  <c r="AJ49" i="14"/>
  <c r="Z75" i="14"/>
  <c r="AA75" i="14" s="1"/>
  <c r="N56" i="14"/>
  <c r="O56" i="14" s="1"/>
  <c r="D56" i="14"/>
  <c r="AJ56" i="14"/>
  <c r="N15" i="14"/>
  <c r="O15" i="14" s="1"/>
  <c r="AI15" i="14"/>
  <c r="AJ15" i="14"/>
  <c r="AI24" i="14"/>
  <c r="N33" i="14"/>
  <c r="O33" i="14" s="1"/>
  <c r="AI33" i="14"/>
  <c r="AJ33" i="14"/>
  <c r="AJ45" i="14"/>
  <c r="AA72" i="14"/>
  <c r="AJ66" i="14"/>
  <c r="AI42" i="14"/>
  <c r="AJ48" i="14"/>
  <c r="AL48" i="14" s="1"/>
  <c r="AI54" i="14"/>
  <c r="AI67" i="14"/>
  <c r="AI19" i="14"/>
  <c r="AJ20" i="14"/>
  <c r="AL20" i="14" s="1"/>
  <c r="AM20" i="14" s="1"/>
  <c r="AJ22" i="14"/>
  <c r="AL22" i="14" s="1"/>
  <c r="AI28" i="14"/>
  <c r="AJ31" i="14"/>
  <c r="AL31" i="14" s="1"/>
  <c r="AM31" i="14" s="1"/>
  <c r="AJ35" i="14"/>
  <c r="AL35" i="14" s="1"/>
  <c r="AI11" i="14"/>
  <c r="D12" i="14"/>
  <c r="D16" i="14"/>
  <c r="AJ17" i="14"/>
  <c r="AL17" i="14" s="1"/>
  <c r="AM17" i="14" s="1"/>
  <c r="AJ23" i="14"/>
  <c r="AL23" i="14" s="1"/>
  <c r="D25" i="14"/>
  <c r="D28" i="14"/>
  <c r="AI29" i="14"/>
  <c r="AJ38" i="14"/>
  <c r="AL38" i="14" s="1"/>
  <c r="D40" i="14"/>
  <c r="D43" i="14"/>
  <c r="AI52" i="14"/>
  <c r="AA53" i="14"/>
  <c r="AI57" i="14"/>
  <c r="AI58" i="14"/>
  <c r="AJ60" i="14"/>
  <c r="AL60" i="14" s="1"/>
  <c r="AM60" i="14" s="1"/>
  <c r="AJ65" i="14"/>
  <c r="AL65" i="14" s="1"/>
  <c r="AM65" i="14" s="1"/>
  <c r="AI68" i="14"/>
  <c r="AJ70" i="14"/>
  <c r="AL70" i="14" s="1"/>
  <c r="AM70" i="14" s="1"/>
  <c r="AJ12" i="14"/>
  <c r="AL12" i="14" s="1"/>
  <c r="AM12" i="14" s="1"/>
  <c r="AJ14" i="14"/>
  <c r="AL14" i="14" s="1"/>
  <c r="AM14" i="14" s="1"/>
  <c r="AI20" i="14"/>
  <c r="N28" i="14"/>
  <c r="O28" i="14" s="1"/>
  <c r="Z28" i="14"/>
  <c r="AA28" i="14" s="1"/>
  <c r="D29" i="14"/>
  <c r="AI30" i="14"/>
  <c r="O34" i="14"/>
  <c r="D34" i="14"/>
  <c r="D36" i="14"/>
  <c r="AI37" i="14"/>
  <c r="D38" i="14"/>
  <c r="N40" i="14"/>
  <c r="O40" i="14" s="1"/>
  <c r="Z40" i="14"/>
  <c r="AA40" i="14" s="1"/>
  <c r="D42" i="14"/>
  <c r="D44" i="14"/>
  <c r="AJ44" i="14"/>
  <c r="AL44" i="14" s="1"/>
  <c r="AI46" i="14"/>
  <c r="D54" i="14"/>
  <c r="AJ54" i="14"/>
  <c r="AJ58" i="14"/>
  <c r="AL58" i="14" s="1"/>
  <c r="AI16" i="14"/>
  <c r="AA17" i="14"/>
  <c r="AI21" i="14"/>
  <c r="AI26" i="14"/>
  <c r="D27" i="14"/>
  <c r="D30" i="14"/>
  <c r="AI31" i="14"/>
  <c r="AI38" i="14"/>
  <c r="D46" i="14"/>
  <c r="AI47" i="14"/>
  <c r="D48" i="14"/>
  <c r="AI55" i="14"/>
  <c r="AJ55" i="14"/>
  <c r="AL55" i="14" s="1"/>
  <c r="AM55" i="14" s="1"/>
  <c r="D60" i="14"/>
  <c r="AI61" i="14"/>
  <c r="AA62" i="14"/>
  <c r="AI63" i="14"/>
  <c r="AJ68" i="14"/>
  <c r="D70" i="14"/>
  <c r="AI71" i="14"/>
  <c r="AA73" i="14"/>
  <c r="AJ74" i="14"/>
  <c r="AL74" i="14" s="1"/>
  <c r="D17" i="14"/>
  <c r="D22" i="14"/>
  <c r="AJ41" i="14"/>
  <c r="AL41" i="14" s="1"/>
  <c r="AM41" i="14" s="1"/>
  <c r="AJ51" i="14"/>
  <c r="AL51" i="14" s="1"/>
  <c r="AM51" i="14" s="1"/>
  <c r="D58" i="14"/>
  <c r="D62" i="14"/>
  <c r="AJ63" i="14"/>
  <c r="AL63" i="14" s="1"/>
  <c r="AI65" i="14"/>
  <c r="AI73" i="14"/>
  <c r="AJ16" i="14"/>
  <c r="AI22" i="14"/>
  <c r="Z26" i="14"/>
  <c r="AA26" i="14" s="1"/>
  <c r="N30" i="14"/>
  <c r="O30" i="14" s="1"/>
  <c r="AJ30" i="14"/>
  <c r="N42" i="14"/>
  <c r="O42" i="14" s="1"/>
  <c r="AJ42" i="14"/>
  <c r="N51" i="14"/>
  <c r="O51" i="14" s="1"/>
  <c r="N61" i="14"/>
  <c r="O61" i="14" s="1"/>
  <c r="AJ61" i="14"/>
  <c r="N70" i="14"/>
  <c r="O70" i="14" s="1"/>
  <c r="N9" i="14"/>
  <c r="Z9" i="14"/>
  <c r="D11" i="14"/>
  <c r="AJ11" i="14"/>
  <c r="AA12" i="14"/>
  <c r="O17" i="14"/>
  <c r="AI17" i="14"/>
  <c r="N29" i="14"/>
  <c r="O29" i="14" s="1"/>
  <c r="D31" i="14"/>
  <c r="Z32" i="14"/>
  <c r="AA32" i="14" s="1"/>
  <c r="AI35" i="14"/>
  <c r="D35" i="14"/>
  <c r="Z37" i="14"/>
  <c r="AA37" i="14" s="1"/>
  <c r="Z41" i="14"/>
  <c r="AA41" i="14" s="1"/>
  <c r="AI53" i="14"/>
  <c r="Z57" i="14"/>
  <c r="AA57" i="14" s="1"/>
  <c r="Z60" i="14"/>
  <c r="AA60" i="14" s="1"/>
  <c r="D9" i="14"/>
  <c r="O12" i="14"/>
  <c r="AI12" i="14"/>
  <c r="AI14" i="14"/>
  <c r="Z16" i="14"/>
  <c r="AA16" i="14" s="1"/>
  <c r="AJ19" i="14"/>
  <c r="Z21" i="14"/>
  <c r="AA21" i="14" s="1"/>
  <c r="Z25" i="14"/>
  <c r="AA25" i="14" s="1"/>
  <c r="N26" i="14"/>
  <c r="O26" i="14" s="1"/>
  <c r="D26" i="14"/>
  <c r="AJ26" i="14"/>
  <c r="AI27" i="14"/>
  <c r="AJ28" i="14"/>
  <c r="Z30" i="14"/>
  <c r="AA30" i="14" s="1"/>
  <c r="N32" i="14"/>
  <c r="O32" i="14" s="1"/>
  <c r="AI32" i="14"/>
  <c r="AJ34" i="14"/>
  <c r="N41" i="14"/>
  <c r="O41" i="14" s="1"/>
  <c r="N52" i="14"/>
  <c r="O52" i="14" s="1"/>
  <c r="D52" i="14"/>
  <c r="AJ52" i="14"/>
  <c r="N60" i="14"/>
  <c r="O60" i="14" s="1"/>
  <c r="N71" i="14"/>
  <c r="O71" i="14" s="1"/>
  <c r="D71" i="14"/>
  <c r="AJ71" i="14"/>
  <c r="AJ9" i="14"/>
  <c r="O11" i="14"/>
  <c r="Z11" i="14"/>
  <c r="AA11" i="14" s="1"/>
  <c r="AJ13" i="14"/>
  <c r="N16" i="14"/>
  <c r="O16" i="14" s="1"/>
  <c r="N21" i="14"/>
  <c r="O21" i="14" s="1"/>
  <c r="AI23" i="14"/>
  <c r="N25" i="14"/>
  <c r="O25" i="14" s="1"/>
  <c r="AI25" i="14"/>
  <c r="AJ25" i="14"/>
  <c r="AJ27" i="14"/>
  <c r="AA29" i="14"/>
  <c r="AI43" i="14"/>
  <c r="Z47" i="14"/>
  <c r="AA47" i="14" s="1"/>
  <c r="Z51" i="14"/>
  <c r="AA51" i="14" s="1"/>
  <c r="AI62" i="14"/>
  <c r="Z67" i="14"/>
  <c r="AA67" i="14" s="1"/>
  <c r="Z70" i="14"/>
  <c r="AA70" i="14" s="1"/>
  <c r="AI40" i="14"/>
  <c r="AI41" i="14"/>
  <c r="AJ43" i="14"/>
  <c r="AI50" i="14"/>
  <c r="AI51" i="14"/>
  <c r="AJ53" i="14"/>
  <c r="AI59" i="14"/>
  <c r="AI60" i="14"/>
  <c r="AJ62" i="14"/>
  <c r="AI69" i="14"/>
  <c r="AI70" i="14"/>
  <c r="AJ73" i="14"/>
  <c r="AI9" i="14"/>
  <c r="D32" i="14"/>
  <c r="AJ32" i="14"/>
  <c r="AA34" i="14"/>
  <c r="O36" i="14"/>
  <c r="Z36" i="14"/>
  <c r="AA36" i="14" s="1"/>
  <c r="N37" i="14"/>
  <c r="O37" i="14" s="1"/>
  <c r="D37" i="14"/>
  <c r="AJ37" i="14"/>
  <c r="AJ40" i="14"/>
  <c r="Z42" i="14"/>
  <c r="AA42" i="14" s="1"/>
  <c r="O46" i="14"/>
  <c r="Z46" i="14"/>
  <c r="AA46" i="14" s="1"/>
  <c r="N47" i="14"/>
  <c r="O47" i="14" s="1"/>
  <c r="D47" i="14"/>
  <c r="AJ47" i="14"/>
  <c r="AJ50" i="14"/>
  <c r="Z52" i="14"/>
  <c r="AA52" i="14" s="1"/>
  <c r="O55" i="14"/>
  <c r="Z55" i="14"/>
  <c r="AA55" i="14" s="1"/>
  <c r="N57" i="14"/>
  <c r="O57" i="14" s="1"/>
  <c r="D57" i="14"/>
  <c r="AJ57" i="14"/>
  <c r="AJ59" i="14"/>
  <c r="Z61" i="14"/>
  <c r="AA61" i="14" s="1"/>
  <c r="O65" i="14"/>
  <c r="Z65" i="14"/>
  <c r="AA65" i="14" s="1"/>
  <c r="N67" i="14"/>
  <c r="O67" i="14" s="1"/>
  <c r="D67" i="14"/>
  <c r="AJ67" i="14"/>
  <c r="AJ69" i="14"/>
  <c r="Z71" i="14"/>
  <c r="AA71" i="14" s="1"/>
  <c r="AM64" i="14" l="1"/>
  <c r="AJ82" i="14"/>
  <c r="AM74" i="14"/>
  <c r="AM63" i="14"/>
  <c r="N76" i="14"/>
  <c r="N82" i="14" s="1"/>
  <c r="AM44" i="14"/>
  <c r="D65" i="14"/>
  <c r="AI76" i="14"/>
  <c r="AM58" i="14"/>
  <c r="AJ76" i="14"/>
  <c r="Z76" i="14"/>
  <c r="Z82" i="14" s="1"/>
  <c r="AM18" i="14"/>
  <c r="AL56" i="14"/>
  <c r="AM56" i="14" s="1"/>
  <c r="AL49" i="14"/>
  <c r="AM49" i="14" s="1"/>
  <c r="AM23" i="14"/>
  <c r="AM48" i="14"/>
  <c r="AL45" i="14"/>
  <c r="AM45" i="14" s="1"/>
  <c r="AL39" i="14"/>
  <c r="AM39" i="14" s="1"/>
  <c r="AL10" i="14"/>
  <c r="AM10" i="14" s="1"/>
  <c r="AM22" i="14"/>
  <c r="AL33" i="14"/>
  <c r="AM33" i="14" s="1"/>
  <c r="AL15" i="14"/>
  <c r="AM15" i="14" s="1"/>
  <c r="AL66" i="14"/>
  <c r="AM66" i="14" s="1"/>
  <c r="AL75" i="14"/>
  <c r="AM75" i="14" s="1"/>
  <c r="AM38" i="14"/>
  <c r="AM35" i="14"/>
  <c r="AL68" i="14"/>
  <c r="AM68" i="14" s="1"/>
  <c r="AL54" i="14"/>
  <c r="AM54" i="14" s="1"/>
  <c r="D74" i="14"/>
  <c r="AL69" i="14"/>
  <c r="AM69" i="14" s="1"/>
  <c r="AL50" i="14"/>
  <c r="AM50" i="14" s="1"/>
  <c r="AL73" i="14"/>
  <c r="AM73" i="14" s="1"/>
  <c r="D73" i="14"/>
  <c r="AL13" i="14"/>
  <c r="AM13" i="14" s="1"/>
  <c r="AL71" i="14"/>
  <c r="AM71" i="14" s="1"/>
  <c r="AL28" i="14"/>
  <c r="AM28" i="14" s="1"/>
  <c r="AL67" i="14"/>
  <c r="AM67" i="14" s="1"/>
  <c r="AL47" i="14"/>
  <c r="AM47" i="14" s="1"/>
  <c r="AL62" i="14"/>
  <c r="AM62" i="14" s="1"/>
  <c r="AL27" i="14"/>
  <c r="AM27" i="14" s="1"/>
  <c r="AL52" i="14"/>
  <c r="AM52" i="14" s="1"/>
  <c r="AL34" i="14"/>
  <c r="AM34" i="14" s="1"/>
  <c r="AL11" i="14"/>
  <c r="AM11" i="14" s="1"/>
  <c r="AL61" i="14"/>
  <c r="AM61" i="14" s="1"/>
  <c r="AL42" i="14"/>
  <c r="AM42" i="14" s="1"/>
  <c r="AL30" i="14"/>
  <c r="AM30" i="14" s="1"/>
  <c r="AL16" i="14"/>
  <c r="AM16" i="14" s="1"/>
  <c r="AL59" i="14"/>
  <c r="AM59" i="14" s="1"/>
  <c r="AL40" i="14"/>
  <c r="AM40" i="14" s="1"/>
  <c r="AL32" i="14"/>
  <c r="AM32" i="14" s="1"/>
  <c r="AL53" i="14"/>
  <c r="AM53" i="14" s="1"/>
  <c r="AL25" i="14"/>
  <c r="AM25" i="14" s="1"/>
  <c r="AL26" i="14"/>
  <c r="AM26" i="14" s="1"/>
  <c r="AL19" i="14"/>
  <c r="AM19" i="14" s="1"/>
  <c r="AA9" i="14"/>
  <c r="AA76" i="14" s="1"/>
  <c r="AA82" i="14" s="1"/>
  <c r="AL57" i="14"/>
  <c r="AM57" i="14" s="1"/>
  <c r="AL37" i="14"/>
  <c r="AM37" i="14" s="1"/>
  <c r="AL43" i="14"/>
  <c r="AM43" i="14" s="1"/>
  <c r="AL9" i="14"/>
  <c r="O9" i="14"/>
  <c r="O76" i="14" s="1"/>
  <c r="O82" i="14" s="1"/>
  <c r="AM82" i="14" l="1"/>
  <c r="AL82" i="14"/>
  <c r="AM9" i="14"/>
  <c r="AM76" i="14" s="1"/>
  <c r="AL76" i="14"/>
</calcChain>
</file>

<file path=xl/sharedStrings.xml><?xml version="1.0" encoding="utf-8"?>
<sst xmlns="http://schemas.openxmlformats.org/spreadsheetml/2006/main" count="199" uniqueCount="82">
  <si>
    <t>SIMPSON COUNTY WATER DISTRICT</t>
  </si>
  <si>
    <t>Employee Wage Compensation</t>
  </si>
  <si>
    <t>Year Ending December 31, 2023</t>
  </si>
  <si>
    <t>EXPENSE WAGES</t>
  </si>
  <si>
    <t>CAPITAL &amp; OTHER</t>
  </si>
  <si>
    <t>TOTAL WAGES</t>
  </si>
  <si>
    <t>Regular</t>
  </si>
  <si>
    <t>Overtime</t>
  </si>
  <si>
    <t>Total Worked</t>
  </si>
  <si>
    <t>Total Wages</t>
  </si>
  <si>
    <t>Average</t>
  </si>
  <si>
    <t>Hours</t>
  </si>
  <si>
    <t>Wage</t>
  </si>
  <si>
    <t>Dept</t>
  </si>
  <si>
    <t>Position</t>
  </si>
  <si>
    <t>Job Title</t>
  </si>
  <si>
    <t>Pay Rate</t>
  </si>
  <si>
    <t>Worked</t>
  </si>
  <si>
    <t>Wages</t>
  </si>
  <si>
    <t>Adjustment</t>
  </si>
  <si>
    <t>Amount</t>
  </si>
  <si>
    <t>2F</t>
  </si>
  <si>
    <t>Construction Manager</t>
  </si>
  <si>
    <t>2H</t>
  </si>
  <si>
    <t>Management Advisor</t>
  </si>
  <si>
    <t>Engineering Technician</t>
  </si>
  <si>
    <t>2C</t>
  </si>
  <si>
    <t>Construction Foreman</t>
  </si>
  <si>
    <t>2J</t>
  </si>
  <si>
    <t>Accounting Supervisor- Customer Accounts</t>
  </si>
  <si>
    <t>Billing Administrator</t>
  </si>
  <si>
    <t>Customer Service Supervisor</t>
  </si>
  <si>
    <t>Manager of Finance &amp; Administration</t>
  </si>
  <si>
    <t>2I</t>
  </si>
  <si>
    <t xml:space="preserve">Customer Service Representative </t>
  </si>
  <si>
    <t>Customer Service/Operations Coordinator</t>
  </si>
  <si>
    <t>Construction Coordinator</t>
  </si>
  <si>
    <t>Accountant</t>
  </si>
  <si>
    <t>Wastewater System Foreman</t>
  </si>
  <si>
    <t>Construction Inspector</t>
  </si>
  <si>
    <t>Serviceperson</t>
  </si>
  <si>
    <t xml:space="preserve">Manager of Operations </t>
  </si>
  <si>
    <t>5C</t>
  </si>
  <si>
    <t>Distribution System Coordinator - SC</t>
  </si>
  <si>
    <t>2B</t>
  </si>
  <si>
    <t>Manager of IT/GIS</t>
  </si>
  <si>
    <t>Operations Supervisor</t>
  </si>
  <si>
    <t>2E</t>
  </si>
  <si>
    <t>Lead Water Accountability Technician</t>
  </si>
  <si>
    <t>AMR/AMI Supervisor</t>
  </si>
  <si>
    <t>Accounting Supervisor- Financial Reporting</t>
  </si>
  <si>
    <t>Administrative Assistant</t>
  </si>
  <si>
    <t xml:space="preserve">Manager of Engineering </t>
  </si>
  <si>
    <t>AMR/AMI Technician, Lead</t>
  </si>
  <si>
    <t>Water Accountability Supervisor</t>
  </si>
  <si>
    <t>5F</t>
  </si>
  <si>
    <t>Customer Service Representative/SC</t>
  </si>
  <si>
    <t>Systems &amp; Database Administrator</t>
  </si>
  <si>
    <t xml:space="preserve">Water Accountability Technician </t>
  </si>
  <si>
    <t>IT Technician</t>
  </si>
  <si>
    <t xml:space="preserve">Manager of HR &amp; Communications  </t>
  </si>
  <si>
    <t>Repairperson/Operator</t>
  </si>
  <si>
    <t xml:space="preserve">Senior Engineer  </t>
  </si>
  <si>
    <t>GIS Analyst</t>
  </si>
  <si>
    <t>Customer Service Representative</t>
  </si>
  <si>
    <t>SCADA Controls Technician</t>
  </si>
  <si>
    <t>Accouting Clerk/AP</t>
  </si>
  <si>
    <t>Water Quality Technician</t>
  </si>
  <si>
    <t xml:space="preserve">Engineer </t>
  </si>
  <si>
    <t xml:space="preserve">AMR/AMI Technician </t>
  </si>
  <si>
    <t>General Manager</t>
  </si>
  <si>
    <t xml:space="preserve">Collector/Utilityperson </t>
  </si>
  <si>
    <t>Accounting Clerk/AP</t>
  </si>
  <si>
    <t>CMMS Administrator</t>
  </si>
  <si>
    <t>AMR/AMI Technician</t>
  </si>
  <si>
    <t>Executive Assisant</t>
  </si>
  <si>
    <t>TOTALS</t>
  </si>
  <si>
    <t>Wage Allocation for Cross Training and Standby Duty</t>
  </si>
  <si>
    <t>Allocation Variance</t>
  </si>
  <si>
    <t>TOTAL Simpson Wages - Year 2023</t>
  </si>
  <si>
    <t>Annual Report</t>
  </si>
  <si>
    <t>SOA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</si>
</sst>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Border="0" applyAlignment="0"/>
    <xf numFmtId="0" fontId="3" fillId="0" borderId="0" applyNumberFormat="0" applyBorder="0" applyAlignment="0"/>
    <xf numFmtId="0" fontId="4" fillId="0" borderId="0" applyNumberFormat="0" applyBorder="0" applyAlignment="0"/>
    <xf numFmtId="0" fontId="5" fillId="0" borderId="0" applyNumberFormat="0" applyBorder="0" applyAlignment="0"/>
  </cellStyleXfs>
  <cellXfs count="4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43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0" applyNumberFormat="1" applyFont="1" applyAlignment="1">
      <alignment horizontal="right"/>
    </xf>
    <xf numFmtId="164" fontId="7" fillId="0" borderId="0" xfId="1" applyNumberFormat="1" applyFont="1"/>
    <xf numFmtId="43" fontId="7" fillId="0" borderId="0" xfId="1" applyFont="1"/>
    <xf numFmtId="44" fontId="7" fillId="0" borderId="0" xfId="2" applyFont="1"/>
    <xf numFmtId="44" fontId="7" fillId="0" borderId="0" xfId="2" applyFont="1" applyFill="1"/>
    <xf numFmtId="0" fontId="10" fillId="0" borderId="0" xfId="0" applyFont="1" applyAlignment="1">
      <alignment horizontal="left"/>
    </xf>
    <xf numFmtId="43" fontId="7" fillId="0" borderId="0" xfId="1" applyFont="1" applyFill="1"/>
    <xf numFmtId="0" fontId="10" fillId="0" borderId="0" xfId="0" applyFont="1"/>
    <xf numFmtId="164" fontId="7" fillId="0" borderId="1" xfId="1" applyNumberFormat="1" applyFont="1" applyBorder="1"/>
    <xf numFmtId="43" fontId="7" fillId="0" borderId="1" xfId="1" applyFont="1" applyBorder="1"/>
    <xf numFmtId="0" fontId="7" fillId="0" borderId="1" xfId="0" applyFont="1" applyBorder="1"/>
    <xf numFmtId="164" fontId="7" fillId="0" borderId="1" xfId="0" applyNumberFormat="1" applyFont="1" applyBorder="1"/>
    <xf numFmtId="43" fontId="7" fillId="0" borderId="1" xfId="1" applyFont="1" applyFill="1" applyBorder="1"/>
    <xf numFmtId="43" fontId="7" fillId="0" borderId="3" xfId="1" applyFont="1" applyFill="1" applyBorder="1"/>
    <xf numFmtId="44" fontId="7" fillId="0" borderId="3" xfId="2" applyFont="1" applyFill="1" applyBorder="1"/>
    <xf numFmtId="0" fontId="7" fillId="0" borderId="3" xfId="0" applyFont="1" applyBorder="1"/>
    <xf numFmtId="43" fontId="7" fillId="0" borderId="0" xfId="1" applyFont="1" applyFill="1" applyBorder="1"/>
    <xf numFmtId="44" fontId="7" fillId="0" borderId="0" xfId="2" applyFont="1" applyFill="1" applyBorder="1"/>
    <xf numFmtId="43" fontId="9" fillId="0" borderId="0" xfId="1" applyFont="1" applyFill="1"/>
    <xf numFmtId="44" fontId="10" fillId="0" borderId="4" xfId="2" applyFont="1" applyFill="1" applyBorder="1"/>
    <xf numFmtId="0" fontId="7" fillId="0" borderId="4" xfId="0" applyFont="1" applyBorder="1"/>
    <xf numFmtId="44" fontId="9" fillId="0" borderId="4" xfId="2" applyFont="1" applyFill="1" applyBorder="1"/>
    <xf numFmtId="44" fontId="7" fillId="0" borderId="4" xfId="2" applyFont="1" applyFill="1" applyBorder="1"/>
    <xf numFmtId="43" fontId="10" fillId="0" borderId="0" xfId="1" applyFont="1" applyFill="1" applyAlignment="1">
      <alignment horizontal="center"/>
    </xf>
    <xf numFmtId="43" fontId="7" fillId="0" borderId="0" xfId="1" applyFont="1" applyAlignment="1">
      <alignment horizontal="left"/>
    </xf>
    <xf numFmtId="43" fontId="7" fillId="0" borderId="0" xfId="0" applyNumberFormat="1" applyFont="1"/>
    <xf numFmtId="44" fontId="7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STYLE1" xfId="3" xr:uid="{81498131-87AD-4FF3-9536-85EA64BBFD34}"/>
    <cellStyle name="STYLE2" xfId="4" xr:uid="{99081380-F1D5-4047-A508-EDF219AE0925}"/>
    <cellStyle name="STYLE3" xfId="5" xr:uid="{EDF68A96-AF54-4B96-943F-7B754ECCF1B9}"/>
    <cellStyle name="STYLE4" xfId="6" xr:uid="{E011260D-3AAC-4DAA-84AD-D27BBA7222DD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CB4D-65BE-48A8-A350-18B21A380AA7}">
  <sheetPr>
    <pageSetUpPr fitToPage="1"/>
  </sheetPr>
  <dimension ref="A1:AM90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2.75" x14ac:dyDescent="0.2"/>
  <cols>
    <col min="1" max="1" width="9.140625" style="2"/>
    <col min="2" max="2" width="9.42578125" style="2" bestFit="1" customWidth="1"/>
    <col min="3" max="3" width="34.7109375" style="3" customWidth="1"/>
    <col min="4" max="4" width="8.7109375" style="3" bestFit="1" customWidth="1"/>
    <col min="5" max="5" width="10" style="4" bestFit="1" customWidth="1"/>
    <col min="6" max="6" width="12.42578125" style="3" bestFit="1" customWidth="1"/>
    <col min="7" max="7" width="2.28515625" style="3" customWidth="1"/>
    <col min="8" max="8" width="9" style="4" bestFit="1" customWidth="1"/>
    <col min="9" max="9" width="12.42578125" style="3" bestFit="1" customWidth="1"/>
    <col min="10" max="10" width="2" style="3" customWidth="1"/>
    <col min="11" max="11" width="11.5703125" style="4" customWidth="1"/>
    <col min="12" max="12" width="12.7109375" style="3" customWidth="1"/>
    <col min="13" max="13" width="1.42578125" style="3" customWidth="1"/>
    <col min="14" max="14" width="11.5703125" style="4" customWidth="1"/>
    <col min="15" max="15" width="13.7109375" style="3" bestFit="1" customWidth="1"/>
    <col min="16" max="16" width="3" style="3" customWidth="1"/>
    <col min="17" max="17" width="9.7109375" style="4" bestFit="1" customWidth="1"/>
    <col min="18" max="18" width="12.42578125" style="3" bestFit="1" customWidth="1"/>
    <col min="19" max="19" width="2.28515625" style="3" customWidth="1"/>
    <col min="20" max="20" width="9.5703125" style="3" bestFit="1" customWidth="1"/>
    <col min="21" max="21" width="11.5703125" style="3" bestFit="1" customWidth="1"/>
    <col min="22" max="22" width="2" style="3" customWidth="1"/>
    <col min="23" max="23" width="10.5703125" style="3" bestFit="1" customWidth="1"/>
    <col min="24" max="24" width="12.42578125" style="3" bestFit="1" customWidth="1"/>
    <col min="25" max="25" width="1.42578125" style="3" customWidth="1"/>
    <col min="26" max="26" width="11.7109375" style="3" bestFit="1" customWidth="1"/>
    <col min="27" max="27" width="12.42578125" style="3" bestFit="1" customWidth="1"/>
    <col min="28" max="28" width="2.42578125" style="3" customWidth="1"/>
    <col min="29" max="29" width="10.5703125" style="3" bestFit="1" customWidth="1"/>
    <col min="30" max="30" width="12.5703125" style="3" bestFit="1" customWidth="1"/>
    <col min="31" max="31" width="1" style="3" customWidth="1"/>
    <col min="32" max="32" width="9.42578125" style="3" bestFit="1" customWidth="1"/>
    <col min="33" max="33" width="11.5703125" style="3" bestFit="1" customWidth="1"/>
    <col min="34" max="34" width="1.7109375" style="3" customWidth="1"/>
    <col min="35" max="35" width="10.42578125" style="3" bestFit="1" customWidth="1"/>
    <col min="36" max="36" width="12.42578125" style="3" bestFit="1" customWidth="1"/>
    <col min="37" max="37" width="1.42578125" style="3" customWidth="1"/>
    <col min="38" max="38" width="11.7109375" style="3" bestFit="1" customWidth="1"/>
    <col min="39" max="39" width="12.42578125" style="3" bestFit="1" customWidth="1"/>
    <col min="40" max="16384" width="9.140625" style="3"/>
  </cols>
  <sheetData>
    <row r="1" spans="1:39" x14ac:dyDescent="0.2">
      <c r="A1" s="1" t="s">
        <v>0</v>
      </c>
    </row>
    <row r="2" spans="1:39" x14ac:dyDescent="0.2">
      <c r="A2" s="5" t="s">
        <v>1</v>
      </c>
    </row>
    <row r="3" spans="1:39" x14ac:dyDescent="0.2">
      <c r="A3" s="5" t="s">
        <v>2</v>
      </c>
    </row>
    <row r="4" spans="1:39" x14ac:dyDescent="0.2">
      <c r="A4" s="5"/>
    </row>
    <row r="5" spans="1:39" ht="13.5" thickBot="1" x14ac:dyDescent="0.25">
      <c r="C5" s="2"/>
      <c r="D5" s="2"/>
      <c r="E5" s="45" t="s">
        <v>3</v>
      </c>
      <c r="F5" s="45"/>
      <c r="G5" s="45"/>
      <c r="H5" s="45"/>
      <c r="I5" s="45"/>
      <c r="J5" s="45"/>
      <c r="K5" s="45"/>
      <c r="L5" s="45"/>
      <c r="M5" s="45"/>
      <c r="N5" s="45"/>
      <c r="O5" s="45"/>
      <c r="Q5" s="45" t="s">
        <v>4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C5" s="45" t="s">
        <v>5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x14ac:dyDescent="0.2">
      <c r="C6" s="6"/>
      <c r="D6" s="2"/>
      <c r="E6" s="44" t="s">
        <v>6</v>
      </c>
      <c r="F6" s="44"/>
      <c r="G6" s="2"/>
      <c r="H6" s="44" t="s">
        <v>7</v>
      </c>
      <c r="I6" s="44"/>
      <c r="J6" s="2"/>
      <c r="K6" s="44" t="s">
        <v>8</v>
      </c>
      <c r="L6" s="44"/>
      <c r="M6" s="8"/>
      <c r="N6" s="44" t="s">
        <v>9</v>
      </c>
      <c r="O6" s="44"/>
      <c r="Q6" s="44" t="s">
        <v>6</v>
      </c>
      <c r="R6" s="44"/>
      <c r="S6" s="2"/>
      <c r="T6" s="44" t="s">
        <v>7</v>
      </c>
      <c r="U6" s="44"/>
      <c r="V6" s="2"/>
      <c r="W6" s="44" t="s">
        <v>8</v>
      </c>
      <c r="X6" s="44"/>
      <c r="Y6" s="2"/>
      <c r="Z6" s="44" t="s">
        <v>9</v>
      </c>
      <c r="AA6" s="44"/>
      <c r="AC6" s="44" t="s">
        <v>6</v>
      </c>
      <c r="AD6" s="44"/>
      <c r="AE6" s="2"/>
      <c r="AF6" s="44" t="s">
        <v>7</v>
      </c>
      <c r="AG6" s="44"/>
      <c r="AH6" s="2"/>
      <c r="AI6" s="44" t="s">
        <v>8</v>
      </c>
      <c r="AJ6" s="44"/>
      <c r="AK6" s="2"/>
      <c r="AL6" s="44" t="s">
        <v>9</v>
      </c>
      <c r="AM6" s="44"/>
    </row>
    <row r="7" spans="1:39" x14ac:dyDescent="0.2">
      <c r="C7" s="2"/>
      <c r="D7" s="2" t="s">
        <v>10</v>
      </c>
      <c r="E7" s="9" t="s">
        <v>11</v>
      </c>
      <c r="F7" s="8"/>
      <c r="G7" s="8"/>
      <c r="H7" s="9" t="s">
        <v>11</v>
      </c>
      <c r="I7" s="2"/>
      <c r="J7" s="2"/>
      <c r="K7" s="9" t="s">
        <v>11</v>
      </c>
      <c r="L7" s="2"/>
      <c r="M7" s="8"/>
      <c r="N7" s="9" t="s">
        <v>12</v>
      </c>
      <c r="O7" s="2"/>
      <c r="Q7" s="9" t="s">
        <v>11</v>
      </c>
      <c r="R7" s="2"/>
      <c r="S7" s="2"/>
      <c r="T7" s="2" t="s">
        <v>11</v>
      </c>
      <c r="U7" s="2"/>
      <c r="V7" s="2"/>
      <c r="W7" s="2" t="s">
        <v>11</v>
      </c>
      <c r="X7" s="2"/>
      <c r="Y7" s="2"/>
      <c r="Z7" s="2" t="s">
        <v>12</v>
      </c>
      <c r="AA7" s="2"/>
      <c r="AC7" s="2" t="s">
        <v>11</v>
      </c>
      <c r="AD7" s="2"/>
      <c r="AE7" s="2"/>
      <c r="AF7" s="2" t="s">
        <v>11</v>
      </c>
      <c r="AG7" s="2"/>
      <c r="AH7" s="2"/>
      <c r="AI7" s="2" t="s">
        <v>11</v>
      </c>
      <c r="AJ7" s="2"/>
      <c r="AK7" s="2"/>
      <c r="AL7" s="2" t="s">
        <v>12</v>
      </c>
      <c r="AM7" s="2"/>
    </row>
    <row r="8" spans="1:39" x14ac:dyDescent="0.2">
      <c r="A8" s="10" t="s">
        <v>13</v>
      </c>
      <c r="B8" s="10" t="s">
        <v>14</v>
      </c>
      <c r="C8" s="11" t="s">
        <v>15</v>
      </c>
      <c r="D8" s="7" t="s">
        <v>16</v>
      </c>
      <c r="E8" s="12" t="s">
        <v>17</v>
      </c>
      <c r="F8" s="7" t="s">
        <v>18</v>
      </c>
      <c r="G8" s="13"/>
      <c r="H8" s="12" t="s">
        <v>17</v>
      </c>
      <c r="I8" s="7" t="s">
        <v>18</v>
      </c>
      <c r="J8" s="7"/>
      <c r="K8" s="12" t="s">
        <v>17</v>
      </c>
      <c r="L8" s="7" t="s">
        <v>18</v>
      </c>
      <c r="M8" s="13"/>
      <c r="N8" s="14" t="s">
        <v>19</v>
      </c>
      <c r="O8" s="15" t="s">
        <v>20</v>
      </c>
      <c r="Q8" s="12" t="s">
        <v>17</v>
      </c>
      <c r="R8" s="7" t="s">
        <v>18</v>
      </c>
      <c r="S8" s="2"/>
      <c r="T8" s="7" t="s">
        <v>17</v>
      </c>
      <c r="U8" s="7" t="s">
        <v>18</v>
      </c>
      <c r="V8" s="2"/>
      <c r="W8" s="7" t="s">
        <v>17</v>
      </c>
      <c r="X8" s="7" t="s">
        <v>18</v>
      </c>
      <c r="Y8" s="2"/>
      <c r="Z8" s="15" t="s">
        <v>19</v>
      </c>
      <c r="AA8" s="15" t="s">
        <v>20</v>
      </c>
      <c r="AC8" s="7" t="s">
        <v>17</v>
      </c>
      <c r="AD8" s="7" t="s">
        <v>18</v>
      </c>
      <c r="AE8" s="2"/>
      <c r="AF8" s="7" t="s">
        <v>17</v>
      </c>
      <c r="AG8" s="7" t="s">
        <v>18</v>
      </c>
      <c r="AH8" s="2"/>
      <c r="AI8" s="7" t="s">
        <v>17</v>
      </c>
      <c r="AJ8" s="7" t="s">
        <v>18</v>
      </c>
      <c r="AK8" s="2"/>
      <c r="AL8" s="15" t="s">
        <v>19</v>
      </c>
      <c r="AM8" s="15" t="s">
        <v>20</v>
      </c>
    </row>
    <row r="9" spans="1:39" x14ac:dyDescent="0.2">
      <c r="A9" s="2" t="s">
        <v>21</v>
      </c>
      <c r="B9" s="2">
        <v>17</v>
      </c>
      <c r="C9" s="16" t="s">
        <v>22</v>
      </c>
      <c r="D9" s="17">
        <f t="shared" ref="D9:D18" si="0">+AD9/AC9</f>
        <v>50.21052631578948</v>
      </c>
      <c r="E9" s="18"/>
      <c r="F9" s="19"/>
      <c r="H9" s="18"/>
      <c r="I9" s="19"/>
      <c r="K9" s="18">
        <f t="shared" ref="K9:K40" si="1">+E9+H9</f>
        <v>0</v>
      </c>
      <c r="L9" s="19">
        <f t="shared" ref="L9:L40" si="2">+F9+I9</f>
        <v>0</v>
      </c>
      <c r="N9" s="19">
        <f t="shared" ref="N9:N40" si="3">+L9*0.05</f>
        <v>0</v>
      </c>
      <c r="O9" s="19">
        <f t="shared" ref="O9:O40" si="4">+L9+N9</f>
        <v>0</v>
      </c>
      <c r="Q9" s="18">
        <v>57</v>
      </c>
      <c r="R9" s="20">
        <v>2862.0000000000005</v>
      </c>
      <c r="T9" s="18"/>
      <c r="U9" s="20"/>
      <c r="W9" s="18">
        <f t="shared" ref="W9:W40" si="5">+Q9+T9</f>
        <v>57</v>
      </c>
      <c r="X9" s="20">
        <f t="shared" ref="X9:X40" si="6">+R9+U9</f>
        <v>2862.0000000000005</v>
      </c>
      <c r="Y9" s="20"/>
      <c r="Z9" s="20">
        <f t="shared" ref="Z9:Z40" si="7">+X9*0.05</f>
        <v>143.10000000000002</v>
      </c>
      <c r="AA9" s="20">
        <f t="shared" ref="AA9:AA40" si="8">+X9+Z9</f>
        <v>3005.1000000000004</v>
      </c>
      <c r="AC9" s="18">
        <f t="shared" ref="AC9:AC40" si="9">+E9+Q9</f>
        <v>57</v>
      </c>
      <c r="AD9" s="20">
        <f t="shared" ref="AD9:AD40" si="10">+F9+R9</f>
        <v>2862.0000000000005</v>
      </c>
      <c r="AF9" s="18">
        <f t="shared" ref="AF9:AF40" si="11">+H9+T9</f>
        <v>0</v>
      </c>
      <c r="AG9" s="20">
        <f t="shared" ref="AG9:AG40" si="12">+I9+U9</f>
        <v>0</v>
      </c>
      <c r="AI9" s="4">
        <f t="shared" ref="AI9:AI40" si="13">+AC9+AF9</f>
        <v>57</v>
      </c>
      <c r="AJ9" s="21">
        <f t="shared" ref="AJ9:AJ40" si="14">+AD9+AG9</f>
        <v>2862.0000000000005</v>
      </c>
      <c r="AK9" s="20"/>
      <c r="AL9" s="21">
        <f t="shared" ref="AL9:AL40" si="15">+AJ9*0.05</f>
        <v>143.10000000000002</v>
      </c>
      <c r="AM9" s="21">
        <f t="shared" ref="AM9:AM40" si="16">+AJ9+AL9</f>
        <v>3005.1000000000004</v>
      </c>
    </row>
    <row r="10" spans="1:39" x14ac:dyDescent="0.2">
      <c r="A10" s="2" t="s">
        <v>23</v>
      </c>
      <c r="B10" s="2">
        <v>28</v>
      </c>
      <c r="C10" s="22" t="s">
        <v>24</v>
      </c>
      <c r="D10" s="17">
        <f t="shared" si="0"/>
        <v>95.043504424778746</v>
      </c>
      <c r="E10" s="18">
        <v>12.034499999999998</v>
      </c>
      <c r="F10" s="19">
        <v>1143.8010539999998</v>
      </c>
      <c r="H10" s="18">
        <v>0</v>
      </c>
      <c r="I10" s="19">
        <v>0</v>
      </c>
      <c r="K10" s="18">
        <f t="shared" si="1"/>
        <v>12.034499999999998</v>
      </c>
      <c r="L10" s="19">
        <f t="shared" si="2"/>
        <v>1143.8010539999998</v>
      </c>
      <c r="N10" s="19">
        <f t="shared" si="3"/>
        <v>57.190052699999995</v>
      </c>
      <c r="O10" s="19">
        <f t="shared" si="4"/>
        <v>1200.9911066999998</v>
      </c>
      <c r="Q10" s="18">
        <v>28.080499999999994</v>
      </c>
      <c r="R10" s="19">
        <v>2668.8691259999996</v>
      </c>
      <c r="T10" s="18">
        <v>0</v>
      </c>
      <c r="U10" s="19">
        <v>0</v>
      </c>
      <c r="W10" s="18">
        <f t="shared" si="5"/>
        <v>28.080499999999994</v>
      </c>
      <c r="X10" s="19">
        <f t="shared" si="6"/>
        <v>2668.8691259999996</v>
      </c>
      <c r="Y10" s="20"/>
      <c r="Z10" s="19">
        <f t="shared" si="7"/>
        <v>133.44345629999998</v>
      </c>
      <c r="AA10" s="19">
        <f t="shared" si="8"/>
        <v>2802.3125822999996</v>
      </c>
      <c r="AC10" s="18">
        <f t="shared" si="9"/>
        <v>40.114999999999995</v>
      </c>
      <c r="AD10" s="19">
        <f t="shared" si="10"/>
        <v>3812.6701799999992</v>
      </c>
      <c r="AF10" s="18">
        <f t="shared" si="11"/>
        <v>0</v>
      </c>
      <c r="AG10" s="20">
        <f t="shared" si="12"/>
        <v>0</v>
      </c>
      <c r="AI10" s="4">
        <f t="shared" si="13"/>
        <v>40.114999999999995</v>
      </c>
      <c r="AJ10" s="23">
        <f t="shared" si="14"/>
        <v>3812.6701799999992</v>
      </c>
      <c r="AL10" s="23">
        <f t="shared" si="15"/>
        <v>190.63350899999998</v>
      </c>
      <c r="AM10" s="23">
        <f t="shared" si="16"/>
        <v>4003.3036889999989</v>
      </c>
    </row>
    <row r="11" spans="1:39" x14ac:dyDescent="0.2">
      <c r="A11" s="2" t="s">
        <v>21</v>
      </c>
      <c r="B11" s="2">
        <v>30</v>
      </c>
      <c r="C11" s="22" t="s">
        <v>25</v>
      </c>
      <c r="D11" s="17">
        <f t="shared" si="0"/>
        <v>30.44</v>
      </c>
      <c r="E11" s="18"/>
      <c r="F11" s="19"/>
      <c r="H11" s="18"/>
      <c r="I11" s="19"/>
      <c r="K11" s="18">
        <f t="shared" si="1"/>
        <v>0</v>
      </c>
      <c r="L11" s="19">
        <f t="shared" si="2"/>
        <v>0</v>
      </c>
      <c r="N11" s="19">
        <f t="shared" si="3"/>
        <v>0</v>
      </c>
      <c r="O11" s="19">
        <f t="shared" si="4"/>
        <v>0</v>
      </c>
      <c r="Q11" s="18">
        <v>1</v>
      </c>
      <c r="R11" s="19">
        <v>30.44</v>
      </c>
      <c r="T11" s="18"/>
      <c r="U11" s="19"/>
      <c r="W11" s="18">
        <f t="shared" si="5"/>
        <v>1</v>
      </c>
      <c r="X11" s="19">
        <f t="shared" si="6"/>
        <v>30.44</v>
      </c>
      <c r="Y11" s="19"/>
      <c r="Z11" s="19">
        <f t="shared" si="7"/>
        <v>1.5220000000000002</v>
      </c>
      <c r="AA11" s="19">
        <f t="shared" si="8"/>
        <v>31.962000000000003</v>
      </c>
      <c r="AC11" s="18">
        <f t="shared" si="9"/>
        <v>1</v>
      </c>
      <c r="AD11" s="19">
        <f t="shared" si="10"/>
        <v>30.44</v>
      </c>
      <c r="AF11" s="18">
        <f t="shared" si="11"/>
        <v>0</v>
      </c>
      <c r="AG11" s="19">
        <f t="shared" si="12"/>
        <v>0</v>
      </c>
      <c r="AI11" s="4">
        <f t="shared" si="13"/>
        <v>1</v>
      </c>
      <c r="AJ11" s="23">
        <f t="shared" si="14"/>
        <v>30.44</v>
      </c>
      <c r="AL11" s="23">
        <f t="shared" si="15"/>
        <v>1.5220000000000002</v>
      </c>
      <c r="AM11" s="23">
        <f t="shared" si="16"/>
        <v>31.962000000000003</v>
      </c>
    </row>
    <row r="12" spans="1:39" x14ac:dyDescent="0.2">
      <c r="A12" s="2" t="s">
        <v>26</v>
      </c>
      <c r="B12" s="2">
        <v>32</v>
      </c>
      <c r="C12" s="22" t="s">
        <v>27</v>
      </c>
      <c r="D12" s="17">
        <f t="shared" si="0"/>
        <v>36.641415929203539</v>
      </c>
      <c r="E12" s="18">
        <v>48.5</v>
      </c>
      <c r="F12" s="19">
        <v>1779.0399999999997</v>
      </c>
      <c r="H12" s="18">
        <v>23</v>
      </c>
      <c r="I12" s="19">
        <v>1278.6399999999996</v>
      </c>
      <c r="K12" s="18">
        <f t="shared" si="1"/>
        <v>71.5</v>
      </c>
      <c r="L12" s="19">
        <f t="shared" si="2"/>
        <v>3057.6799999999994</v>
      </c>
      <c r="N12" s="19">
        <f t="shared" si="3"/>
        <v>152.88399999999999</v>
      </c>
      <c r="O12" s="19">
        <f t="shared" si="4"/>
        <v>3210.5639999999994</v>
      </c>
      <c r="Q12" s="18">
        <v>8</v>
      </c>
      <c r="R12" s="19">
        <v>291.2</v>
      </c>
      <c r="T12" s="18">
        <v>0.5</v>
      </c>
      <c r="U12" s="19">
        <v>27.53</v>
      </c>
      <c r="W12" s="18">
        <f t="shared" si="5"/>
        <v>8.5</v>
      </c>
      <c r="X12" s="19">
        <f t="shared" si="6"/>
        <v>318.73</v>
      </c>
      <c r="Y12" s="19"/>
      <c r="Z12" s="19">
        <f t="shared" si="7"/>
        <v>15.936500000000002</v>
      </c>
      <c r="AA12" s="19">
        <f t="shared" si="8"/>
        <v>334.66650000000004</v>
      </c>
      <c r="AC12" s="18">
        <f t="shared" si="9"/>
        <v>56.5</v>
      </c>
      <c r="AD12" s="19">
        <f t="shared" si="10"/>
        <v>2070.2399999999998</v>
      </c>
      <c r="AF12" s="18">
        <f t="shared" si="11"/>
        <v>23.5</v>
      </c>
      <c r="AG12" s="19">
        <f t="shared" si="12"/>
        <v>1306.1699999999996</v>
      </c>
      <c r="AI12" s="4">
        <f t="shared" si="13"/>
        <v>80</v>
      </c>
      <c r="AJ12" s="23">
        <f t="shared" si="14"/>
        <v>3376.4099999999994</v>
      </c>
      <c r="AL12" s="23">
        <f t="shared" si="15"/>
        <v>168.82049999999998</v>
      </c>
      <c r="AM12" s="23">
        <f t="shared" si="16"/>
        <v>3545.2304999999992</v>
      </c>
    </row>
    <row r="13" spans="1:39" x14ac:dyDescent="0.2">
      <c r="A13" s="2" t="s">
        <v>28</v>
      </c>
      <c r="B13" s="2">
        <v>34</v>
      </c>
      <c r="C13" s="22" t="s">
        <v>29</v>
      </c>
      <c r="D13" s="17">
        <f t="shared" si="0"/>
        <v>37.988951826714036</v>
      </c>
      <c r="E13" s="18">
        <v>104.52319999999999</v>
      </c>
      <c r="F13" s="19">
        <v>3969.3814839999995</v>
      </c>
      <c r="H13" s="18">
        <v>5.5772999999999993</v>
      </c>
      <c r="I13" s="19">
        <v>315.48784999999998</v>
      </c>
      <c r="K13" s="18">
        <f t="shared" si="1"/>
        <v>110.10049999999998</v>
      </c>
      <c r="L13" s="19">
        <f t="shared" si="2"/>
        <v>4284.8693339999991</v>
      </c>
      <c r="N13" s="19">
        <f t="shared" si="3"/>
        <v>214.24346669999997</v>
      </c>
      <c r="O13" s="19">
        <f t="shared" si="4"/>
        <v>4499.1128006999988</v>
      </c>
      <c r="Q13" s="18">
        <v>46.348799999999997</v>
      </c>
      <c r="R13" s="19">
        <v>1762.0876559999997</v>
      </c>
      <c r="T13" s="18">
        <v>1.7181999999999999</v>
      </c>
      <c r="U13" s="19">
        <v>97.19189999999999</v>
      </c>
      <c r="W13" s="18">
        <f t="shared" si="5"/>
        <v>48.067</v>
      </c>
      <c r="X13" s="19">
        <f t="shared" si="6"/>
        <v>1859.2795559999997</v>
      </c>
      <c r="Y13" s="19"/>
      <c r="Z13" s="19">
        <f t="shared" si="7"/>
        <v>92.963977799999995</v>
      </c>
      <c r="AA13" s="19">
        <f t="shared" si="8"/>
        <v>1952.2435337999998</v>
      </c>
      <c r="AC13" s="18">
        <f t="shared" si="9"/>
        <v>150.87199999999999</v>
      </c>
      <c r="AD13" s="19">
        <f t="shared" si="10"/>
        <v>5731.4691399999992</v>
      </c>
      <c r="AF13" s="18">
        <f t="shared" si="11"/>
        <v>7.2954999999999988</v>
      </c>
      <c r="AG13" s="19">
        <f t="shared" si="12"/>
        <v>412.67974999999996</v>
      </c>
      <c r="AI13" s="4">
        <f t="shared" si="13"/>
        <v>158.16749999999999</v>
      </c>
      <c r="AJ13" s="23">
        <f t="shared" si="14"/>
        <v>6144.1488899999995</v>
      </c>
      <c r="AL13" s="23">
        <f t="shared" si="15"/>
        <v>307.20744450000001</v>
      </c>
      <c r="AM13" s="23">
        <f t="shared" si="16"/>
        <v>6451.3563344999993</v>
      </c>
    </row>
    <row r="14" spans="1:39" x14ac:dyDescent="0.2">
      <c r="A14" s="2" t="s">
        <v>23</v>
      </c>
      <c r="B14" s="2">
        <v>35</v>
      </c>
      <c r="C14" s="22" t="s">
        <v>30</v>
      </c>
      <c r="D14" s="17">
        <f t="shared" si="0"/>
        <v>35.590216806095341</v>
      </c>
      <c r="E14" s="18">
        <v>68.91449999999999</v>
      </c>
      <c r="F14" s="19">
        <v>2452.8838659999997</v>
      </c>
      <c r="H14" s="18">
        <v>0</v>
      </c>
      <c r="I14" s="19">
        <v>0</v>
      </c>
      <c r="K14" s="18">
        <f t="shared" si="1"/>
        <v>68.91449999999999</v>
      </c>
      <c r="L14" s="19">
        <f t="shared" si="2"/>
        <v>2452.8838659999997</v>
      </c>
      <c r="N14" s="19">
        <f t="shared" si="3"/>
        <v>122.64419329999998</v>
      </c>
      <c r="O14" s="19">
        <f t="shared" si="4"/>
        <v>2575.5280592999998</v>
      </c>
      <c r="Q14" s="18">
        <v>44.942999999999998</v>
      </c>
      <c r="R14" s="19">
        <v>1599.329244</v>
      </c>
      <c r="T14" s="18">
        <v>0</v>
      </c>
      <c r="U14" s="19">
        <v>0</v>
      </c>
      <c r="W14" s="18">
        <f t="shared" si="5"/>
        <v>44.942999999999998</v>
      </c>
      <c r="X14" s="19">
        <f t="shared" si="6"/>
        <v>1599.329244</v>
      </c>
      <c r="Y14" s="19"/>
      <c r="Z14" s="19">
        <f t="shared" si="7"/>
        <v>79.966462200000009</v>
      </c>
      <c r="AA14" s="19">
        <f t="shared" si="8"/>
        <v>1679.2957062</v>
      </c>
      <c r="AC14" s="18">
        <f t="shared" si="9"/>
        <v>113.85749999999999</v>
      </c>
      <c r="AD14" s="19">
        <f t="shared" si="10"/>
        <v>4052.2131099999997</v>
      </c>
      <c r="AF14" s="18">
        <f t="shared" si="11"/>
        <v>0</v>
      </c>
      <c r="AG14" s="19">
        <f t="shared" si="12"/>
        <v>0</v>
      </c>
      <c r="AI14" s="4">
        <f t="shared" si="13"/>
        <v>113.85749999999999</v>
      </c>
      <c r="AJ14" s="23">
        <f t="shared" si="14"/>
        <v>4052.2131099999997</v>
      </c>
      <c r="AL14" s="23">
        <f t="shared" si="15"/>
        <v>202.61065550000001</v>
      </c>
      <c r="AM14" s="23">
        <f t="shared" si="16"/>
        <v>4254.8237654999994</v>
      </c>
    </row>
    <row r="15" spans="1:39" x14ac:dyDescent="0.2">
      <c r="A15" s="2" t="s">
        <v>23</v>
      </c>
      <c r="B15" s="2">
        <v>41</v>
      </c>
      <c r="C15" s="22" t="s">
        <v>31</v>
      </c>
      <c r="D15" s="17">
        <f t="shared" si="0"/>
        <v>28.369311656866131</v>
      </c>
      <c r="E15" s="18">
        <v>61.578299999999999</v>
      </c>
      <c r="F15" s="19">
        <v>1746.9339839999996</v>
      </c>
      <c r="H15" s="18">
        <v>17.870699999999999</v>
      </c>
      <c r="I15" s="19">
        <v>760.28560799999991</v>
      </c>
      <c r="K15" s="18">
        <f t="shared" si="1"/>
        <v>79.448999999999998</v>
      </c>
      <c r="L15" s="19">
        <f t="shared" si="2"/>
        <v>2507.2195919999995</v>
      </c>
      <c r="N15" s="19">
        <f t="shared" si="3"/>
        <v>125.36097959999998</v>
      </c>
      <c r="O15" s="19">
        <f t="shared" si="4"/>
        <v>2632.5805715999995</v>
      </c>
      <c r="Q15" s="18">
        <v>41.052199999999999</v>
      </c>
      <c r="R15" s="19">
        <v>1164.6226559999998</v>
      </c>
      <c r="T15" s="18">
        <v>11.9138</v>
      </c>
      <c r="U15" s="19">
        <v>506.85707200000002</v>
      </c>
      <c r="W15" s="18">
        <f t="shared" si="5"/>
        <v>52.966000000000001</v>
      </c>
      <c r="X15" s="19">
        <f t="shared" si="6"/>
        <v>1671.4797279999998</v>
      </c>
      <c r="Y15" s="19"/>
      <c r="Z15" s="19">
        <f t="shared" si="7"/>
        <v>83.573986399999995</v>
      </c>
      <c r="AA15" s="19">
        <f t="shared" si="8"/>
        <v>1755.0537143999998</v>
      </c>
      <c r="AC15" s="18">
        <f t="shared" si="9"/>
        <v>102.6305</v>
      </c>
      <c r="AD15" s="19">
        <f t="shared" si="10"/>
        <v>2911.5566399999993</v>
      </c>
      <c r="AF15" s="18">
        <f t="shared" si="11"/>
        <v>29.784500000000001</v>
      </c>
      <c r="AG15" s="19">
        <f t="shared" si="12"/>
        <v>1267.1426799999999</v>
      </c>
      <c r="AI15" s="4">
        <f t="shared" si="13"/>
        <v>132.41499999999999</v>
      </c>
      <c r="AJ15" s="23">
        <f t="shared" si="14"/>
        <v>4178.6993199999997</v>
      </c>
      <c r="AL15" s="23">
        <f t="shared" si="15"/>
        <v>208.934966</v>
      </c>
      <c r="AM15" s="23">
        <f t="shared" si="16"/>
        <v>4387.6342859999995</v>
      </c>
    </row>
    <row r="16" spans="1:39" x14ac:dyDescent="0.2">
      <c r="A16" s="2" t="s">
        <v>23</v>
      </c>
      <c r="B16" s="2">
        <v>42</v>
      </c>
      <c r="C16" s="22" t="s">
        <v>32</v>
      </c>
      <c r="D16" s="17">
        <f t="shared" si="0"/>
        <v>75.129505922340527</v>
      </c>
      <c r="E16" s="18">
        <v>75.752899999999997</v>
      </c>
      <c r="F16" s="19">
        <v>5691.2720480000007</v>
      </c>
      <c r="H16" s="18">
        <v>0</v>
      </c>
      <c r="I16" s="19">
        <v>0</v>
      </c>
      <c r="K16" s="18">
        <f t="shared" si="1"/>
        <v>75.752899999999997</v>
      </c>
      <c r="L16" s="19">
        <f t="shared" si="2"/>
        <v>5691.2720480000007</v>
      </c>
      <c r="N16" s="19">
        <f t="shared" si="3"/>
        <v>284.56360240000004</v>
      </c>
      <c r="O16" s="19">
        <f t="shared" si="4"/>
        <v>5975.8356504000003</v>
      </c>
      <c r="Q16" s="18">
        <v>50.168599999999998</v>
      </c>
      <c r="R16" s="19">
        <v>3769.1480320000005</v>
      </c>
      <c r="T16" s="18">
        <v>0</v>
      </c>
      <c r="U16" s="19">
        <v>0</v>
      </c>
      <c r="W16" s="18">
        <f t="shared" si="5"/>
        <v>50.168599999999998</v>
      </c>
      <c r="X16" s="19">
        <f t="shared" si="6"/>
        <v>3769.1480320000005</v>
      </c>
      <c r="Y16" s="19"/>
      <c r="Z16" s="19">
        <f t="shared" si="7"/>
        <v>188.45740160000003</v>
      </c>
      <c r="AA16" s="19">
        <f t="shared" si="8"/>
        <v>3957.6054336000007</v>
      </c>
      <c r="AC16" s="18">
        <f t="shared" si="9"/>
        <v>125.92149999999999</v>
      </c>
      <c r="AD16" s="19">
        <f t="shared" si="10"/>
        <v>9460.4200800000017</v>
      </c>
      <c r="AF16" s="18">
        <f t="shared" si="11"/>
        <v>0</v>
      </c>
      <c r="AG16" s="19">
        <f t="shared" si="12"/>
        <v>0</v>
      </c>
      <c r="AI16" s="4">
        <f t="shared" si="13"/>
        <v>125.92149999999999</v>
      </c>
      <c r="AJ16" s="23">
        <f t="shared" si="14"/>
        <v>9460.4200800000017</v>
      </c>
      <c r="AL16" s="23">
        <f t="shared" si="15"/>
        <v>473.02100400000012</v>
      </c>
      <c r="AM16" s="23">
        <f t="shared" si="16"/>
        <v>9933.4410840000019</v>
      </c>
    </row>
    <row r="17" spans="1:39" x14ac:dyDescent="0.2">
      <c r="A17" s="2" t="s">
        <v>33</v>
      </c>
      <c r="B17" s="2">
        <v>49</v>
      </c>
      <c r="C17" s="22" t="s">
        <v>34</v>
      </c>
      <c r="D17" s="17">
        <f t="shared" si="0"/>
        <v>20.106055045871553</v>
      </c>
      <c r="E17" s="18">
        <v>54.5</v>
      </c>
      <c r="F17" s="19">
        <v>1095.7799999999997</v>
      </c>
      <c r="H17" s="18">
        <v>12</v>
      </c>
      <c r="I17" s="19">
        <v>362.03999999999996</v>
      </c>
      <c r="K17" s="18">
        <f t="shared" si="1"/>
        <v>66.5</v>
      </c>
      <c r="L17" s="19">
        <f t="shared" si="2"/>
        <v>1457.8199999999997</v>
      </c>
      <c r="N17" s="19">
        <f t="shared" si="3"/>
        <v>72.890999999999991</v>
      </c>
      <c r="O17" s="19">
        <f t="shared" si="4"/>
        <v>1530.7109999999998</v>
      </c>
      <c r="Q17" s="18"/>
      <c r="R17" s="19"/>
      <c r="T17" s="18"/>
      <c r="U17" s="19"/>
      <c r="W17" s="18">
        <f t="shared" si="5"/>
        <v>0</v>
      </c>
      <c r="X17" s="19">
        <f t="shared" si="6"/>
        <v>0</v>
      </c>
      <c r="Y17" s="19"/>
      <c r="Z17" s="19">
        <f t="shared" si="7"/>
        <v>0</v>
      </c>
      <c r="AA17" s="19">
        <f t="shared" si="8"/>
        <v>0</v>
      </c>
      <c r="AC17" s="18">
        <f t="shared" si="9"/>
        <v>54.5</v>
      </c>
      <c r="AD17" s="19">
        <f t="shared" si="10"/>
        <v>1095.7799999999997</v>
      </c>
      <c r="AF17" s="18">
        <f t="shared" si="11"/>
        <v>12</v>
      </c>
      <c r="AG17" s="19">
        <f t="shared" si="12"/>
        <v>362.03999999999996</v>
      </c>
      <c r="AI17" s="4">
        <f t="shared" si="13"/>
        <v>66.5</v>
      </c>
      <c r="AJ17" s="23">
        <f t="shared" si="14"/>
        <v>1457.8199999999997</v>
      </c>
      <c r="AL17" s="23">
        <f t="shared" si="15"/>
        <v>72.890999999999991</v>
      </c>
      <c r="AM17" s="23">
        <f t="shared" si="16"/>
        <v>1530.7109999999998</v>
      </c>
    </row>
    <row r="18" spans="1:39" x14ac:dyDescent="0.2">
      <c r="A18" s="2" t="s">
        <v>23</v>
      </c>
      <c r="B18" s="2">
        <v>56</v>
      </c>
      <c r="C18" s="22" t="s">
        <v>35</v>
      </c>
      <c r="D18" s="17">
        <f t="shared" si="0"/>
        <v>31.518162890385792</v>
      </c>
      <c r="E18" s="18">
        <v>69.565799999999982</v>
      </c>
      <c r="F18" s="19">
        <v>2192.5862159999997</v>
      </c>
      <c r="H18" s="18">
        <v>3.1310999999999996</v>
      </c>
      <c r="I18" s="19">
        <v>148.26504</v>
      </c>
      <c r="K18" s="18">
        <f t="shared" si="1"/>
        <v>72.696899999999985</v>
      </c>
      <c r="L18" s="19">
        <f t="shared" si="2"/>
        <v>2340.8512559999999</v>
      </c>
      <c r="N18" s="19">
        <f t="shared" si="3"/>
        <v>117.0425628</v>
      </c>
      <c r="O18" s="19">
        <f t="shared" si="4"/>
        <v>2457.8938187999997</v>
      </c>
      <c r="Q18" s="18">
        <v>46.377199999999995</v>
      </c>
      <c r="R18" s="19">
        <v>1461.724144</v>
      </c>
      <c r="T18" s="18">
        <v>2.0874000000000001</v>
      </c>
      <c r="U18" s="19">
        <v>98.843360000000004</v>
      </c>
      <c r="W18" s="18">
        <f t="shared" si="5"/>
        <v>48.464599999999997</v>
      </c>
      <c r="X18" s="19">
        <f t="shared" si="6"/>
        <v>1560.5675040000001</v>
      </c>
      <c r="Y18" s="19"/>
      <c r="Z18" s="19">
        <f t="shared" si="7"/>
        <v>78.028375200000013</v>
      </c>
      <c r="AA18" s="19">
        <f t="shared" si="8"/>
        <v>1638.5958792000001</v>
      </c>
      <c r="AC18" s="18">
        <f t="shared" si="9"/>
        <v>115.94299999999998</v>
      </c>
      <c r="AD18" s="19">
        <f t="shared" si="10"/>
        <v>3654.3103599999995</v>
      </c>
      <c r="AF18" s="18">
        <f t="shared" si="11"/>
        <v>5.2184999999999997</v>
      </c>
      <c r="AG18" s="19">
        <f t="shared" si="12"/>
        <v>247.10840000000002</v>
      </c>
      <c r="AI18" s="4">
        <f t="shared" si="13"/>
        <v>121.16149999999999</v>
      </c>
      <c r="AJ18" s="23">
        <f t="shared" si="14"/>
        <v>3901.4187599999996</v>
      </c>
      <c r="AL18" s="23">
        <f t="shared" si="15"/>
        <v>195.07093799999998</v>
      </c>
      <c r="AM18" s="23">
        <f t="shared" si="16"/>
        <v>4096.4896979999994</v>
      </c>
    </row>
    <row r="19" spans="1:39" x14ac:dyDescent="0.2">
      <c r="A19" s="2" t="s">
        <v>21</v>
      </c>
      <c r="B19" s="2">
        <v>68</v>
      </c>
      <c r="C19" s="22" t="s">
        <v>36</v>
      </c>
      <c r="D19" s="17">
        <f>+R19/Q19</f>
        <v>35.952388059701498</v>
      </c>
      <c r="E19" s="18">
        <v>0</v>
      </c>
      <c r="F19" s="19">
        <v>874.72</v>
      </c>
      <c r="H19" s="18"/>
      <c r="I19" s="19"/>
      <c r="K19" s="18">
        <f t="shared" si="1"/>
        <v>0</v>
      </c>
      <c r="L19" s="19">
        <f t="shared" si="2"/>
        <v>874.72</v>
      </c>
      <c r="N19" s="19">
        <f t="shared" si="3"/>
        <v>43.736000000000004</v>
      </c>
      <c r="O19" s="19">
        <f t="shared" si="4"/>
        <v>918.45600000000002</v>
      </c>
      <c r="Q19" s="18">
        <v>67</v>
      </c>
      <c r="R19" s="19">
        <v>2408.8100000000004</v>
      </c>
      <c r="T19" s="18">
        <v>16</v>
      </c>
      <c r="U19" s="19">
        <v>857.49</v>
      </c>
      <c r="W19" s="18">
        <f t="shared" si="5"/>
        <v>83</v>
      </c>
      <c r="X19" s="19">
        <f t="shared" si="6"/>
        <v>3266.3</v>
      </c>
      <c r="Y19" s="19"/>
      <c r="Z19" s="19">
        <f t="shared" si="7"/>
        <v>163.31500000000003</v>
      </c>
      <c r="AA19" s="19">
        <f t="shared" si="8"/>
        <v>3429.6150000000002</v>
      </c>
      <c r="AC19" s="18">
        <f t="shared" si="9"/>
        <v>67</v>
      </c>
      <c r="AD19" s="19">
        <f t="shared" si="10"/>
        <v>3283.5300000000007</v>
      </c>
      <c r="AF19" s="18">
        <f t="shared" si="11"/>
        <v>16</v>
      </c>
      <c r="AG19" s="19">
        <f t="shared" si="12"/>
        <v>857.49</v>
      </c>
      <c r="AI19" s="4">
        <f t="shared" si="13"/>
        <v>83</v>
      </c>
      <c r="AJ19" s="23">
        <f t="shared" si="14"/>
        <v>4141.0200000000004</v>
      </c>
      <c r="AL19" s="23">
        <f t="shared" si="15"/>
        <v>207.05100000000004</v>
      </c>
      <c r="AM19" s="23">
        <f t="shared" si="16"/>
        <v>4348.0710000000008</v>
      </c>
    </row>
    <row r="20" spans="1:39" x14ac:dyDescent="0.2">
      <c r="A20" s="2" t="s">
        <v>28</v>
      </c>
      <c r="B20" s="2">
        <v>70</v>
      </c>
      <c r="C20" s="22" t="s">
        <v>37</v>
      </c>
      <c r="D20" s="17">
        <f>+AD20/AC20</f>
        <v>33.100435267559746</v>
      </c>
      <c r="E20" s="18">
        <v>80.806699999999992</v>
      </c>
      <c r="F20" s="19">
        <v>2675.3760719999996</v>
      </c>
      <c r="H20" s="18">
        <v>5.1960999999999995</v>
      </c>
      <c r="I20" s="19">
        <v>258.67915200000004</v>
      </c>
      <c r="K20" s="18">
        <f t="shared" si="1"/>
        <v>86.002799999999993</v>
      </c>
      <c r="L20" s="19">
        <f t="shared" si="2"/>
        <v>2934.0552239999997</v>
      </c>
      <c r="N20" s="19">
        <f t="shared" si="3"/>
        <v>146.7027612</v>
      </c>
      <c r="O20" s="19">
        <f t="shared" si="4"/>
        <v>3080.7579851999999</v>
      </c>
      <c r="Q20" s="18">
        <v>50.537799999999997</v>
      </c>
      <c r="R20" s="19">
        <v>1672.1840480000001</v>
      </c>
      <c r="T20" s="18">
        <v>2.7973999999999997</v>
      </c>
      <c r="U20" s="19">
        <v>139.032768</v>
      </c>
      <c r="W20" s="18">
        <f t="shared" si="5"/>
        <v>53.3352</v>
      </c>
      <c r="X20" s="19">
        <f t="shared" si="6"/>
        <v>1811.2168160000001</v>
      </c>
      <c r="Y20" s="19"/>
      <c r="Z20" s="19">
        <f t="shared" si="7"/>
        <v>90.560840800000008</v>
      </c>
      <c r="AA20" s="19">
        <f t="shared" si="8"/>
        <v>1901.7776568000002</v>
      </c>
      <c r="AC20" s="18">
        <f t="shared" si="9"/>
        <v>131.34449999999998</v>
      </c>
      <c r="AD20" s="19">
        <f t="shared" si="10"/>
        <v>4347.5601200000001</v>
      </c>
      <c r="AF20" s="18">
        <f t="shared" si="11"/>
        <v>7.9934999999999992</v>
      </c>
      <c r="AG20" s="19">
        <f t="shared" si="12"/>
        <v>397.71192000000008</v>
      </c>
      <c r="AI20" s="4">
        <f t="shared" si="13"/>
        <v>139.33799999999999</v>
      </c>
      <c r="AJ20" s="23">
        <f t="shared" si="14"/>
        <v>4745.2720399999998</v>
      </c>
      <c r="AL20" s="23">
        <f t="shared" si="15"/>
        <v>237.26360199999999</v>
      </c>
      <c r="AM20" s="23">
        <f t="shared" si="16"/>
        <v>4982.5356419999998</v>
      </c>
    </row>
    <row r="21" spans="1:39" x14ac:dyDescent="0.2">
      <c r="A21" s="2" t="s">
        <v>26</v>
      </c>
      <c r="B21" s="2">
        <v>80</v>
      </c>
      <c r="C21" s="22" t="s">
        <v>38</v>
      </c>
      <c r="D21" s="17">
        <f>+AG21/1.5/1.5</f>
        <v>35.346666666666671</v>
      </c>
      <c r="E21" s="18"/>
      <c r="F21" s="19"/>
      <c r="H21" s="18">
        <v>1.5</v>
      </c>
      <c r="I21" s="19">
        <v>79.53</v>
      </c>
      <c r="K21" s="18">
        <f t="shared" si="1"/>
        <v>1.5</v>
      </c>
      <c r="L21" s="19">
        <f t="shared" si="2"/>
        <v>79.53</v>
      </c>
      <c r="N21" s="19">
        <f t="shared" si="3"/>
        <v>3.9765000000000001</v>
      </c>
      <c r="O21" s="19">
        <f t="shared" si="4"/>
        <v>83.506500000000003</v>
      </c>
      <c r="Q21" s="18"/>
      <c r="R21" s="19"/>
      <c r="T21" s="18"/>
      <c r="U21" s="19"/>
      <c r="W21" s="18">
        <f t="shared" si="5"/>
        <v>0</v>
      </c>
      <c r="X21" s="19">
        <f t="shared" si="6"/>
        <v>0</v>
      </c>
      <c r="Y21" s="19"/>
      <c r="Z21" s="19">
        <f t="shared" si="7"/>
        <v>0</v>
      </c>
      <c r="AA21" s="19">
        <f t="shared" si="8"/>
        <v>0</v>
      </c>
      <c r="AC21" s="18">
        <f t="shared" si="9"/>
        <v>0</v>
      </c>
      <c r="AD21" s="19">
        <f t="shared" si="10"/>
        <v>0</v>
      </c>
      <c r="AF21" s="18">
        <f t="shared" si="11"/>
        <v>1.5</v>
      </c>
      <c r="AG21" s="19">
        <f t="shared" si="12"/>
        <v>79.53</v>
      </c>
      <c r="AI21" s="4">
        <f t="shared" si="13"/>
        <v>1.5</v>
      </c>
      <c r="AJ21" s="23">
        <f t="shared" si="14"/>
        <v>79.53</v>
      </c>
      <c r="AL21" s="23">
        <f t="shared" si="15"/>
        <v>3.9765000000000001</v>
      </c>
      <c r="AM21" s="23">
        <f t="shared" si="16"/>
        <v>83.506500000000003</v>
      </c>
    </row>
    <row r="22" spans="1:39" x14ac:dyDescent="0.2">
      <c r="A22" s="2" t="s">
        <v>21</v>
      </c>
      <c r="B22" s="2">
        <v>83</v>
      </c>
      <c r="C22" s="22" t="s">
        <v>39</v>
      </c>
      <c r="D22" s="17">
        <f t="shared" ref="D22:D64" si="17">+AD22/AC22</f>
        <v>28.24</v>
      </c>
      <c r="E22" s="18"/>
      <c r="F22" s="19"/>
      <c r="H22" s="18"/>
      <c r="I22" s="19"/>
      <c r="K22" s="18">
        <f t="shared" si="1"/>
        <v>0</v>
      </c>
      <c r="L22" s="19">
        <f t="shared" si="2"/>
        <v>0</v>
      </c>
      <c r="N22" s="19">
        <f t="shared" si="3"/>
        <v>0</v>
      </c>
      <c r="O22" s="19">
        <f t="shared" si="4"/>
        <v>0</v>
      </c>
      <c r="Q22" s="18">
        <v>2.5</v>
      </c>
      <c r="R22" s="19">
        <v>70.599999999999994</v>
      </c>
      <c r="T22" s="18"/>
      <c r="U22" s="19"/>
      <c r="W22" s="18">
        <f t="shared" si="5"/>
        <v>2.5</v>
      </c>
      <c r="X22" s="19">
        <f t="shared" si="6"/>
        <v>70.599999999999994</v>
      </c>
      <c r="Y22" s="19"/>
      <c r="Z22" s="19">
        <f t="shared" si="7"/>
        <v>3.53</v>
      </c>
      <c r="AA22" s="19">
        <f t="shared" si="8"/>
        <v>74.13</v>
      </c>
      <c r="AC22" s="18">
        <f t="shared" si="9"/>
        <v>2.5</v>
      </c>
      <c r="AD22" s="19">
        <f t="shared" si="10"/>
        <v>70.599999999999994</v>
      </c>
      <c r="AF22" s="18">
        <f t="shared" si="11"/>
        <v>0</v>
      </c>
      <c r="AG22" s="19">
        <f t="shared" si="12"/>
        <v>0</v>
      </c>
      <c r="AI22" s="4">
        <f t="shared" si="13"/>
        <v>2.5</v>
      </c>
      <c r="AJ22" s="23">
        <f t="shared" si="14"/>
        <v>70.599999999999994</v>
      </c>
      <c r="AL22" s="23">
        <f t="shared" si="15"/>
        <v>3.53</v>
      </c>
      <c r="AM22" s="23">
        <f t="shared" si="16"/>
        <v>74.13</v>
      </c>
    </row>
    <row r="23" spans="1:39" x14ac:dyDescent="0.2">
      <c r="A23" s="2" t="s">
        <v>26</v>
      </c>
      <c r="B23" s="2">
        <v>91</v>
      </c>
      <c r="C23" s="22" t="s">
        <v>40</v>
      </c>
      <c r="D23" s="17">
        <f t="shared" si="17"/>
        <v>30.836363636363636</v>
      </c>
      <c r="E23" s="18">
        <v>22</v>
      </c>
      <c r="F23" s="19">
        <v>678.4</v>
      </c>
      <c r="H23" s="18">
        <v>2</v>
      </c>
      <c r="I23" s="19">
        <v>93.12</v>
      </c>
      <c r="K23" s="18">
        <f t="shared" si="1"/>
        <v>24</v>
      </c>
      <c r="L23" s="19">
        <f t="shared" si="2"/>
        <v>771.52</v>
      </c>
      <c r="N23" s="19">
        <f t="shared" si="3"/>
        <v>38.576000000000001</v>
      </c>
      <c r="O23" s="19">
        <f t="shared" si="4"/>
        <v>810.096</v>
      </c>
      <c r="Q23" s="18"/>
      <c r="R23" s="19"/>
      <c r="T23" s="18">
        <v>10</v>
      </c>
      <c r="U23" s="19">
        <v>465.6</v>
      </c>
      <c r="W23" s="18">
        <f t="shared" si="5"/>
        <v>10</v>
      </c>
      <c r="X23" s="19">
        <f t="shared" si="6"/>
        <v>465.6</v>
      </c>
      <c r="Y23" s="19"/>
      <c r="Z23" s="19">
        <f t="shared" si="7"/>
        <v>23.28</v>
      </c>
      <c r="AA23" s="19">
        <f t="shared" si="8"/>
        <v>488.88</v>
      </c>
      <c r="AC23" s="18">
        <f t="shared" si="9"/>
        <v>22</v>
      </c>
      <c r="AD23" s="19">
        <f t="shared" si="10"/>
        <v>678.4</v>
      </c>
      <c r="AF23" s="18">
        <f t="shared" si="11"/>
        <v>12</v>
      </c>
      <c r="AG23" s="19">
        <f t="shared" si="12"/>
        <v>558.72</v>
      </c>
      <c r="AI23" s="4">
        <f t="shared" si="13"/>
        <v>34</v>
      </c>
      <c r="AJ23" s="23">
        <f t="shared" si="14"/>
        <v>1237.1199999999999</v>
      </c>
      <c r="AL23" s="23">
        <f t="shared" si="15"/>
        <v>61.855999999999995</v>
      </c>
      <c r="AM23" s="23">
        <f t="shared" si="16"/>
        <v>1298.9759999999999</v>
      </c>
    </row>
    <row r="24" spans="1:39" x14ac:dyDescent="0.2">
      <c r="A24" s="2" t="s">
        <v>23</v>
      </c>
      <c r="B24" s="2">
        <v>94</v>
      </c>
      <c r="C24" s="22" t="s">
        <v>41</v>
      </c>
      <c r="D24" s="17">
        <f t="shared" si="17"/>
        <v>66.103822950819676</v>
      </c>
      <c r="E24" s="18">
        <v>64.964999999999989</v>
      </c>
      <c r="F24" s="19">
        <v>4294.4348579999996</v>
      </c>
      <c r="H24" s="18">
        <v>0</v>
      </c>
      <c r="I24" s="19">
        <v>0</v>
      </c>
      <c r="K24" s="18">
        <f t="shared" si="1"/>
        <v>64.964999999999989</v>
      </c>
      <c r="L24" s="19">
        <f t="shared" si="2"/>
        <v>4294.4348579999996</v>
      </c>
      <c r="N24" s="19">
        <f t="shared" si="3"/>
        <v>214.72174289999998</v>
      </c>
      <c r="O24" s="19">
        <f t="shared" si="4"/>
        <v>4509.1566008999998</v>
      </c>
      <c r="Q24" s="18">
        <v>43.31</v>
      </c>
      <c r="R24" s="19">
        <v>2862.9565720000001</v>
      </c>
      <c r="T24" s="18">
        <v>0</v>
      </c>
      <c r="U24" s="19">
        <v>0</v>
      </c>
      <c r="W24" s="18">
        <f t="shared" si="5"/>
        <v>43.31</v>
      </c>
      <c r="X24" s="19">
        <f t="shared" si="6"/>
        <v>2862.9565720000001</v>
      </c>
      <c r="Y24" s="19"/>
      <c r="Z24" s="19">
        <f t="shared" si="7"/>
        <v>143.1478286</v>
      </c>
      <c r="AA24" s="19">
        <f t="shared" si="8"/>
        <v>3006.1044006000002</v>
      </c>
      <c r="AC24" s="18">
        <f t="shared" si="9"/>
        <v>108.27499999999999</v>
      </c>
      <c r="AD24" s="19">
        <f t="shared" si="10"/>
        <v>7157.3914299999997</v>
      </c>
      <c r="AF24" s="18">
        <f t="shared" si="11"/>
        <v>0</v>
      </c>
      <c r="AG24" s="19">
        <f t="shared" si="12"/>
        <v>0</v>
      </c>
      <c r="AI24" s="4">
        <f t="shared" si="13"/>
        <v>108.27499999999999</v>
      </c>
      <c r="AJ24" s="23">
        <f t="shared" si="14"/>
        <v>7157.3914299999997</v>
      </c>
      <c r="AL24" s="23">
        <f t="shared" si="15"/>
        <v>357.86957150000001</v>
      </c>
      <c r="AM24" s="23">
        <f t="shared" si="16"/>
        <v>7515.2610015</v>
      </c>
    </row>
    <row r="25" spans="1:39" x14ac:dyDescent="0.2">
      <c r="A25" s="2" t="s">
        <v>42</v>
      </c>
      <c r="B25" s="2">
        <v>95</v>
      </c>
      <c r="C25" s="5" t="s">
        <v>43</v>
      </c>
      <c r="D25" s="17">
        <f t="shared" si="17"/>
        <v>36.126674113376083</v>
      </c>
      <c r="E25" s="18">
        <v>1753</v>
      </c>
      <c r="F25" s="19">
        <v>63332.15999999988</v>
      </c>
      <c r="H25" s="18">
        <v>241</v>
      </c>
      <c r="I25" s="19">
        <v>13066.440000000004</v>
      </c>
      <c r="K25" s="18">
        <f t="shared" si="1"/>
        <v>1994</v>
      </c>
      <c r="L25" s="19">
        <f t="shared" si="2"/>
        <v>76398.599999999889</v>
      </c>
      <c r="N25" s="19">
        <f t="shared" si="3"/>
        <v>3819.9299999999948</v>
      </c>
      <c r="O25" s="19">
        <f t="shared" si="4"/>
        <v>80218.529999999882</v>
      </c>
      <c r="Q25" s="18">
        <v>37.5</v>
      </c>
      <c r="R25" s="19">
        <v>1352.6499999999996</v>
      </c>
      <c r="T25" s="18">
        <v>4</v>
      </c>
      <c r="U25" s="19">
        <v>214.41</v>
      </c>
      <c r="W25" s="18">
        <f t="shared" si="5"/>
        <v>41.5</v>
      </c>
      <c r="X25" s="19">
        <f t="shared" si="6"/>
        <v>1567.0599999999997</v>
      </c>
      <c r="Y25" s="19"/>
      <c r="Z25" s="19">
        <f t="shared" si="7"/>
        <v>78.352999999999994</v>
      </c>
      <c r="AA25" s="19">
        <f t="shared" si="8"/>
        <v>1645.4129999999998</v>
      </c>
      <c r="AC25" s="18">
        <f t="shared" si="9"/>
        <v>1790.5</v>
      </c>
      <c r="AD25" s="19">
        <f t="shared" si="10"/>
        <v>64684.809999999881</v>
      </c>
      <c r="AF25" s="18">
        <f t="shared" si="11"/>
        <v>245</v>
      </c>
      <c r="AG25" s="19">
        <f t="shared" si="12"/>
        <v>13280.850000000004</v>
      </c>
      <c r="AI25" s="4">
        <f t="shared" si="13"/>
        <v>2035.5</v>
      </c>
      <c r="AJ25" s="23">
        <f t="shared" si="14"/>
        <v>77965.659999999887</v>
      </c>
      <c r="AL25" s="23">
        <f t="shared" si="15"/>
        <v>3898.2829999999944</v>
      </c>
      <c r="AM25" s="23">
        <f t="shared" si="16"/>
        <v>81863.942999999883</v>
      </c>
    </row>
    <row r="26" spans="1:39" x14ac:dyDescent="0.2">
      <c r="A26" s="2" t="s">
        <v>44</v>
      </c>
      <c r="B26" s="2">
        <v>102</v>
      </c>
      <c r="C26" s="5" t="s">
        <v>45</v>
      </c>
      <c r="D26" s="17">
        <f t="shared" si="17"/>
        <v>61.160888888888877</v>
      </c>
      <c r="E26" s="18"/>
      <c r="F26" s="19"/>
      <c r="H26" s="18"/>
      <c r="I26" s="19"/>
      <c r="K26" s="18">
        <f t="shared" si="1"/>
        <v>0</v>
      </c>
      <c r="L26" s="19">
        <f t="shared" si="2"/>
        <v>0</v>
      </c>
      <c r="N26" s="19">
        <f t="shared" si="3"/>
        <v>0</v>
      </c>
      <c r="O26" s="19">
        <f t="shared" si="4"/>
        <v>0</v>
      </c>
      <c r="Q26" s="18">
        <v>22.5</v>
      </c>
      <c r="R26" s="19">
        <v>1376.1199999999997</v>
      </c>
      <c r="T26" s="18"/>
      <c r="U26" s="19"/>
      <c r="W26" s="18">
        <f t="shared" si="5"/>
        <v>22.5</v>
      </c>
      <c r="X26" s="19">
        <f t="shared" si="6"/>
        <v>1376.1199999999997</v>
      </c>
      <c r="Y26" s="19"/>
      <c r="Z26" s="19">
        <f t="shared" si="7"/>
        <v>68.805999999999983</v>
      </c>
      <c r="AA26" s="19">
        <f t="shared" si="8"/>
        <v>1444.9259999999997</v>
      </c>
      <c r="AC26" s="18">
        <f t="shared" si="9"/>
        <v>22.5</v>
      </c>
      <c r="AD26" s="19">
        <f t="shared" si="10"/>
        <v>1376.1199999999997</v>
      </c>
      <c r="AF26" s="18">
        <f t="shared" si="11"/>
        <v>0</v>
      </c>
      <c r="AG26" s="19">
        <f t="shared" si="12"/>
        <v>0</v>
      </c>
      <c r="AI26" s="4">
        <f t="shared" si="13"/>
        <v>22.5</v>
      </c>
      <c r="AJ26" s="23">
        <f t="shared" si="14"/>
        <v>1376.1199999999997</v>
      </c>
      <c r="AL26" s="23">
        <f t="shared" si="15"/>
        <v>68.805999999999983</v>
      </c>
      <c r="AM26" s="23">
        <f t="shared" si="16"/>
        <v>1444.9259999999997</v>
      </c>
    </row>
    <row r="27" spans="1:39" x14ac:dyDescent="0.2">
      <c r="A27" s="2" t="s">
        <v>26</v>
      </c>
      <c r="B27" s="2">
        <v>109</v>
      </c>
      <c r="C27" s="22" t="s">
        <v>46</v>
      </c>
      <c r="D27" s="17">
        <f t="shared" si="17"/>
        <v>40.305750000000003</v>
      </c>
      <c r="E27" s="18">
        <v>26</v>
      </c>
      <c r="F27" s="19">
        <v>1052.97</v>
      </c>
      <c r="H27" s="18">
        <v>8.5</v>
      </c>
      <c r="I27" s="19">
        <v>515.1</v>
      </c>
      <c r="K27" s="18">
        <f t="shared" si="1"/>
        <v>34.5</v>
      </c>
      <c r="L27" s="19">
        <f t="shared" si="2"/>
        <v>1568.0700000000002</v>
      </c>
      <c r="N27" s="19">
        <f t="shared" si="3"/>
        <v>78.403500000000008</v>
      </c>
      <c r="O27" s="19">
        <f t="shared" si="4"/>
        <v>1646.4735000000001</v>
      </c>
      <c r="Q27" s="18">
        <v>14</v>
      </c>
      <c r="R27" s="19">
        <v>559.26</v>
      </c>
      <c r="T27" s="18">
        <v>12</v>
      </c>
      <c r="U27" s="19">
        <v>771.12</v>
      </c>
      <c r="W27" s="18">
        <f t="shared" si="5"/>
        <v>26</v>
      </c>
      <c r="X27" s="19">
        <f t="shared" si="6"/>
        <v>1330.38</v>
      </c>
      <c r="Y27" s="19"/>
      <c r="Z27" s="19">
        <f t="shared" si="7"/>
        <v>66.519000000000005</v>
      </c>
      <c r="AA27" s="19">
        <f t="shared" si="8"/>
        <v>1396.8990000000001</v>
      </c>
      <c r="AC27" s="18">
        <f t="shared" si="9"/>
        <v>40</v>
      </c>
      <c r="AD27" s="19">
        <f t="shared" si="10"/>
        <v>1612.23</v>
      </c>
      <c r="AF27" s="18">
        <f t="shared" si="11"/>
        <v>20.5</v>
      </c>
      <c r="AG27" s="19">
        <f t="shared" si="12"/>
        <v>1286.22</v>
      </c>
      <c r="AI27" s="4">
        <f t="shared" si="13"/>
        <v>60.5</v>
      </c>
      <c r="AJ27" s="23">
        <f t="shared" si="14"/>
        <v>2898.45</v>
      </c>
      <c r="AL27" s="23">
        <f t="shared" si="15"/>
        <v>144.92249999999999</v>
      </c>
      <c r="AM27" s="23">
        <f t="shared" si="16"/>
        <v>3043.3724999999999</v>
      </c>
    </row>
    <row r="28" spans="1:39" x14ac:dyDescent="0.2">
      <c r="A28" s="2" t="s">
        <v>47</v>
      </c>
      <c r="B28" s="2">
        <v>113</v>
      </c>
      <c r="C28" s="22" t="s">
        <v>48</v>
      </c>
      <c r="D28" s="17">
        <f t="shared" si="17"/>
        <v>29.520000000000003</v>
      </c>
      <c r="E28" s="18">
        <v>49.5</v>
      </c>
      <c r="F28" s="19">
        <v>1414.7100000000003</v>
      </c>
      <c r="H28" s="18"/>
      <c r="I28" s="19"/>
      <c r="K28" s="18">
        <f t="shared" si="1"/>
        <v>49.5</v>
      </c>
      <c r="L28" s="19">
        <f t="shared" si="2"/>
        <v>1414.7100000000003</v>
      </c>
      <c r="N28" s="19">
        <f t="shared" si="3"/>
        <v>70.735500000000016</v>
      </c>
      <c r="O28" s="19">
        <f t="shared" si="4"/>
        <v>1485.4455000000003</v>
      </c>
      <c r="Q28" s="18">
        <v>30.5</v>
      </c>
      <c r="R28" s="19">
        <v>946.89000000000021</v>
      </c>
      <c r="T28" s="18"/>
      <c r="U28" s="19"/>
      <c r="W28" s="18">
        <f t="shared" si="5"/>
        <v>30.5</v>
      </c>
      <c r="X28" s="19">
        <f t="shared" si="6"/>
        <v>946.89000000000021</v>
      </c>
      <c r="Y28" s="19"/>
      <c r="Z28" s="19">
        <f t="shared" si="7"/>
        <v>47.344500000000011</v>
      </c>
      <c r="AA28" s="19">
        <f t="shared" si="8"/>
        <v>994.23450000000025</v>
      </c>
      <c r="AC28" s="18">
        <f t="shared" si="9"/>
        <v>80</v>
      </c>
      <c r="AD28" s="19">
        <f t="shared" si="10"/>
        <v>2361.6000000000004</v>
      </c>
      <c r="AF28" s="18">
        <f t="shared" si="11"/>
        <v>0</v>
      </c>
      <c r="AG28" s="19">
        <f t="shared" si="12"/>
        <v>0</v>
      </c>
      <c r="AI28" s="4">
        <f t="shared" si="13"/>
        <v>80</v>
      </c>
      <c r="AJ28" s="23">
        <f t="shared" si="14"/>
        <v>2361.6000000000004</v>
      </c>
      <c r="AL28" s="23">
        <f t="shared" si="15"/>
        <v>118.08000000000003</v>
      </c>
      <c r="AM28" s="23">
        <f t="shared" si="16"/>
        <v>2479.6800000000003</v>
      </c>
    </row>
    <row r="29" spans="1:39" x14ac:dyDescent="0.2">
      <c r="A29" s="2" t="s">
        <v>26</v>
      </c>
      <c r="B29" s="2">
        <v>115</v>
      </c>
      <c r="C29" s="22" t="s">
        <v>27</v>
      </c>
      <c r="D29" s="17">
        <f t="shared" si="17"/>
        <v>36.051354838709671</v>
      </c>
      <c r="E29" s="18">
        <v>20</v>
      </c>
      <c r="F29" s="19">
        <v>720.32999999999993</v>
      </c>
      <c r="H29" s="18">
        <v>2.5</v>
      </c>
      <c r="I29" s="19">
        <v>134.63</v>
      </c>
      <c r="K29" s="18">
        <f t="shared" si="1"/>
        <v>22.5</v>
      </c>
      <c r="L29" s="19">
        <f t="shared" si="2"/>
        <v>854.95999999999992</v>
      </c>
      <c r="N29" s="19">
        <f t="shared" si="3"/>
        <v>42.747999999999998</v>
      </c>
      <c r="O29" s="19">
        <f t="shared" si="4"/>
        <v>897.70799999999997</v>
      </c>
      <c r="Q29" s="18">
        <v>57.5</v>
      </c>
      <c r="R29" s="19">
        <v>2073.6499999999996</v>
      </c>
      <c r="T29" s="18">
        <v>12.5</v>
      </c>
      <c r="U29" s="19">
        <v>687.53</v>
      </c>
      <c r="W29" s="18">
        <f t="shared" si="5"/>
        <v>70</v>
      </c>
      <c r="X29" s="19">
        <f t="shared" si="6"/>
        <v>2761.1799999999994</v>
      </c>
      <c r="Y29" s="19"/>
      <c r="Z29" s="19">
        <f t="shared" si="7"/>
        <v>138.05899999999997</v>
      </c>
      <c r="AA29" s="19">
        <f t="shared" si="8"/>
        <v>2899.2389999999996</v>
      </c>
      <c r="AC29" s="18">
        <f t="shared" si="9"/>
        <v>77.5</v>
      </c>
      <c r="AD29" s="19">
        <f t="shared" si="10"/>
        <v>2793.9799999999996</v>
      </c>
      <c r="AF29" s="18">
        <f t="shared" si="11"/>
        <v>15</v>
      </c>
      <c r="AG29" s="19">
        <f t="shared" si="12"/>
        <v>822.16</v>
      </c>
      <c r="AI29" s="4">
        <f t="shared" si="13"/>
        <v>92.5</v>
      </c>
      <c r="AJ29" s="23">
        <f t="shared" si="14"/>
        <v>3616.1399999999994</v>
      </c>
      <c r="AL29" s="23">
        <f t="shared" si="15"/>
        <v>180.80699999999999</v>
      </c>
      <c r="AM29" s="23">
        <f t="shared" si="16"/>
        <v>3796.9469999999992</v>
      </c>
    </row>
    <row r="30" spans="1:39" x14ac:dyDescent="0.2">
      <c r="A30" s="2" t="s">
        <v>47</v>
      </c>
      <c r="B30" s="2">
        <v>116</v>
      </c>
      <c r="C30" s="22" t="s">
        <v>49</v>
      </c>
      <c r="D30" s="17">
        <f t="shared" si="17"/>
        <v>36.71</v>
      </c>
      <c r="E30" s="18">
        <v>8</v>
      </c>
      <c r="F30" s="19">
        <v>293.68</v>
      </c>
      <c r="H30" s="18">
        <v>1</v>
      </c>
      <c r="I30" s="19">
        <v>55.06</v>
      </c>
      <c r="K30" s="18">
        <f t="shared" si="1"/>
        <v>9</v>
      </c>
      <c r="L30" s="19">
        <f t="shared" si="2"/>
        <v>348.74</v>
      </c>
      <c r="N30" s="19">
        <f t="shared" si="3"/>
        <v>17.437000000000001</v>
      </c>
      <c r="O30" s="19">
        <f t="shared" si="4"/>
        <v>366.17700000000002</v>
      </c>
      <c r="Q30" s="18"/>
      <c r="R30" s="19"/>
      <c r="T30" s="18">
        <v>12.5</v>
      </c>
      <c r="U30" s="19">
        <v>688.29</v>
      </c>
      <c r="W30" s="18">
        <f t="shared" si="5"/>
        <v>12.5</v>
      </c>
      <c r="X30" s="19">
        <f t="shared" si="6"/>
        <v>688.29</v>
      </c>
      <c r="Y30" s="19"/>
      <c r="Z30" s="19">
        <f t="shared" si="7"/>
        <v>34.414499999999997</v>
      </c>
      <c r="AA30" s="19">
        <f t="shared" si="8"/>
        <v>722.70449999999994</v>
      </c>
      <c r="AC30" s="18">
        <f t="shared" si="9"/>
        <v>8</v>
      </c>
      <c r="AD30" s="19">
        <f t="shared" si="10"/>
        <v>293.68</v>
      </c>
      <c r="AF30" s="18">
        <f t="shared" si="11"/>
        <v>13.5</v>
      </c>
      <c r="AG30" s="19">
        <f t="shared" si="12"/>
        <v>743.34999999999991</v>
      </c>
      <c r="AI30" s="4">
        <f t="shared" si="13"/>
        <v>21.5</v>
      </c>
      <c r="AJ30" s="23">
        <f t="shared" si="14"/>
        <v>1037.03</v>
      </c>
      <c r="AL30" s="23">
        <f t="shared" si="15"/>
        <v>51.851500000000001</v>
      </c>
      <c r="AM30" s="23">
        <f t="shared" si="16"/>
        <v>1088.8815</v>
      </c>
    </row>
    <row r="31" spans="1:39" x14ac:dyDescent="0.2">
      <c r="A31" s="2" t="s">
        <v>26</v>
      </c>
      <c r="B31" s="2">
        <v>121</v>
      </c>
      <c r="C31" s="22" t="s">
        <v>40</v>
      </c>
      <c r="D31" s="17">
        <f t="shared" si="17"/>
        <v>29.740000000000002</v>
      </c>
      <c r="E31" s="18">
        <v>27</v>
      </c>
      <c r="F31" s="19">
        <v>803.90000000000009</v>
      </c>
      <c r="H31" s="18">
        <v>26.5</v>
      </c>
      <c r="I31" s="19">
        <v>1182.2699999999998</v>
      </c>
      <c r="K31" s="18">
        <f t="shared" si="1"/>
        <v>53.5</v>
      </c>
      <c r="L31" s="19">
        <f t="shared" si="2"/>
        <v>1986.1699999999998</v>
      </c>
      <c r="N31" s="19">
        <f t="shared" si="3"/>
        <v>99.308499999999995</v>
      </c>
      <c r="O31" s="19">
        <f t="shared" si="4"/>
        <v>2085.4784999999997</v>
      </c>
      <c r="Q31" s="18">
        <v>6.5</v>
      </c>
      <c r="R31" s="19">
        <v>192.39</v>
      </c>
      <c r="T31" s="18">
        <v>6.5</v>
      </c>
      <c r="U31" s="19">
        <v>288.58</v>
      </c>
      <c r="W31" s="18">
        <f t="shared" si="5"/>
        <v>13</v>
      </c>
      <c r="X31" s="19">
        <f t="shared" si="6"/>
        <v>480.96999999999997</v>
      </c>
      <c r="Y31" s="19"/>
      <c r="Z31" s="19">
        <f t="shared" si="7"/>
        <v>24.048500000000001</v>
      </c>
      <c r="AA31" s="19">
        <f t="shared" si="8"/>
        <v>505.01849999999996</v>
      </c>
      <c r="AC31" s="18">
        <f t="shared" si="9"/>
        <v>33.5</v>
      </c>
      <c r="AD31" s="19">
        <f t="shared" si="10"/>
        <v>996.29000000000008</v>
      </c>
      <c r="AF31" s="18">
        <f t="shared" si="11"/>
        <v>33</v>
      </c>
      <c r="AG31" s="19">
        <f t="shared" si="12"/>
        <v>1470.8499999999997</v>
      </c>
      <c r="AI31" s="4">
        <f t="shared" si="13"/>
        <v>66.5</v>
      </c>
      <c r="AJ31" s="23">
        <f t="shared" si="14"/>
        <v>2467.14</v>
      </c>
      <c r="AL31" s="23">
        <f t="shared" si="15"/>
        <v>123.357</v>
      </c>
      <c r="AM31" s="23">
        <f t="shared" si="16"/>
        <v>2590.4969999999998</v>
      </c>
    </row>
    <row r="32" spans="1:39" x14ac:dyDescent="0.2">
      <c r="A32" s="2" t="s">
        <v>28</v>
      </c>
      <c r="B32" s="2">
        <v>131</v>
      </c>
      <c r="C32" s="22" t="s">
        <v>50</v>
      </c>
      <c r="D32" s="17">
        <f t="shared" si="17"/>
        <v>37.765153117780322</v>
      </c>
      <c r="E32" s="18">
        <v>81.979299999999995</v>
      </c>
      <c r="F32" s="19">
        <v>3095.8725719999998</v>
      </c>
      <c r="H32" s="18">
        <v>3.9191999999999991</v>
      </c>
      <c r="I32" s="19">
        <v>222.835914</v>
      </c>
      <c r="K32" s="18">
        <f t="shared" si="1"/>
        <v>85.898499999999999</v>
      </c>
      <c r="L32" s="19">
        <f t="shared" si="2"/>
        <v>3318.7084859999995</v>
      </c>
      <c r="N32" s="19">
        <f t="shared" si="3"/>
        <v>165.93542429999999</v>
      </c>
      <c r="O32" s="19">
        <f t="shared" si="4"/>
        <v>3484.6439102999993</v>
      </c>
      <c r="Q32" s="18">
        <v>51.986199999999997</v>
      </c>
      <c r="R32" s="19">
        <v>1963.3550479999999</v>
      </c>
      <c r="T32" s="18">
        <v>2.6128</v>
      </c>
      <c r="U32" s="19">
        <v>148.557276</v>
      </c>
      <c r="W32" s="18">
        <f t="shared" si="5"/>
        <v>54.598999999999997</v>
      </c>
      <c r="X32" s="19">
        <f t="shared" si="6"/>
        <v>2111.9123239999999</v>
      </c>
      <c r="Y32" s="19"/>
      <c r="Z32" s="19">
        <f t="shared" si="7"/>
        <v>105.59561619999999</v>
      </c>
      <c r="AA32" s="19">
        <f t="shared" si="8"/>
        <v>2217.5079402000001</v>
      </c>
      <c r="AC32" s="18">
        <f t="shared" si="9"/>
        <v>133.96549999999999</v>
      </c>
      <c r="AD32" s="19">
        <f t="shared" si="10"/>
        <v>5059.2276199999997</v>
      </c>
      <c r="AF32" s="18">
        <f t="shared" si="11"/>
        <v>6.5319999999999991</v>
      </c>
      <c r="AG32" s="19">
        <f t="shared" si="12"/>
        <v>371.39319</v>
      </c>
      <c r="AI32" s="4">
        <f t="shared" si="13"/>
        <v>140.4975</v>
      </c>
      <c r="AJ32" s="23">
        <f t="shared" si="14"/>
        <v>5430.6208099999994</v>
      </c>
      <c r="AL32" s="23">
        <f t="shared" si="15"/>
        <v>271.53104049999996</v>
      </c>
      <c r="AM32" s="23">
        <f t="shared" si="16"/>
        <v>5702.1518504999995</v>
      </c>
    </row>
    <row r="33" spans="1:39" x14ac:dyDescent="0.2">
      <c r="A33" s="2" t="s">
        <v>23</v>
      </c>
      <c r="B33" s="2">
        <v>140</v>
      </c>
      <c r="C33" s="22" t="s">
        <v>51</v>
      </c>
      <c r="D33" s="17">
        <f t="shared" si="17"/>
        <v>24.570062840385422</v>
      </c>
      <c r="E33" s="18">
        <v>50.843099999999993</v>
      </c>
      <c r="F33" s="19">
        <v>1249.2181619999999</v>
      </c>
      <c r="H33" s="18">
        <v>0</v>
      </c>
      <c r="I33" s="19">
        <v>0</v>
      </c>
      <c r="K33" s="18">
        <f t="shared" si="1"/>
        <v>50.843099999999993</v>
      </c>
      <c r="L33" s="19">
        <f t="shared" si="2"/>
        <v>1249.2181619999999</v>
      </c>
      <c r="N33" s="19">
        <f t="shared" si="3"/>
        <v>62.460908099999997</v>
      </c>
      <c r="O33" s="19">
        <f t="shared" si="4"/>
        <v>1311.6790701</v>
      </c>
      <c r="Q33" s="18">
        <v>33.895399999999995</v>
      </c>
      <c r="R33" s="19">
        <v>832.81210799999997</v>
      </c>
      <c r="T33" s="18">
        <v>0</v>
      </c>
      <c r="U33" s="19">
        <v>0</v>
      </c>
      <c r="W33" s="18">
        <f t="shared" si="5"/>
        <v>33.895399999999995</v>
      </c>
      <c r="X33" s="19">
        <f t="shared" si="6"/>
        <v>832.81210799999997</v>
      </c>
      <c r="Y33" s="19"/>
      <c r="Z33" s="19">
        <f t="shared" si="7"/>
        <v>41.640605399999998</v>
      </c>
      <c r="AA33" s="19">
        <f t="shared" si="8"/>
        <v>874.45271339999999</v>
      </c>
      <c r="AC33" s="18">
        <f t="shared" si="9"/>
        <v>84.738499999999988</v>
      </c>
      <c r="AD33" s="19">
        <f t="shared" si="10"/>
        <v>2082.0302699999997</v>
      </c>
      <c r="AF33" s="18">
        <f t="shared" si="11"/>
        <v>0</v>
      </c>
      <c r="AG33" s="19">
        <f t="shared" si="12"/>
        <v>0</v>
      </c>
      <c r="AI33" s="4">
        <f t="shared" si="13"/>
        <v>84.738499999999988</v>
      </c>
      <c r="AJ33" s="23">
        <f t="shared" si="14"/>
        <v>2082.0302699999997</v>
      </c>
      <c r="AL33" s="23">
        <f t="shared" si="15"/>
        <v>104.1015135</v>
      </c>
      <c r="AM33" s="23">
        <f t="shared" si="16"/>
        <v>2186.1317834999995</v>
      </c>
    </row>
    <row r="34" spans="1:39" x14ac:dyDescent="0.2">
      <c r="A34" s="2" t="s">
        <v>21</v>
      </c>
      <c r="B34" s="2">
        <v>146</v>
      </c>
      <c r="C34" s="22" t="s">
        <v>52</v>
      </c>
      <c r="D34" s="17">
        <f t="shared" si="17"/>
        <v>77.592989130434916</v>
      </c>
      <c r="E34" s="18"/>
      <c r="F34" s="19"/>
      <c r="H34" s="18"/>
      <c r="I34" s="19"/>
      <c r="K34" s="18">
        <f t="shared" si="1"/>
        <v>0</v>
      </c>
      <c r="L34" s="19">
        <f t="shared" si="2"/>
        <v>0</v>
      </c>
      <c r="N34" s="19">
        <f t="shared" si="3"/>
        <v>0</v>
      </c>
      <c r="O34" s="19">
        <f t="shared" si="4"/>
        <v>0</v>
      </c>
      <c r="Q34" s="18">
        <v>184</v>
      </c>
      <c r="R34" s="19">
        <v>14277.110000000024</v>
      </c>
      <c r="T34" s="18"/>
      <c r="U34" s="19"/>
      <c r="W34" s="18">
        <f t="shared" si="5"/>
        <v>184</v>
      </c>
      <c r="X34" s="19">
        <f t="shared" si="6"/>
        <v>14277.110000000024</v>
      </c>
      <c r="Y34" s="19"/>
      <c r="Z34" s="19">
        <f t="shared" si="7"/>
        <v>713.85550000000126</v>
      </c>
      <c r="AA34" s="19">
        <f t="shared" si="8"/>
        <v>14990.965500000026</v>
      </c>
      <c r="AC34" s="18">
        <f t="shared" si="9"/>
        <v>184</v>
      </c>
      <c r="AD34" s="19">
        <f t="shared" si="10"/>
        <v>14277.110000000024</v>
      </c>
      <c r="AF34" s="18">
        <f t="shared" si="11"/>
        <v>0</v>
      </c>
      <c r="AG34" s="19">
        <f t="shared" si="12"/>
        <v>0</v>
      </c>
      <c r="AI34" s="4">
        <f t="shared" si="13"/>
        <v>184</v>
      </c>
      <c r="AJ34" s="23">
        <f t="shared" si="14"/>
        <v>14277.110000000024</v>
      </c>
      <c r="AL34" s="23">
        <f t="shared" si="15"/>
        <v>713.85550000000126</v>
      </c>
      <c r="AM34" s="23">
        <f t="shared" si="16"/>
        <v>14990.965500000026</v>
      </c>
    </row>
    <row r="35" spans="1:39" x14ac:dyDescent="0.2">
      <c r="A35" s="2" t="s">
        <v>47</v>
      </c>
      <c r="B35" s="2">
        <v>147</v>
      </c>
      <c r="C35" s="22" t="s">
        <v>53</v>
      </c>
      <c r="D35" s="17">
        <f t="shared" si="17"/>
        <v>31.068529411764704</v>
      </c>
      <c r="E35" s="18">
        <v>21.5</v>
      </c>
      <c r="F35" s="19">
        <v>668.31</v>
      </c>
      <c r="H35" s="18">
        <v>15</v>
      </c>
      <c r="I35" s="19">
        <v>703</v>
      </c>
      <c r="K35" s="18">
        <f t="shared" si="1"/>
        <v>36.5</v>
      </c>
      <c r="L35" s="19">
        <f t="shared" si="2"/>
        <v>1371.31</v>
      </c>
      <c r="N35" s="19">
        <f t="shared" si="3"/>
        <v>68.5655</v>
      </c>
      <c r="O35" s="19">
        <f t="shared" si="4"/>
        <v>1439.8754999999999</v>
      </c>
      <c r="Q35" s="18">
        <v>12.5</v>
      </c>
      <c r="R35" s="19">
        <v>388.02</v>
      </c>
      <c r="T35" s="18"/>
      <c r="U35" s="19"/>
      <c r="W35" s="18">
        <f t="shared" si="5"/>
        <v>12.5</v>
      </c>
      <c r="X35" s="19">
        <f t="shared" si="6"/>
        <v>388.02</v>
      </c>
      <c r="Y35" s="19"/>
      <c r="Z35" s="19">
        <f t="shared" si="7"/>
        <v>19.401</v>
      </c>
      <c r="AA35" s="19">
        <f t="shared" si="8"/>
        <v>407.42099999999999</v>
      </c>
      <c r="AC35" s="18">
        <f t="shared" si="9"/>
        <v>34</v>
      </c>
      <c r="AD35" s="19">
        <f t="shared" si="10"/>
        <v>1056.33</v>
      </c>
      <c r="AF35" s="18">
        <f t="shared" si="11"/>
        <v>15</v>
      </c>
      <c r="AG35" s="19">
        <f t="shared" si="12"/>
        <v>703</v>
      </c>
      <c r="AI35" s="4">
        <f t="shared" si="13"/>
        <v>49</v>
      </c>
      <c r="AJ35" s="23">
        <f t="shared" si="14"/>
        <v>1759.33</v>
      </c>
      <c r="AL35" s="23">
        <f t="shared" si="15"/>
        <v>87.966499999999996</v>
      </c>
      <c r="AM35" s="23">
        <f t="shared" si="16"/>
        <v>1847.2964999999999</v>
      </c>
    </row>
    <row r="36" spans="1:39" x14ac:dyDescent="0.2">
      <c r="A36" s="2" t="s">
        <v>26</v>
      </c>
      <c r="B36" s="2">
        <v>149</v>
      </c>
      <c r="C36" s="22" t="s">
        <v>27</v>
      </c>
      <c r="D36" s="17">
        <f t="shared" si="17"/>
        <v>28.829677419354841</v>
      </c>
      <c r="E36" s="18">
        <v>12</v>
      </c>
      <c r="F36" s="19">
        <v>341.94</v>
      </c>
      <c r="H36" s="18">
        <v>17.5</v>
      </c>
      <c r="I36" s="19">
        <v>753.23</v>
      </c>
      <c r="K36" s="18">
        <f t="shared" si="1"/>
        <v>29.5</v>
      </c>
      <c r="L36" s="19">
        <f t="shared" si="2"/>
        <v>1095.17</v>
      </c>
      <c r="N36" s="19">
        <f t="shared" si="3"/>
        <v>54.758500000000005</v>
      </c>
      <c r="O36" s="19">
        <f t="shared" si="4"/>
        <v>1149.9285</v>
      </c>
      <c r="Q36" s="18">
        <v>19</v>
      </c>
      <c r="R36" s="19">
        <v>551.78</v>
      </c>
      <c r="T36" s="18">
        <v>3.5</v>
      </c>
      <c r="U36" s="19">
        <v>148.49</v>
      </c>
      <c r="W36" s="18">
        <f t="shared" si="5"/>
        <v>22.5</v>
      </c>
      <c r="X36" s="19">
        <f t="shared" si="6"/>
        <v>700.27</v>
      </c>
      <c r="Y36" s="19"/>
      <c r="Z36" s="19">
        <f t="shared" si="7"/>
        <v>35.013500000000001</v>
      </c>
      <c r="AA36" s="19">
        <f t="shared" si="8"/>
        <v>735.2835</v>
      </c>
      <c r="AC36" s="18">
        <f t="shared" si="9"/>
        <v>31</v>
      </c>
      <c r="AD36" s="19">
        <f t="shared" si="10"/>
        <v>893.72</v>
      </c>
      <c r="AF36" s="18">
        <f t="shared" si="11"/>
        <v>21</v>
      </c>
      <c r="AG36" s="19">
        <f t="shared" si="12"/>
        <v>901.72</v>
      </c>
      <c r="AI36" s="4">
        <f t="shared" si="13"/>
        <v>52</v>
      </c>
      <c r="AJ36" s="23">
        <f t="shared" si="14"/>
        <v>1795.44</v>
      </c>
      <c r="AL36" s="23">
        <f t="shared" si="15"/>
        <v>89.772000000000006</v>
      </c>
      <c r="AM36" s="23">
        <f t="shared" si="16"/>
        <v>1885.212</v>
      </c>
    </row>
    <row r="37" spans="1:39" x14ac:dyDescent="0.2">
      <c r="A37" s="2" t="s">
        <v>47</v>
      </c>
      <c r="B37" s="2">
        <v>152</v>
      </c>
      <c r="C37" s="22" t="s">
        <v>54</v>
      </c>
      <c r="D37" s="17">
        <f t="shared" si="17"/>
        <v>33.688749999999999</v>
      </c>
      <c r="E37" s="18">
        <v>12</v>
      </c>
      <c r="F37" s="19">
        <v>404.09999999999997</v>
      </c>
      <c r="H37" s="18">
        <v>4</v>
      </c>
      <c r="I37" s="19">
        <v>201.39000000000001</v>
      </c>
      <c r="K37" s="18">
        <f t="shared" si="1"/>
        <v>16</v>
      </c>
      <c r="L37" s="19">
        <f t="shared" si="2"/>
        <v>605.49</v>
      </c>
      <c r="N37" s="19">
        <f t="shared" si="3"/>
        <v>30.274500000000003</v>
      </c>
      <c r="O37" s="19">
        <f t="shared" si="4"/>
        <v>635.7645</v>
      </c>
      <c r="Q37" s="18">
        <v>4</v>
      </c>
      <c r="R37" s="19">
        <v>134.91999999999999</v>
      </c>
      <c r="T37" s="18">
        <v>4.5</v>
      </c>
      <c r="U37" s="19">
        <v>225.45</v>
      </c>
      <c r="W37" s="18">
        <f t="shared" si="5"/>
        <v>8.5</v>
      </c>
      <c r="X37" s="19">
        <f t="shared" si="6"/>
        <v>360.37</v>
      </c>
      <c r="Y37" s="19"/>
      <c r="Z37" s="19">
        <f t="shared" si="7"/>
        <v>18.0185</v>
      </c>
      <c r="AA37" s="19">
        <f t="shared" si="8"/>
        <v>378.38850000000002</v>
      </c>
      <c r="AC37" s="18">
        <f t="shared" si="9"/>
        <v>16</v>
      </c>
      <c r="AD37" s="19">
        <f t="shared" si="10"/>
        <v>539.02</v>
      </c>
      <c r="AF37" s="18">
        <f t="shared" si="11"/>
        <v>8.5</v>
      </c>
      <c r="AG37" s="19">
        <f t="shared" si="12"/>
        <v>426.84000000000003</v>
      </c>
      <c r="AI37" s="4">
        <f t="shared" si="13"/>
        <v>24.5</v>
      </c>
      <c r="AJ37" s="23">
        <f t="shared" si="14"/>
        <v>965.86</v>
      </c>
      <c r="AL37" s="23">
        <f t="shared" si="15"/>
        <v>48.293000000000006</v>
      </c>
      <c r="AM37" s="23">
        <f t="shared" si="16"/>
        <v>1014.153</v>
      </c>
    </row>
    <row r="38" spans="1:39" x14ac:dyDescent="0.2">
      <c r="A38" s="2" t="s">
        <v>55</v>
      </c>
      <c r="B38" s="2">
        <v>153</v>
      </c>
      <c r="C38" s="5" t="s">
        <v>56</v>
      </c>
      <c r="D38" s="17">
        <f t="shared" si="17"/>
        <v>21.778808582721627</v>
      </c>
      <c r="E38" s="18">
        <v>1064.2</v>
      </c>
      <c r="F38" s="19">
        <v>23177.266</v>
      </c>
      <c r="H38" s="18">
        <v>81</v>
      </c>
      <c r="I38" s="19">
        <v>2627.4659999999999</v>
      </c>
      <c r="K38" s="18">
        <f t="shared" si="1"/>
        <v>1145.2</v>
      </c>
      <c r="L38" s="19">
        <f t="shared" si="2"/>
        <v>25804.732</v>
      </c>
      <c r="N38" s="19">
        <f t="shared" si="3"/>
        <v>1290.2366000000002</v>
      </c>
      <c r="O38" s="19">
        <f t="shared" si="4"/>
        <v>27094.9686</v>
      </c>
      <c r="Q38" s="18">
        <v>706.80000000000007</v>
      </c>
      <c r="R38" s="19">
        <v>15393.004000000001</v>
      </c>
      <c r="T38" s="18">
        <v>54</v>
      </c>
      <c r="U38" s="19">
        <v>1751.644</v>
      </c>
      <c r="W38" s="18">
        <f t="shared" si="5"/>
        <v>760.80000000000007</v>
      </c>
      <c r="X38" s="19">
        <f t="shared" si="6"/>
        <v>17144.648000000001</v>
      </c>
      <c r="Y38" s="19"/>
      <c r="Z38" s="19">
        <f t="shared" si="7"/>
        <v>857.2324000000001</v>
      </c>
      <c r="AA38" s="19">
        <f t="shared" si="8"/>
        <v>18001.880400000002</v>
      </c>
      <c r="AC38" s="18">
        <f t="shared" si="9"/>
        <v>1771</v>
      </c>
      <c r="AD38" s="19">
        <f t="shared" si="10"/>
        <v>38570.270000000004</v>
      </c>
      <c r="AF38" s="18">
        <f t="shared" si="11"/>
        <v>135</v>
      </c>
      <c r="AG38" s="19">
        <f t="shared" si="12"/>
        <v>4379.1099999999997</v>
      </c>
      <c r="AI38" s="4">
        <f t="shared" si="13"/>
        <v>1906</v>
      </c>
      <c r="AJ38" s="23">
        <f t="shared" si="14"/>
        <v>42949.380000000005</v>
      </c>
      <c r="AL38" s="23">
        <f t="shared" si="15"/>
        <v>2147.4690000000005</v>
      </c>
      <c r="AM38" s="23">
        <f t="shared" si="16"/>
        <v>45096.849000000002</v>
      </c>
    </row>
    <row r="39" spans="1:39" x14ac:dyDescent="0.2">
      <c r="A39" s="2" t="s">
        <v>23</v>
      </c>
      <c r="B39" s="2">
        <v>154</v>
      </c>
      <c r="C39" s="22" t="s">
        <v>57</v>
      </c>
      <c r="D39" s="17">
        <f t="shared" si="17"/>
        <v>49.329266247379451</v>
      </c>
      <c r="E39" s="18">
        <v>71.120699999999999</v>
      </c>
      <c r="F39" s="19">
        <v>3508.3319459999998</v>
      </c>
      <c r="H39" s="18">
        <v>0</v>
      </c>
      <c r="I39" s="19">
        <v>0</v>
      </c>
      <c r="K39" s="18">
        <f t="shared" si="1"/>
        <v>71.120699999999999</v>
      </c>
      <c r="L39" s="19">
        <f t="shared" si="2"/>
        <v>3508.3319459999998</v>
      </c>
      <c r="N39" s="19">
        <f t="shared" si="3"/>
        <v>175.41659730000001</v>
      </c>
      <c r="O39" s="19">
        <f t="shared" si="4"/>
        <v>3683.7485432999997</v>
      </c>
      <c r="Q39" s="18">
        <v>47.413800000000002</v>
      </c>
      <c r="R39" s="19">
        <v>2338.887964</v>
      </c>
      <c r="T39" s="18">
        <v>0</v>
      </c>
      <c r="U39" s="19">
        <v>0</v>
      </c>
      <c r="W39" s="18">
        <f t="shared" si="5"/>
        <v>47.413800000000002</v>
      </c>
      <c r="X39" s="19">
        <f t="shared" si="6"/>
        <v>2338.887964</v>
      </c>
      <c r="Y39" s="19"/>
      <c r="Z39" s="19">
        <f t="shared" si="7"/>
        <v>116.94439820000001</v>
      </c>
      <c r="AA39" s="19">
        <f t="shared" si="8"/>
        <v>2455.8323621999998</v>
      </c>
      <c r="AC39" s="18">
        <f t="shared" si="9"/>
        <v>118.53450000000001</v>
      </c>
      <c r="AD39" s="19">
        <f t="shared" si="10"/>
        <v>5847.2199099999998</v>
      </c>
      <c r="AF39" s="18">
        <f t="shared" si="11"/>
        <v>0</v>
      </c>
      <c r="AG39" s="19">
        <f t="shared" si="12"/>
        <v>0</v>
      </c>
      <c r="AI39" s="4">
        <f t="shared" si="13"/>
        <v>118.53450000000001</v>
      </c>
      <c r="AJ39" s="23">
        <f t="shared" si="14"/>
        <v>5847.2199099999998</v>
      </c>
      <c r="AL39" s="23">
        <f t="shared" si="15"/>
        <v>292.3609955</v>
      </c>
      <c r="AM39" s="23">
        <f t="shared" si="16"/>
        <v>6139.5809055</v>
      </c>
    </row>
    <row r="40" spans="1:39" x14ac:dyDescent="0.2">
      <c r="A40" s="2" t="s">
        <v>21</v>
      </c>
      <c r="B40" s="2">
        <v>161</v>
      </c>
      <c r="C40" s="5" t="s">
        <v>39</v>
      </c>
      <c r="D40" s="17">
        <f t="shared" si="17"/>
        <v>28.013999999999999</v>
      </c>
      <c r="E40" s="18">
        <v>2</v>
      </c>
      <c r="F40" s="19">
        <v>56.03</v>
      </c>
      <c r="H40" s="18"/>
      <c r="I40" s="19"/>
      <c r="K40" s="18">
        <f t="shared" si="1"/>
        <v>2</v>
      </c>
      <c r="L40" s="19">
        <f t="shared" si="2"/>
        <v>56.03</v>
      </c>
      <c r="N40" s="19">
        <f t="shared" si="3"/>
        <v>2.8015000000000003</v>
      </c>
      <c r="O40" s="19">
        <f t="shared" si="4"/>
        <v>58.831499999999998</v>
      </c>
      <c r="Q40" s="18">
        <v>3</v>
      </c>
      <c r="R40" s="19">
        <v>84.04</v>
      </c>
      <c r="T40" s="18"/>
      <c r="U40" s="19"/>
      <c r="W40" s="18">
        <f t="shared" si="5"/>
        <v>3</v>
      </c>
      <c r="X40" s="19">
        <f t="shared" si="6"/>
        <v>84.04</v>
      </c>
      <c r="Y40" s="19"/>
      <c r="Z40" s="19">
        <f t="shared" si="7"/>
        <v>4.2020000000000008</v>
      </c>
      <c r="AA40" s="19">
        <f t="shared" si="8"/>
        <v>88.242000000000004</v>
      </c>
      <c r="AC40" s="18">
        <f t="shared" si="9"/>
        <v>5</v>
      </c>
      <c r="AD40" s="19">
        <f t="shared" si="10"/>
        <v>140.07</v>
      </c>
      <c r="AF40" s="18">
        <f t="shared" si="11"/>
        <v>0</v>
      </c>
      <c r="AG40" s="19">
        <f t="shared" si="12"/>
        <v>0</v>
      </c>
      <c r="AI40" s="4">
        <f t="shared" si="13"/>
        <v>5</v>
      </c>
      <c r="AJ40" s="23">
        <f t="shared" si="14"/>
        <v>140.07</v>
      </c>
      <c r="AL40" s="23">
        <f t="shared" si="15"/>
        <v>7.0034999999999998</v>
      </c>
      <c r="AM40" s="23">
        <f t="shared" si="16"/>
        <v>147.0735</v>
      </c>
    </row>
    <row r="41" spans="1:39" x14ac:dyDescent="0.2">
      <c r="A41" s="2" t="s">
        <v>47</v>
      </c>
      <c r="B41" s="2">
        <v>164</v>
      </c>
      <c r="C41" s="22" t="s">
        <v>58</v>
      </c>
      <c r="D41" s="17">
        <f t="shared" si="17"/>
        <v>24.919261083743844</v>
      </c>
      <c r="E41" s="18">
        <v>203</v>
      </c>
      <c r="F41" s="19">
        <v>5058.6100000000006</v>
      </c>
      <c r="H41" s="18">
        <v>6</v>
      </c>
      <c r="I41" s="19">
        <v>221.72</v>
      </c>
      <c r="K41" s="18">
        <f t="shared" ref="K41:K75" si="18">+E41+H41</f>
        <v>209</v>
      </c>
      <c r="L41" s="19">
        <f t="shared" ref="L41:L75" si="19">+F41+I41</f>
        <v>5280.3300000000008</v>
      </c>
      <c r="N41" s="19">
        <f t="shared" ref="N41:N75" si="20">+L41*0.05</f>
        <v>264.01650000000006</v>
      </c>
      <c r="O41" s="19">
        <f t="shared" ref="O41:O72" si="21">+L41+N41</f>
        <v>5544.3465000000006</v>
      </c>
      <c r="Q41" s="18"/>
      <c r="R41" s="19"/>
      <c r="T41" s="18"/>
      <c r="U41" s="19"/>
      <c r="W41" s="18">
        <f t="shared" ref="W41:W75" si="22">+Q41+T41</f>
        <v>0</v>
      </c>
      <c r="X41" s="19">
        <f t="shared" ref="X41:X75" si="23">+R41+U41</f>
        <v>0</v>
      </c>
      <c r="Y41" s="19"/>
      <c r="Z41" s="19">
        <f t="shared" ref="Z41:Z75" si="24">+X41*0.05</f>
        <v>0</v>
      </c>
      <c r="AA41" s="19">
        <f t="shared" ref="AA41:AA72" si="25">+X41+Z41</f>
        <v>0</v>
      </c>
      <c r="AC41" s="18">
        <f t="shared" ref="AC41:AC75" si="26">+E41+Q41</f>
        <v>203</v>
      </c>
      <c r="AD41" s="19">
        <f t="shared" ref="AD41:AD75" si="27">+F41+R41</f>
        <v>5058.6100000000006</v>
      </c>
      <c r="AF41" s="18">
        <f t="shared" ref="AF41:AF75" si="28">+H41+T41</f>
        <v>6</v>
      </c>
      <c r="AG41" s="19">
        <f t="shared" ref="AG41:AG75" si="29">+I41+U41</f>
        <v>221.72</v>
      </c>
      <c r="AI41" s="4">
        <f t="shared" ref="AI41:AI75" si="30">+AC41+AF41</f>
        <v>209</v>
      </c>
      <c r="AJ41" s="23">
        <f t="shared" ref="AJ41:AJ75" si="31">+AD41+AG41</f>
        <v>5280.3300000000008</v>
      </c>
      <c r="AL41" s="23">
        <f t="shared" ref="AL41:AL75" si="32">+AJ41*0.05</f>
        <v>264.01650000000006</v>
      </c>
      <c r="AM41" s="23">
        <f t="shared" ref="AM41:AM72" si="33">+AJ41+AL41</f>
        <v>5544.3465000000006</v>
      </c>
    </row>
    <row r="42" spans="1:39" x14ac:dyDescent="0.2">
      <c r="A42" s="2" t="s">
        <v>47</v>
      </c>
      <c r="B42" s="2">
        <v>168</v>
      </c>
      <c r="C42" s="22" t="s">
        <v>53</v>
      </c>
      <c r="D42" s="17">
        <f t="shared" si="17"/>
        <v>26.180594059405937</v>
      </c>
      <c r="E42" s="18">
        <v>26</v>
      </c>
      <c r="F42" s="19">
        <v>688.58999999999992</v>
      </c>
      <c r="H42" s="18"/>
      <c r="I42" s="19"/>
      <c r="K42" s="18">
        <f t="shared" si="18"/>
        <v>26</v>
      </c>
      <c r="L42" s="19">
        <f t="shared" si="19"/>
        <v>688.58999999999992</v>
      </c>
      <c r="N42" s="19">
        <f t="shared" si="20"/>
        <v>34.429499999999997</v>
      </c>
      <c r="O42" s="19">
        <f t="shared" si="21"/>
        <v>723.01949999999988</v>
      </c>
      <c r="Q42" s="18">
        <v>24.5</v>
      </c>
      <c r="R42" s="19">
        <v>633.53</v>
      </c>
      <c r="T42" s="18"/>
      <c r="U42" s="19"/>
      <c r="W42" s="18">
        <f t="shared" si="22"/>
        <v>24.5</v>
      </c>
      <c r="X42" s="19">
        <f t="shared" si="23"/>
        <v>633.53</v>
      </c>
      <c r="Y42" s="19"/>
      <c r="Z42" s="19">
        <f t="shared" si="24"/>
        <v>31.676500000000001</v>
      </c>
      <c r="AA42" s="19">
        <f t="shared" si="25"/>
        <v>665.20650000000001</v>
      </c>
      <c r="AC42" s="18">
        <f t="shared" si="26"/>
        <v>50.5</v>
      </c>
      <c r="AD42" s="19">
        <f t="shared" si="27"/>
        <v>1322.12</v>
      </c>
      <c r="AF42" s="18">
        <f t="shared" si="28"/>
        <v>0</v>
      </c>
      <c r="AG42" s="19">
        <f t="shared" si="29"/>
        <v>0</v>
      </c>
      <c r="AI42" s="4">
        <f t="shared" si="30"/>
        <v>50.5</v>
      </c>
      <c r="AJ42" s="23">
        <f t="shared" si="31"/>
        <v>1322.12</v>
      </c>
      <c r="AL42" s="23">
        <f t="shared" si="32"/>
        <v>66.105999999999995</v>
      </c>
      <c r="AM42" s="23">
        <f t="shared" si="33"/>
        <v>1388.2259999999999</v>
      </c>
    </row>
    <row r="43" spans="1:39" x14ac:dyDescent="0.2">
      <c r="A43" s="2" t="s">
        <v>21</v>
      </c>
      <c r="B43" s="2">
        <v>170</v>
      </c>
      <c r="C43" s="22" t="s">
        <v>39</v>
      </c>
      <c r="D43" s="17">
        <f t="shared" si="17"/>
        <v>25</v>
      </c>
      <c r="E43" s="18">
        <v>6</v>
      </c>
      <c r="F43" s="19">
        <v>150</v>
      </c>
      <c r="H43" s="18">
        <v>0.5</v>
      </c>
      <c r="I43" s="19">
        <v>18.75</v>
      </c>
      <c r="K43" s="18">
        <f t="shared" si="18"/>
        <v>6.5</v>
      </c>
      <c r="L43" s="19">
        <f t="shared" si="19"/>
        <v>168.75</v>
      </c>
      <c r="N43" s="19">
        <f t="shared" si="20"/>
        <v>8.4375</v>
      </c>
      <c r="O43" s="19">
        <f t="shared" si="21"/>
        <v>177.1875</v>
      </c>
      <c r="Q43" s="18">
        <v>44</v>
      </c>
      <c r="R43" s="19">
        <v>1100</v>
      </c>
      <c r="T43" s="18">
        <v>10</v>
      </c>
      <c r="U43" s="19">
        <v>375</v>
      </c>
      <c r="W43" s="18">
        <f t="shared" si="22"/>
        <v>54</v>
      </c>
      <c r="X43" s="19">
        <f t="shared" si="23"/>
        <v>1475</v>
      </c>
      <c r="Y43" s="19"/>
      <c r="Z43" s="19">
        <f t="shared" si="24"/>
        <v>73.75</v>
      </c>
      <c r="AA43" s="19">
        <f t="shared" si="25"/>
        <v>1548.75</v>
      </c>
      <c r="AC43" s="18">
        <f t="shared" si="26"/>
        <v>50</v>
      </c>
      <c r="AD43" s="19">
        <f t="shared" si="27"/>
        <v>1250</v>
      </c>
      <c r="AF43" s="18">
        <f t="shared" si="28"/>
        <v>10.5</v>
      </c>
      <c r="AG43" s="19">
        <f t="shared" si="29"/>
        <v>393.75</v>
      </c>
      <c r="AI43" s="4">
        <f t="shared" si="30"/>
        <v>60.5</v>
      </c>
      <c r="AJ43" s="23">
        <f t="shared" si="31"/>
        <v>1643.75</v>
      </c>
      <c r="AL43" s="23">
        <f t="shared" si="32"/>
        <v>82.1875</v>
      </c>
      <c r="AM43" s="23">
        <f t="shared" si="33"/>
        <v>1725.9375</v>
      </c>
    </row>
    <row r="44" spans="1:39" x14ac:dyDescent="0.2">
      <c r="A44" s="2" t="s">
        <v>47</v>
      </c>
      <c r="B44" s="2">
        <v>171</v>
      </c>
      <c r="C44" s="22" t="s">
        <v>58</v>
      </c>
      <c r="D44" s="17">
        <f t="shared" si="17"/>
        <v>22.857724288840267</v>
      </c>
      <c r="E44" s="18">
        <v>224</v>
      </c>
      <c r="F44" s="19">
        <v>5119.9400000000005</v>
      </c>
      <c r="H44" s="18">
        <v>25</v>
      </c>
      <c r="I44" s="19">
        <v>866.45</v>
      </c>
      <c r="K44" s="18">
        <f t="shared" si="18"/>
        <v>249</v>
      </c>
      <c r="L44" s="19">
        <f t="shared" si="19"/>
        <v>5986.39</v>
      </c>
      <c r="N44" s="19">
        <f t="shared" si="20"/>
        <v>299.31950000000001</v>
      </c>
      <c r="O44" s="19">
        <f t="shared" si="21"/>
        <v>6285.7094999999999</v>
      </c>
      <c r="Q44" s="18">
        <v>4.5</v>
      </c>
      <c r="R44" s="19">
        <v>103.05</v>
      </c>
      <c r="T44" s="18"/>
      <c r="U44" s="19"/>
      <c r="W44" s="18">
        <f t="shared" si="22"/>
        <v>4.5</v>
      </c>
      <c r="X44" s="19">
        <f t="shared" si="23"/>
        <v>103.05</v>
      </c>
      <c r="Y44" s="19"/>
      <c r="Z44" s="19">
        <f t="shared" si="24"/>
        <v>5.1524999999999999</v>
      </c>
      <c r="AA44" s="19">
        <f t="shared" si="25"/>
        <v>108.2025</v>
      </c>
      <c r="AC44" s="18">
        <f t="shared" si="26"/>
        <v>228.5</v>
      </c>
      <c r="AD44" s="19">
        <f t="shared" si="27"/>
        <v>5222.9900000000007</v>
      </c>
      <c r="AF44" s="18">
        <f t="shared" si="28"/>
        <v>25</v>
      </c>
      <c r="AG44" s="19">
        <f t="shared" si="29"/>
        <v>866.45</v>
      </c>
      <c r="AI44" s="4">
        <f t="shared" si="30"/>
        <v>253.5</v>
      </c>
      <c r="AJ44" s="23">
        <f t="shared" si="31"/>
        <v>6089.4400000000005</v>
      </c>
      <c r="AL44" s="23">
        <f t="shared" si="32"/>
        <v>304.47200000000004</v>
      </c>
      <c r="AM44" s="23">
        <f t="shared" si="33"/>
        <v>6393.9120000000003</v>
      </c>
    </row>
    <row r="45" spans="1:39" x14ac:dyDescent="0.2">
      <c r="A45" s="2" t="s">
        <v>23</v>
      </c>
      <c r="B45" s="2">
        <v>181</v>
      </c>
      <c r="C45" s="22" t="s">
        <v>59</v>
      </c>
      <c r="D45" s="17">
        <f t="shared" si="17"/>
        <v>31.250464519806211</v>
      </c>
      <c r="E45" s="18">
        <v>74.741699999999994</v>
      </c>
      <c r="F45" s="19">
        <v>2335.7128439999997</v>
      </c>
      <c r="H45" s="18">
        <v>0</v>
      </c>
      <c r="I45" s="19">
        <v>0</v>
      </c>
      <c r="K45" s="18">
        <f t="shared" si="18"/>
        <v>74.741699999999994</v>
      </c>
      <c r="L45" s="19">
        <f t="shared" si="19"/>
        <v>2335.7128439999997</v>
      </c>
      <c r="N45" s="19">
        <f t="shared" si="20"/>
        <v>116.78564219999998</v>
      </c>
      <c r="O45" s="19">
        <f t="shared" si="21"/>
        <v>2452.4984861999997</v>
      </c>
      <c r="Q45" s="18">
        <v>49.827799999999996</v>
      </c>
      <c r="R45" s="19">
        <v>1557.1418960000001</v>
      </c>
      <c r="T45" s="18">
        <v>0</v>
      </c>
      <c r="U45" s="19">
        <v>0</v>
      </c>
      <c r="W45" s="18">
        <f t="shared" si="22"/>
        <v>49.827799999999996</v>
      </c>
      <c r="X45" s="19">
        <f t="shared" si="23"/>
        <v>1557.1418960000001</v>
      </c>
      <c r="Y45" s="19"/>
      <c r="Z45" s="19">
        <f t="shared" si="24"/>
        <v>77.857094800000013</v>
      </c>
      <c r="AA45" s="19">
        <f t="shared" si="25"/>
        <v>1634.9989908</v>
      </c>
      <c r="AC45" s="18">
        <f t="shared" si="26"/>
        <v>124.56949999999999</v>
      </c>
      <c r="AD45" s="19">
        <f t="shared" si="27"/>
        <v>3892.8547399999998</v>
      </c>
      <c r="AF45" s="18">
        <f t="shared" si="28"/>
        <v>0</v>
      </c>
      <c r="AG45" s="19">
        <f t="shared" si="29"/>
        <v>0</v>
      </c>
      <c r="AI45" s="4">
        <f t="shared" si="30"/>
        <v>124.56949999999999</v>
      </c>
      <c r="AJ45" s="23">
        <f t="shared" si="31"/>
        <v>3892.8547399999998</v>
      </c>
      <c r="AL45" s="23">
        <f t="shared" si="32"/>
        <v>194.64273700000001</v>
      </c>
      <c r="AM45" s="23">
        <f t="shared" si="33"/>
        <v>4087.4974769999999</v>
      </c>
    </row>
    <row r="46" spans="1:39" x14ac:dyDescent="0.2">
      <c r="A46" s="2" t="s">
        <v>26</v>
      </c>
      <c r="B46" s="2">
        <v>183</v>
      </c>
      <c r="C46" s="22" t="s">
        <v>40</v>
      </c>
      <c r="D46" s="17">
        <f t="shared" si="17"/>
        <v>25.631297709923661</v>
      </c>
      <c r="E46" s="18">
        <v>53.5</v>
      </c>
      <c r="F46" s="19">
        <v>1368.29</v>
      </c>
      <c r="H46" s="18">
        <v>20</v>
      </c>
      <c r="I46" s="19">
        <v>832.31999999999994</v>
      </c>
      <c r="K46" s="18">
        <f t="shared" si="18"/>
        <v>73.5</v>
      </c>
      <c r="L46" s="19">
        <f t="shared" si="19"/>
        <v>2200.6099999999997</v>
      </c>
      <c r="N46" s="19">
        <f t="shared" si="20"/>
        <v>110.03049999999999</v>
      </c>
      <c r="O46" s="19">
        <f t="shared" si="21"/>
        <v>2310.6404999999995</v>
      </c>
      <c r="Q46" s="18">
        <v>12</v>
      </c>
      <c r="R46" s="19">
        <v>310.56</v>
      </c>
      <c r="T46" s="18">
        <v>9</v>
      </c>
      <c r="U46" s="19">
        <v>379.62</v>
      </c>
      <c r="W46" s="18">
        <f t="shared" si="22"/>
        <v>21</v>
      </c>
      <c r="X46" s="19">
        <f t="shared" si="23"/>
        <v>690.18000000000006</v>
      </c>
      <c r="Y46" s="19"/>
      <c r="Z46" s="19">
        <f t="shared" si="24"/>
        <v>34.509000000000007</v>
      </c>
      <c r="AA46" s="19">
        <f t="shared" si="25"/>
        <v>724.68900000000008</v>
      </c>
      <c r="AC46" s="18">
        <f t="shared" si="26"/>
        <v>65.5</v>
      </c>
      <c r="AD46" s="19">
        <f t="shared" si="27"/>
        <v>1678.85</v>
      </c>
      <c r="AF46" s="18">
        <f t="shared" si="28"/>
        <v>29</v>
      </c>
      <c r="AG46" s="19">
        <f t="shared" si="29"/>
        <v>1211.94</v>
      </c>
      <c r="AI46" s="4">
        <f t="shared" si="30"/>
        <v>94.5</v>
      </c>
      <c r="AJ46" s="23">
        <f t="shared" si="31"/>
        <v>2890.79</v>
      </c>
      <c r="AL46" s="23">
        <f t="shared" si="32"/>
        <v>144.5395</v>
      </c>
      <c r="AM46" s="23">
        <f t="shared" si="33"/>
        <v>3035.3294999999998</v>
      </c>
    </row>
    <row r="47" spans="1:39" x14ac:dyDescent="0.2">
      <c r="A47" s="2" t="s">
        <v>47</v>
      </c>
      <c r="B47" s="2">
        <v>184</v>
      </c>
      <c r="C47" s="22" t="s">
        <v>58</v>
      </c>
      <c r="D47" s="17">
        <f t="shared" si="17"/>
        <v>25.102644628099174</v>
      </c>
      <c r="E47" s="18">
        <v>174</v>
      </c>
      <c r="F47" s="19">
        <v>4357.38</v>
      </c>
      <c r="H47" s="18">
        <v>1.5</v>
      </c>
      <c r="I47" s="19">
        <v>59.63</v>
      </c>
      <c r="K47" s="18">
        <f t="shared" si="18"/>
        <v>175.5</v>
      </c>
      <c r="L47" s="19">
        <f t="shared" si="19"/>
        <v>4417.01</v>
      </c>
      <c r="N47" s="19">
        <f t="shared" si="20"/>
        <v>220.85050000000001</v>
      </c>
      <c r="O47" s="19">
        <f t="shared" si="21"/>
        <v>4637.8605000000007</v>
      </c>
      <c r="Q47" s="18">
        <v>7.5</v>
      </c>
      <c r="R47" s="19">
        <v>198.75</v>
      </c>
      <c r="T47" s="18">
        <v>6</v>
      </c>
      <c r="U47" s="19">
        <v>212.36</v>
      </c>
      <c r="W47" s="18">
        <f t="shared" si="22"/>
        <v>13.5</v>
      </c>
      <c r="X47" s="19">
        <f t="shared" si="23"/>
        <v>411.11</v>
      </c>
      <c r="Y47" s="19"/>
      <c r="Z47" s="19">
        <f t="shared" si="24"/>
        <v>20.555500000000002</v>
      </c>
      <c r="AA47" s="19">
        <f t="shared" si="25"/>
        <v>431.66550000000001</v>
      </c>
      <c r="AC47" s="18">
        <f t="shared" si="26"/>
        <v>181.5</v>
      </c>
      <c r="AD47" s="19">
        <f t="shared" si="27"/>
        <v>4556.13</v>
      </c>
      <c r="AF47" s="18">
        <f t="shared" si="28"/>
        <v>7.5</v>
      </c>
      <c r="AG47" s="19">
        <f t="shared" si="29"/>
        <v>271.99</v>
      </c>
      <c r="AI47" s="4">
        <f t="shared" si="30"/>
        <v>189</v>
      </c>
      <c r="AJ47" s="23">
        <f t="shared" si="31"/>
        <v>4828.12</v>
      </c>
      <c r="AL47" s="23">
        <f t="shared" si="32"/>
        <v>241.40600000000001</v>
      </c>
      <c r="AM47" s="23">
        <f t="shared" si="33"/>
        <v>5069.5259999999998</v>
      </c>
    </row>
    <row r="48" spans="1:39" x14ac:dyDescent="0.2">
      <c r="A48" s="2" t="s">
        <v>26</v>
      </c>
      <c r="B48" s="2">
        <v>185</v>
      </c>
      <c r="C48" s="22" t="s">
        <v>27</v>
      </c>
      <c r="D48" s="17">
        <f t="shared" si="17"/>
        <v>24.854608695652171</v>
      </c>
      <c r="E48" s="18">
        <v>28.5</v>
      </c>
      <c r="F48" s="19">
        <v>709.49</v>
      </c>
      <c r="H48" s="18">
        <v>5</v>
      </c>
      <c r="I48" s="19">
        <v>188.10999999999999</v>
      </c>
      <c r="K48" s="18">
        <f t="shared" si="18"/>
        <v>33.5</v>
      </c>
      <c r="L48" s="19">
        <f t="shared" si="19"/>
        <v>897.6</v>
      </c>
      <c r="N48" s="19">
        <f t="shared" si="20"/>
        <v>44.88</v>
      </c>
      <c r="O48" s="19">
        <f t="shared" si="21"/>
        <v>942.48</v>
      </c>
      <c r="Q48" s="18">
        <v>29</v>
      </c>
      <c r="R48" s="19">
        <v>719.65</v>
      </c>
      <c r="T48" s="18">
        <v>3.5</v>
      </c>
      <c r="U48" s="19">
        <v>131.41</v>
      </c>
      <c r="W48" s="18">
        <f t="shared" si="22"/>
        <v>32.5</v>
      </c>
      <c r="X48" s="19">
        <f t="shared" si="23"/>
        <v>851.06</v>
      </c>
      <c r="Y48" s="19"/>
      <c r="Z48" s="19">
        <f t="shared" si="24"/>
        <v>42.552999999999997</v>
      </c>
      <c r="AA48" s="19">
        <f t="shared" si="25"/>
        <v>893.61299999999994</v>
      </c>
      <c r="AC48" s="18">
        <f t="shared" si="26"/>
        <v>57.5</v>
      </c>
      <c r="AD48" s="19">
        <f t="shared" si="27"/>
        <v>1429.1399999999999</v>
      </c>
      <c r="AF48" s="18">
        <f t="shared" si="28"/>
        <v>8.5</v>
      </c>
      <c r="AG48" s="19">
        <f t="shared" si="29"/>
        <v>319.52</v>
      </c>
      <c r="AI48" s="4">
        <f t="shared" si="30"/>
        <v>66</v>
      </c>
      <c r="AJ48" s="23">
        <f t="shared" si="31"/>
        <v>1748.6599999999999</v>
      </c>
      <c r="AL48" s="23">
        <f t="shared" si="32"/>
        <v>87.432999999999993</v>
      </c>
      <c r="AM48" s="23">
        <f t="shared" si="33"/>
        <v>1836.0929999999998</v>
      </c>
    </row>
    <row r="49" spans="1:39" x14ac:dyDescent="0.2">
      <c r="A49" s="2" t="s">
        <v>23</v>
      </c>
      <c r="B49" s="2">
        <v>188</v>
      </c>
      <c r="C49" s="22" t="s">
        <v>60</v>
      </c>
      <c r="D49" s="17">
        <f t="shared" si="17"/>
        <v>48.388703481392547</v>
      </c>
      <c r="E49" s="18">
        <v>70.971599999999995</v>
      </c>
      <c r="F49" s="19">
        <v>3434.2237079999995</v>
      </c>
      <c r="H49" s="18">
        <v>0</v>
      </c>
      <c r="I49" s="19">
        <v>0</v>
      </c>
      <c r="K49" s="18">
        <f t="shared" si="18"/>
        <v>70.971599999999995</v>
      </c>
      <c r="L49" s="19">
        <f t="shared" si="19"/>
        <v>3434.2237079999995</v>
      </c>
      <c r="N49" s="19">
        <f t="shared" si="20"/>
        <v>171.71118539999998</v>
      </c>
      <c r="O49" s="19">
        <f t="shared" si="21"/>
        <v>3605.9348933999995</v>
      </c>
      <c r="Q49" s="18">
        <v>47.314399999999999</v>
      </c>
      <c r="R49" s="19">
        <v>2289.4824719999997</v>
      </c>
      <c r="T49" s="18">
        <v>0</v>
      </c>
      <c r="U49" s="19">
        <v>0</v>
      </c>
      <c r="W49" s="18">
        <f t="shared" si="22"/>
        <v>47.314399999999999</v>
      </c>
      <c r="X49" s="19">
        <f t="shared" si="23"/>
        <v>2289.4824719999997</v>
      </c>
      <c r="Y49" s="19"/>
      <c r="Z49" s="19">
        <f t="shared" si="24"/>
        <v>114.47412359999998</v>
      </c>
      <c r="AA49" s="19">
        <f t="shared" si="25"/>
        <v>2403.9565955999997</v>
      </c>
      <c r="AC49" s="18">
        <f t="shared" si="26"/>
        <v>118.286</v>
      </c>
      <c r="AD49" s="19">
        <f t="shared" si="27"/>
        <v>5723.7061799999992</v>
      </c>
      <c r="AF49" s="18">
        <f t="shared" si="28"/>
        <v>0</v>
      </c>
      <c r="AG49" s="19">
        <f t="shared" si="29"/>
        <v>0</v>
      </c>
      <c r="AI49" s="4">
        <f t="shared" si="30"/>
        <v>118.286</v>
      </c>
      <c r="AJ49" s="23">
        <f t="shared" si="31"/>
        <v>5723.7061799999992</v>
      </c>
      <c r="AL49" s="23">
        <f t="shared" si="32"/>
        <v>286.18530899999996</v>
      </c>
      <c r="AM49" s="23">
        <f t="shared" si="33"/>
        <v>6009.8914889999996</v>
      </c>
    </row>
    <row r="50" spans="1:39" x14ac:dyDescent="0.2">
      <c r="A50" s="2" t="s">
        <v>26</v>
      </c>
      <c r="B50" s="2">
        <v>189</v>
      </c>
      <c r="C50" s="22" t="s">
        <v>61</v>
      </c>
      <c r="D50" s="17">
        <f t="shared" si="17"/>
        <v>23.807499999999997</v>
      </c>
      <c r="E50" s="18">
        <v>11</v>
      </c>
      <c r="F50" s="19">
        <v>261.69</v>
      </c>
      <c r="H50" s="18">
        <v>0.5</v>
      </c>
      <c r="I50" s="19">
        <v>17.78</v>
      </c>
      <c r="K50" s="18">
        <f t="shared" si="18"/>
        <v>11.5</v>
      </c>
      <c r="L50" s="19">
        <f t="shared" si="19"/>
        <v>279.47000000000003</v>
      </c>
      <c r="N50" s="19">
        <f t="shared" si="20"/>
        <v>13.973500000000001</v>
      </c>
      <c r="O50" s="19">
        <f t="shared" si="21"/>
        <v>293.44350000000003</v>
      </c>
      <c r="Q50" s="18">
        <v>5</v>
      </c>
      <c r="R50" s="19">
        <v>119.22999999999999</v>
      </c>
      <c r="T50" s="18">
        <v>12.5</v>
      </c>
      <c r="U50" s="19">
        <v>444.45</v>
      </c>
      <c r="W50" s="18">
        <f t="shared" si="22"/>
        <v>17.5</v>
      </c>
      <c r="X50" s="19">
        <f t="shared" si="23"/>
        <v>563.67999999999995</v>
      </c>
      <c r="Y50" s="19"/>
      <c r="Z50" s="19">
        <f t="shared" si="24"/>
        <v>28.183999999999997</v>
      </c>
      <c r="AA50" s="19">
        <f t="shared" si="25"/>
        <v>591.86399999999992</v>
      </c>
      <c r="AC50" s="18">
        <f t="shared" si="26"/>
        <v>16</v>
      </c>
      <c r="AD50" s="19">
        <f t="shared" si="27"/>
        <v>380.91999999999996</v>
      </c>
      <c r="AF50" s="18">
        <f t="shared" si="28"/>
        <v>13</v>
      </c>
      <c r="AG50" s="19">
        <f t="shared" si="29"/>
        <v>462.23</v>
      </c>
      <c r="AI50" s="4">
        <f t="shared" si="30"/>
        <v>29</v>
      </c>
      <c r="AJ50" s="23">
        <f t="shared" si="31"/>
        <v>843.15</v>
      </c>
      <c r="AL50" s="23">
        <f t="shared" si="32"/>
        <v>42.157499999999999</v>
      </c>
      <c r="AM50" s="23">
        <f t="shared" si="33"/>
        <v>885.3075</v>
      </c>
    </row>
    <row r="51" spans="1:39" x14ac:dyDescent="0.2">
      <c r="A51" s="2" t="s">
        <v>21</v>
      </c>
      <c r="B51" s="2">
        <v>193</v>
      </c>
      <c r="C51" s="22" t="s">
        <v>62</v>
      </c>
      <c r="D51" s="17">
        <f t="shared" si="17"/>
        <v>62.285116279069761</v>
      </c>
      <c r="E51" s="18"/>
      <c r="F51" s="19"/>
      <c r="H51" s="18"/>
      <c r="I51" s="19"/>
      <c r="K51" s="18">
        <f t="shared" si="18"/>
        <v>0</v>
      </c>
      <c r="L51" s="19">
        <f t="shared" si="19"/>
        <v>0</v>
      </c>
      <c r="N51" s="19">
        <f t="shared" si="20"/>
        <v>0</v>
      </c>
      <c r="O51" s="19">
        <f t="shared" si="21"/>
        <v>0</v>
      </c>
      <c r="Q51" s="18">
        <v>21.5</v>
      </c>
      <c r="R51" s="19">
        <v>1339.1299999999999</v>
      </c>
      <c r="T51" s="18"/>
      <c r="U51" s="19"/>
      <c r="W51" s="18">
        <f t="shared" si="22"/>
        <v>21.5</v>
      </c>
      <c r="X51" s="19">
        <f t="shared" si="23"/>
        <v>1339.1299999999999</v>
      </c>
      <c r="Y51" s="19"/>
      <c r="Z51" s="19">
        <f t="shared" si="24"/>
        <v>66.956499999999991</v>
      </c>
      <c r="AA51" s="19">
        <f t="shared" si="25"/>
        <v>1406.0864999999999</v>
      </c>
      <c r="AC51" s="18">
        <f t="shared" si="26"/>
        <v>21.5</v>
      </c>
      <c r="AD51" s="19">
        <f t="shared" si="27"/>
        <v>1339.1299999999999</v>
      </c>
      <c r="AF51" s="18">
        <f t="shared" si="28"/>
        <v>0</v>
      </c>
      <c r="AG51" s="19">
        <f t="shared" si="29"/>
        <v>0</v>
      </c>
      <c r="AI51" s="4">
        <f t="shared" si="30"/>
        <v>21.5</v>
      </c>
      <c r="AJ51" s="23">
        <f t="shared" si="31"/>
        <v>1339.1299999999999</v>
      </c>
      <c r="AL51" s="23">
        <f t="shared" si="32"/>
        <v>66.956499999999991</v>
      </c>
      <c r="AM51" s="23">
        <f t="shared" si="33"/>
        <v>1406.0864999999999</v>
      </c>
    </row>
    <row r="52" spans="1:39" x14ac:dyDescent="0.2">
      <c r="A52" s="2" t="s">
        <v>47</v>
      </c>
      <c r="B52" s="2">
        <v>196</v>
      </c>
      <c r="C52" s="22" t="s">
        <v>58</v>
      </c>
      <c r="D52" s="17">
        <f t="shared" si="17"/>
        <v>21.806297229219147</v>
      </c>
      <c r="E52" s="18">
        <v>188.5</v>
      </c>
      <c r="F52" s="19">
        <v>4113.0500000000011</v>
      </c>
      <c r="H52" s="18">
        <v>3.5</v>
      </c>
      <c r="I52" s="19">
        <v>115.4</v>
      </c>
      <c r="K52" s="18">
        <f t="shared" si="18"/>
        <v>192</v>
      </c>
      <c r="L52" s="19">
        <f t="shared" si="19"/>
        <v>4228.4500000000007</v>
      </c>
      <c r="N52" s="19">
        <f t="shared" si="20"/>
        <v>211.42250000000004</v>
      </c>
      <c r="O52" s="19">
        <f t="shared" si="21"/>
        <v>4439.8725000000004</v>
      </c>
      <c r="Q52" s="18">
        <v>10</v>
      </c>
      <c r="R52" s="19">
        <v>215.5</v>
      </c>
      <c r="T52" s="18"/>
      <c r="U52" s="19"/>
      <c r="W52" s="18">
        <f t="shared" si="22"/>
        <v>10</v>
      </c>
      <c r="X52" s="19">
        <f t="shared" si="23"/>
        <v>215.5</v>
      </c>
      <c r="Y52" s="19"/>
      <c r="Z52" s="19">
        <f t="shared" si="24"/>
        <v>10.775</v>
      </c>
      <c r="AA52" s="19">
        <f t="shared" si="25"/>
        <v>226.27500000000001</v>
      </c>
      <c r="AC52" s="18">
        <f t="shared" si="26"/>
        <v>198.5</v>
      </c>
      <c r="AD52" s="19">
        <f t="shared" si="27"/>
        <v>4328.5500000000011</v>
      </c>
      <c r="AF52" s="18">
        <f t="shared" si="28"/>
        <v>3.5</v>
      </c>
      <c r="AG52" s="19">
        <f t="shared" si="29"/>
        <v>115.4</v>
      </c>
      <c r="AI52" s="4">
        <f t="shared" si="30"/>
        <v>202</v>
      </c>
      <c r="AJ52" s="23">
        <f t="shared" si="31"/>
        <v>4443.9500000000007</v>
      </c>
      <c r="AL52" s="23">
        <f t="shared" si="32"/>
        <v>222.19750000000005</v>
      </c>
      <c r="AM52" s="23">
        <f t="shared" si="33"/>
        <v>4666.1475000000009</v>
      </c>
    </row>
    <row r="53" spans="1:39" x14ac:dyDescent="0.2">
      <c r="A53" s="2" t="s">
        <v>44</v>
      </c>
      <c r="B53" s="2">
        <v>198</v>
      </c>
      <c r="C53" s="22" t="s">
        <v>63</v>
      </c>
      <c r="D53" s="17">
        <f t="shared" si="17"/>
        <v>29.035510204081625</v>
      </c>
      <c r="E53" s="18"/>
      <c r="F53" s="19"/>
      <c r="H53" s="18"/>
      <c r="I53" s="19"/>
      <c r="K53" s="18">
        <f t="shared" si="18"/>
        <v>0</v>
      </c>
      <c r="L53" s="19">
        <f t="shared" si="19"/>
        <v>0</v>
      </c>
      <c r="N53" s="19">
        <f t="shared" si="20"/>
        <v>0</v>
      </c>
      <c r="O53" s="19">
        <f t="shared" si="21"/>
        <v>0</v>
      </c>
      <c r="Q53" s="18">
        <v>24.5</v>
      </c>
      <c r="R53" s="19">
        <v>711.36999999999978</v>
      </c>
      <c r="T53" s="18"/>
      <c r="U53" s="19"/>
      <c r="W53" s="18">
        <f t="shared" si="22"/>
        <v>24.5</v>
      </c>
      <c r="X53" s="19">
        <f t="shared" si="23"/>
        <v>711.36999999999978</v>
      </c>
      <c r="Y53" s="19"/>
      <c r="Z53" s="19">
        <f t="shared" si="24"/>
        <v>35.568499999999993</v>
      </c>
      <c r="AA53" s="19">
        <f t="shared" si="25"/>
        <v>746.93849999999975</v>
      </c>
      <c r="AC53" s="18">
        <f t="shared" si="26"/>
        <v>24.5</v>
      </c>
      <c r="AD53" s="19">
        <f t="shared" si="27"/>
        <v>711.36999999999978</v>
      </c>
      <c r="AF53" s="18">
        <f t="shared" si="28"/>
        <v>0</v>
      </c>
      <c r="AG53" s="19">
        <f t="shared" si="29"/>
        <v>0</v>
      </c>
      <c r="AI53" s="4">
        <f t="shared" si="30"/>
        <v>24.5</v>
      </c>
      <c r="AJ53" s="23">
        <f t="shared" si="31"/>
        <v>711.36999999999978</v>
      </c>
      <c r="AL53" s="23">
        <f t="shared" si="32"/>
        <v>35.568499999999993</v>
      </c>
      <c r="AM53" s="23">
        <f t="shared" si="33"/>
        <v>746.93849999999975</v>
      </c>
    </row>
    <row r="54" spans="1:39" x14ac:dyDescent="0.2">
      <c r="A54" s="2" t="s">
        <v>33</v>
      </c>
      <c r="B54" s="2">
        <v>199</v>
      </c>
      <c r="C54" s="24" t="s">
        <v>64</v>
      </c>
      <c r="D54" s="17">
        <f t="shared" si="17"/>
        <v>19.08252252252252</v>
      </c>
      <c r="E54" s="18">
        <v>46.5</v>
      </c>
      <c r="F54" s="19">
        <v>887.3359999999999</v>
      </c>
      <c r="H54" s="18">
        <v>8.1999999999999993</v>
      </c>
      <c r="I54" s="19">
        <v>234.69600000000003</v>
      </c>
      <c r="K54" s="18">
        <f t="shared" si="18"/>
        <v>54.7</v>
      </c>
      <c r="L54" s="19">
        <f t="shared" si="19"/>
        <v>1122.0319999999999</v>
      </c>
      <c r="N54" s="19">
        <f t="shared" si="20"/>
        <v>56.101599999999998</v>
      </c>
      <c r="O54" s="19">
        <f t="shared" si="21"/>
        <v>1178.1335999999999</v>
      </c>
      <c r="Q54" s="18">
        <v>9</v>
      </c>
      <c r="R54" s="19">
        <v>171.74400000000003</v>
      </c>
      <c r="T54" s="18">
        <v>3.8000000000000003</v>
      </c>
      <c r="U54" s="19">
        <v>108.76400000000001</v>
      </c>
      <c r="W54" s="18">
        <f t="shared" si="22"/>
        <v>12.8</v>
      </c>
      <c r="X54" s="19">
        <f t="shared" si="23"/>
        <v>280.50800000000004</v>
      </c>
      <c r="Y54" s="19"/>
      <c r="Z54" s="19">
        <f t="shared" si="24"/>
        <v>14.025400000000003</v>
      </c>
      <c r="AA54" s="19">
        <f t="shared" si="25"/>
        <v>294.53340000000003</v>
      </c>
      <c r="AC54" s="18">
        <f t="shared" si="26"/>
        <v>55.5</v>
      </c>
      <c r="AD54" s="19">
        <f t="shared" si="27"/>
        <v>1059.08</v>
      </c>
      <c r="AF54" s="18">
        <f t="shared" si="28"/>
        <v>12</v>
      </c>
      <c r="AG54" s="19">
        <f t="shared" si="29"/>
        <v>343.46000000000004</v>
      </c>
      <c r="AI54" s="4">
        <f t="shared" si="30"/>
        <v>67.5</v>
      </c>
      <c r="AJ54" s="23">
        <f t="shared" si="31"/>
        <v>1402.54</v>
      </c>
      <c r="AL54" s="23">
        <f t="shared" si="32"/>
        <v>70.126999999999995</v>
      </c>
      <c r="AM54" s="23">
        <f t="shared" si="33"/>
        <v>1472.6669999999999</v>
      </c>
    </row>
    <row r="55" spans="1:39" x14ac:dyDescent="0.2">
      <c r="A55" s="2" t="s">
        <v>26</v>
      </c>
      <c r="B55" s="2">
        <v>201</v>
      </c>
      <c r="C55" s="22" t="s">
        <v>65</v>
      </c>
      <c r="D55" s="17">
        <f t="shared" si="17"/>
        <v>36.224615384615383</v>
      </c>
      <c r="E55" s="18">
        <v>13</v>
      </c>
      <c r="F55" s="19">
        <v>470.91999999999996</v>
      </c>
      <c r="H55" s="18">
        <v>0.5</v>
      </c>
      <c r="I55" s="19">
        <v>26.43</v>
      </c>
      <c r="K55" s="18">
        <f t="shared" si="18"/>
        <v>13.5</v>
      </c>
      <c r="L55" s="19">
        <f t="shared" si="19"/>
        <v>497.34999999999997</v>
      </c>
      <c r="N55" s="19">
        <f t="shared" si="20"/>
        <v>24.8675</v>
      </c>
      <c r="O55" s="19">
        <f t="shared" si="21"/>
        <v>522.21749999999997</v>
      </c>
      <c r="Q55" s="18"/>
      <c r="R55" s="19"/>
      <c r="T55" s="18"/>
      <c r="U55" s="19"/>
      <c r="W55" s="18">
        <f t="shared" si="22"/>
        <v>0</v>
      </c>
      <c r="X55" s="19">
        <f t="shared" si="23"/>
        <v>0</v>
      </c>
      <c r="Y55" s="19"/>
      <c r="Z55" s="19">
        <f t="shared" si="24"/>
        <v>0</v>
      </c>
      <c r="AA55" s="19">
        <f t="shared" si="25"/>
        <v>0</v>
      </c>
      <c r="AC55" s="18">
        <f t="shared" si="26"/>
        <v>13</v>
      </c>
      <c r="AD55" s="19">
        <f t="shared" si="27"/>
        <v>470.91999999999996</v>
      </c>
      <c r="AF55" s="18">
        <f t="shared" si="28"/>
        <v>0.5</v>
      </c>
      <c r="AG55" s="19">
        <f t="shared" si="29"/>
        <v>26.43</v>
      </c>
      <c r="AI55" s="4">
        <f t="shared" si="30"/>
        <v>13.5</v>
      </c>
      <c r="AJ55" s="23">
        <f t="shared" si="31"/>
        <v>497.34999999999997</v>
      </c>
      <c r="AL55" s="23">
        <f t="shared" si="32"/>
        <v>24.8675</v>
      </c>
      <c r="AM55" s="23">
        <f t="shared" si="33"/>
        <v>522.21749999999997</v>
      </c>
    </row>
    <row r="56" spans="1:39" x14ac:dyDescent="0.2">
      <c r="A56" s="2" t="s">
        <v>28</v>
      </c>
      <c r="B56" s="2">
        <v>203</v>
      </c>
      <c r="C56" s="22" t="s">
        <v>66</v>
      </c>
      <c r="D56" s="17">
        <f t="shared" si="17"/>
        <v>26.115397679026319</v>
      </c>
      <c r="E56" s="18">
        <v>75.252899999999997</v>
      </c>
      <c r="F56" s="19">
        <v>1965.2594099999997</v>
      </c>
      <c r="H56" s="18">
        <v>1.2779999999999998</v>
      </c>
      <c r="I56" s="19">
        <v>49.732943999999996</v>
      </c>
      <c r="K56" s="18">
        <f t="shared" si="18"/>
        <v>76.530900000000003</v>
      </c>
      <c r="L56" s="19">
        <f t="shared" si="19"/>
        <v>2014.9923539999998</v>
      </c>
      <c r="N56" s="19">
        <f t="shared" si="20"/>
        <v>100.74961769999999</v>
      </c>
      <c r="O56" s="19">
        <f t="shared" si="21"/>
        <v>2115.7419716999998</v>
      </c>
      <c r="Q56" s="18">
        <v>50.168599999999998</v>
      </c>
      <c r="R56" s="19">
        <v>1310.1729399999999</v>
      </c>
      <c r="T56" s="18">
        <v>0.85199999999999998</v>
      </c>
      <c r="U56" s="19">
        <v>33.155296</v>
      </c>
      <c r="W56" s="18">
        <f t="shared" si="22"/>
        <v>51.020599999999995</v>
      </c>
      <c r="X56" s="19">
        <f t="shared" si="23"/>
        <v>1343.3282359999998</v>
      </c>
      <c r="Y56" s="19"/>
      <c r="Z56" s="19">
        <f t="shared" si="24"/>
        <v>67.166411799999992</v>
      </c>
      <c r="AA56" s="19">
        <f t="shared" si="25"/>
        <v>1410.4946477999997</v>
      </c>
      <c r="AC56" s="18">
        <f t="shared" si="26"/>
        <v>125.42149999999999</v>
      </c>
      <c r="AD56" s="19">
        <f t="shared" si="27"/>
        <v>3275.4323499999996</v>
      </c>
      <c r="AF56" s="18">
        <f t="shared" si="28"/>
        <v>2.13</v>
      </c>
      <c r="AG56" s="19">
        <f t="shared" si="29"/>
        <v>82.888239999999996</v>
      </c>
      <c r="AI56" s="4">
        <f t="shared" si="30"/>
        <v>127.55149999999999</v>
      </c>
      <c r="AJ56" s="23">
        <f t="shared" si="31"/>
        <v>3358.3205899999994</v>
      </c>
      <c r="AL56" s="23">
        <f t="shared" si="32"/>
        <v>167.91602949999998</v>
      </c>
      <c r="AM56" s="23">
        <f t="shared" si="33"/>
        <v>3526.2366194999995</v>
      </c>
    </row>
    <row r="57" spans="1:39" x14ac:dyDescent="0.2">
      <c r="A57" s="2" t="s">
        <v>47</v>
      </c>
      <c r="B57" s="2">
        <v>204</v>
      </c>
      <c r="C57" s="22" t="s">
        <v>67</v>
      </c>
      <c r="D57" s="17">
        <f t="shared" si="17"/>
        <v>21.192799999999998</v>
      </c>
      <c r="E57" s="18">
        <v>12.5</v>
      </c>
      <c r="F57" s="19">
        <v>264.90999999999997</v>
      </c>
      <c r="H57" s="18">
        <v>13.5</v>
      </c>
      <c r="I57" s="19">
        <v>444.5</v>
      </c>
      <c r="K57" s="18">
        <f t="shared" si="18"/>
        <v>26</v>
      </c>
      <c r="L57" s="19">
        <f t="shared" si="19"/>
        <v>709.41</v>
      </c>
      <c r="N57" s="19">
        <f t="shared" si="20"/>
        <v>35.470500000000001</v>
      </c>
      <c r="O57" s="19">
        <f t="shared" si="21"/>
        <v>744.88049999999998</v>
      </c>
      <c r="Q57" s="18"/>
      <c r="R57" s="19"/>
      <c r="T57" s="18">
        <v>12</v>
      </c>
      <c r="U57" s="19">
        <v>371.03999999999996</v>
      </c>
      <c r="W57" s="18">
        <f t="shared" si="22"/>
        <v>12</v>
      </c>
      <c r="X57" s="19">
        <f t="shared" si="23"/>
        <v>371.03999999999996</v>
      </c>
      <c r="Y57" s="19"/>
      <c r="Z57" s="19">
        <f t="shared" si="24"/>
        <v>18.552</v>
      </c>
      <c r="AA57" s="19">
        <f t="shared" si="25"/>
        <v>389.59199999999998</v>
      </c>
      <c r="AC57" s="18">
        <f t="shared" si="26"/>
        <v>12.5</v>
      </c>
      <c r="AD57" s="19">
        <f t="shared" si="27"/>
        <v>264.90999999999997</v>
      </c>
      <c r="AF57" s="18">
        <f t="shared" si="28"/>
        <v>25.5</v>
      </c>
      <c r="AG57" s="19">
        <f t="shared" si="29"/>
        <v>815.54</v>
      </c>
      <c r="AI57" s="4">
        <f t="shared" si="30"/>
        <v>38</v>
      </c>
      <c r="AJ57" s="23">
        <f t="shared" si="31"/>
        <v>1080.4499999999998</v>
      </c>
      <c r="AL57" s="23">
        <f t="shared" si="32"/>
        <v>54.022499999999994</v>
      </c>
      <c r="AM57" s="23">
        <f t="shared" si="33"/>
        <v>1134.4724999999999</v>
      </c>
    </row>
    <row r="58" spans="1:39" x14ac:dyDescent="0.2">
      <c r="A58" s="2" t="s">
        <v>47</v>
      </c>
      <c r="B58" s="2">
        <v>205</v>
      </c>
      <c r="C58" s="22" t="s">
        <v>67</v>
      </c>
      <c r="D58" s="17">
        <f t="shared" si="17"/>
        <v>18.851582608695672</v>
      </c>
      <c r="E58" s="18">
        <v>571</v>
      </c>
      <c r="F58" s="19">
        <v>10763.46000000001</v>
      </c>
      <c r="H58" s="18">
        <v>14.5</v>
      </c>
      <c r="I58" s="19">
        <v>409.86999999999995</v>
      </c>
      <c r="K58" s="18">
        <f t="shared" si="18"/>
        <v>585.5</v>
      </c>
      <c r="L58" s="19">
        <f t="shared" si="19"/>
        <v>11173.330000000011</v>
      </c>
      <c r="N58" s="19">
        <f t="shared" si="20"/>
        <v>558.66650000000061</v>
      </c>
      <c r="O58" s="19">
        <f t="shared" si="21"/>
        <v>11731.996500000012</v>
      </c>
      <c r="Q58" s="18">
        <v>4</v>
      </c>
      <c r="R58" s="19">
        <v>76.2</v>
      </c>
      <c r="T58" s="18">
        <v>11.5</v>
      </c>
      <c r="U58" s="19">
        <v>328.62</v>
      </c>
      <c r="W58" s="18">
        <f t="shared" si="22"/>
        <v>15.5</v>
      </c>
      <c r="X58" s="19">
        <f t="shared" si="23"/>
        <v>404.82</v>
      </c>
      <c r="Y58" s="19"/>
      <c r="Z58" s="19">
        <f t="shared" si="24"/>
        <v>20.241</v>
      </c>
      <c r="AA58" s="19">
        <f t="shared" si="25"/>
        <v>425.06099999999998</v>
      </c>
      <c r="AC58" s="18">
        <f t="shared" si="26"/>
        <v>575</v>
      </c>
      <c r="AD58" s="19">
        <f t="shared" si="27"/>
        <v>10839.660000000011</v>
      </c>
      <c r="AF58" s="18">
        <f t="shared" si="28"/>
        <v>26</v>
      </c>
      <c r="AG58" s="19">
        <f t="shared" si="29"/>
        <v>738.49</v>
      </c>
      <c r="AI58" s="4">
        <f t="shared" si="30"/>
        <v>601</v>
      </c>
      <c r="AJ58" s="23">
        <f t="shared" si="31"/>
        <v>11578.150000000011</v>
      </c>
      <c r="AL58" s="23">
        <f t="shared" si="32"/>
        <v>578.9075000000006</v>
      </c>
      <c r="AM58" s="23">
        <f t="shared" si="33"/>
        <v>12157.057500000012</v>
      </c>
    </row>
    <row r="59" spans="1:39" x14ac:dyDescent="0.2">
      <c r="A59" s="2" t="s">
        <v>21</v>
      </c>
      <c r="B59" s="2">
        <v>208</v>
      </c>
      <c r="C59" s="22" t="s">
        <v>68</v>
      </c>
      <c r="D59" s="17">
        <f t="shared" si="17"/>
        <v>28.612234762979678</v>
      </c>
      <c r="E59" s="18"/>
      <c r="F59" s="19"/>
      <c r="H59" s="18"/>
      <c r="I59" s="19"/>
      <c r="K59" s="18">
        <f t="shared" si="18"/>
        <v>0</v>
      </c>
      <c r="L59" s="19">
        <f t="shared" si="19"/>
        <v>0</v>
      </c>
      <c r="N59" s="19">
        <f t="shared" si="20"/>
        <v>0</v>
      </c>
      <c r="O59" s="19">
        <f t="shared" si="21"/>
        <v>0</v>
      </c>
      <c r="Q59" s="18">
        <v>221.5</v>
      </c>
      <c r="R59" s="19">
        <v>6337.6099999999988</v>
      </c>
      <c r="T59" s="18"/>
      <c r="U59" s="19"/>
      <c r="W59" s="18">
        <f t="shared" si="22"/>
        <v>221.5</v>
      </c>
      <c r="X59" s="19">
        <f t="shared" si="23"/>
        <v>6337.6099999999988</v>
      </c>
      <c r="Y59" s="19"/>
      <c r="Z59" s="19">
        <f t="shared" si="24"/>
        <v>316.88049999999998</v>
      </c>
      <c r="AA59" s="19">
        <f t="shared" si="25"/>
        <v>6654.490499999999</v>
      </c>
      <c r="AC59" s="18">
        <f t="shared" si="26"/>
        <v>221.5</v>
      </c>
      <c r="AD59" s="19">
        <f t="shared" si="27"/>
        <v>6337.6099999999988</v>
      </c>
      <c r="AF59" s="18">
        <f t="shared" si="28"/>
        <v>0</v>
      </c>
      <c r="AG59" s="19">
        <f t="shared" si="29"/>
        <v>0</v>
      </c>
      <c r="AI59" s="4">
        <f t="shared" si="30"/>
        <v>221.5</v>
      </c>
      <c r="AJ59" s="23">
        <f t="shared" si="31"/>
        <v>6337.6099999999988</v>
      </c>
      <c r="AL59" s="23">
        <f t="shared" si="32"/>
        <v>316.88049999999998</v>
      </c>
      <c r="AM59" s="23">
        <f t="shared" si="33"/>
        <v>6654.490499999999</v>
      </c>
    </row>
    <row r="60" spans="1:39" x14ac:dyDescent="0.2">
      <c r="A60" s="2" t="s">
        <v>47</v>
      </c>
      <c r="B60" s="2">
        <v>209</v>
      </c>
      <c r="C60" s="22" t="s">
        <v>69</v>
      </c>
      <c r="D60" s="17">
        <f t="shared" si="17"/>
        <v>20.479720279720279</v>
      </c>
      <c r="E60" s="18">
        <v>138</v>
      </c>
      <c r="F60" s="19">
        <v>2829</v>
      </c>
      <c r="H60" s="18">
        <v>6</v>
      </c>
      <c r="I60" s="19">
        <v>184.51999999999998</v>
      </c>
      <c r="K60" s="18">
        <f t="shared" si="18"/>
        <v>144</v>
      </c>
      <c r="L60" s="19">
        <f t="shared" si="19"/>
        <v>3013.52</v>
      </c>
      <c r="N60" s="19">
        <f t="shared" si="20"/>
        <v>150.67600000000002</v>
      </c>
      <c r="O60" s="19">
        <f t="shared" si="21"/>
        <v>3164.1959999999999</v>
      </c>
      <c r="Q60" s="18">
        <v>5</v>
      </c>
      <c r="R60" s="19">
        <v>99.6</v>
      </c>
      <c r="T60" s="18">
        <v>9.5</v>
      </c>
      <c r="U60" s="19">
        <v>284.51</v>
      </c>
      <c r="W60" s="18">
        <f t="shared" si="22"/>
        <v>14.5</v>
      </c>
      <c r="X60" s="19">
        <f t="shared" si="23"/>
        <v>384.11</v>
      </c>
      <c r="Y60" s="19"/>
      <c r="Z60" s="19">
        <f t="shared" si="24"/>
        <v>19.205500000000001</v>
      </c>
      <c r="AA60" s="19">
        <f t="shared" si="25"/>
        <v>403.31550000000004</v>
      </c>
      <c r="AC60" s="18">
        <f t="shared" si="26"/>
        <v>143</v>
      </c>
      <c r="AD60" s="19">
        <f t="shared" si="27"/>
        <v>2928.6</v>
      </c>
      <c r="AF60" s="18">
        <f t="shared" si="28"/>
        <v>15.5</v>
      </c>
      <c r="AG60" s="19">
        <f t="shared" si="29"/>
        <v>469.03</v>
      </c>
      <c r="AI60" s="4">
        <f t="shared" si="30"/>
        <v>158.5</v>
      </c>
      <c r="AJ60" s="23">
        <f t="shared" si="31"/>
        <v>3397.63</v>
      </c>
      <c r="AL60" s="23">
        <f t="shared" si="32"/>
        <v>169.88150000000002</v>
      </c>
      <c r="AM60" s="23">
        <f t="shared" si="33"/>
        <v>3567.5115000000001</v>
      </c>
    </row>
    <row r="61" spans="1:39" x14ac:dyDescent="0.2">
      <c r="A61" s="2" t="s">
        <v>21</v>
      </c>
      <c r="B61" s="2">
        <v>210</v>
      </c>
      <c r="C61" s="22" t="s">
        <v>69</v>
      </c>
      <c r="D61" s="17">
        <f t="shared" si="17"/>
        <v>20.574716981132077</v>
      </c>
      <c r="E61" s="18">
        <v>24.5</v>
      </c>
      <c r="F61" s="19">
        <v>506.90999999999997</v>
      </c>
      <c r="H61" s="18"/>
      <c r="I61" s="19"/>
      <c r="K61" s="18">
        <f t="shared" si="18"/>
        <v>24.5</v>
      </c>
      <c r="L61" s="19">
        <f t="shared" si="19"/>
        <v>506.90999999999997</v>
      </c>
      <c r="N61" s="19">
        <f t="shared" si="20"/>
        <v>25.345500000000001</v>
      </c>
      <c r="O61" s="19">
        <f t="shared" si="21"/>
        <v>532.25549999999998</v>
      </c>
      <c r="Q61" s="18">
        <v>2</v>
      </c>
      <c r="R61" s="19">
        <v>38.32</v>
      </c>
      <c r="T61" s="18"/>
      <c r="U61" s="19"/>
      <c r="W61" s="18">
        <f t="shared" si="22"/>
        <v>2</v>
      </c>
      <c r="X61" s="19">
        <f t="shared" si="23"/>
        <v>38.32</v>
      </c>
      <c r="Y61" s="19"/>
      <c r="Z61" s="19">
        <f t="shared" si="24"/>
        <v>1.9160000000000001</v>
      </c>
      <c r="AA61" s="19">
        <f t="shared" si="25"/>
        <v>40.235999999999997</v>
      </c>
      <c r="AC61" s="18">
        <f t="shared" si="26"/>
        <v>26.5</v>
      </c>
      <c r="AD61" s="19">
        <f t="shared" si="27"/>
        <v>545.23</v>
      </c>
      <c r="AF61" s="18">
        <f t="shared" si="28"/>
        <v>0</v>
      </c>
      <c r="AG61" s="19">
        <f t="shared" si="29"/>
        <v>0</v>
      </c>
      <c r="AI61" s="4">
        <f t="shared" si="30"/>
        <v>26.5</v>
      </c>
      <c r="AJ61" s="23">
        <f t="shared" si="31"/>
        <v>545.23</v>
      </c>
      <c r="AL61" s="23">
        <f t="shared" si="32"/>
        <v>27.261500000000002</v>
      </c>
      <c r="AM61" s="23">
        <f t="shared" si="33"/>
        <v>572.49149999999997</v>
      </c>
    </row>
    <row r="62" spans="1:39" x14ac:dyDescent="0.2">
      <c r="A62" s="2" t="s">
        <v>47</v>
      </c>
      <c r="B62" s="2">
        <v>211</v>
      </c>
      <c r="C62" s="22" t="s">
        <v>69</v>
      </c>
      <c r="D62" s="17">
        <f t="shared" si="17"/>
        <v>19.16</v>
      </c>
      <c r="E62" s="18">
        <v>13</v>
      </c>
      <c r="F62" s="19">
        <v>249.07999999999998</v>
      </c>
      <c r="H62" s="18">
        <v>10</v>
      </c>
      <c r="I62" s="19">
        <v>285.8</v>
      </c>
      <c r="K62" s="18">
        <f t="shared" si="18"/>
        <v>23</v>
      </c>
      <c r="L62" s="19">
        <f t="shared" si="19"/>
        <v>534.88</v>
      </c>
      <c r="N62" s="19">
        <f t="shared" si="20"/>
        <v>26.744</v>
      </c>
      <c r="O62" s="19">
        <f t="shared" si="21"/>
        <v>561.62400000000002</v>
      </c>
      <c r="Q62" s="18"/>
      <c r="R62" s="19"/>
      <c r="T62" s="18">
        <v>8.5</v>
      </c>
      <c r="U62" s="19">
        <v>240.39999999999998</v>
      </c>
      <c r="W62" s="18">
        <f t="shared" si="22"/>
        <v>8.5</v>
      </c>
      <c r="X62" s="19">
        <f t="shared" si="23"/>
        <v>240.39999999999998</v>
      </c>
      <c r="Y62" s="19"/>
      <c r="Z62" s="19">
        <f t="shared" si="24"/>
        <v>12.02</v>
      </c>
      <c r="AA62" s="19">
        <f t="shared" si="25"/>
        <v>252.42</v>
      </c>
      <c r="AC62" s="18">
        <f t="shared" si="26"/>
        <v>13</v>
      </c>
      <c r="AD62" s="19">
        <f t="shared" si="27"/>
        <v>249.07999999999998</v>
      </c>
      <c r="AF62" s="18">
        <f t="shared" si="28"/>
        <v>18.5</v>
      </c>
      <c r="AG62" s="19">
        <f t="shared" si="29"/>
        <v>526.20000000000005</v>
      </c>
      <c r="AI62" s="4">
        <f t="shared" si="30"/>
        <v>31.5</v>
      </c>
      <c r="AJ62" s="23">
        <f t="shared" si="31"/>
        <v>775.28</v>
      </c>
      <c r="AL62" s="23">
        <f t="shared" si="32"/>
        <v>38.764000000000003</v>
      </c>
      <c r="AM62" s="23">
        <f t="shared" si="33"/>
        <v>814.04399999999998</v>
      </c>
    </row>
    <row r="63" spans="1:39" x14ac:dyDescent="0.2">
      <c r="A63" s="2" t="s">
        <v>26</v>
      </c>
      <c r="B63" s="2">
        <v>213</v>
      </c>
      <c r="C63" s="24" t="s">
        <v>61</v>
      </c>
      <c r="D63" s="17">
        <f t="shared" si="17"/>
        <v>23.959338842975207</v>
      </c>
      <c r="E63" s="18">
        <v>48.5</v>
      </c>
      <c r="F63" s="19">
        <v>1163.1999999999998</v>
      </c>
      <c r="H63" s="18">
        <v>12.5</v>
      </c>
      <c r="I63" s="19">
        <v>462.03</v>
      </c>
      <c r="K63" s="18">
        <f t="shared" si="18"/>
        <v>61</v>
      </c>
      <c r="L63" s="19">
        <f t="shared" si="19"/>
        <v>1625.2299999999998</v>
      </c>
      <c r="N63" s="19">
        <f t="shared" si="20"/>
        <v>81.261499999999998</v>
      </c>
      <c r="O63" s="19">
        <f t="shared" si="21"/>
        <v>1706.4914999999999</v>
      </c>
      <c r="Q63" s="18">
        <v>12</v>
      </c>
      <c r="R63" s="19">
        <v>286.34000000000003</v>
      </c>
      <c r="T63" s="18">
        <v>0.5</v>
      </c>
      <c r="U63" s="19">
        <v>17.78</v>
      </c>
      <c r="W63" s="18">
        <f t="shared" si="22"/>
        <v>12.5</v>
      </c>
      <c r="X63" s="19">
        <f t="shared" si="23"/>
        <v>304.12</v>
      </c>
      <c r="Y63" s="19"/>
      <c r="Z63" s="19">
        <f t="shared" si="24"/>
        <v>15.206000000000001</v>
      </c>
      <c r="AA63" s="19">
        <f t="shared" si="25"/>
        <v>319.32600000000002</v>
      </c>
      <c r="AC63" s="18">
        <f t="shared" si="26"/>
        <v>60.5</v>
      </c>
      <c r="AD63" s="19">
        <f t="shared" si="27"/>
        <v>1449.54</v>
      </c>
      <c r="AF63" s="18">
        <f t="shared" si="28"/>
        <v>13</v>
      </c>
      <c r="AG63" s="19">
        <f t="shared" si="29"/>
        <v>479.80999999999995</v>
      </c>
      <c r="AI63" s="4">
        <f t="shared" si="30"/>
        <v>73.5</v>
      </c>
      <c r="AJ63" s="23">
        <f t="shared" si="31"/>
        <v>1929.35</v>
      </c>
      <c r="AL63" s="23">
        <f t="shared" si="32"/>
        <v>96.467500000000001</v>
      </c>
      <c r="AM63" s="23">
        <f t="shared" si="33"/>
        <v>2025.8174999999999</v>
      </c>
    </row>
    <row r="64" spans="1:39" x14ac:dyDescent="0.2">
      <c r="A64" s="2" t="s">
        <v>23</v>
      </c>
      <c r="B64" s="2">
        <v>214</v>
      </c>
      <c r="C64" s="22" t="s">
        <v>70</v>
      </c>
      <c r="D64" s="17">
        <f t="shared" si="17"/>
        <v>84.543695652173923</v>
      </c>
      <c r="E64" s="18">
        <v>39.191999999999993</v>
      </c>
      <c r="F64" s="19">
        <v>3313.4365199999997</v>
      </c>
      <c r="H64" s="18">
        <v>0</v>
      </c>
      <c r="I64" s="19">
        <v>0</v>
      </c>
      <c r="K64" s="18">
        <f t="shared" si="18"/>
        <v>39.191999999999993</v>
      </c>
      <c r="L64" s="19">
        <f t="shared" si="19"/>
        <v>3313.4365199999997</v>
      </c>
      <c r="N64" s="19">
        <f t="shared" si="20"/>
        <v>165.67182600000001</v>
      </c>
      <c r="O64" s="19">
        <f t="shared" si="21"/>
        <v>3479.108346</v>
      </c>
      <c r="Q64" s="18">
        <v>91.447999999999979</v>
      </c>
      <c r="R64" s="19">
        <v>7731.3518799999993</v>
      </c>
      <c r="T64" s="18">
        <v>0</v>
      </c>
      <c r="U64" s="19">
        <v>0</v>
      </c>
      <c r="W64" s="18">
        <f t="shared" si="22"/>
        <v>91.447999999999979</v>
      </c>
      <c r="X64" s="19">
        <f t="shared" si="23"/>
        <v>7731.3518799999993</v>
      </c>
      <c r="Y64" s="19"/>
      <c r="Z64" s="19">
        <f t="shared" si="24"/>
        <v>386.56759399999999</v>
      </c>
      <c r="AA64" s="19">
        <f t="shared" si="25"/>
        <v>8117.9194739999994</v>
      </c>
      <c r="AC64" s="18">
        <f t="shared" si="26"/>
        <v>130.63999999999999</v>
      </c>
      <c r="AD64" s="19">
        <f t="shared" si="27"/>
        <v>11044.788399999999</v>
      </c>
      <c r="AF64" s="18">
        <f t="shared" si="28"/>
        <v>0</v>
      </c>
      <c r="AG64" s="19">
        <f t="shared" si="29"/>
        <v>0</v>
      </c>
      <c r="AI64" s="4">
        <f t="shared" si="30"/>
        <v>130.63999999999999</v>
      </c>
      <c r="AJ64" s="23">
        <f t="shared" si="31"/>
        <v>11044.788399999999</v>
      </c>
      <c r="AL64" s="23">
        <f t="shared" si="32"/>
        <v>552.23942</v>
      </c>
      <c r="AM64" s="23">
        <f t="shared" si="33"/>
        <v>11597.027819999999</v>
      </c>
    </row>
    <row r="65" spans="1:39" x14ac:dyDescent="0.2">
      <c r="A65" s="2" t="s">
        <v>47</v>
      </c>
      <c r="B65" s="2">
        <v>215</v>
      </c>
      <c r="C65" s="22" t="s">
        <v>71</v>
      </c>
      <c r="D65" s="17">
        <f>+AJ65/AI65/1.5</f>
        <v>21</v>
      </c>
      <c r="E65" s="18"/>
      <c r="F65" s="19"/>
      <c r="H65" s="18"/>
      <c r="I65" s="19"/>
      <c r="K65" s="18">
        <f t="shared" si="18"/>
        <v>0</v>
      </c>
      <c r="L65" s="19">
        <f t="shared" si="19"/>
        <v>0</v>
      </c>
      <c r="N65" s="19">
        <f t="shared" si="20"/>
        <v>0</v>
      </c>
      <c r="O65" s="19">
        <f t="shared" si="21"/>
        <v>0</v>
      </c>
      <c r="Q65" s="18"/>
      <c r="R65" s="19"/>
      <c r="T65" s="18">
        <v>4</v>
      </c>
      <c r="U65" s="19">
        <v>126</v>
      </c>
      <c r="W65" s="18">
        <f t="shared" si="22"/>
        <v>4</v>
      </c>
      <c r="X65" s="19">
        <f t="shared" si="23"/>
        <v>126</v>
      </c>
      <c r="Y65" s="19"/>
      <c r="Z65" s="19">
        <f t="shared" si="24"/>
        <v>6.3000000000000007</v>
      </c>
      <c r="AA65" s="19">
        <f t="shared" si="25"/>
        <v>132.30000000000001</v>
      </c>
      <c r="AC65" s="18">
        <f t="shared" si="26"/>
        <v>0</v>
      </c>
      <c r="AD65" s="19">
        <f t="shared" si="27"/>
        <v>0</v>
      </c>
      <c r="AF65" s="18">
        <f t="shared" si="28"/>
        <v>4</v>
      </c>
      <c r="AG65" s="19">
        <f t="shared" si="29"/>
        <v>126</v>
      </c>
      <c r="AI65" s="4">
        <f t="shared" si="30"/>
        <v>4</v>
      </c>
      <c r="AJ65" s="23">
        <f t="shared" si="31"/>
        <v>126</v>
      </c>
      <c r="AL65" s="23">
        <f t="shared" si="32"/>
        <v>6.3000000000000007</v>
      </c>
      <c r="AM65" s="23">
        <f t="shared" si="33"/>
        <v>132.30000000000001</v>
      </c>
    </row>
    <row r="66" spans="1:39" x14ac:dyDescent="0.2">
      <c r="A66" s="2" t="s">
        <v>28</v>
      </c>
      <c r="B66" s="2">
        <v>216</v>
      </c>
      <c r="C66" s="22" t="s">
        <v>72</v>
      </c>
      <c r="D66" s="17">
        <f t="shared" ref="D66:D72" si="34">+AD66/AC66</f>
        <v>24.927666666666671</v>
      </c>
      <c r="E66" s="18">
        <v>76.679999999999993</v>
      </c>
      <c r="F66" s="19">
        <v>1911.4534799999999</v>
      </c>
      <c r="H66" s="18">
        <v>0.19169999999999995</v>
      </c>
      <c r="I66" s="19">
        <v>7.1261279999999996</v>
      </c>
      <c r="K66" s="18">
        <f t="shared" si="18"/>
        <v>76.87169999999999</v>
      </c>
      <c r="L66" s="19">
        <f t="shared" si="19"/>
        <v>1918.579608</v>
      </c>
      <c r="N66" s="19">
        <f t="shared" si="20"/>
        <v>95.9289804</v>
      </c>
      <c r="O66" s="19">
        <f t="shared" si="21"/>
        <v>2014.5085884</v>
      </c>
      <c r="Q66" s="18">
        <v>51.12</v>
      </c>
      <c r="R66" s="19">
        <v>1274.30232</v>
      </c>
      <c r="T66" s="18">
        <v>0.1278</v>
      </c>
      <c r="U66" s="19">
        <v>4.7507520000000003</v>
      </c>
      <c r="W66" s="18">
        <f t="shared" si="22"/>
        <v>51.247799999999998</v>
      </c>
      <c r="X66" s="19">
        <f t="shared" si="23"/>
        <v>1279.0530719999999</v>
      </c>
      <c r="Y66" s="19"/>
      <c r="Z66" s="19">
        <f t="shared" si="24"/>
        <v>63.952653599999998</v>
      </c>
      <c r="AA66" s="19">
        <f t="shared" si="25"/>
        <v>1343.0057256</v>
      </c>
      <c r="AC66" s="18">
        <f t="shared" si="26"/>
        <v>127.79999999999998</v>
      </c>
      <c r="AD66" s="19">
        <f t="shared" si="27"/>
        <v>3185.7557999999999</v>
      </c>
      <c r="AF66" s="18">
        <f t="shared" si="28"/>
        <v>0.31949999999999995</v>
      </c>
      <c r="AG66" s="19">
        <f t="shared" si="29"/>
        <v>11.87688</v>
      </c>
      <c r="AI66" s="4">
        <f t="shared" si="30"/>
        <v>128.11949999999999</v>
      </c>
      <c r="AJ66" s="23">
        <f t="shared" si="31"/>
        <v>3197.6326799999997</v>
      </c>
      <c r="AL66" s="23">
        <f t="shared" si="32"/>
        <v>159.88163399999999</v>
      </c>
      <c r="AM66" s="23">
        <f t="shared" si="33"/>
        <v>3357.5143139999996</v>
      </c>
    </row>
    <row r="67" spans="1:39" x14ac:dyDescent="0.2">
      <c r="A67" s="2" t="s">
        <v>21</v>
      </c>
      <c r="B67" s="2">
        <v>218</v>
      </c>
      <c r="C67" s="22" t="s">
        <v>39</v>
      </c>
      <c r="D67" s="17">
        <f t="shared" si="34"/>
        <v>25.5639201451906</v>
      </c>
      <c r="E67" s="18">
        <v>16</v>
      </c>
      <c r="F67" s="19">
        <v>401.50000000000006</v>
      </c>
      <c r="H67" s="18"/>
      <c r="I67" s="19"/>
      <c r="K67" s="18">
        <f t="shared" si="18"/>
        <v>16</v>
      </c>
      <c r="L67" s="19">
        <f t="shared" si="19"/>
        <v>401.50000000000006</v>
      </c>
      <c r="N67" s="19">
        <f t="shared" si="20"/>
        <v>20.075000000000003</v>
      </c>
      <c r="O67" s="19">
        <f t="shared" si="21"/>
        <v>421.57500000000005</v>
      </c>
      <c r="Q67" s="18">
        <v>535</v>
      </c>
      <c r="R67" s="19">
        <v>13684.220000000021</v>
      </c>
      <c r="T67" s="18">
        <v>62.5</v>
      </c>
      <c r="U67" s="19">
        <v>2414.4400000000005</v>
      </c>
      <c r="W67" s="18">
        <f t="shared" si="22"/>
        <v>597.5</v>
      </c>
      <c r="X67" s="19">
        <f t="shared" si="23"/>
        <v>16098.660000000022</v>
      </c>
      <c r="Y67" s="19"/>
      <c r="Z67" s="19">
        <f t="shared" si="24"/>
        <v>804.93300000000113</v>
      </c>
      <c r="AA67" s="19">
        <f t="shared" si="25"/>
        <v>16903.593000000023</v>
      </c>
      <c r="AC67" s="18">
        <f t="shared" si="26"/>
        <v>551</v>
      </c>
      <c r="AD67" s="19">
        <f t="shared" si="27"/>
        <v>14085.720000000021</v>
      </c>
      <c r="AF67" s="18">
        <f t="shared" si="28"/>
        <v>62.5</v>
      </c>
      <c r="AG67" s="19">
        <f t="shared" si="29"/>
        <v>2414.4400000000005</v>
      </c>
      <c r="AI67" s="4">
        <f t="shared" si="30"/>
        <v>613.5</v>
      </c>
      <c r="AJ67" s="23">
        <f t="shared" si="31"/>
        <v>16500.160000000022</v>
      </c>
      <c r="AL67" s="23">
        <f t="shared" si="32"/>
        <v>825.00800000000118</v>
      </c>
      <c r="AM67" s="23">
        <f t="shared" si="33"/>
        <v>17325.168000000023</v>
      </c>
    </row>
    <row r="68" spans="1:39" x14ac:dyDescent="0.2">
      <c r="A68" s="2" t="s">
        <v>26</v>
      </c>
      <c r="B68" s="2">
        <v>219</v>
      </c>
      <c r="C68" s="22" t="s">
        <v>61</v>
      </c>
      <c r="D68" s="17">
        <f t="shared" si="34"/>
        <v>20.474079999999997</v>
      </c>
      <c r="E68" s="18">
        <v>23</v>
      </c>
      <c r="F68" s="19">
        <v>463.15</v>
      </c>
      <c r="H68" s="18">
        <v>1</v>
      </c>
      <c r="I68" s="19">
        <v>30.17</v>
      </c>
      <c r="K68" s="18">
        <f t="shared" si="18"/>
        <v>24</v>
      </c>
      <c r="L68" s="19">
        <f t="shared" si="19"/>
        <v>493.32</v>
      </c>
      <c r="N68" s="19">
        <f t="shared" si="20"/>
        <v>24.666</v>
      </c>
      <c r="O68" s="19">
        <f t="shared" si="21"/>
        <v>517.98599999999999</v>
      </c>
      <c r="Q68" s="18">
        <v>39.5</v>
      </c>
      <c r="R68" s="19">
        <v>816.4799999999999</v>
      </c>
      <c r="T68" s="18">
        <v>12.5</v>
      </c>
      <c r="U68" s="19">
        <v>389.69</v>
      </c>
      <c r="W68" s="18">
        <f t="shared" si="22"/>
        <v>52</v>
      </c>
      <c r="X68" s="19">
        <f t="shared" si="23"/>
        <v>1206.1699999999998</v>
      </c>
      <c r="Y68" s="19"/>
      <c r="Z68" s="19">
        <f t="shared" si="24"/>
        <v>60.308499999999995</v>
      </c>
      <c r="AA68" s="19">
        <f t="shared" si="25"/>
        <v>1266.4784999999999</v>
      </c>
      <c r="AC68" s="18">
        <f t="shared" si="26"/>
        <v>62.5</v>
      </c>
      <c r="AD68" s="19">
        <f t="shared" si="27"/>
        <v>1279.6299999999999</v>
      </c>
      <c r="AF68" s="18">
        <f t="shared" si="28"/>
        <v>13.5</v>
      </c>
      <c r="AG68" s="19">
        <f t="shared" si="29"/>
        <v>419.86</v>
      </c>
      <c r="AI68" s="4">
        <f t="shared" si="30"/>
        <v>76</v>
      </c>
      <c r="AJ68" s="23">
        <f t="shared" si="31"/>
        <v>1699.4899999999998</v>
      </c>
      <c r="AL68" s="23">
        <f t="shared" si="32"/>
        <v>84.974499999999992</v>
      </c>
      <c r="AM68" s="23">
        <f t="shared" si="33"/>
        <v>1784.4644999999998</v>
      </c>
    </row>
    <row r="69" spans="1:39" x14ac:dyDescent="0.2">
      <c r="A69" s="2" t="s">
        <v>47</v>
      </c>
      <c r="B69" s="2">
        <v>221</v>
      </c>
      <c r="C69" s="22" t="s">
        <v>69</v>
      </c>
      <c r="D69" s="17">
        <f t="shared" si="34"/>
        <v>18.866274509803922</v>
      </c>
      <c r="E69" s="18">
        <v>51</v>
      </c>
      <c r="F69" s="19">
        <v>962.18000000000006</v>
      </c>
      <c r="H69" s="18">
        <v>1.5</v>
      </c>
      <c r="I69" s="19">
        <v>41.21</v>
      </c>
      <c r="K69" s="18">
        <f t="shared" si="18"/>
        <v>52.5</v>
      </c>
      <c r="L69" s="19">
        <f t="shared" si="19"/>
        <v>1003.3900000000001</v>
      </c>
      <c r="N69" s="19">
        <f t="shared" si="20"/>
        <v>50.169500000000006</v>
      </c>
      <c r="O69" s="19">
        <f t="shared" si="21"/>
        <v>1053.5595000000001</v>
      </c>
      <c r="Q69" s="18"/>
      <c r="R69" s="19"/>
      <c r="T69" s="18"/>
      <c r="U69" s="19"/>
      <c r="W69" s="18">
        <f t="shared" si="22"/>
        <v>0</v>
      </c>
      <c r="X69" s="19">
        <f t="shared" si="23"/>
        <v>0</v>
      </c>
      <c r="Y69" s="19"/>
      <c r="Z69" s="19">
        <f t="shared" si="24"/>
        <v>0</v>
      </c>
      <c r="AA69" s="19">
        <f t="shared" si="25"/>
        <v>0</v>
      </c>
      <c r="AC69" s="18">
        <f t="shared" si="26"/>
        <v>51</v>
      </c>
      <c r="AD69" s="19">
        <f t="shared" si="27"/>
        <v>962.18000000000006</v>
      </c>
      <c r="AF69" s="18">
        <f t="shared" si="28"/>
        <v>1.5</v>
      </c>
      <c r="AG69" s="19">
        <f t="shared" si="29"/>
        <v>41.21</v>
      </c>
      <c r="AI69" s="4">
        <f t="shared" si="30"/>
        <v>52.5</v>
      </c>
      <c r="AJ69" s="23">
        <f t="shared" si="31"/>
        <v>1003.3900000000001</v>
      </c>
      <c r="AL69" s="23">
        <f t="shared" si="32"/>
        <v>50.169500000000006</v>
      </c>
      <c r="AM69" s="23">
        <f t="shared" si="33"/>
        <v>1053.5595000000001</v>
      </c>
    </row>
    <row r="70" spans="1:39" x14ac:dyDescent="0.2">
      <c r="A70" s="2" t="s">
        <v>26</v>
      </c>
      <c r="B70" s="2">
        <v>223</v>
      </c>
      <c r="C70" s="22" t="s">
        <v>61</v>
      </c>
      <c r="D70" s="17">
        <f t="shared" si="34"/>
        <v>19.977701149425283</v>
      </c>
      <c r="E70" s="18">
        <v>16.5</v>
      </c>
      <c r="F70" s="19">
        <v>329.82999999999993</v>
      </c>
      <c r="H70" s="18">
        <v>16.5</v>
      </c>
      <c r="I70" s="19">
        <v>497.73999999999995</v>
      </c>
      <c r="K70" s="18">
        <f t="shared" si="18"/>
        <v>33</v>
      </c>
      <c r="L70" s="19">
        <f t="shared" si="19"/>
        <v>827.56999999999994</v>
      </c>
      <c r="N70" s="19">
        <f t="shared" si="20"/>
        <v>41.378500000000003</v>
      </c>
      <c r="O70" s="19">
        <f t="shared" si="21"/>
        <v>868.94849999999997</v>
      </c>
      <c r="Q70" s="18">
        <v>27</v>
      </c>
      <c r="R70" s="19">
        <v>539.19999999999993</v>
      </c>
      <c r="T70" s="18">
        <v>3.5</v>
      </c>
      <c r="U70" s="19">
        <v>104.53</v>
      </c>
      <c r="W70" s="18">
        <f t="shared" si="22"/>
        <v>30.5</v>
      </c>
      <c r="X70" s="19">
        <f t="shared" si="23"/>
        <v>643.7299999999999</v>
      </c>
      <c r="Y70" s="19"/>
      <c r="Z70" s="19">
        <f t="shared" si="24"/>
        <v>32.186499999999995</v>
      </c>
      <c r="AA70" s="19">
        <f t="shared" si="25"/>
        <v>675.91649999999993</v>
      </c>
      <c r="AC70" s="18">
        <f t="shared" si="26"/>
        <v>43.5</v>
      </c>
      <c r="AD70" s="19">
        <f t="shared" si="27"/>
        <v>869.02999999999986</v>
      </c>
      <c r="AF70" s="18">
        <f t="shared" si="28"/>
        <v>20</v>
      </c>
      <c r="AG70" s="19">
        <f t="shared" si="29"/>
        <v>602.27</v>
      </c>
      <c r="AI70" s="4">
        <f t="shared" si="30"/>
        <v>63.5</v>
      </c>
      <c r="AJ70" s="23">
        <f t="shared" si="31"/>
        <v>1471.2999999999997</v>
      </c>
      <c r="AL70" s="23">
        <f t="shared" si="32"/>
        <v>73.564999999999984</v>
      </c>
      <c r="AM70" s="23">
        <f t="shared" si="33"/>
        <v>1544.8649999999998</v>
      </c>
    </row>
    <row r="71" spans="1:39" x14ac:dyDescent="0.2">
      <c r="A71" s="2" t="s">
        <v>33</v>
      </c>
      <c r="B71" s="2">
        <v>224</v>
      </c>
      <c r="C71" s="24" t="s">
        <v>64</v>
      </c>
      <c r="D71" s="17">
        <f t="shared" si="34"/>
        <v>17.23875</v>
      </c>
      <c r="E71" s="18">
        <v>64</v>
      </c>
      <c r="F71" s="19">
        <v>1103.28</v>
      </c>
      <c r="H71" s="18">
        <v>10.6</v>
      </c>
      <c r="I71" s="19">
        <v>274.11599999999999</v>
      </c>
      <c r="K71" s="18">
        <f t="shared" si="18"/>
        <v>74.599999999999994</v>
      </c>
      <c r="L71" s="19">
        <f t="shared" si="19"/>
        <v>1377.396</v>
      </c>
      <c r="N71" s="19">
        <f t="shared" si="20"/>
        <v>68.869799999999998</v>
      </c>
      <c r="O71" s="19">
        <f t="shared" si="21"/>
        <v>1446.2657999999999</v>
      </c>
      <c r="Q71" s="18">
        <v>32</v>
      </c>
      <c r="R71" s="19">
        <v>551.64</v>
      </c>
      <c r="T71" s="18">
        <v>5.4</v>
      </c>
      <c r="U71" s="19">
        <v>139.64400000000001</v>
      </c>
      <c r="W71" s="18">
        <f t="shared" si="22"/>
        <v>37.4</v>
      </c>
      <c r="X71" s="19">
        <f t="shared" si="23"/>
        <v>691.28399999999999</v>
      </c>
      <c r="Y71" s="19"/>
      <c r="Z71" s="19">
        <f t="shared" si="24"/>
        <v>34.5642</v>
      </c>
      <c r="AA71" s="19">
        <f t="shared" si="25"/>
        <v>725.84820000000002</v>
      </c>
      <c r="AC71" s="18">
        <f t="shared" si="26"/>
        <v>96</v>
      </c>
      <c r="AD71" s="19">
        <f t="shared" si="27"/>
        <v>1654.92</v>
      </c>
      <c r="AF71" s="18">
        <f t="shared" si="28"/>
        <v>16</v>
      </c>
      <c r="AG71" s="19">
        <f t="shared" si="29"/>
        <v>413.76</v>
      </c>
      <c r="AI71" s="4">
        <f t="shared" si="30"/>
        <v>112</v>
      </c>
      <c r="AJ71" s="23">
        <f t="shared" si="31"/>
        <v>2068.6800000000003</v>
      </c>
      <c r="AL71" s="23">
        <f t="shared" si="32"/>
        <v>103.43400000000003</v>
      </c>
      <c r="AM71" s="23">
        <f t="shared" si="33"/>
        <v>2172.1140000000005</v>
      </c>
    </row>
    <row r="72" spans="1:39" x14ac:dyDescent="0.2">
      <c r="A72" s="2" t="s">
        <v>23</v>
      </c>
      <c r="B72" s="2">
        <v>225</v>
      </c>
      <c r="C72" s="5" t="s">
        <v>73</v>
      </c>
      <c r="D72" s="17">
        <f t="shared" si="34"/>
        <v>25.239999999999995</v>
      </c>
      <c r="E72" s="18">
        <v>19.6812</v>
      </c>
      <c r="F72" s="19">
        <v>496.75348799999989</v>
      </c>
      <c r="H72" s="18">
        <v>0</v>
      </c>
      <c r="I72" s="19">
        <v>0</v>
      </c>
      <c r="K72" s="18">
        <f t="shared" si="18"/>
        <v>19.6812</v>
      </c>
      <c r="L72" s="19">
        <f t="shared" si="19"/>
        <v>496.75348799999989</v>
      </c>
      <c r="N72" s="19">
        <f t="shared" si="20"/>
        <v>24.837674399999997</v>
      </c>
      <c r="O72" s="19">
        <f t="shared" si="21"/>
        <v>521.59116239999992</v>
      </c>
      <c r="Q72" s="18">
        <v>13.120800000000001</v>
      </c>
      <c r="R72" s="19">
        <v>331.16899199999995</v>
      </c>
      <c r="T72" s="18">
        <v>0</v>
      </c>
      <c r="U72" s="19">
        <v>0</v>
      </c>
      <c r="W72" s="18">
        <f t="shared" si="22"/>
        <v>13.120800000000001</v>
      </c>
      <c r="X72" s="19">
        <f t="shared" si="23"/>
        <v>331.16899199999995</v>
      </c>
      <c r="Y72" s="19"/>
      <c r="Z72" s="19">
        <f t="shared" si="24"/>
        <v>16.558449599999999</v>
      </c>
      <c r="AA72" s="19">
        <f t="shared" si="25"/>
        <v>347.72744159999996</v>
      </c>
      <c r="AC72" s="18">
        <f t="shared" si="26"/>
        <v>32.802</v>
      </c>
      <c r="AD72" s="19">
        <f t="shared" si="27"/>
        <v>827.92247999999984</v>
      </c>
      <c r="AF72" s="18">
        <f t="shared" si="28"/>
        <v>0</v>
      </c>
      <c r="AG72" s="19">
        <f t="shared" si="29"/>
        <v>0</v>
      </c>
      <c r="AI72" s="4">
        <f t="shared" si="30"/>
        <v>32.802</v>
      </c>
      <c r="AJ72" s="23">
        <f t="shared" si="31"/>
        <v>827.92247999999984</v>
      </c>
      <c r="AL72" s="23">
        <f t="shared" si="32"/>
        <v>41.396123999999993</v>
      </c>
      <c r="AM72" s="23">
        <f t="shared" si="33"/>
        <v>869.31860399999982</v>
      </c>
    </row>
    <row r="73" spans="1:39" x14ac:dyDescent="0.2">
      <c r="A73" s="2" t="s">
        <v>47</v>
      </c>
      <c r="B73" s="2">
        <v>226</v>
      </c>
      <c r="C73" s="5" t="s">
        <v>74</v>
      </c>
      <c r="D73" s="17">
        <f>+AJ73/AI73/1.5</f>
        <v>18.099999999999998</v>
      </c>
      <c r="E73" s="18"/>
      <c r="F73" s="19"/>
      <c r="H73" s="18">
        <v>2</v>
      </c>
      <c r="I73" s="19">
        <v>54.3</v>
      </c>
      <c r="K73" s="18">
        <f t="shared" si="18"/>
        <v>2</v>
      </c>
      <c r="L73" s="19">
        <f t="shared" si="19"/>
        <v>54.3</v>
      </c>
      <c r="N73" s="19">
        <f t="shared" si="20"/>
        <v>2.7149999999999999</v>
      </c>
      <c r="O73" s="19">
        <f t="shared" ref="O73:O75" si="35">+L73+N73</f>
        <v>57.015000000000001</v>
      </c>
      <c r="Q73" s="18"/>
      <c r="R73" s="19"/>
      <c r="T73" s="18">
        <v>4</v>
      </c>
      <c r="U73" s="19">
        <v>108.6</v>
      </c>
      <c r="W73" s="18">
        <f t="shared" si="22"/>
        <v>4</v>
      </c>
      <c r="X73" s="19">
        <f t="shared" si="23"/>
        <v>108.6</v>
      </c>
      <c r="Y73" s="19"/>
      <c r="Z73" s="19">
        <f t="shared" si="24"/>
        <v>5.43</v>
      </c>
      <c r="AA73" s="19">
        <f t="shared" ref="AA73:AA75" si="36">+X73+Z73</f>
        <v>114.03</v>
      </c>
      <c r="AC73" s="18">
        <f t="shared" si="26"/>
        <v>0</v>
      </c>
      <c r="AD73" s="19">
        <f t="shared" si="27"/>
        <v>0</v>
      </c>
      <c r="AF73" s="18">
        <f t="shared" si="28"/>
        <v>6</v>
      </c>
      <c r="AG73" s="19">
        <f t="shared" si="29"/>
        <v>162.89999999999998</v>
      </c>
      <c r="AI73" s="4">
        <f t="shared" si="30"/>
        <v>6</v>
      </c>
      <c r="AJ73" s="23">
        <f t="shared" si="31"/>
        <v>162.89999999999998</v>
      </c>
      <c r="AL73" s="23">
        <f t="shared" si="32"/>
        <v>8.1449999999999996</v>
      </c>
      <c r="AM73" s="23">
        <f t="shared" ref="AM73:AM75" si="37">+AJ73+AL73</f>
        <v>171.04499999999999</v>
      </c>
    </row>
    <row r="74" spans="1:39" x14ac:dyDescent="0.2">
      <c r="A74" s="2" t="s">
        <v>47</v>
      </c>
      <c r="B74" s="2">
        <v>227</v>
      </c>
      <c r="C74" s="5" t="s">
        <v>71</v>
      </c>
      <c r="D74" s="17">
        <f>+AJ74/AI74/1.5</f>
        <v>18.100952380952382</v>
      </c>
      <c r="E74" s="18"/>
      <c r="F74" s="19"/>
      <c r="H74" s="18">
        <v>7</v>
      </c>
      <c r="I74" s="19">
        <v>190.06</v>
      </c>
      <c r="K74" s="18">
        <f t="shared" si="18"/>
        <v>7</v>
      </c>
      <c r="L74" s="19">
        <f t="shared" si="19"/>
        <v>190.06</v>
      </c>
      <c r="N74" s="19">
        <f t="shared" si="20"/>
        <v>9.5030000000000001</v>
      </c>
      <c r="O74" s="19">
        <f t="shared" si="35"/>
        <v>199.56299999999999</v>
      </c>
      <c r="Q74" s="18"/>
      <c r="R74" s="19"/>
      <c r="T74" s="18"/>
      <c r="U74" s="19"/>
      <c r="W74" s="18">
        <f t="shared" si="22"/>
        <v>0</v>
      </c>
      <c r="X74" s="19">
        <f t="shared" si="23"/>
        <v>0</v>
      </c>
      <c r="Y74" s="19"/>
      <c r="Z74" s="19">
        <f t="shared" si="24"/>
        <v>0</v>
      </c>
      <c r="AA74" s="19">
        <f t="shared" si="36"/>
        <v>0</v>
      </c>
      <c r="AC74" s="18">
        <f t="shared" si="26"/>
        <v>0</v>
      </c>
      <c r="AD74" s="19">
        <f t="shared" si="27"/>
        <v>0</v>
      </c>
      <c r="AF74" s="18">
        <f t="shared" si="28"/>
        <v>7</v>
      </c>
      <c r="AG74" s="19">
        <f t="shared" si="29"/>
        <v>190.06</v>
      </c>
      <c r="AI74" s="4">
        <f t="shared" si="30"/>
        <v>7</v>
      </c>
      <c r="AJ74" s="23">
        <f t="shared" si="31"/>
        <v>190.06</v>
      </c>
      <c r="AL74" s="23">
        <f t="shared" si="32"/>
        <v>9.5030000000000001</v>
      </c>
      <c r="AM74" s="23">
        <f t="shared" si="37"/>
        <v>199.56299999999999</v>
      </c>
    </row>
    <row r="75" spans="1:39" x14ac:dyDescent="0.2">
      <c r="A75" s="2" t="s">
        <v>23</v>
      </c>
      <c r="B75" s="2">
        <v>228</v>
      </c>
      <c r="C75" s="5" t="s">
        <v>75</v>
      </c>
      <c r="D75" s="17">
        <f>+AD75/AC75</f>
        <v>30.060939947780682</v>
      </c>
      <c r="E75" s="25">
        <v>16.315799999999999</v>
      </c>
      <c r="F75" s="26">
        <v>490.46828399999998</v>
      </c>
      <c r="G75" s="27"/>
      <c r="H75" s="25">
        <v>0</v>
      </c>
      <c r="I75" s="26">
        <v>0</v>
      </c>
      <c r="J75" s="27"/>
      <c r="K75" s="25">
        <f t="shared" si="18"/>
        <v>16.315799999999999</v>
      </c>
      <c r="L75" s="26">
        <f t="shared" si="19"/>
        <v>490.46828399999998</v>
      </c>
      <c r="M75" s="27"/>
      <c r="N75" s="26">
        <f t="shared" si="20"/>
        <v>24.523414200000001</v>
      </c>
      <c r="O75" s="26">
        <f t="shared" si="35"/>
        <v>514.99169819999997</v>
      </c>
      <c r="Q75" s="25">
        <v>10.8772</v>
      </c>
      <c r="R75" s="26">
        <v>326.97885600000001</v>
      </c>
      <c r="S75" s="27"/>
      <c r="T75" s="25">
        <v>0</v>
      </c>
      <c r="U75" s="26">
        <v>0</v>
      </c>
      <c r="V75" s="27"/>
      <c r="W75" s="25">
        <f t="shared" si="22"/>
        <v>10.8772</v>
      </c>
      <c r="X75" s="26">
        <f t="shared" si="23"/>
        <v>326.97885600000001</v>
      </c>
      <c r="Y75" s="26"/>
      <c r="Z75" s="26">
        <f t="shared" si="24"/>
        <v>16.3489428</v>
      </c>
      <c r="AA75" s="26">
        <f t="shared" si="36"/>
        <v>343.32779879999998</v>
      </c>
      <c r="AC75" s="25">
        <f t="shared" si="26"/>
        <v>27.192999999999998</v>
      </c>
      <c r="AD75" s="26">
        <f t="shared" si="27"/>
        <v>817.44713999999999</v>
      </c>
      <c r="AE75" s="27"/>
      <c r="AF75" s="25">
        <f t="shared" si="28"/>
        <v>0</v>
      </c>
      <c r="AG75" s="26">
        <f t="shared" si="29"/>
        <v>0</v>
      </c>
      <c r="AH75" s="27"/>
      <c r="AI75" s="28">
        <f t="shared" si="30"/>
        <v>27.192999999999998</v>
      </c>
      <c r="AJ75" s="29">
        <f t="shared" si="31"/>
        <v>817.44713999999999</v>
      </c>
      <c r="AK75" s="27"/>
      <c r="AL75" s="29">
        <f t="shared" si="32"/>
        <v>40.872357000000001</v>
      </c>
      <c r="AM75" s="29">
        <f t="shared" si="37"/>
        <v>858.31949699999996</v>
      </c>
    </row>
    <row r="76" spans="1:39" ht="13.5" thickBot="1" x14ac:dyDescent="0.25">
      <c r="C76" s="2" t="s">
        <v>76</v>
      </c>
      <c r="E76" s="30">
        <f>SUM(E9:E75)</f>
        <v>6187.1192000000001</v>
      </c>
      <c r="F76" s="31">
        <f>SUM(F9:F75)</f>
        <v>184882.53199599989</v>
      </c>
      <c r="G76" s="32"/>
      <c r="H76" s="30">
        <f>SUM(H9:H75)</f>
        <v>638.46410000000003</v>
      </c>
      <c r="I76" s="31">
        <f>SUM(I9:I75)</f>
        <v>28269.930636000005</v>
      </c>
      <c r="J76" s="30"/>
      <c r="K76" s="30">
        <f>SUM(K9:K75)</f>
        <v>6825.5832999999993</v>
      </c>
      <c r="L76" s="21">
        <f>SUM(L9:L75)</f>
        <v>213152.46263199995</v>
      </c>
      <c r="M76" s="21"/>
      <c r="N76" s="21">
        <f>SUM(N9:N75)</f>
        <v>10657.623131599996</v>
      </c>
      <c r="O76" s="21">
        <f>SUM(O9:O75)</f>
        <v>223810.0857635999</v>
      </c>
      <c r="Q76" s="30">
        <f>SUM(Q9:Q75)</f>
        <v>3100.7903000000001</v>
      </c>
      <c r="R76" s="31">
        <f>SUM(R9:R75)</f>
        <v>107961.58395400005</v>
      </c>
      <c r="S76" s="32"/>
      <c r="T76" s="30">
        <f>SUM(T9:T75)</f>
        <v>336.80939999999998</v>
      </c>
      <c r="U76" s="31">
        <f>SUM(U9:U75)</f>
        <v>13331.380424000003</v>
      </c>
      <c r="V76" s="30"/>
      <c r="W76" s="30">
        <f>SUM(W9:W75)</f>
        <v>3437.5997000000002</v>
      </c>
      <c r="X76" s="21">
        <f>SUM(X9:X75)</f>
        <v>121292.96437800002</v>
      </c>
      <c r="Y76" s="21"/>
      <c r="Z76" s="21">
        <f>SUM(Z9:Z75)</f>
        <v>6064.6482189000044</v>
      </c>
      <c r="AA76" s="21">
        <f>SUM(AA9:AA75)</f>
        <v>127357.61259690006</v>
      </c>
      <c r="AC76" s="30">
        <f>SUM(AC9:AC75)</f>
        <v>9287.9094999999979</v>
      </c>
      <c r="AD76" s="31">
        <f>SUM(AD9:AD75)</f>
        <v>292844.11594999989</v>
      </c>
      <c r="AE76" s="32"/>
      <c r="AF76" s="30">
        <f>SUM(AF9:AF75)</f>
        <v>975.27350000000001</v>
      </c>
      <c r="AG76" s="31">
        <f>SUM(AG9:AG75)</f>
        <v>41601.31106</v>
      </c>
      <c r="AH76" s="30"/>
      <c r="AI76" s="30">
        <f>SUM(AI9:AI75)</f>
        <v>10263.182999999997</v>
      </c>
      <c r="AJ76" s="21">
        <f>SUM(AJ9:AJ75)</f>
        <v>334445.42700999993</v>
      </c>
      <c r="AK76" s="21"/>
      <c r="AL76" s="21">
        <f>SUM(AL9:AL75)</f>
        <v>16722.271350499999</v>
      </c>
      <c r="AM76" s="21">
        <f>SUM(AM9:AM75)</f>
        <v>351167.69836049987</v>
      </c>
    </row>
    <row r="77" spans="1:39" ht="13.5" thickTop="1" x14ac:dyDescent="0.2">
      <c r="C77" s="2"/>
      <c r="E77" s="33"/>
      <c r="F77" s="34"/>
      <c r="H77" s="33"/>
      <c r="I77" s="34"/>
      <c r="J77" s="33"/>
      <c r="K77" s="33"/>
      <c r="L77" s="21"/>
      <c r="M77" s="21"/>
      <c r="N77" s="21"/>
      <c r="O77" s="21"/>
      <c r="Q77" s="33"/>
      <c r="R77" s="34"/>
      <c r="T77" s="33"/>
      <c r="U77" s="34"/>
      <c r="V77" s="33"/>
      <c r="W77" s="33"/>
      <c r="X77" s="21"/>
      <c r="Y77" s="21"/>
      <c r="Z77" s="21"/>
      <c r="AA77" s="21"/>
      <c r="AC77" s="33"/>
      <c r="AD77" s="34"/>
      <c r="AF77" s="33"/>
      <c r="AG77" s="34"/>
      <c r="AH77" s="33"/>
      <c r="AI77" s="33"/>
      <c r="AJ77" s="21"/>
      <c r="AK77" s="21"/>
      <c r="AL77" s="21"/>
      <c r="AM77" s="21"/>
    </row>
    <row r="78" spans="1:39" x14ac:dyDescent="0.2">
      <c r="C78" s="41" t="s">
        <v>77</v>
      </c>
      <c r="E78" s="19"/>
      <c r="F78" s="20"/>
      <c r="G78" s="20"/>
      <c r="H78" s="19"/>
      <c r="I78" s="20"/>
      <c r="J78" s="20"/>
      <c r="K78" s="35"/>
      <c r="L78" s="19">
        <f>3396.63+647.17</f>
        <v>4043.8</v>
      </c>
      <c r="M78" s="19"/>
      <c r="N78" s="23">
        <f>+L78*0.05</f>
        <v>202.19000000000003</v>
      </c>
      <c r="O78" s="23">
        <f>+L78+N78</f>
        <v>4245.99</v>
      </c>
      <c r="Q78" s="19"/>
      <c r="R78" s="20"/>
      <c r="S78" s="20"/>
      <c r="T78" s="19"/>
      <c r="U78" s="20"/>
      <c r="V78" s="20"/>
      <c r="W78" s="35"/>
      <c r="X78" s="19">
        <v>215.73</v>
      </c>
      <c r="Y78" s="19"/>
      <c r="Z78" s="23">
        <f>+X78*0.05</f>
        <v>10.7865</v>
      </c>
      <c r="AA78" s="23">
        <f>+X78+Z78</f>
        <v>226.51649999999998</v>
      </c>
      <c r="AC78" s="19"/>
      <c r="AD78" s="20"/>
      <c r="AE78" s="20"/>
      <c r="AF78" s="19"/>
      <c r="AG78" s="20"/>
      <c r="AH78" s="20"/>
      <c r="AI78" s="35"/>
      <c r="AJ78" s="19">
        <f>+L78+X78</f>
        <v>4259.53</v>
      </c>
      <c r="AK78" s="19"/>
      <c r="AL78" s="23">
        <f>+N78+Z78</f>
        <v>212.97650000000002</v>
      </c>
      <c r="AM78" s="23">
        <f>+O78+AA78</f>
        <v>4472.5064999999995</v>
      </c>
    </row>
    <row r="79" spans="1:39" x14ac:dyDescent="0.2">
      <c r="C79" s="41"/>
      <c r="E79" s="19"/>
      <c r="F79" s="20"/>
      <c r="G79" s="20"/>
      <c r="H79" s="19"/>
      <c r="I79" s="20"/>
      <c r="J79" s="20"/>
      <c r="K79" s="35"/>
      <c r="L79" s="19"/>
      <c r="M79" s="19"/>
      <c r="N79" s="23"/>
      <c r="O79" s="23"/>
      <c r="Q79" s="19"/>
      <c r="R79" s="20"/>
      <c r="S79" s="20"/>
      <c r="T79" s="19"/>
      <c r="U79" s="20"/>
      <c r="V79" s="20"/>
      <c r="W79" s="35"/>
      <c r="X79" s="19"/>
      <c r="Y79" s="19"/>
      <c r="Z79" s="23"/>
      <c r="AA79" s="23"/>
      <c r="AC79" s="19"/>
      <c r="AD79" s="20"/>
      <c r="AE79" s="20"/>
      <c r="AF79" s="19"/>
      <c r="AG79" s="20"/>
      <c r="AH79" s="20"/>
      <c r="AI79" s="35"/>
      <c r="AJ79" s="19"/>
      <c r="AK79" s="19"/>
      <c r="AL79" s="23"/>
      <c r="AM79" s="23"/>
    </row>
    <row r="80" spans="1:39" x14ac:dyDescent="0.2">
      <c r="C80" s="41" t="s">
        <v>78</v>
      </c>
      <c r="E80" s="19"/>
      <c r="F80" s="19"/>
      <c r="G80" s="19"/>
      <c r="H80" s="19"/>
      <c r="I80" s="19"/>
      <c r="J80" s="19"/>
      <c r="K80" s="19"/>
      <c r="L80" s="19">
        <f>-322.43+1026.76</f>
        <v>704.32999999999993</v>
      </c>
      <c r="M80" s="19"/>
      <c r="N80" s="23">
        <v>-2.2000000000000002</v>
      </c>
      <c r="O80" s="23">
        <f>+L80+N80</f>
        <v>702.12999999999988</v>
      </c>
      <c r="Q80" s="19"/>
      <c r="R80" s="19"/>
      <c r="S80" s="19"/>
      <c r="T80" s="19"/>
      <c r="U80" s="19"/>
      <c r="V80" s="19"/>
      <c r="W80" s="19"/>
      <c r="X80" s="19">
        <f>322.43+14.12-1026.76</f>
        <v>-690.21</v>
      </c>
      <c r="Y80" s="19"/>
      <c r="Z80" s="23">
        <v>2.9975000000000005</v>
      </c>
      <c r="AA80" s="23">
        <f t="shared" ref="AA80" si="38">+X80+Z80</f>
        <v>-687.21250000000009</v>
      </c>
      <c r="AC80" s="19"/>
      <c r="AD80" s="19"/>
      <c r="AE80" s="19"/>
      <c r="AF80" s="19"/>
      <c r="AG80" s="19"/>
      <c r="AH80" s="19"/>
      <c r="AI80" s="19"/>
      <c r="AJ80" s="19">
        <f t="shared" ref="AJ80:AM82" si="39">+L80+X80</f>
        <v>14.119999999999891</v>
      </c>
      <c r="AK80" s="19"/>
      <c r="AL80" s="23">
        <f t="shared" si="39"/>
        <v>0.79750000000000032</v>
      </c>
      <c r="AM80" s="23">
        <f t="shared" si="39"/>
        <v>14.917499999999791</v>
      </c>
    </row>
    <row r="81" spans="3:39" x14ac:dyDescent="0.2">
      <c r="C81" s="41"/>
      <c r="E81" s="19"/>
      <c r="F81" s="19"/>
      <c r="G81" s="19"/>
      <c r="H81" s="19"/>
      <c r="I81" s="19"/>
      <c r="J81" s="19"/>
      <c r="K81" s="19"/>
      <c r="L81" s="19"/>
      <c r="M81" s="19"/>
      <c r="N81" s="23"/>
      <c r="O81" s="23"/>
      <c r="Q81" s="19"/>
      <c r="R81" s="19"/>
      <c r="S81" s="19"/>
      <c r="T81" s="19"/>
      <c r="U81" s="19"/>
      <c r="V81" s="19"/>
      <c r="W81" s="19"/>
      <c r="X81" s="19"/>
      <c r="Y81" s="19"/>
      <c r="Z81" s="23"/>
      <c r="AA81" s="23"/>
      <c r="AC81" s="19"/>
      <c r="AD81" s="19"/>
      <c r="AE81" s="19"/>
      <c r="AF81" s="19"/>
      <c r="AG81" s="19"/>
      <c r="AH81" s="19"/>
      <c r="AI81" s="19"/>
      <c r="AJ81" s="19"/>
      <c r="AK81" s="19"/>
      <c r="AL81" s="23"/>
      <c r="AM81" s="23"/>
    </row>
    <row r="82" spans="3:39" ht="13.5" thickBot="1" x14ac:dyDescent="0.25">
      <c r="C82" s="41" t="s">
        <v>79</v>
      </c>
      <c r="E82" s="19"/>
      <c r="F82" s="19"/>
      <c r="G82" s="19"/>
      <c r="H82" s="19"/>
      <c r="I82" s="19"/>
      <c r="J82" s="19"/>
      <c r="K82" s="19"/>
      <c r="L82" s="36">
        <f>SUM(L76:L80)</f>
        <v>217900.59263199993</v>
      </c>
      <c r="M82" s="37"/>
      <c r="N82" s="36">
        <f>SUM(N76:N80)</f>
        <v>10857.613131599996</v>
      </c>
      <c r="O82" s="38">
        <f>SUM(O76:O80)-0.01</f>
        <v>228758.19576359988</v>
      </c>
      <c r="Q82" s="19"/>
      <c r="R82" s="19"/>
      <c r="S82" s="19"/>
      <c r="T82" s="19"/>
      <c r="U82" s="19"/>
      <c r="V82" s="19"/>
      <c r="W82" s="19"/>
      <c r="X82" s="36">
        <f>SUM(X76:X80)</f>
        <v>120818.48437800001</v>
      </c>
      <c r="Y82" s="37"/>
      <c r="Z82" s="36">
        <f>SUM(Z76:Z80)</f>
        <v>6078.432218900005</v>
      </c>
      <c r="AA82" s="39">
        <f>SUM(AA76:AA80)</f>
        <v>126896.91659690006</v>
      </c>
      <c r="AC82" s="19"/>
      <c r="AD82" s="19"/>
      <c r="AE82" s="19"/>
      <c r="AF82" s="19"/>
      <c r="AG82" s="19"/>
      <c r="AH82" s="19"/>
      <c r="AI82" s="19"/>
      <c r="AJ82" s="36">
        <f t="shared" si="39"/>
        <v>338719.07700999995</v>
      </c>
      <c r="AK82" s="37"/>
      <c r="AL82" s="36">
        <f t="shared" si="39"/>
        <v>16936.0453505</v>
      </c>
      <c r="AM82" s="39">
        <f t="shared" si="39"/>
        <v>355655.11236049992</v>
      </c>
    </row>
    <row r="83" spans="3:39" ht="13.5" thickTop="1" x14ac:dyDescent="0.2">
      <c r="O83" s="40" t="s">
        <v>80</v>
      </c>
      <c r="T83" s="4"/>
      <c r="W83" s="4"/>
      <c r="X83" s="42"/>
      <c r="Z83" s="4"/>
    </row>
    <row r="84" spans="3:39" x14ac:dyDescent="0.2">
      <c r="L84" s="42"/>
      <c r="O84" s="40" t="s">
        <v>81</v>
      </c>
      <c r="AJ84" s="42"/>
    </row>
    <row r="86" spans="3:39" x14ac:dyDescent="0.2">
      <c r="L86" s="42"/>
      <c r="X86" s="42"/>
    </row>
    <row r="88" spans="3:39" x14ac:dyDescent="0.2">
      <c r="X88" s="42"/>
      <c r="AM88" s="43"/>
    </row>
    <row r="90" spans="3:39" x14ac:dyDescent="0.2">
      <c r="X90" s="43"/>
    </row>
  </sheetData>
  <sortState xmlns:xlrd2="http://schemas.microsoft.com/office/spreadsheetml/2017/richdata2" ref="A9:AM75">
    <sortCondition ref="B9:B75"/>
  </sortState>
  <mergeCells count="15">
    <mergeCell ref="AF6:AG6"/>
    <mergeCell ref="AI6:AJ6"/>
    <mergeCell ref="AL6:AM6"/>
    <mergeCell ref="E5:O5"/>
    <mergeCell ref="Q5:AA5"/>
    <mergeCell ref="AC5:AM5"/>
    <mergeCell ref="E6:F6"/>
    <mergeCell ref="H6:I6"/>
    <mergeCell ref="K6:L6"/>
    <mergeCell ref="N6:O6"/>
    <mergeCell ref="Q6:R6"/>
    <mergeCell ref="T6:U6"/>
    <mergeCell ref="W6:X6"/>
    <mergeCell ref="Z6:AA6"/>
    <mergeCell ref="AC6:AD6"/>
  </mergeCells>
  <pageMargins left="0" right="0" top="0" bottom="0" header="0.3" footer="0.3"/>
  <pageSetup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68900-3FD8-4559-AA85-C52B9C371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9E6191-5F14-4F1C-914B-A765047051A7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3.xml><?xml version="1.0" encoding="utf-8"?>
<ds:datastoreItem xmlns:ds="http://schemas.openxmlformats.org/officeDocument/2006/customXml" ds:itemID="{CB5D9AC4-7AB2-4BBC-8883-3BF7F3C3C3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SCWD Total Wages</vt:lpstr>
      <vt:lpstr>'2023 SCWD Total Wages'!Print_Area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Lawrence</dc:creator>
  <cp:keywords/>
  <dc:description/>
  <cp:lastModifiedBy>Mark Frost</cp:lastModifiedBy>
  <cp:revision/>
  <dcterms:created xsi:type="dcterms:W3CDTF">2023-09-13T15:14:41Z</dcterms:created>
  <dcterms:modified xsi:type="dcterms:W3CDTF">2024-06-05T11:51:02Z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