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Smpson ARF App/Application/Simpson_2nd_DR_Response/PDF/"/>
    </mc:Choice>
  </mc:AlternateContent>
  <xr:revisionPtr revIDLastSave="0" documentId="8_{8DAED948-21B7-4BB5-82EC-96D486180768}" xr6:coauthVersionLast="47" xr6:coauthVersionMax="47" xr10:uidLastSave="{00000000-0000-0000-0000-000000000000}"/>
  <bookViews>
    <workbookView xWindow="-120" yWindow="-120" windowWidth="24240" windowHeight="13020" tabRatio="603" xr2:uid="{D3A1962C-64AF-4B81-AE5E-2A239532A08F}"/>
  </bookViews>
  <sheets>
    <sheet name="2022 SCWD Total Wages" sheetId="14" r:id="rId1"/>
  </sheets>
  <definedNames>
    <definedName name="_xlnm.Print_Area" localSheetId="0">'2022 SCWD Total Wages'!$A$1:$AM$87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5" i="14" l="1"/>
  <c r="O85" i="14"/>
  <c r="L85" i="14"/>
  <c r="N85" i="14" s="1"/>
  <c r="D21" i="14"/>
  <c r="Z85" i="14" l="1"/>
  <c r="AA85" i="14" s="1"/>
  <c r="Z83" i="14"/>
  <c r="AA83" i="14" s="1"/>
  <c r="D79" i="14" l="1"/>
  <c r="D75" i="14"/>
  <c r="D71" i="14"/>
  <c r="D63" i="14"/>
  <c r="D23" i="14"/>
  <c r="L83" i="14" l="1"/>
  <c r="AJ83" i="14" s="1"/>
  <c r="AL83" i="14" l="1"/>
  <c r="AM83" i="14" s="1"/>
  <c r="N83" i="14"/>
  <c r="AC9" i="14"/>
  <c r="AD10" i="14"/>
  <c r="AF10" i="14"/>
  <c r="AG10" i="14"/>
  <c r="AD11" i="14"/>
  <c r="AF11" i="14"/>
  <c r="AG11" i="14"/>
  <c r="AD12" i="14"/>
  <c r="AF12" i="14"/>
  <c r="AG12" i="14"/>
  <c r="AD13" i="14"/>
  <c r="AF13" i="14"/>
  <c r="AG13" i="14"/>
  <c r="AD14" i="14"/>
  <c r="AF14" i="14"/>
  <c r="AG14" i="14"/>
  <c r="AD15" i="14"/>
  <c r="AF15" i="14"/>
  <c r="AG15" i="14"/>
  <c r="AD16" i="14"/>
  <c r="AF16" i="14"/>
  <c r="AG16" i="14"/>
  <c r="AD17" i="14"/>
  <c r="AF17" i="14"/>
  <c r="AG17" i="14"/>
  <c r="AD18" i="14"/>
  <c r="AF18" i="14"/>
  <c r="AG18" i="14"/>
  <c r="AD19" i="14"/>
  <c r="AF19" i="14"/>
  <c r="AG19" i="14"/>
  <c r="AD20" i="14"/>
  <c r="AF20" i="14"/>
  <c r="AG20" i="14"/>
  <c r="AD21" i="14"/>
  <c r="AF21" i="14"/>
  <c r="AG21" i="14"/>
  <c r="AD22" i="14"/>
  <c r="AF22" i="14"/>
  <c r="AG22" i="14"/>
  <c r="AD23" i="14"/>
  <c r="AF23" i="14"/>
  <c r="AG23" i="14"/>
  <c r="AD24" i="14"/>
  <c r="AF24" i="14"/>
  <c r="AG24" i="14"/>
  <c r="AD25" i="14"/>
  <c r="AF25" i="14"/>
  <c r="AG25" i="14"/>
  <c r="AD26" i="14"/>
  <c r="AF26" i="14"/>
  <c r="AG26" i="14"/>
  <c r="AD27" i="14"/>
  <c r="AF27" i="14"/>
  <c r="AG27" i="14"/>
  <c r="AD28" i="14"/>
  <c r="AF28" i="14"/>
  <c r="AG28" i="14"/>
  <c r="AD29" i="14"/>
  <c r="AF29" i="14"/>
  <c r="AG29" i="14"/>
  <c r="AD30" i="14"/>
  <c r="AF30" i="14"/>
  <c r="AG30" i="14"/>
  <c r="AD31" i="14"/>
  <c r="AF31" i="14"/>
  <c r="AG31" i="14"/>
  <c r="AD32" i="14"/>
  <c r="AF32" i="14"/>
  <c r="AG32" i="14"/>
  <c r="AD33" i="14"/>
  <c r="AF33" i="14"/>
  <c r="AG33" i="14"/>
  <c r="AD34" i="14"/>
  <c r="AF34" i="14"/>
  <c r="AG34" i="14"/>
  <c r="AD35" i="14"/>
  <c r="AF35" i="14"/>
  <c r="AG35" i="14"/>
  <c r="AD36" i="14"/>
  <c r="AF36" i="14"/>
  <c r="AG36" i="14"/>
  <c r="AD37" i="14"/>
  <c r="AF37" i="14"/>
  <c r="AG37" i="14"/>
  <c r="AD38" i="14"/>
  <c r="AF38" i="14"/>
  <c r="AG38" i="14"/>
  <c r="AD39" i="14"/>
  <c r="AF39" i="14"/>
  <c r="AG39" i="14"/>
  <c r="AD40" i="14"/>
  <c r="AF40" i="14"/>
  <c r="AG40" i="14"/>
  <c r="AD41" i="14"/>
  <c r="AF41" i="14"/>
  <c r="AG41" i="14"/>
  <c r="AD42" i="14"/>
  <c r="AF42" i="14"/>
  <c r="AG42" i="14"/>
  <c r="AD43" i="14"/>
  <c r="AF43" i="14"/>
  <c r="AG43" i="14"/>
  <c r="AD44" i="14"/>
  <c r="AF44" i="14"/>
  <c r="AG44" i="14"/>
  <c r="AD45" i="14"/>
  <c r="AF45" i="14"/>
  <c r="AG45" i="14"/>
  <c r="AD46" i="14"/>
  <c r="AF46" i="14"/>
  <c r="AG46" i="14"/>
  <c r="AD47" i="14"/>
  <c r="AF47" i="14"/>
  <c r="AG47" i="14"/>
  <c r="AD48" i="14"/>
  <c r="AF48" i="14"/>
  <c r="AG48" i="14"/>
  <c r="AD49" i="14"/>
  <c r="AF49" i="14"/>
  <c r="AG49" i="14"/>
  <c r="AD50" i="14"/>
  <c r="AF50" i="14"/>
  <c r="AG50" i="14"/>
  <c r="AD51" i="14"/>
  <c r="AF51" i="14"/>
  <c r="AG51" i="14"/>
  <c r="AD52" i="14"/>
  <c r="AF52" i="14"/>
  <c r="AG52" i="14"/>
  <c r="AD53" i="14"/>
  <c r="AF53" i="14"/>
  <c r="AG53" i="14"/>
  <c r="AD54" i="14"/>
  <c r="AF54" i="14"/>
  <c r="AG54" i="14"/>
  <c r="AD55" i="14"/>
  <c r="AF55" i="14"/>
  <c r="AG55" i="14"/>
  <c r="AD56" i="14"/>
  <c r="AF56" i="14"/>
  <c r="AG56" i="14"/>
  <c r="AD57" i="14"/>
  <c r="AF57" i="14"/>
  <c r="AG57" i="14"/>
  <c r="AD58" i="14"/>
  <c r="AF58" i="14"/>
  <c r="AG58" i="14"/>
  <c r="AD59" i="14"/>
  <c r="AF59" i="14"/>
  <c r="AG59" i="14"/>
  <c r="AD60" i="14"/>
  <c r="AF60" i="14"/>
  <c r="AG60" i="14"/>
  <c r="AD61" i="14"/>
  <c r="AF61" i="14"/>
  <c r="AG61" i="14"/>
  <c r="AD62" i="14"/>
  <c r="AF62" i="14"/>
  <c r="AG62" i="14"/>
  <c r="AD63" i="14"/>
  <c r="AF63" i="14"/>
  <c r="AG63" i="14"/>
  <c r="AD64" i="14"/>
  <c r="AF64" i="14"/>
  <c r="AG64" i="14"/>
  <c r="AD65" i="14"/>
  <c r="AF65" i="14"/>
  <c r="AG65" i="14"/>
  <c r="AD66" i="14"/>
  <c r="AF66" i="14"/>
  <c r="AG66" i="14"/>
  <c r="AD67" i="14"/>
  <c r="AF67" i="14"/>
  <c r="AG67" i="14"/>
  <c r="AD68" i="14"/>
  <c r="AF68" i="14"/>
  <c r="AG68" i="14"/>
  <c r="AD69" i="14"/>
  <c r="AF69" i="14"/>
  <c r="AG69" i="14"/>
  <c r="AD70" i="14"/>
  <c r="AF70" i="14"/>
  <c r="AG70" i="14"/>
  <c r="AD71" i="14"/>
  <c r="AF71" i="14"/>
  <c r="AG71" i="14"/>
  <c r="AD72" i="14"/>
  <c r="AF72" i="14"/>
  <c r="AG72" i="14"/>
  <c r="AD73" i="14"/>
  <c r="AF73" i="14"/>
  <c r="AG73" i="14"/>
  <c r="AD74" i="14"/>
  <c r="AF74" i="14"/>
  <c r="AG74" i="14"/>
  <c r="AD75" i="14"/>
  <c r="AF75" i="14"/>
  <c r="AG75" i="14"/>
  <c r="AD76" i="14"/>
  <c r="AF76" i="14"/>
  <c r="AG76" i="14"/>
  <c r="AD77" i="14"/>
  <c r="AF77" i="14"/>
  <c r="AG77" i="14"/>
  <c r="AD78" i="14"/>
  <c r="AF78" i="14"/>
  <c r="AG78" i="14"/>
  <c r="AD79" i="14"/>
  <c r="AF79" i="14"/>
  <c r="AG79" i="14"/>
  <c r="AD80" i="14"/>
  <c r="AF80" i="14"/>
  <c r="AG80" i="14"/>
  <c r="AG9" i="14"/>
  <c r="AF9" i="14"/>
  <c r="AD9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53" i="14"/>
  <c r="AC54" i="14"/>
  <c r="AC55" i="14"/>
  <c r="AC56" i="14"/>
  <c r="AC57" i="14"/>
  <c r="AC58" i="14"/>
  <c r="AC59" i="14"/>
  <c r="AC60" i="14"/>
  <c r="AC61" i="14"/>
  <c r="AC62" i="14"/>
  <c r="AC63" i="14"/>
  <c r="AC64" i="14"/>
  <c r="AC65" i="14"/>
  <c r="AC66" i="14"/>
  <c r="AC67" i="14"/>
  <c r="AC68" i="14"/>
  <c r="AC69" i="14"/>
  <c r="AC70" i="14"/>
  <c r="AC71" i="14"/>
  <c r="AC72" i="14"/>
  <c r="AC73" i="14"/>
  <c r="AC74" i="14"/>
  <c r="AC75" i="14"/>
  <c r="AC76" i="14"/>
  <c r="AC77" i="14"/>
  <c r="AC78" i="14"/>
  <c r="AC79" i="14"/>
  <c r="AC80" i="14"/>
  <c r="AC10" i="14"/>
  <c r="X11" i="14"/>
  <c r="W11" i="14"/>
  <c r="W9" i="14"/>
  <c r="D17" i="14" l="1"/>
  <c r="D68" i="14"/>
  <c r="D64" i="14"/>
  <c r="D53" i="14"/>
  <c r="D45" i="14"/>
  <c r="AJ85" i="14"/>
  <c r="AL85" i="14" s="1"/>
  <c r="D77" i="14"/>
  <c r="D37" i="14"/>
  <c r="D29" i="14"/>
  <c r="D73" i="14"/>
  <c r="D49" i="14"/>
  <c r="D41" i="14"/>
  <c r="D33" i="14"/>
  <c r="D25" i="14"/>
  <c r="D78" i="14"/>
  <c r="D74" i="14"/>
  <c r="D70" i="14"/>
  <c r="D66" i="14"/>
  <c r="D54" i="14"/>
  <c r="D50" i="14"/>
  <c r="D46" i="14"/>
  <c r="D42" i="14"/>
  <c r="D38" i="14"/>
  <c r="D34" i="14"/>
  <c r="D30" i="14"/>
  <c r="D26" i="14"/>
  <c r="D22" i="14"/>
  <c r="D18" i="14"/>
  <c r="D14" i="14"/>
  <c r="D10" i="14"/>
  <c r="D67" i="14"/>
  <c r="D59" i="14"/>
  <c r="D55" i="14"/>
  <c r="D51" i="14"/>
  <c r="D47" i="14"/>
  <c r="D43" i="14"/>
  <c r="D39" i="14"/>
  <c r="D35" i="14"/>
  <c r="D31" i="14"/>
  <c r="D27" i="14"/>
  <c r="D19" i="14"/>
  <c r="D15" i="14"/>
  <c r="D11" i="14"/>
  <c r="D62" i="14"/>
  <c r="D58" i="14"/>
  <c r="D9" i="14"/>
  <c r="D80" i="14"/>
  <c r="D76" i="14"/>
  <c r="D72" i="14"/>
  <c r="D60" i="14"/>
  <c r="D56" i="14"/>
  <c r="D52" i="14"/>
  <c r="D48" i="14"/>
  <c r="D44" i="14"/>
  <c r="D40" i="14"/>
  <c r="D36" i="14"/>
  <c r="D32" i="14"/>
  <c r="D28" i="14"/>
  <c r="D24" i="14"/>
  <c r="D20" i="14"/>
  <c r="D16" i="14"/>
  <c r="D12" i="14"/>
  <c r="D69" i="14"/>
  <c r="D65" i="14"/>
  <c r="D61" i="14"/>
  <c r="D13" i="14"/>
  <c r="O83" i="14"/>
  <c r="X51" i="14"/>
  <c r="W51" i="14"/>
  <c r="X46" i="14"/>
  <c r="W46" i="14"/>
  <c r="AM85" i="14" l="1"/>
  <c r="Z46" i="14"/>
  <c r="AA46" i="14" s="1"/>
  <c r="Z51" i="14"/>
  <c r="AA51" i="14" s="1"/>
  <c r="T81" i="14"/>
  <c r="Q81" i="14"/>
  <c r="F81" i="14"/>
  <c r="E81" i="14"/>
  <c r="R81" i="14"/>
  <c r="I81" i="14"/>
  <c r="H81" i="14"/>
  <c r="U81" i="14"/>
  <c r="X80" i="14"/>
  <c r="Z80" i="14" s="1"/>
  <c r="AA80" i="14" s="1"/>
  <c r="W80" i="14"/>
  <c r="L80" i="14"/>
  <c r="N80" i="14" s="1"/>
  <c r="O80" i="14" s="1"/>
  <c r="K80" i="14"/>
  <c r="X79" i="14"/>
  <c r="W79" i="14"/>
  <c r="L79" i="14"/>
  <c r="N79" i="14" s="1"/>
  <c r="O79" i="14" s="1"/>
  <c r="K79" i="14"/>
  <c r="X78" i="14"/>
  <c r="Z78" i="14" s="1"/>
  <c r="AA78" i="14" s="1"/>
  <c r="W78" i="14"/>
  <c r="L78" i="14"/>
  <c r="N78" i="14" s="1"/>
  <c r="O78" i="14" s="1"/>
  <c r="K78" i="14"/>
  <c r="X77" i="14"/>
  <c r="W77" i="14"/>
  <c r="L77" i="14"/>
  <c r="N77" i="14" s="1"/>
  <c r="O77" i="14" s="1"/>
  <c r="K77" i="14"/>
  <c r="X76" i="14"/>
  <c r="Z76" i="14" s="1"/>
  <c r="AA76" i="14" s="1"/>
  <c r="W76" i="14"/>
  <c r="L76" i="14"/>
  <c r="N76" i="14" s="1"/>
  <c r="O76" i="14" s="1"/>
  <c r="K76" i="14"/>
  <c r="X75" i="14"/>
  <c r="W75" i="14"/>
  <c r="L75" i="14"/>
  <c r="N75" i="14" s="1"/>
  <c r="O75" i="14" s="1"/>
  <c r="K75" i="14"/>
  <c r="X74" i="14"/>
  <c r="Z74" i="14" s="1"/>
  <c r="AA74" i="14" s="1"/>
  <c r="W74" i="14"/>
  <c r="L74" i="14"/>
  <c r="N74" i="14" s="1"/>
  <c r="O74" i="14" s="1"/>
  <c r="K74" i="14"/>
  <c r="X73" i="14"/>
  <c r="W73" i="14"/>
  <c r="L73" i="14"/>
  <c r="N73" i="14" s="1"/>
  <c r="O73" i="14" s="1"/>
  <c r="K73" i="14"/>
  <c r="X72" i="14"/>
  <c r="Z72" i="14" s="1"/>
  <c r="AA72" i="14" s="1"/>
  <c r="W72" i="14"/>
  <c r="L72" i="14"/>
  <c r="N72" i="14" s="1"/>
  <c r="O72" i="14" s="1"/>
  <c r="K72" i="14"/>
  <c r="X71" i="14"/>
  <c r="W71" i="14"/>
  <c r="L71" i="14"/>
  <c r="N71" i="14" s="1"/>
  <c r="O71" i="14" s="1"/>
  <c r="K71" i="14"/>
  <c r="X70" i="14"/>
  <c r="Z70" i="14" s="1"/>
  <c r="AA70" i="14" s="1"/>
  <c r="W70" i="14"/>
  <c r="L70" i="14"/>
  <c r="N70" i="14" s="1"/>
  <c r="O70" i="14" s="1"/>
  <c r="K70" i="14"/>
  <c r="X69" i="14"/>
  <c r="W69" i="14"/>
  <c r="L69" i="14"/>
  <c r="N69" i="14" s="1"/>
  <c r="O69" i="14" s="1"/>
  <c r="K69" i="14"/>
  <c r="X68" i="14"/>
  <c r="W68" i="14"/>
  <c r="L68" i="14"/>
  <c r="N68" i="14" s="1"/>
  <c r="O68" i="14" s="1"/>
  <c r="K68" i="14"/>
  <c r="X67" i="14"/>
  <c r="W67" i="14"/>
  <c r="L67" i="14"/>
  <c r="N67" i="14" s="1"/>
  <c r="O67" i="14" s="1"/>
  <c r="K67" i="14"/>
  <c r="X66" i="14"/>
  <c r="Z66" i="14" s="1"/>
  <c r="AA66" i="14" s="1"/>
  <c r="W66" i="14"/>
  <c r="L66" i="14"/>
  <c r="N66" i="14" s="1"/>
  <c r="O66" i="14" s="1"/>
  <c r="K66" i="14"/>
  <c r="X65" i="14"/>
  <c r="W65" i="14"/>
  <c r="L65" i="14"/>
  <c r="N65" i="14" s="1"/>
  <c r="O65" i="14" s="1"/>
  <c r="K65" i="14"/>
  <c r="X64" i="14"/>
  <c r="Z64" i="14" s="1"/>
  <c r="AA64" i="14" s="1"/>
  <c r="W64" i="14"/>
  <c r="L64" i="14"/>
  <c r="N64" i="14" s="1"/>
  <c r="O64" i="14" s="1"/>
  <c r="K64" i="14"/>
  <c r="X63" i="14"/>
  <c r="W63" i="14"/>
  <c r="L63" i="14"/>
  <c r="N63" i="14" s="1"/>
  <c r="O63" i="14" s="1"/>
  <c r="K63" i="14"/>
  <c r="X62" i="14"/>
  <c r="Z62" i="14" s="1"/>
  <c r="AA62" i="14" s="1"/>
  <c r="W62" i="14"/>
  <c r="L62" i="14"/>
  <c r="N62" i="14" s="1"/>
  <c r="O62" i="14" s="1"/>
  <c r="K62" i="14"/>
  <c r="X61" i="14"/>
  <c r="W61" i="14"/>
  <c r="L61" i="14"/>
  <c r="N61" i="14" s="1"/>
  <c r="O61" i="14" s="1"/>
  <c r="K61" i="14"/>
  <c r="X60" i="14"/>
  <c r="Z60" i="14" s="1"/>
  <c r="AA60" i="14" s="1"/>
  <c r="W60" i="14"/>
  <c r="L60" i="14"/>
  <c r="N60" i="14" s="1"/>
  <c r="O60" i="14" s="1"/>
  <c r="K60" i="14"/>
  <c r="X59" i="14"/>
  <c r="W59" i="14"/>
  <c r="L59" i="14"/>
  <c r="N59" i="14" s="1"/>
  <c r="O59" i="14" s="1"/>
  <c r="K59" i="14"/>
  <c r="X58" i="14"/>
  <c r="W58" i="14"/>
  <c r="L58" i="14"/>
  <c r="N58" i="14" s="1"/>
  <c r="O58" i="14" s="1"/>
  <c r="K58" i="14"/>
  <c r="X57" i="14"/>
  <c r="W57" i="14"/>
  <c r="L57" i="14"/>
  <c r="K57" i="14"/>
  <c r="X56" i="14"/>
  <c r="W56" i="14"/>
  <c r="L56" i="14"/>
  <c r="N56" i="14" s="1"/>
  <c r="O56" i="14" s="1"/>
  <c r="K56" i="14"/>
  <c r="X55" i="14"/>
  <c r="W55" i="14"/>
  <c r="L55" i="14"/>
  <c r="N55" i="14" s="1"/>
  <c r="O55" i="14" s="1"/>
  <c r="K55" i="14"/>
  <c r="X54" i="14"/>
  <c r="W54" i="14"/>
  <c r="L54" i="14"/>
  <c r="N54" i="14" s="1"/>
  <c r="O54" i="14" s="1"/>
  <c r="K54" i="14"/>
  <c r="X53" i="14"/>
  <c r="W53" i="14"/>
  <c r="L53" i="14"/>
  <c r="N53" i="14" s="1"/>
  <c r="O53" i="14" s="1"/>
  <c r="K53" i="14"/>
  <c r="X52" i="14"/>
  <c r="W52" i="14"/>
  <c r="L52" i="14"/>
  <c r="N52" i="14" s="1"/>
  <c r="O52" i="14" s="1"/>
  <c r="K52" i="14"/>
  <c r="L51" i="14"/>
  <c r="N51" i="14" s="1"/>
  <c r="O51" i="14" s="1"/>
  <c r="K51" i="14"/>
  <c r="X50" i="14"/>
  <c r="W50" i="14"/>
  <c r="L50" i="14"/>
  <c r="N50" i="14" s="1"/>
  <c r="O50" i="14" s="1"/>
  <c r="K50" i="14"/>
  <c r="X49" i="14"/>
  <c r="W49" i="14"/>
  <c r="L49" i="14"/>
  <c r="N49" i="14" s="1"/>
  <c r="O49" i="14" s="1"/>
  <c r="K49" i="14"/>
  <c r="X48" i="14"/>
  <c r="W48" i="14"/>
  <c r="L48" i="14"/>
  <c r="N48" i="14" s="1"/>
  <c r="O48" i="14" s="1"/>
  <c r="K48" i="14"/>
  <c r="X47" i="14"/>
  <c r="W47" i="14"/>
  <c r="L47" i="14"/>
  <c r="N47" i="14" s="1"/>
  <c r="O47" i="14" s="1"/>
  <c r="K47" i="14"/>
  <c r="L46" i="14"/>
  <c r="N46" i="14" s="1"/>
  <c r="O46" i="14" s="1"/>
  <c r="K46" i="14"/>
  <c r="X45" i="14"/>
  <c r="W45" i="14"/>
  <c r="L45" i="14"/>
  <c r="N45" i="14" s="1"/>
  <c r="O45" i="14" s="1"/>
  <c r="K45" i="14"/>
  <c r="X44" i="14"/>
  <c r="W44" i="14"/>
  <c r="L44" i="14"/>
  <c r="N44" i="14" s="1"/>
  <c r="O44" i="14" s="1"/>
  <c r="K44" i="14"/>
  <c r="X43" i="14"/>
  <c r="W43" i="14"/>
  <c r="L43" i="14"/>
  <c r="N43" i="14" s="1"/>
  <c r="O43" i="14" s="1"/>
  <c r="K43" i="14"/>
  <c r="X42" i="14"/>
  <c r="W42" i="14"/>
  <c r="L42" i="14"/>
  <c r="N42" i="14" s="1"/>
  <c r="O42" i="14" s="1"/>
  <c r="K42" i="14"/>
  <c r="X41" i="14"/>
  <c r="W41" i="14"/>
  <c r="L41" i="14"/>
  <c r="N41" i="14" s="1"/>
  <c r="O41" i="14" s="1"/>
  <c r="K41" i="14"/>
  <c r="X40" i="14"/>
  <c r="W40" i="14"/>
  <c r="L40" i="14"/>
  <c r="N40" i="14" s="1"/>
  <c r="O40" i="14" s="1"/>
  <c r="K40" i="14"/>
  <c r="X39" i="14"/>
  <c r="W39" i="14"/>
  <c r="L39" i="14"/>
  <c r="N39" i="14" s="1"/>
  <c r="O39" i="14" s="1"/>
  <c r="K39" i="14"/>
  <c r="X38" i="14"/>
  <c r="W38" i="14"/>
  <c r="L38" i="14"/>
  <c r="N38" i="14" s="1"/>
  <c r="O38" i="14" s="1"/>
  <c r="K38" i="14"/>
  <c r="X37" i="14"/>
  <c r="W37" i="14"/>
  <c r="L37" i="14"/>
  <c r="N37" i="14" s="1"/>
  <c r="O37" i="14" s="1"/>
  <c r="K37" i="14"/>
  <c r="X36" i="14"/>
  <c r="W36" i="14"/>
  <c r="L36" i="14"/>
  <c r="N36" i="14" s="1"/>
  <c r="O36" i="14" s="1"/>
  <c r="K36" i="14"/>
  <c r="X35" i="14"/>
  <c r="W35" i="14"/>
  <c r="L35" i="14"/>
  <c r="N35" i="14" s="1"/>
  <c r="O35" i="14" s="1"/>
  <c r="K35" i="14"/>
  <c r="X34" i="14"/>
  <c r="W34" i="14"/>
  <c r="L34" i="14"/>
  <c r="N34" i="14" s="1"/>
  <c r="O34" i="14" s="1"/>
  <c r="K34" i="14"/>
  <c r="X33" i="14"/>
  <c r="W33" i="14"/>
  <c r="L33" i="14"/>
  <c r="N33" i="14" s="1"/>
  <c r="O33" i="14" s="1"/>
  <c r="K33" i="14"/>
  <c r="X32" i="14"/>
  <c r="W32" i="14"/>
  <c r="L32" i="14"/>
  <c r="N32" i="14" s="1"/>
  <c r="O32" i="14" s="1"/>
  <c r="K32" i="14"/>
  <c r="X31" i="14"/>
  <c r="W31" i="14"/>
  <c r="L31" i="14"/>
  <c r="N31" i="14" s="1"/>
  <c r="O31" i="14" s="1"/>
  <c r="K31" i="14"/>
  <c r="X30" i="14"/>
  <c r="W30" i="14"/>
  <c r="L30" i="14"/>
  <c r="N30" i="14" s="1"/>
  <c r="O30" i="14" s="1"/>
  <c r="K30" i="14"/>
  <c r="X29" i="14"/>
  <c r="W29" i="14"/>
  <c r="L29" i="14"/>
  <c r="N29" i="14" s="1"/>
  <c r="O29" i="14" s="1"/>
  <c r="K29" i="14"/>
  <c r="X28" i="14"/>
  <c r="W28" i="14"/>
  <c r="L28" i="14"/>
  <c r="N28" i="14" s="1"/>
  <c r="O28" i="14" s="1"/>
  <c r="K28" i="14"/>
  <c r="X27" i="14"/>
  <c r="W27" i="14"/>
  <c r="L27" i="14"/>
  <c r="N27" i="14" s="1"/>
  <c r="O27" i="14" s="1"/>
  <c r="K27" i="14"/>
  <c r="X26" i="14"/>
  <c r="W26" i="14"/>
  <c r="L26" i="14"/>
  <c r="N26" i="14" s="1"/>
  <c r="O26" i="14" s="1"/>
  <c r="K26" i="14"/>
  <c r="X25" i="14"/>
  <c r="W25" i="14"/>
  <c r="L25" i="14"/>
  <c r="N25" i="14" s="1"/>
  <c r="O25" i="14" s="1"/>
  <c r="K25" i="14"/>
  <c r="X24" i="14"/>
  <c r="W24" i="14"/>
  <c r="L24" i="14"/>
  <c r="N24" i="14" s="1"/>
  <c r="O24" i="14" s="1"/>
  <c r="K24" i="14"/>
  <c r="X23" i="14"/>
  <c r="W23" i="14"/>
  <c r="L23" i="14"/>
  <c r="N23" i="14" s="1"/>
  <c r="O23" i="14" s="1"/>
  <c r="K23" i="14"/>
  <c r="X22" i="14"/>
  <c r="W22" i="14"/>
  <c r="L22" i="14"/>
  <c r="N22" i="14" s="1"/>
  <c r="O22" i="14" s="1"/>
  <c r="K22" i="14"/>
  <c r="X21" i="14"/>
  <c r="W21" i="14"/>
  <c r="L21" i="14"/>
  <c r="N21" i="14" s="1"/>
  <c r="O21" i="14" s="1"/>
  <c r="K21" i="14"/>
  <c r="X20" i="14"/>
  <c r="W20" i="14"/>
  <c r="L20" i="14"/>
  <c r="N20" i="14" s="1"/>
  <c r="O20" i="14" s="1"/>
  <c r="K20" i="14"/>
  <c r="X19" i="14"/>
  <c r="W19" i="14"/>
  <c r="L19" i="14"/>
  <c r="N19" i="14" s="1"/>
  <c r="O19" i="14" s="1"/>
  <c r="K19" i="14"/>
  <c r="X18" i="14"/>
  <c r="W18" i="14"/>
  <c r="L18" i="14"/>
  <c r="N18" i="14" s="1"/>
  <c r="O18" i="14" s="1"/>
  <c r="K18" i="14"/>
  <c r="X17" i="14"/>
  <c r="W17" i="14"/>
  <c r="L17" i="14"/>
  <c r="N17" i="14" s="1"/>
  <c r="O17" i="14" s="1"/>
  <c r="K17" i="14"/>
  <c r="X16" i="14"/>
  <c r="W16" i="14"/>
  <c r="L16" i="14"/>
  <c r="N16" i="14" s="1"/>
  <c r="O16" i="14" s="1"/>
  <c r="K16" i="14"/>
  <c r="X15" i="14"/>
  <c r="W15" i="14"/>
  <c r="L15" i="14"/>
  <c r="N15" i="14" s="1"/>
  <c r="O15" i="14" s="1"/>
  <c r="K15" i="14"/>
  <c r="X14" i="14"/>
  <c r="W14" i="14"/>
  <c r="L14" i="14"/>
  <c r="N14" i="14" s="1"/>
  <c r="O14" i="14" s="1"/>
  <c r="K14" i="14"/>
  <c r="X13" i="14"/>
  <c r="W13" i="14"/>
  <c r="L13" i="14"/>
  <c r="N13" i="14" s="1"/>
  <c r="O13" i="14" s="1"/>
  <c r="K13" i="14"/>
  <c r="X12" i="14"/>
  <c r="W12" i="14"/>
  <c r="L12" i="14"/>
  <c r="N12" i="14" s="1"/>
  <c r="O12" i="14" s="1"/>
  <c r="K12" i="14"/>
  <c r="L11" i="14"/>
  <c r="N11" i="14" s="1"/>
  <c r="O11" i="14" s="1"/>
  <c r="K11" i="14"/>
  <c r="X10" i="14"/>
  <c r="W10" i="14"/>
  <c r="L10" i="14"/>
  <c r="K10" i="14"/>
  <c r="X9" i="14"/>
  <c r="L9" i="14"/>
  <c r="K9" i="14"/>
  <c r="N57" i="14" l="1"/>
  <c r="O57" i="14" s="1"/>
  <c r="D57" i="14"/>
  <c r="Z18" i="14"/>
  <c r="AA18" i="14" s="1"/>
  <c r="Z22" i="14"/>
  <c r="AA22" i="14" s="1"/>
  <c r="Z24" i="14"/>
  <c r="AA24" i="14" s="1"/>
  <c r="Z32" i="14"/>
  <c r="AA32" i="14" s="1"/>
  <c r="Z34" i="14"/>
  <c r="AA34" i="14" s="1"/>
  <c r="Z36" i="14"/>
  <c r="AA36" i="14" s="1"/>
  <c r="Z40" i="14"/>
  <c r="AA40" i="14" s="1"/>
  <c r="Z44" i="14"/>
  <c r="AA44" i="14" s="1"/>
  <c r="Z50" i="14"/>
  <c r="AA50" i="14" s="1"/>
  <c r="Z10" i="14"/>
  <c r="AA10" i="14" s="1"/>
  <c r="Z12" i="14"/>
  <c r="AA12" i="14" s="1"/>
  <c r="Z14" i="14"/>
  <c r="AA14" i="14" s="1"/>
  <c r="Z16" i="14"/>
  <c r="AA16" i="14" s="1"/>
  <c r="Z20" i="14"/>
  <c r="AA20" i="14" s="1"/>
  <c r="Z26" i="14"/>
  <c r="AA26" i="14" s="1"/>
  <c r="Z28" i="14"/>
  <c r="AA28" i="14" s="1"/>
  <c r="Z30" i="14"/>
  <c r="AA30" i="14" s="1"/>
  <c r="Z38" i="14"/>
  <c r="AA38" i="14" s="1"/>
  <c r="Z42" i="14"/>
  <c r="AA42" i="14" s="1"/>
  <c r="Z48" i="14"/>
  <c r="AA48" i="14" s="1"/>
  <c r="Z52" i="14"/>
  <c r="AA52" i="14" s="1"/>
  <c r="Z54" i="14"/>
  <c r="AA54" i="14" s="1"/>
  <c r="Z56" i="14"/>
  <c r="AA56" i="14" s="1"/>
  <c r="Z58" i="14"/>
  <c r="AA58" i="14" s="1"/>
  <c r="Z68" i="14"/>
  <c r="AA68" i="14" s="1"/>
  <c r="Z9" i="14"/>
  <c r="Z11" i="14"/>
  <c r="AA11" i="14" s="1"/>
  <c r="Z13" i="14"/>
  <c r="AA13" i="14" s="1"/>
  <c r="Z15" i="14"/>
  <c r="AA15" i="14" s="1"/>
  <c r="Z17" i="14"/>
  <c r="AA17" i="14" s="1"/>
  <c r="Z19" i="14"/>
  <c r="AA19" i="14" s="1"/>
  <c r="Z21" i="14"/>
  <c r="AA21" i="14" s="1"/>
  <c r="Z23" i="14"/>
  <c r="AA23" i="14" s="1"/>
  <c r="Z25" i="14"/>
  <c r="AA25" i="14" s="1"/>
  <c r="Z27" i="14"/>
  <c r="AA27" i="14" s="1"/>
  <c r="Z29" i="14"/>
  <c r="AA29" i="14" s="1"/>
  <c r="Z31" i="14"/>
  <c r="AA31" i="14" s="1"/>
  <c r="Z33" i="14"/>
  <c r="AA33" i="14" s="1"/>
  <c r="Z35" i="14"/>
  <c r="AA35" i="14" s="1"/>
  <c r="Z37" i="14"/>
  <c r="AA37" i="14" s="1"/>
  <c r="Z39" i="14"/>
  <c r="AA39" i="14" s="1"/>
  <c r="Z41" i="14"/>
  <c r="AA41" i="14" s="1"/>
  <c r="Z43" i="14"/>
  <c r="AA43" i="14" s="1"/>
  <c r="Z45" i="14"/>
  <c r="AA45" i="14" s="1"/>
  <c r="Z47" i="14"/>
  <c r="AA47" i="14" s="1"/>
  <c r="Z49" i="14"/>
  <c r="AA49" i="14" s="1"/>
  <c r="Z53" i="14"/>
  <c r="AA53" i="14" s="1"/>
  <c r="Z55" i="14"/>
  <c r="AA55" i="14" s="1"/>
  <c r="Z57" i="14"/>
  <c r="AA57" i="14" s="1"/>
  <c r="Z59" i="14"/>
  <c r="AA59" i="14" s="1"/>
  <c r="Z61" i="14"/>
  <c r="AA61" i="14" s="1"/>
  <c r="Z63" i="14"/>
  <c r="AA63" i="14" s="1"/>
  <c r="Z65" i="14"/>
  <c r="AA65" i="14" s="1"/>
  <c r="Z67" i="14"/>
  <c r="AA67" i="14" s="1"/>
  <c r="Z69" i="14"/>
  <c r="AA69" i="14" s="1"/>
  <c r="Z71" i="14"/>
  <c r="AA71" i="14" s="1"/>
  <c r="Z73" i="14"/>
  <c r="AA73" i="14" s="1"/>
  <c r="Z75" i="14"/>
  <c r="AA75" i="14" s="1"/>
  <c r="Z77" i="14"/>
  <c r="AA77" i="14" s="1"/>
  <c r="Z79" i="14"/>
  <c r="AA79" i="14" s="1"/>
  <c r="N10" i="14"/>
  <c r="AJ64" i="14"/>
  <c r="AL64" i="14" s="1"/>
  <c r="AM64" i="14" s="1"/>
  <c r="AJ68" i="14"/>
  <c r="AL68" i="14" s="1"/>
  <c r="AM68" i="14" s="1"/>
  <c r="AJ70" i="14"/>
  <c r="AL70" i="14" s="1"/>
  <c r="AM70" i="14" s="1"/>
  <c r="AJ71" i="14"/>
  <c r="AJ72" i="14"/>
  <c r="AL72" i="14" s="1"/>
  <c r="AM72" i="14" s="1"/>
  <c r="AI61" i="14"/>
  <c r="AI63" i="14"/>
  <c r="AI71" i="14"/>
  <c r="AI69" i="14"/>
  <c r="AJ19" i="14"/>
  <c r="AI13" i="14"/>
  <c r="AI15" i="14"/>
  <c r="AI19" i="14"/>
  <c r="AJ20" i="14"/>
  <c r="AJ22" i="14"/>
  <c r="AJ23" i="14"/>
  <c r="AJ30" i="14"/>
  <c r="AJ31" i="14"/>
  <c r="AJ42" i="14"/>
  <c r="AL42" i="14" s="1"/>
  <c r="AM42" i="14" s="1"/>
  <c r="AJ44" i="14"/>
  <c r="AJ45" i="14"/>
  <c r="AJ49" i="14"/>
  <c r="AJ50" i="14"/>
  <c r="AJ52" i="14"/>
  <c r="AJ57" i="14"/>
  <c r="AJ59" i="14"/>
  <c r="AJ12" i="14"/>
  <c r="AJ13" i="14"/>
  <c r="AJ17" i="14"/>
  <c r="AJ18" i="14"/>
  <c r="AI21" i="14"/>
  <c r="AI27" i="14"/>
  <c r="AI36" i="14"/>
  <c r="AI43" i="14"/>
  <c r="AI49" i="14"/>
  <c r="AI11" i="14"/>
  <c r="AJ27" i="14"/>
  <c r="AJ33" i="14"/>
  <c r="AJ34" i="14"/>
  <c r="AJ40" i="14"/>
  <c r="AJ41" i="14"/>
  <c r="AJ47" i="14"/>
  <c r="AI51" i="14"/>
  <c r="AI56" i="14"/>
  <c r="AJ14" i="14"/>
  <c r="AJ16" i="14"/>
  <c r="AI24" i="14"/>
  <c r="AI26" i="14"/>
  <c r="AI32" i="14"/>
  <c r="AI33" i="14"/>
  <c r="AI39" i="14"/>
  <c r="AI41" i="14"/>
  <c r="AJ56" i="14"/>
  <c r="AJ60" i="14"/>
  <c r="AJ62" i="14"/>
  <c r="AI66" i="14"/>
  <c r="AI72" i="14"/>
  <c r="AI74" i="14"/>
  <c r="AI76" i="14"/>
  <c r="AI78" i="14"/>
  <c r="AI12" i="14"/>
  <c r="AJ28" i="14"/>
  <c r="AJ48" i="14"/>
  <c r="AJ9" i="14"/>
  <c r="AJ10" i="14"/>
  <c r="AI18" i="14"/>
  <c r="AJ25" i="14"/>
  <c r="AJ26" i="14"/>
  <c r="AI29" i="14"/>
  <c r="AI34" i="14"/>
  <c r="AJ35" i="14"/>
  <c r="AJ37" i="14"/>
  <c r="AJ38" i="14"/>
  <c r="AI46" i="14"/>
  <c r="AI48" i="14"/>
  <c r="AJ53" i="14"/>
  <c r="AJ54" i="14"/>
  <c r="AJ55" i="14"/>
  <c r="AI58" i="14"/>
  <c r="AI64" i="14"/>
  <c r="AJ65" i="14"/>
  <c r="AJ67" i="14"/>
  <c r="AJ73" i="14"/>
  <c r="AJ75" i="14"/>
  <c r="AJ77" i="14"/>
  <c r="AJ79" i="14"/>
  <c r="K81" i="14"/>
  <c r="AI55" i="14"/>
  <c r="AJ63" i="14"/>
  <c r="L81" i="14"/>
  <c r="L87" i="14" s="1"/>
  <c r="AG81" i="14"/>
  <c r="AI10" i="14"/>
  <c r="AJ11" i="14"/>
  <c r="AJ15" i="14"/>
  <c r="AJ21" i="14"/>
  <c r="AI23" i="14"/>
  <c r="AJ24" i="14"/>
  <c r="AJ29" i="14"/>
  <c r="AI31" i="14"/>
  <c r="AJ32" i="14"/>
  <c r="AJ36" i="14"/>
  <c r="AI38" i="14"/>
  <c r="AJ39" i="14"/>
  <c r="AJ43" i="14"/>
  <c r="AI45" i="14"/>
  <c r="AJ46" i="14"/>
  <c r="AJ51" i="14"/>
  <c r="AI53" i="14"/>
  <c r="AJ58" i="14"/>
  <c r="AI60" i="14"/>
  <c r="AJ61" i="14"/>
  <c r="AJ66" i="14"/>
  <c r="AL66" i="14" s="1"/>
  <c r="AM66" i="14" s="1"/>
  <c r="AI68" i="14"/>
  <c r="AJ69" i="14"/>
  <c r="AI73" i="14"/>
  <c r="AJ74" i="14"/>
  <c r="AL74" i="14" s="1"/>
  <c r="AM74" i="14" s="1"/>
  <c r="AJ76" i="14"/>
  <c r="AL76" i="14" s="1"/>
  <c r="AM76" i="14" s="1"/>
  <c r="AJ78" i="14"/>
  <c r="AL78" i="14" s="1"/>
  <c r="AM78" i="14" s="1"/>
  <c r="AI80" i="14"/>
  <c r="AF81" i="14"/>
  <c r="W81" i="14"/>
  <c r="AI9" i="14"/>
  <c r="AI14" i="14"/>
  <c r="AI16" i="14"/>
  <c r="AI17" i="14"/>
  <c r="AI20" i="14"/>
  <c r="AI22" i="14"/>
  <c r="AI25" i="14"/>
  <c r="AI28" i="14"/>
  <c r="AI30" i="14"/>
  <c r="AI35" i="14"/>
  <c r="AI37" i="14"/>
  <c r="AI40" i="14"/>
  <c r="AI42" i="14"/>
  <c r="AI44" i="14"/>
  <c r="AI47" i="14"/>
  <c r="AI50" i="14"/>
  <c r="AI52" i="14"/>
  <c r="AI54" i="14"/>
  <c r="AI57" i="14"/>
  <c r="AI59" i="14"/>
  <c r="AI62" i="14"/>
  <c r="AI65" i="14"/>
  <c r="AI67" i="14"/>
  <c r="AI70" i="14"/>
  <c r="AI75" i="14"/>
  <c r="AI77" i="14"/>
  <c r="AI79" i="14"/>
  <c r="AJ80" i="14"/>
  <c r="AL80" i="14" s="1"/>
  <c r="AM80" i="14" s="1"/>
  <c r="X81" i="14"/>
  <c r="X87" i="14" s="1"/>
  <c r="AD81" i="14"/>
  <c r="AC81" i="14"/>
  <c r="N81" i="14" l="1"/>
  <c r="N87" i="14" s="1"/>
  <c r="AL61" i="14"/>
  <c r="AM61" i="14" s="1"/>
  <c r="AL39" i="14"/>
  <c r="AM39" i="14"/>
  <c r="AL21" i="14"/>
  <c r="AM21" i="14" s="1"/>
  <c r="AL73" i="14"/>
  <c r="AM73" i="14" s="1"/>
  <c r="AL35" i="14"/>
  <c r="AM35" i="14" s="1"/>
  <c r="AL48" i="14"/>
  <c r="AM48" i="14" s="1"/>
  <c r="AL62" i="14"/>
  <c r="AM62" i="14" s="1"/>
  <c r="AL34" i="14"/>
  <c r="AM34" i="14" s="1"/>
  <c r="AL12" i="14"/>
  <c r="AM12" i="14" s="1"/>
  <c r="AL50" i="14"/>
  <c r="AM50" i="14" s="1"/>
  <c r="AL22" i="14"/>
  <c r="AM22" i="14" s="1"/>
  <c r="AL69" i="14"/>
  <c r="AM69" i="14" s="1"/>
  <c r="AL46" i="14"/>
  <c r="AM46" i="14" s="1"/>
  <c r="AL29" i="14"/>
  <c r="AM29" i="14" s="1"/>
  <c r="AL15" i="14"/>
  <c r="AM15" i="14" s="1"/>
  <c r="AL79" i="14"/>
  <c r="AM79" i="14" s="1"/>
  <c r="AL67" i="14"/>
  <c r="AM67" i="14" s="1"/>
  <c r="AL55" i="14"/>
  <c r="AM55" i="14" s="1"/>
  <c r="AL28" i="14"/>
  <c r="AM28" i="14" s="1"/>
  <c r="AL60" i="14"/>
  <c r="AM60" i="14" s="1"/>
  <c r="AL16" i="14"/>
  <c r="AM16" i="14" s="1"/>
  <c r="AL47" i="14"/>
  <c r="AM47" i="14" s="1"/>
  <c r="AL33" i="14"/>
  <c r="AM33" i="14" s="1"/>
  <c r="AL18" i="14"/>
  <c r="AM18" i="14" s="1"/>
  <c r="AL59" i="14"/>
  <c r="AM59" i="14" s="1"/>
  <c r="AL49" i="14"/>
  <c r="AM49" i="14" s="1"/>
  <c r="AL31" i="14"/>
  <c r="AM31" i="14" s="1"/>
  <c r="AL20" i="14"/>
  <c r="AM20" i="14" s="1"/>
  <c r="AL19" i="14"/>
  <c r="AM19" i="14" s="1"/>
  <c r="AL58" i="14"/>
  <c r="AM58" i="14" s="1"/>
  <c r="AL36" i="14"/>
  <c r="AM36" i="14" s="1"/>
  <c r="AL24" i="14"/>
  <c r="AM24" i="14" s="1"/>
  <c r="AL11" i="14"/>
  <c r="AM11" i="14" s="1"/>
  <c r="AL63" i="14"/>
  <c r="AM63" i="14" s="1"/>
  <c r="AL77" i="14"/>
  <c r="AM77" i="14" s="1"/>
  <c r="AL65" i="14"/>
  <c r="AM65" i="14" s="1"/>
  <c r="AL54" i="14"/>
  <c r="AM54" i="14" s="1"/>
  <c r="AL38" i="14"/>
  <c r="AM38" i="14" s="1"/>
  <c r="AL10" i="14"/>
  <c r="AM10" i="14" s="1"/>
  <c r="AL56" i="14"/>
  <c r="AM56" i="14" s="1"/>
  <c r="AL14" i="14"/>
  <c r="AM14" i="14" s="1"/>
  <c r="AL41" i="14"/>
  <c r="AM41" i="14" s="1"/>
  <c r="AL27" i="14"/>
  <c r="AM27" i="14" s="1"/>
  <c r="AL17" i="14"/>
  <c r="AM17" i="14" s="1"/>
  <c r="AL57" i="14"/>
  <c r="AM57" i="14" s="1"/>
  <c r="AL45" i="14"/>
  <c r="AM45" i="14" s="1"/>
  <c r="AL30" i="14"/>
  <c r="AM30" i="14" s="1"/>
  <c r="AL51" i="14"/>
  <c r="AM51" i="14" s="1"/>
  <c r="AL25" i="14"/>
  <c r="AM25" i="14" s="1"/>
  <c r="AL43" i="14"/>
  <c r="AM43" i="14" s="1"/>
  <c r="AL32" i="14"/>
  <c r="AM32" i="14" s="1"/>
  <c r="AL75" i="14"/>
  <c r="AM75" i="14" s="1"/>
  <c r="AL53" i="14"/>
  <c r="AM53" i="14" s="1"/>
  <c r="AL37" i="14"/>
  <c r="AM37" i="14" s="1"/>
  <c r="AL26" i="14"/>
  <c r="AM26" i="14" s="1"/>
  <c r="AL9" i="14"/>
  <c r="AL40" i="14"/>
  <c r="AM40" i="14" s="1"/>
  <c r="AL13" i="14"/>
  <c r="AM13" i="14" s="1"/>
  <c r="AL52" i="14"/>
  <c r="AM52" i="14" s="1"/>
  <c r="AL44" i="14"/>
  <c r="AM44" i="14" s="1"/>
  <c r="AL23" i="14"/>
  <c r="AM23" i="14" s="1"/>
  <c r="AL71" i="14"/>
  <c r="AM71" i="14" s="1"/>
  <c r="Z81" i="14"/>
  <c r="Z87" i="14" s="1"/>
  <c r="AA9" i="14"/>
  <c r="AA81" i="14" s="1"/>
  <c r="AA87" i="14" s="1"/>
  <c r="O10" i="14"/>
  <c r="O81" i="14" s="1"/>
  <c r="O87" i="14" s="1"/>
  <c r="AJ81" i="14"/>
  <c r="AJ87" i="14" s="1"/>
  <c r="AI81" i="14"/>
  <c r="AL81" i="14" l="1"/>
  <c r="AL87" i="14" s="1"/>
  <c r="AM9" i="14"/>
  <c r="AM81" i="14" s="1"/>
  <c r="AM87" i="14" s="1"/>
</calcChain>
</file>

<file path=xl/sharedStrings.xml><?xml version="1.0" encoding="utf-8"?>
<sst xmlns="http://schemas.openxmlformats.org/spreadsheetml/2006/main" count="210" uniqueCount="84">
  <si>
    <t>SIMPSON COUNTY WATER DISTRICT</t>
  </si>
  <si>
    <t>Employee Wage Compensation</t>
  </si>
  <si>
    <t>Year Ending December 31, 2022</t>
  </si>
  <si>
    <t>EXPENSE WAGES</t>
  </si>
  <si>
    <t>CAPITAL &amp; OTHER</t>
  </si>
  <si>
    <t>TOTAL WAGES</t>
  </si>
  <si>
    <t>Regular</t>
  </si>
  <si>
    <t>Overtime</t>
  </si>
  <si>
    <t>Total Worked</t>
  </si>
  <si>
    <t>Total Wages</t>
  </si>
  <si>
    <t>Average</t>
  </si>
  <si>
    <t>Hours</t>
  </si>
  <si>
    <t>Wage</t>
  </si>
  <si>
    <t>Dept</t>
  </si>
  <si>
    <t>Position</t>
  </si>
  <si>
    <t>Job Title</t>
  </si>
  <si>
    <t>Pay Rate</t>
  </si>
  <si>
    <t>Worked</t>
  </si>
  <si>
    <t>Wages</t>
  </si>
  <si>
    <t>Adjustment</t>
  </si>
  <si>
    <t>Amount</t>
  </si>
  <si>
    <t>2F</t>
  </si>
  <si>
    <t>Construction Manager</t>
  </si>
  <si>
    <t>2H</t>
  </si>
  <si>
    <t>Billing &amp; Customer Service Supervisor</t>
  </si>
  <si>
    <t>Management Advisor</t>
  </si>
  <si>
    <t>Engineering Technician</t>
  </si>
  <si>
    <t>2C</t>
  </si>
  <si>
    <t>Construction Foreman</t>
  </si>
  <si>
    <t>2J</t>
  </si>
  <si>
    <t>Accounting Supervisor- Customer Accounts</t>
  </si>
  <si>
    <t>Billing Administrator</t>
  </si>
  <si>
    <t>8F</t>
  </si>
  <si>
    <t>Customer Service Supervisor</t>
  </si>
  <si>
    <t>Manager of Administration &amp; Finance</t>
  </si>
  <si>
    <t>2I</t>
  </si>
  <si>
    <t xml:space="preserve">Customer Service Representative </t>
  </si>
  <si>
    <t>Customer Service/Operations Coordinator</t>
  </si>
  <si>
    <t>Serviceperson</t>
  </si>
  <si>
    <t>Construction Coordinator</t>
  </si>
  <si>
    <t>Accountant</t>
  </si>
  <si>
    <t>Wastewater System Foreman</t>
  </si>
  <si>
    <t>Construction Inspector</t>
  </si>
  <si>
    <t>Accounting Clerk/AP</t>
  </si>
  <si>
    <t>Manager of Operations</t>
  </si>
  <si>
    <t>5C</t>
  </si>
  <si>
    <t>Distribution System Coordinator- S.C.</t>
  </si>
  <si>
    <t>2B</t>
  </si>
  <si>
    <t xml:space="preserve">Manager of IT/GIS </t>
  </si>
  <si>
    <t>Operations Supervisor</t>
  </si>
  <si>
    <t xml:space="preserve">Lead Water Accountability Technician </t>
  </si>
  <si>
    <t>2E</t>
  </si>
  <si>
    <t>AMR/AMI Supervisor</t>
  </si>
  <si>
    <t>Accounting Supervisor- Financial Reporting</t>
  </si>
  <si>
    <t>Administrative Assistant</t>
  </si>
  <si>
    <t xml:space="preserve">Manager of Engineering </t>
  </si>
  <si>
    <t>AMR/AMI Technician, Lead</t>
  </si>
  <si>
    <t>Water Accountability Supervisor</t>
  </si>
  <si>
    <t>5F</t>
  </si>
  <si>
    <t>Customer Service Representative/SC</t>
  </si>
  <si>
    <t>Systems &amp; Database Administrator</t>
  </si>
  <si>
    <t xml:space="preserve">Water Accountability Technician </t>
  </si>
  <si>
    <t>Repairperson/Operator</t>
  </si>
  <si>
    <t>IT Technician</t>
  </si>
  <si>
    <t>Contruction Foreman</t>
  </si>
  <si>
    <t xml:space="preserve">Manager of HR &amp; Communications  </t>
  </si>
  <si>
    <t xml:space="preserve">Senior Engineer  </t>
  </si>
  <si>
    <t>Customer Service Represenative/BC</t>
  </si>
  <si>
    <t>GIS Analyst</t>
  </si>
  <si>
    <t>Scada/Controls Technician</t>
  </si>
  <si>
    <t>Wastewater Technician</t>
  </si>
  <si>
    <t>Accouting Clerk/AP</t>
  </si>
  <si>
    <t>Water Quality Technician</t>
  </si>
  <si>
    <t xml:space="preserve">AMR/AMI Technician </t>
  </si>
  <si>
    <t xml:space="preserve">Engineer </t>
  </si>
  <si>
    <t>General Manager</t>
  </si>
  <si>
    <t xml:space="preserve">Collector/Utilityperson </t>
  </si>
  <si>
    <t>TOTALS</t>
  </si>
  <si>
    <t>Wage Allocation for Cross Training and Standby Duty</t>
  </si>
  <si>
    <t>Allocation Variance</t>
  </si>
  <si>
    <t xml:space="preserve"> </t>
  </si>
  <si>
    <t>TOTAL Simpson Wages - Year 2022</t>
  </si>
  <si>
    <t>Annual Report</t>
  </si>
  <si>
    <t>SOA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</si>
</sst>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5" fillId="0" borderId="0" xfId="1" applyFont="1"/>
    <xf numFmtId="0" fontId="6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44" fontId="3" fillId="0" borderId="0" xfId="2" applyFont="1"/>
    <xf numFmtId="43" fontId="3" fillId="0" borderId="0" xfId="1" applyFont="1" applyFill="1"/>
    <xf numFmtId="44" fontId="3" fillId="0" borderId="0" xfId="2" applyFont="1" applyFill="1"/>
    <xf numFmtId="43" fontId="3" fillId="0" borderId="1" xfId="1" applyFont="1" applyBorder="1"/>
    <xf numFmtId="43" fontId="3" fillId="0" borderId="1" xfId="1" applyFont="1" applyFill="1" applyBorder="1"/>
    <xf numFmtId="43" fontId="7" fillId="0" borderId="0" xfId="1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43" fontId="3" fillId="0" borderId="4" xfId="1" applyFont="1" applyFill="1" applyBorder="1"/>
    <xf numFmtId="44" fontId="3" fillId="0" borderId="4" xfId="2" applyFont="1" applyFill="1" applyBorder="1"/>
    <xf numFmtId="0" fontId="3" fillId="0" borderId="4" xfId="0" applyFont="1" applyBorder="1"/>
    <xf numFmtId="43" fontId="3" fillId="0" borderId="2" xfId="1" applyFont="1" applyFill="1" applyBorder="1"/>
    <xf numFmtId="44" fontId="3" fillId="0" borderId="2" xfId="2" applyFont="1" applyFill="1" applyBorder="1"/>
    <xf numFmtId="43" fontId="6" fillId="0" borderId="0" xfId="1" applyFont="1" applyFill="1" applyAlignment="1"/>
    <xf numFmtId="43" fontId="5" fillId="0" borderId="0" xfId="1" applyFont="1" applyFill="1"/>
    <xf numFmtId="43" fontId="3" fillId="0" borderId="0" xfId="0" applyNumberFormat="1" applyFont="1"/>
    <xf numFmtId="43" fontId="3" fillId="0" borderId="0" xfId="1" applyFont="1" applyBorder="1"/>
    <xf numFmtId="44" fontId="6" fillId="0" borderId="2" xfId="2" applyFont="1" applyFill="1" applyBorder="1"/>
    <xf numFmtId="0" fontId="3" fillId="0" borderId="2" xfId="0" applyFont="1" applyBorder="1"/>
    <xf numFmtId="43" fontId="6" fillId="0" borderId="0" xfId="1" applyFont="1" applyFill="1" applyAlignment="1">
      <alignment horizontal="center"/>
    </xf>
    <xf numFmtId="44" fontId="3" fillId="0" borderId="0" xfId="0" applyNumberFormat="1" applyFont="1"/>
    <xf numFmtId="43" fontId="8" fillId="0" borderId="0" xfId="1" applyFont="1"/>
    <xf numFmtId="43" fontId="3" fillId="0" borderId="0" xfId="1" applyFont="1" applyFill="1" applyBorder="1"/>
    <xf numFmtId="44" fontId="3" fillId="0" borderId="0" xfId="2" applyFont="1" applyFill="1" applyBorder="1"/>
    <xf numFmtId="44" fontId="5" fillId="0" borderId="2" xfId="2" applyFont="1" applyFill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4">
    <cellStyle name="Comma" xfId="1" builtinId="3"/>
    <cellStyle name="Comma 2 2" xfId="3" xr:uid="{641FD6C5-C8A0-4785-8400-3625F9CC0FE2}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CB4D-65BE-48A8-A350-18B21A380AA7}">
  <sheetPr>
    <pageSetUpPr fitToPage="1"/>
  </sheetPr>
  <dimension ref="A1:AM93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ColWidth="9.140625" defaultRowHeight="12.75" x14ac:dyDescent="0.2"/>
  <cols>
    <col min="1" max="1" width="9.140625" style="2"/>
    <col min="2" max="2" width="9.5703125" style="2" bestFit="1" customWidth="1"/>
    <col min="3" max="3" width="38.85546875" style="3" customWidth="1"/>
    <col min="4" max="4" width="8.7109375" style="4" bestFit="1" customWidth="1"/>
    <col min="5" max="5" width="10.7109375" style="5" bestFit="1" customWidth="1"/>
    <col min="6" max="6" width="12.28515625" style="5" bestFit="1" customWidth="1"/>
    <col min="7" max="7" width="3.140625" style="5" customWidth="1"/>
    <col min="8" max="8" width="10.7109375" style="5" bestFit="1" customWidth="1"/>
    <col min="9" max="9" width="11.28515625" style="5" bestFit="1" customWidth="1"/>
    <col min="10" max="10" width="1.85546875" style="5" customWidth="1"/>
    <col min="11" max="11" width="10.7109375" style="5" bestFit="1" customWidth="1"/>
    <col min="12" max="12" width="12.28515625" style="5" bestFit="1" customWidth="1"/>
    <col min="13" max="13" width="2.5703125" style="5" customWidth="1"/>
    <col min="14" max="14" width="11.5703125" style="5" bestFit="1" customWidth="1"/>
    <col min="15" max="15" width="16.42578125" style="5" customWidth="1"/>
    <col min="16" max="16" width="9.28515625" style="5" bestFit="1" customWidth="1"/>
    <col min="17" max="17" width="10.7109375" style="5" bestFit="1" customWidth="1"/>
    <col min="18" max="18" width="12.85546875" style="5" bestFit="1" customWidth="1"/>
    <col min="19" max="19" width="1.85546875" style="5" customWidth="1"/>
    <col min="20" max="20" width="9.28515625" style="5" customWidth="1"/>
    <col min="21" max="21" width="10.28515625" style="5" bestFit="1" customWidth="1"/>
    <col min="22" max="22" width="1.85546875" style="5" customWidth="1"/>
    <col min="23" max="23" width="10" style="4" bestFit="1" customWidth="1"/>
    <col min="24" max="24" width="12.28515625" style="4" bestFit="1" customWidth="1"/>
    <col min="25" max="25" width="3" style="4" customWidth="1"/>
    <col min="26" max="26" width="10.28515625" style="4" bestFit="1" customWidth="1"/>
    <col min="27" max="27" width="12.28515625" style="4" bestFit="1" customWidth="1"/>
    <col min="28" max="28" width="3" style="4" customWidth="1"/>
    <col min="29" max="29" width="10.42578125" style="4" bestFit="1" customWidth="1"/>
    <col min="30" max="30" width="12.28515625" style="4" bestFit="1" customWidth="1"/>
    <col min="31" max="31" width="2.140625" style="4" customWidth="1"/>
    <col min="32" max="32" width="10" style="4" bestFit="1" customWidth="1"/>
    <col min="33" max="33" width="11.28515625" style="4" bestFit="1" customWidth="1"/>
    <col min="34" max="34" width="1.85546875" style="4" customWidth="1"/>
    <col min="35" max="35" width="10.28515625" style="4" bestFit="1" customWidth="1"/>
    <col min="36" max="36" width="12.28515625" style="4" bestFit="1" customWidth="1"/>
    <col min="37" max="37" width="2.140625" style="4" customWidth="1"/>
    <col min="38" max="38" width="11.5703125" style="4" bestFit="1" customWidth="1"/>
    <col min="39" max="39" width="12.28515625" style="4" bestFit="1" customWidth="1"/>
    <col min="40" max="16384" width="9.140625" style="4"/>
  </cols>
  <sheetData>
    <row r="1" spans="1:39" x14ac:dyDescent="0.2">
      <c r="A1" s="1" t="s">
        <v>0</v>
      </c>
    </row>
    <row r="2" spans="1:39" x14ac:dyDescent="0.2">
      <c r="A2" s="6" t="s">
        <v>1</v>
      </c>
    </row>
    <row r="3" spans="1:39" x14ac:dyDescent="0.2">
      <c r="A3" s="6" t="s">
        <v>2</v>
      </c>
    </row>
    <row r="5" spans="1:39" ht="13.5" thickBot="1" x14ac:dyDescent="0.25">
      <c r="E5" s="42" t="s">
        <v>3</v>
      </c>
      <c r="F5" s="42"/>
      <c r="G5" s="42"/>
      <c r="H5" s="42"/>
      <c r="I5" s="42"/>
      <c r="J5" s="42"/>
      <c r="K5" s="42"/>
      <c r="L5" s="42"/>
      <c r="M5" s="42"/>
      <c r="N5" s="42"/>
      <c r="O5" s="42"/>
      <c r="Q5" s="42" t="s">
        <v>4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7"/>
      <c r="AC5" s="42" t="s">
        <v>5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39" x14ac:dyDescent="0.2">
      <c r="D6" s="8"/>
      <c r="E6" s="43" t="s">
        <v>6</v>
      </c>
      <c r="F6" s="43"/>
      <c r="G6" s="2"/>
      <c r="H6" s="43" t="s">
        <v>7</v>
      </c>
      <c r="I6" s="43"/>
      <c r="J6" s="2"/>
      <c r="K6" s="43" t="s">
        <v>8</v>
      </c>
      <c r="L6" s="43"/>
      <c r="M6" s="8"/>
      <c r="N6" s="43" t="s">
        <v>9</v>
      </c>
      <c r="O6" s="43"/>
      <c r="Q6" s="43" t="s">
        <v>6</v>
      </c>
      <c r="R6" s="43"/>
      <c r="S6" s="2"/>
      <c r="T6" s="43" t="s">
        <v>7</v>
      </c>
      <c r="U6" s="43"/>
      <c r="V6" s="2"/>
      <c r="W6" s="43" t="s">
        <v>8</v>
      </c>
      <c r="X6" s="43"/>
      <c r="Y6" s="2"/>
      <c r="Z6" s="43" t="s">
        <v>9</v>
      </c>
      <c r="AA6" s="43"/>
      <c r="AB6" s="7"/>
      <c r="AC6" s="43" t="s">
        <v>6</v>
      </c>
      <c r="AD6" s="43"/>
      <c r="AE6" s="2"/>
      <c r="AF6" s="43" t="s">
        <v>7</v>
      </c>
      <c r="AG6" s="43"/>
      <c r="AH6" s="2"/>
      <c r="AI6" s="43" t="s">
        <v>8</v>
      </c>
      <c r="AJ6" s="43"/>
      <c r="AK6" s="2"/>
      <c r="AL6" s="43" t="s">
        <v>9</v>
      </c>
      <c r="AM6" s="43"/>
    </row>
    <row r="7" spans="1:39" x14ac:dyDescent="0.2">
      <c r="C7" s="2"/>
      <c r="D7" s="2" t="s">
        <v>10</v>
      </c>
      <c r="E7" s="2" t="s">
        <v>11</v>
      </c>
      <c r="F7" s="8"/>
      <c r="G7" s="8"/>
      <c r="H7" s="2" t="s">
        <v>11</v>
      </c>
      <c r="I7" s="2"/>
      <c r="J7" s="2"/>
      <c r="K7" s="2" t="s">
        <v>11</v>
      </c>
      <c r="L7" s="2"/>
      <c r="M7" s="8"/>
      <c r="N7" s="2" t="s">
        <v>12</v>
      </c>
      <c r="O7" s="2"/>
      <c r="Q7" s="2" t="s">
        <v>11</v>
      </c>
      <c r="R7" s="2"/>
      <c r="S7" s="2"/>
      <c r="T7" s="2" t="s">
        <v>11</v>
      </c>
      <c r="U7" s="2"/>
      <c r="V7" s="2"/>
      <c r="W7" s="2" t="s">
        <v>11</v>
      </c>
      <c r="X7" s="2"/>
      <c r="Y7" s="2"/>
      <c r="Z7" s="2" t="s">
        <v>12</v>
      </c>
      <c r="AA7" s="2"/>
      <c r="AB7" s="7"/>
      <c r="AC7" s="2" t="s">
        <v>11</v>
      </c>
      <c r="AD7" s="2"/>
      <c r="AE7" s="2"/>
      <c r="AF7" s="2" t="s">
        <v>11</v>
      </c>
      <c r="AG7" s="2"/>
      <c r="AH7" s="2"/>
      <c r="AI7" s="2" t="s">
        <v>11</v>
      </c>
      <c r="AJ7" s="2"/>
      <c r="AK7" s="2"/>
      <c r="AL7" s="2" t="s">
        <v>12</v>
      </c>
      <c r="AM7" s="2"/>
    </row>
    <row r="8" spans="1:39" s="7" customFormat="1" x14ac:dyDescent="0.2">
      <c r="A8" s="9" t="s">
        <v>13</v>
      </c>
      <c r="B8" s="10" t="s">
        <v>14</v>
      </c>
      <c r="C8" s="11" t="s">
        <v>15</v>
      </c>
      <c r="D8" s="9" t="s">
        <v>16</v>
      </c>
      <c r="E8" s="9" t="s">
        <v>17</v>
      </c>
      <c r="F8" s="9" t="s">
        <v>18</v>
      </c>
      <c r="G8" s="12"/>
      <c r="H8" s="9" t="s">
        <v>17</v>
      </c>
      <c r="I8" s="9" t="s">
        <v>18</v>
      </c>
      <c r="J8" s="9"/>
      <c r="K8" s="9" t="s">
        <v>17</v>
      </c>
      <c r="L8" s="9" t="s">
        <v>18</v>
      </c>
      <c r="M8" s="12"/>
      <c r="N8" s="13" t="s">
        <v>19</v>
      </c>
      <c r="O8" s="13" t="s">
        <v>20</v>
      </c>
      <c r="P8" s="14"/>
      <c r="Q8" s="9" t="s">
        <v>17</v>
      </c>
      <c r="R8" s="9" t="s">
        <v>18</v>
      </c>
      <c r="S8" s="2"/>
      <c r="T8" s="9" t="s">
        <v>17</v>
      </c>
      <c r="U8" s="9" t="s">
        <v>18</v>
      </c>
      <c r="V8" s="2"/>
      <c r="W8" s="9" t="s">
        <v>17</v>
      </c>
      <c r="X8" s="9" t="s">
        <v>18</v>
      </c>
      <c r="Y8" s="2"/>
      <c r="Z8" s="13" t="s">
        <v>19</v>
      </c>
      <c r="AA8" s="13" t="s">
        <v>20</v>
      </c>
      <c r="AB8" s="8"/>
      <c r="AC8" s="9" t="s">
        <v>17</v>
      </c>
      <c r="AD8" s="9" t="s">
        <v>18</v>
      </c>
      <c r="AE8" s="2"/>
      <c r="AF8" s="9" t="s">
        <v>17</v>
      </c>
      <c r="AG8" s="9" t="s">
        <v>18</v>
      </c>
      <c r="AH8" s="2"/>
      <c r="AI8" s="9" t="s">
        <v>17</v>
      </c>
      <c r="AJ8" s="9" t="s">
        <v>18</v>
      </c>
      <c r="AK8" s="2"/>
      <c r="AL8" s="13" t="s">
        <v>19</v>
      </c>
      <c r="AM8" s="13" t="s">
        <v>20</v>
      </c>
    </row>
    <row r="9" spans="1:39" x14ac:dyDescent="0.2">
      <c r="A9" s="2" t="s">
        <v>21</v>
      </c>
      <c r="B9" s="2">
        <v>17</v>
      </c>
      <c r="C9" s="15" t="s">
        <v>22</v>
      </c>
      <c r="D9" s="16">
        <f>+AD9/AC9</f>
        <v>45.026982248520717</v>
      </c>
      <c r="E9" s="5">
        <v>0</v>
      </c>
      <c r="F9" s="17">
        <v>0</v>
      </c>
      <c r="G9" s="17"/>
      <c r="H9" s="5">
        <v>0</v>
      </c>
      <c r="I9" s="17">
        <v>0</v>
      </c>
      <c r="J9" s="17"/>
      <c r="K9" s="18">
        <f t="shared" ref="K9:K40" si="0">+E9+H9</f>
        <v>0</v>
      </c>
      <c r="L9" s="19">
        <f t="shared" ref="L9:L40" si="1">+F9+I9</f>
        <v>0</v>
      </c>
      <c r="M9" s="19"/>
      <c r="N9" s="19"/>
      <c r="O9" s="19"/>
      <c r="Q9" s="5">
        <v>84.5</v>
      </c>
      <c r="R9" s="17">
        <v>3804.7800000000007</v>
      </c>
      <c r="S9" s="17"/>
      <c r="T9" s="5">
        <v>0</v>
      </c>
      <c r="U9" s="17">
        <v>0</v>
      </c>
      <c r="V9" s="17"/>
      <c r="W9" s="18">
        <f t="shared" ref="W9:W40" si="2">+Q9+T9</f>
        <v>84.5</v>
      </c>
      <c r="X9" s="19">
        <f t="shared" ref="X9:X40" si="3">+R9+U9</f>
        <v>3804.7800000000007</v>
      </c>
      <c r="Z9" s="18">
        <f>+X9*0.05</f>
        <v>190.23900000000003</v>
      </c>
      <c r="AA9" s="18">
        <f>SUM(X9:Z9)</f>
        <v>3995.0190000000007</v>
      </c>
      <c r="AC9" s="5">
        <f t="shared" ref="AC9:AC40" si="4">+E9+Q9</f>
        <v>84.5</v>
      </c>
      <c r="AD9" s="17">
        <f t="shared" ref="AD9:AD40" si="5">+F9+R9</f>
        <v>3804.7800000000007</v>
      </c>
      <c r="AE9" s="17"/>
      <c r="AF9" s="5">
        <f t="shared" ref="AF9:AF40" si="6">+H9+T9</f>
        <v>0</v>
      </c>
      <c r="AG9" s="17">
        <f t="shared" ref="AG9:AG40" si="7">+I9+U9</f>
        <v>0</v>
      </c>
      <c r="AH9" s="17"/>
      <c r="AI9" s="18">
        <f t="shared" ref="AI9:AI40" si="8">+AC9+AF9</f>
        <v>84.5</v>
      </c>
      <c r="AJ9" s="19">
        <f t="shared" ref="AJ9:AJ40" si="9">+AD9+AG9</f>
        <v>3804.7800000000007</v>
      </c>
      <c r="AL9" s="18">
        <f>+AJ9*0.05</f>
        <v>190.23900000000003</v>
      </c>
      <c r="AM9" s="18">
        <f>SUM(AJ9:AL9)</f>
        <v>3995.0190000000007</v>
      </c>
    </row>
    <row r="10" spans="1:39" x14ac:dyDescent="0.2">
      <c r="A10" s="2" t="s">
        <v>23</v>
      </c>
      <c r="B10" s="2">
        <v>26</v>
      </c>
      <c r="C10" s="15" t="s">
        <v>24</v>
      </c>
      <c r="D10" s="16">
        <f t="shared" ref="D10:D73" si="10">+AD10/AC10</f>
        <v>38.477318794098871</v>
      </c>
      <c r="E10" s="5">
        <v>33.113159999999993</v>
      </c>
      <c r="F10" s="5">
        <v>1274.1056136000027</v>
      </c>
      <c r="H10" s="5">
        <v>3.4621199999999996</v>
      </c>
      <c r="I10" s="5">
        <v>199.82549519999984</v>
      </c>
      <c r="K10" s="18">
        <f t="shared" si="0"/>
        <v>36.575279999999992</v>
      </c>
      <c r="L10" s="18">
        <f t="shared" si="1"/>
        <v>1473.9311088000024</v>
      </c>
      <c r="M10" s="18"/>
      <c r="N10" s="18">
        <f>+L10*0.05</f>
        <v>73.696555440000125</v>
      </c>
      <c r="O10" s="18">
        <f>SUM(L10:N10)</f>
        <v>1547.6276642400026</v>
      </c>
      <c r="Q10" s="5">
        <v>23.010839999999998</v>
      </c>
      <c r="R10" s="5">
        <v>885.39542640000184</v>
      </c>
      <c r="T10" s="5">
        <v>2.4058799999999998</v>
      </c>
      <c r="U10" s="5">
        <v>138.8617847999999</v>
      </c>
      <c r="W10" s="18">
        <f t="shared" si="2"/>
        <v>25.416719999999998</v>
      </c>
      <c r="X10" s="18">
        <f t="shared" si="3"/>
        <v>1024.2572112000016</v>
      </c>
      <c r="Z10" s="18">
        <f t="shared" ref="Z10:Z73" si="11">+X10*0.05</f>
        <v>51.212860560000081</v>
      </c>
      <c r="AA10" s="18">
        <f t="shared" ref="AA10:AA73" si="12">SUM(X10:Z10)</f>
        <v>1075.4700717600017</v>
      </c>
      <c r="AC10" s="5">
        <f t="shared" si="4"/>
        <v>56.123999999999995</v>
      </c>
      <c r="AD10" s="5">
        <f t="shared" si="5"/>
        <v>2159.5010400000047</v>
      </c>
      <c r="AE10" s="5"/>
      <c r="AF10" s="5">
        <f t="shared" si="6"/>
        <v>5.8679999999999994</v>
      </c>
      <c r="AG10" s="5">
        <f t="shared" si="7"/>
        <v>338.68727999999976</v>
      </c>
      <c r="AH10" s="5"/>
      <c r="AI10" s="18">
        <f t="shared" si="8"/>
        <v>61.991999999999997</v>
      </c>
      <c r="AJ10" s="18">
        <f t="shared" si="9"/>
        <v>2498.1883200000043</v>
      </c>
      <c r="AL10" s="18">
        <f t="shared" ref="AL10:AL73" si="13">+AJ10*0.05</f>
        <v>124.90941600000022</v>
      </c>
      <c r="AM10" s="18">
        <f t="shared" ref="AM10:AM73" si="14">SUM(AJ10:AL10)</f>
        <v>2623.0977360000047</v>
      </c>
    </row>
    <row r="11" spans="1:39" x14ac:dyDescent="0.2">
      <c r="A11" s="2" t="s">
        <v>23</v>
      </c>
      <c r="B11" s="2">
        <v>28</v>
      </c>
      <c r="C11" s="15" t="s">
        <v>25</v>
      </c>
      <c r="D11" s="16">
        <f t="shared" si="10"/>
        <v>88.210948017470287</v>
      </c>
      <c r="E11" s="5">
        <v>26.524799999999999</v>
      </c>
      <c r="F11" s="5">
        <v>2339.7791760000014</v>
      </c>
      <c r="H11" s="5">
        <v>0</v>
      </c>
      <c r="I11" s="5">
        <v>0</v>
      </c>
      <c r="K11" s="18">
        <f t="shared" si="0"/>
        <v>26.524799999999999</v>
      </c>
      <c r="L11" s="18">
        <f t="shared" si="1"/>
        <v>2339.7791760000014</v>
      </c>
      <c r="M11" s="18"/>
      <c r="N11" s="18">
        <f t="shared" ref="N11:N74" si="15">+L11*0.05</f>
        <v>116.98895880000008</v>
      </c>
      <c r="O11" s="18">
        <f t="shared" ref="O11:O74" si="16">SUM(L11:N11)</f>
        <v>2456.7681348000015</v>
      </c>
      <c r="Q11" s="5">
        <v>66.891199999999998</v>
      </c>
      <c r="R11" s="5">
        <v>5900.5347440000032</v>
      </c>
      <c r="T11" s="5">
        <v>0</v>
      </c>
      <c r="U11" s="5">
        <v>0</v>
      </c>
      <c r="W11" s="18">
        <f t="shared" si="2"/>
        <v>66.891199999999998</v>
      </c>
      <c r="X11" s="18">
        <f t="shared" si="3"/>
        <v>5900.5347440000032</v>
      </c>
      <c r="Z11" s="18">
        <f t="shared" si="11"/>
        <v>295.02673720000018</v>
      </c>
      <c r="AA11" s="18">
        <f t="shared" si="12"/>
        <v>6195.5614812000031</v>
      </c>
      <c r="AC11" s="5">
        <f t="shared" si="4"/>
        <v>93.415999999999997</v>
      </c>
      <c r="AD11" s="5">
        <f t="shared" si="5"/>
        <v>8240.3139200000041</v>
      </c>
      <c r="AE11" s="5"/>
      <c r="AF11" s="5">
        <f t="shared" si="6"/>
        <v>0</v>
      </c>
      <c r="AG11" s="5">
        <f t="shared" si="7"/>
        <v>0</v>
      </c>
      <c r="AH11" s="5"/>
      <c r="AI11" s="18">
        <f t="shared" si="8"/>
        <v>93.415999999999997</v>
      </c>
      <c r="AJ11" s="18">
        <f t="shared" si="9"/>
        <v>8240.3139200000041</v>
      </c>
      <c r="AL11" s="18">
        <f t="shared" si="13"/>
        <v>412.01569600000022</v>
      </c>
      <c r="AM11" s="18">
        <f t="shared" si="14"/>
        <v>8652.3296160000045</v>
      </c>
    </row>
    <row r="12" spans="1:39" x14ac:dyDescent="0.2">
      <c r="A12" s="2" t="s">
        <v>21</v>
      </c>
      <c r="B12" s="2">
        <v>30</v>
      </c>
      <c r="C12" s="15" t="s">
        <v>26</v>
      </c>
      <c r="D12" s="16">
        <f t="shared" si="10"/>
        <v>27.42</v>
      </c>
      <c r="E12" s="5">
        <v>0</v>
      </c>
      <c r="F12" s="5">
        <v>0</v>
      </c>
      <c r="H12" s="5">
        <v>0</v>
      </c>
      <c r="I12" s="5">
        <v>0</v>
      </c>
      <c r="K12" s="18">
        <f t="shared" si="0"/>
        <v>0</v>
      </c>
      <c r="L12" s="18">
        <f t="shared" si="1"/>
        <v>0</v>
      </c>
      <c r="M12" s="18"/>
      <c r="N12" s="18">
        <f t="shared" si="15"/>
        <v>0</v>
      </c>
      <c r="O12" s="18">
        <f t="shared" si="16"/>
        <v>0</v>
      </c>
      <c r="Q12" s="5">
        <v>1</v>
      </c>
      <c r="R12" s="5">
        <v>27.42</v>
      </c>
      <c r="T12" s="5">
        <v>0</v>
      </c>
      <c r="U12" s="5">
        <v>0</v>
      </c>
      <c r="W12" s="18">
        <f t="shared" si="2"/>
        <v>1</v>
      </c>
      <c r="X12" s="18">
        <f t="shared" si="3"/>
        <v>27.42</v>
      </c>
      <c r="Z12" s="18">
        <f t="shared" si="11"/>
        <v>1.3710000000000002</v>
      </c>
      <c r="AA12" s="18">
        <f t="shared" si="12"/>
        <v>28.791</v>
      </c>
      <c r="AC12" s="5">
        <f t="shared" si="4"/>
        <v>1</v>
      </c>
      <c r="AD12" s="5">
        <f t="shared" si="5"/>
        <v>27.42</v>
      </c>
      <c r="AE12" s="5"/>
      <c r="AF12" s="5">
        <f t="shared" si="6"/>
        <v>0</v>
      </c>
      <c r="AG12" s="5">
        <f t="shared" si="7"/>
        <v>0</v>
      </c>
      <c r="AH12" s="5"/>
      <c r="AI12" s="18">
        <f t="shared" si="8"/>
        <v>1</v>
      </c>
      <c r="AJ12" s="18">
        <f t="shared" si="9"/>
        <v>27.42</v>
      </c>
      <c r="AL12" s="18">
        <f t="shared" si="13"/>
        <v>1.3710000000000002</v>
      </c>
      <c r="AM12" s="18">
        <f t="shared" si="14"/>
        <v>28.791</v>
      </c>
    </row>
    <row r="13" spans="1:39" x14ac:dyDescent="0.2">
      <c r="A13" s="2" t="s">
        <v>27</v>
      </c>
      <c r="B13" s="2">
        <v>32</v>
      </c>
      <c r="C13" s="15" t="s">
        <v>28</v>
      </c>
      <c r="D13" s="16">
        <f t="shared" si="10"/>
        <v>33.32</v>
      </c>
      <c r="E13" s="5">
        <v>6</v>
      </c>
      <c r="F13" s="5">
        <v>199.92</v>
      </c>
      <c r="H13" s="5">
        <v>15.5</v>
      </c>
      <c r="I13" s="5">
        <v>774.69</v>
      </c>
      <c r="K13" s="18">
        <f t="shared" si="0"/>
        <v>21.5</v>
      </c>
      <c r="L13" s="18">
        <f t="shared" si="1"/>
        <v>974.61</v>
      </c>
      <c r="M13" s="18"/>
      <c r="N13" s="18">
        <f t="shared" si="15"/>
        <v>48.730500000000006</v>
      </c>
      <c r="O13" s="18">
        <f t="shared" si="16"/>
        <v>1023.3405</v>
      </c>
      <c r="Q13" s="5">
        <v>21</v>
      </c>
      <c r="R13" s="5">
        <v>699.72</v>
      </c>
      <c r="T13" s="5">
        <v>6.5</v>
      </c>
      <c r="U13" s="5">
        <v>324.87</v>
      </c>
      <c r="W13" s="18">
        <f t="shared" si="2"/>
        <v>27.5</v>
      </c>
      <c r="X13" s="18">
        <f t="shared" si="3"/>
        <v>1024.5900000000001</v>
      </c>
      <c r="Z13" s="18">
        <f t="shared" si="11"/>
        <v>51.229500000000009</v>
      </c>
      <c r="AA13" s="18">
        <f t="shared" si="12"/>
        <v>1075.8195000000001</v>
      </c>
      <c r="AC13" s="5">
        <f t="shared" si="4"/>
        <v>27</v>
      </c>
      <c r="AD13" s="5">
        <f t="shared" si="5"/>
        <v>899.64</v>
      </c>
      <c r="AE13" s="5"/>
      <c r="AF13" s="5">
        <f t="shared" si="6"/>
        <v>22</v>
      </c>
      <c r="AG13" s="5">
        <f t="shared" si="7"/>
        <v>1099.56</v>
      </c>
      <c r="AH13" s="5"/>
      <c r="AI13" s="18">
        <f t="shared" si="8"/>
        <v>49</v>
      </c>
      <c r="AJ13" s="18">
        <f t="shared" si="9"/>
        <v>1999.1999999999998</v>
      </c>
      <c r="AL13" s="18">
        <f t="shared" si="13"/>
        <v>99.96</v>
      </c>
      <c r="AM13" s="18">
        <f t="shared" si="14"/>
        <v>2099.16</v>
      </c>
    </row>
    <row r="14" spans="1:39" x14ac:dyDescent="0.2">
      <c r="A14" s="2" t="s">
        <v>29</v>
      </c>
      <c r="B14" s="2">
        <v>34</v>
      </c>
      <c r="C14" s="15" t="s">
        <v>30</v>
      </c>
      <c r="D14" s="16">
        <f t="shared" si="10"/>
        <v>34.617435593722242</v>
      </c>
      <c r="E14" s="5">
        <v>71.727479999999986</v>
      </c>
      <c r="F14" s="5">
        <v>2483.0214191999999</v>
      </c>
      <c r="H14" s="5">
        <v>4.6090799999999996</v>
      </c>
      <c r="I14" s="5">
        <v>239.46315839999997</v>
      </c>
      <c r="K14" s="18">
        <f t="shared" si="0"/>
        <v>76.336559999999992</v>
      </c>
      <c r="L14" s="18">
        <f t="shared" si="1"/>
        <v>2722.4845775999997</v>
      </c>
      <c r="M14" s="18"/>
      <c r="N14" s="18">
        <f t="shared" si="15"/>
        <v>136.12422888</v>
      </c>
      <c r="O14" s="18">
        <f t="shared" si="16"/>
        <v>2858.6088064799997</v>
      </c>
      <c r="Q14" s="5">
        <v>49.844519999999996</v>
      </c>
      <c r="R14" s="5">
        <v>1725.4894607999997</v>
      </c>
      <c r="T14" s="5">
        <v>3.2029199999999998</v>
      </c>
      <c r="U14" s="5">
        <v>166.40660159999999</v>
      </c>
      <c r="W14" s="18">
        <f t="shared" si="2"/>
        <v>53.047439999999995</v>
      </c>
      <c r="X14" s="18">
        <f t="shared" si="3"/>
        <v>1891.8960623999997</v>
      </c>
      <c r="Z14" s="18">
        <f t="shared" si="11"/>
        <v>94.594803119999995</v>
      </c>
      <c r="AA14" s="18">
        <f t="shared" si="12"/>
        <v>1986.4908655199997</v>
      </c>
      <c r="AC14" s="5">
        <f t="shared" si="4"/>
        <v>121.57199999999997</v>
      </c>
      <c r="AD14" s="5">
        <f t="shared" si="5"/>
        <v>4208.5108799999998</v>
      </c>
      <c r="AE14" s="5"/>
      <c r="AF14" s="5">
        <f t="shared" si="6"/>
        <v>7.8119999999999994</v>
      </c>
      <c r="AG14" s="5">
        <f t="shared" si="7"/>
        <v>405.86975999999993</v>
      </c>
      <c r="AH14" s="5"/>
      <c r="AI14" s="18">
        <f t="shared" si="8"/>
        <v>129.38399999999999</v>
      </c>
      <c r="AJ14" s="18">
        <f t="shared" si="9"/>
        <v>4614.3806399999994</v>
      </c>
      <c r="AL14" s="18">
        <f t="shared" si="13"/>
        <v>230.71903199999997</v>
      </c>
      <c r="AM14" s="18">
        <f t="shared" si="14"/>
        <v>4845.0996719999994</v>
      </c>
    </row>
    <row r="15" spans="1:39" x14ac:dyDescent="0.2">
      <c r="A15" s="2" t="s">
        <v>23</v>
      </c>
      <c r="B15" s="2">
        <v>35</v>
      </c>
      <c r="C15" s="15" t="s">
        <v>31</v>
      </c>
      <c r="D15" s="16">
        <f t="shared" si="10"/>
        <v>31.279398263027328</v>
      </c>
      <c r="E15" s="5">
        <v>68.477759999999989</v>
      </c>
      <c r="F15" s="5">
        <v>2141.943127200002</v>
      </c>
      <c r="H15" s="5">
        <v>5.7772799999999993</v>
      </c>
      <c r="I15" s="5">
        <v>258.29369280000026</v>
      </c>
      <c r="K15" s="18">
        <f t="shared" si="0"/>
        <v>74.255039999999994</v>
      </c>
      <c r="L15" s="18">
        <f t="shared" si="1"/>
        <v>2400.2368200000024</v>
      </c>
      <c r="M15" s="18"/>
      <c r="N15" s="18">
        <f t="shared" si="15"/>
        <v>120.01184100000012</v>
      </c>
      <c r="O15" s="18">
        <f t="shared" si="16"/>
        <v>2520.2486610000024</v>
      </c>
      <c r="Q15" s="5">
        <v>47.586239999999997</v>
      </c>
      <c r="R15" s="5">
        <v>1488.4689528000015</v>
      </c>
      <c r="T15" s="5">
        <v>4.0147199999999996</v>
      </c>
      <c r="U15" s="5">
        <v>179.4922272000002</v>
      </c>
      <c r="W15" s="18">
        <f t="shared" si="2"/>
        <v>51.600959999999993</v>
      </c>
      <c r="X15" s="18">
        <f t="shared" si="3"/>
        <v>1667.9611800000016</v>
      </c>
      <c r="Z15" s="18">
        <f t="shared" si="11"/>
        <v>83.398059000000089</v>
      </c>
      <c r="AA15" s="18">
        <f t="shared" si="12"/>
        <v>1751.3592390000017</v>
      </c>
      <c r="AC15" s="5">
        <f t="shared" si="4"/>
        <v>116.06399999999999</v>
      </c>
      <c r="AD15" s="5">
        <f t="shared" si="5"/>
        <v>3630.4120800000037</v>
      </c>
      <c r="AE15" s="5"/>
      <c r="AF15" s="5">
        <f t="shared" si="6"/>
        <v>9.791999999999998</v>
      </c>
      <c r="AG15" s="5">
        <f t="shared" si="7"/>
        <v>437.78592000000049</v>
      </c>
      <c r="AH15" s="5"/>
      <c r="AI15" s="18">
        <f t="shared" si="8"/>
        <v>125.85599999999999</v>
      </c>
      <c r="AJ15" s="18">
        <f t="shared" si="9"/>
        <v>4068.198000000004</v>
      </c>
      <c r="AL15" s="18">
        <f t="shared" si="13"/>
        <v>203.40990000000022</v>
      </c>
      <c r="AM15" s="18">
        <f t="shared" si="14"/>
        <v>4271.6079000000045</v>
      </c>
    </row>
    <row r="16" spans="1:39" x14ac:dyDescent="0.2">
      <c r="A16" s="2" t="s">
        <v>32</v>
      </c>
      <c r="B16" s="2">
        <v>41</v>
      </c>
      <c r="C16" s="15" t="s">
        <v>33</v>
      </c>
      <c r="D16" s="16">
        <f t="shared" si="10"/>
        <v>25.916230122506487</v>
      </c>
      <c r="E16" s="18">
        <v>35.46</v>
      </c>
      <c r="F16" s="18">
        <v>916.41698719999988</v>
      </c>
      <c r="G16" s="18"/>
      <c r="H16" s="18">
        <v>11.49</v>
      </c>
      <c r="I16" s="18">
        <v>438.9216856000001</v>
      </c>
      <c r="J16" s="18"/>
      <c r="K16" s="18">
        <f t="shared" si="0"/>
        <v>46.95</v>
      </c>
      <c r="L16" s="18">
        <f t="shared" si="1"/>
        <v>1355.3386728</v>
      </c>
      <c r="M16" s="18"/>
      <c r="N16" s="18">
        <f t="shared" si="15"/>
        <v>67.766933640000005</v>
      </c>
      <c r="O16" s="18">
        <f t="shared" si="16"/>
        <v>1423.10560644</v>
      </c>
      <c r="P16" s="18"/>
      <c r="Q16" s="18">
        <v>22.907519999999995</v>
      </c>
      <c r="R16" s="18">
        <v>596.24909279999986</v>
      </c>
      <c r="S16" s="18"/>
      <c r="T16" s="18">
        <v>6.9355599999999997</v>
      </c>
      <c r="U16" s="18">
        <v>269.51015440000009</v>
      </c>
      <c r="V16" s="18"/>
      <c r="W16" s="18">
        <f t="shared" si="2"/>
        <v>29.843079999999993</v>
      </c>
      <c r="X16" s="18">
        <f t="shared" si="3"/>
        <v>865.75924719999989</v>
      </c>
      <c r="Z16" s="18">
        <f t="shared" si="11"/>
        <v>43.287962359999995</v>
      </c>
      <c r="AA16" s="18">
        <f t="shared" si="12"/>
        <v>909.04720955999983</v>
      </c>
      <c r="AC16" s="18">
        <f t="shared" si="4"/>
        <v>58.367519999999999</v>
      </c>
      <c r="AD16" s="18">
        <f t="shared" si="5"/>
        <v>1512.6660799999997</v>
      </c>
      <c r="AE16" s="18"/>
      <c r="AF16" s="18">
        <f t="shared" si="6"/>
        <v>18.425560000000001</v>
      </c>
      <c r="AG16" s="18">
        <f t="shared" si="7"/>
        <v>708.43184000000019</v>
      </c>
      <c r="AH16" s="18"/>
      <c r="AI16" s="18">
        <f t="shared" si="8"/>
        <v>76.793080000000003</v>
      </c>
      <c r="AJ16" s="18">
        <f t="shared" si="9"/>
        <v>2221.0979200000002</v>
      </c>
      <c r="AL16" s="18">
        <f t="shared" si="13"/>
        <v>111.05489600000001</v>
      </c>
      <c r="AM16" s="18">
        <f t="shared" si="14"/>
        <v>2332.1528160000003</v>
      </c>
    </row>
    <row r="17" spans="1:39" x14ac:dyDescent="0.2">
      <c r="A17" s="2" t="s">
        <v>23</v>
      </c>
      <c r="B17" s="2">
        <v>42</v>
      </c>
      <c r="C17" s="15" t="s">
        <v>34</v>
      </c>
      <c r="D17" s="16">
        <f t="shared" si="10"/>
        <v>68.183566021866966</v>
      </c>
      <c r="E17" s="5">
        <v>75.763079999999988</v>
      </c>
      <c r="F17" s="5">
        <v>5165.7969671999881</v>
      </c>
      <c r="H17" s="5">
        <v>0</v>
      </c>
      <c r="I17" s="5">
        <v>0</v>
      </c>
      <c r="K17" s="18">
        <f t="shared" si="0"/>
        <v>75.763079999999988</v>
      </c>
      <c r="L17" s="18">
        <f t="shared" si="1"/>
        <v>5165.7969671999881</v>
      </c>
      <c r="M17" s="18"/>
      <c r="N17" s="18">
        <f t="shared" si="15"/>
        <v>258.28984835999944</v>
      </c>
      <c r="O17" s="18">
        <f t="shared" si="16"/>
        <v>5424.0868155599874</v>
      </c>
      <c r="Q17" s="5">
        <v>52.64891999999999</v>
      </c>
      <c r="R17" s="5">
        <v>3589.7911127999914</v>
      </c>
      <c r="T17" s="5">
        <v>0</v>
      </c>
      <c r="U17" s="5">
        <v>0</v>
      </c>
      <c r="W17" s="18">
        <f t="shared" si="2"/>
        <v>52.64891999999999</v>
      </c>
      <c r="X17" s="18">
        <f t="shared" si="3"/>
        <v>3589.7911127999914</v>
      </c>
      <c r="Z17" s="18">
        <f t="shared" si="11"/>
        <v>179.48955563999959</v>
      </c>
      <c r="AA17" s="18">
        <f t="shared" si="12"/>
        <v>3769.2806684399911</v>
      </c>
      <c r="AC17" s="5">
        <f t="shared" si="4"/>
        <v>128.41199999999998</v>
      </c>
      <c r="AD17" s="5">
        <f t="shared" si="5"/>
        <v>8755.5880799999795</v>
      </c>
      <c r="AE17" s="5"/>
      <c r="AF17" s="5">
        <f t="shared" si="6"/>
        <v>0</v>
      </c>
      <c r="AG17" s="5">
        <f t="shared" si="7"/>
        <v>0</v>
      </c>
      <c r="AH17" s="5"/>
      <c r="AI17" s="18">
        <f t="shared" si="8"/>
        <v>128.41199999999998</v>
      </c>
      <c r="AJ17" s="18">
        <f t="shared" si="9"/>
        <v>8755.5880799999795</v>
      </c>
      <c r="AL17" s="18">
        <f t="shared" si="13"/>
        <v>437.77940399999898</v>
      </c>
      <c r="AM17" s="18">
        <f t="shared" si="14"/>
        <v>9193.3674839999785</v>
      </c>
    </row>
    <row r="18" spans="1:39" x14ac:dyDescent="0.2">
      <c r="A18" s="2" t="s">
        <v>35</v>
      </c>
      <c r="B18" s="2">
        <v>49</v>
      </c>
      <c r="C18" s="15" t="s">
        <v>36</v>
      </c>
      <c r="D18" s="16">
        <f t="shared" si="10"/>
        <v>18.4831970260223</v>
      </c>
      <c r="E18" s="5">
        <v>134.5</v>
      </c>
      <c r="F18" s="5">
        <v>2485.9899999999993</v>
      </c>
      <c r="H18" s="5">
        <v>29.5</v>
      </c>
      <c r="I18" s="5">
        <v>818.46000000000015</v>
      </c>
      <c r="K18" s="18">
        <f t="shared" si="0"/>
        <v>164</v>
      </c>
      <c r="L18" s="18">
        <f t="shared" si="1"/>
        <v>3304.4499999999994</v>
      </c>
      <c r="M18" s="18"/>
      <c r="N18" s="18">
        <f t="shared" si="15"/>
        <v>165.22249999999997</v>
      </c>
      <c r="O18" s="18">
        <f t="shared" si="16"/>
        <v>3469.6724999999992</v>
      </c>
      <c r="Q18" s="5">
        <v>0</v>
      </c>
      <c r="R18" s="5">
        <v>0</v>
      </c>
      <c r="T18" s="5">
        <v>0</v>
      </c>
      <c r="U18" s="5">
        <v>0</v>
      </c>
      <c r="W18" s="18">
        <f t="shared" si="2"/>
        <v>0</v>
      </c>
      <c r="X18" s="18">
        <f t="shared" si="3"/>
        <v>0</v>
      </c>
      <c r="Z18" s="18">
        <f t="shared" si="11"/>
        <v>0</v>
      </c>
      <c r="AA18" s="18">
        <f t="shared" si="12"/>
        <v>0</v>
      </c>
      <c r="AC18" s="5">
        <f t="shared" si="4"/>
        <v>134.5</v>
      </c>
      <c r="AD18" s="5">
        <f t="shared" si="5"/>
        <v>2485.9899999999993</v>
      </c>
      <c r="AE18" s="5"/>
      <c r="AF18" s="5">
        <f t="shared" si="6"/>
        <v>29.5</v>
      </c>
      <c r="AG18" s="5">
        <f t="shared" si="7"/>
        <v>818.46000000000015</v>
      </c>
      <c r="AH18" s="5"/>
      <c r="AI18" s="18">
        <f t="shared" si="8"/>
        <v>164</v>
      </c>
      <c r="AJ18" s="18">
        <f t="shared" si="9"/>
        <v>3304.4499999999994</v>
      </c>
      <c r="AL18" s="18">
        <f t="shared" si="13"/>
        <v>165.22249999999997</v>
      </c>
      <c r="AM18" s="18">
        <f t="shared" si="14"/>
        <v>3469.6724999999992</v>
      </c>
    </row>
    <row r="19" spans="1:39" x14ac:dyDescent="0.2">
      <c r="A19" s="2" t="s">
        <v>23</v>
      </c>
      <c r="B19" s="2">
        <v>56</v>
      </c>
      <c r="C19" s="15" t="s">
        <v>37</v>
      </c>
      <c r="D19" s="16">
        <f t="shared" si="10"/>
        <v>28.605480161012093</v>
      </c>
      <c r="E19" s="5">
        <v>73.872719999999987</v>
      </c>
      <c r="F19" s="5">
        <v>2113.1646264000005</v>
      </c>
      <c r="H19" s="5">
        <v>5.5648799999999987</v>
      </c>
      <c r="I19" s="5">
        <v>238.70361599999998</v>
      </c>
      <c r="K19" s="18">
        <f t="shared" si="0"/>
        <v>79.437599999999989</v>
      </c>
      <c r="L19" s="18">
        <f t="shared" si="1"/>
        <v>2351.8682424000003</v>
      </c>
      <c r="M19" s="18"/>
      <c r="N19" s="18">
        <f t="shared" si="15"/>
        <v>117.59341212000002</v>
      </c>
      <c r="O19" s="18">
        <f t="shared" si="16"/>
        <v>2469.4616545200001</v>
      </c>
      <c r="Q19" s="5">
        <v>51.33527999999999</v>
      </c>
      <c r="R19" s="5">
        <v>1468.4703336000005</v>
      </c>
      <c r="T19" s="5">
        <v>3.867119999999999</v>
      </c>
      <c r="U19" s="5">
        <v>165.878784</v>
      </c>
      <c r="W19" s="18">
        <f t="shared" si="2"/>
        <v>55.20239999999999</v>
      </c>
      <c r="X19" s="18">
        <f t="shared" si="3"/>
        <v>1634.3491176000005</v>
      </c>
      <c r="Z19" s="18">
        <f t="shared" si="11"/>
        <v>81.717455880000031</v>
      </c>
      <c r="AA19" s="18">
        <f t="shared" si="12"/>
        <v>1716.0665734800004</v>
      </c>
      <c r="AC19" s="5">
        <f t="shared" si="4"/>
        <v>125.20799999999997</v>
      </c>
      <c r="AD19" s="5">
        <f t="shared" si="5"/>
        <v>3581.6349600000012</v>
      </c>
      <c r="AE19" s="5"/>
      <c r="AF19" s="5">
        <f t="shared" si="6"/>
        <v>9.4319999999999986</v>
      </c>
      <c r="AG19" s="5">
        <f t="shared" si="7"/>
        <v>404.58240000000001</v>
      </c>
      <c r="AH19" s="5"/>
      <c r="AI19" s="18">
        <f t="shared" si="8"/>
        <v>134.63999999999996</v>
      </c>
      <c r="AJ19" s="18">
        <f t="shared" si="9"/>
        <v>3986.2173600000015</v>
      </c>
      <c r="AL19" s="18">
        <f t="shared" si="13"/>
        <v>199.31086800000008</v>
      </c>
      <c r="AM19" s="18">
        <f t="shared" si="14"/>
        <v>4185.5282280000019</v>
      </c>
    </row>
    <row r="20" spans="1:39" x14ac:dyDescent="0.2">
      <c r="A20" s="2" t="s">
        <v>27</v>
      </c>
      <c r="B20" s="2">
        <v>64</v>
      </c>
      <c r="C20" s="15" t="s">
        <v>38</v>
      </c>
      <c r="D20" s="16">
        <f t="shared" si="10"/>
        <v>28.244166666666668</v>
      </c>
      <c r="E20" s="5">
        <v>12</v>
      </c>
      <c r="F20" s="5">
        <v>338.93</v>
      </c>
      <c r="K20" s="18">
        <f t="shared" si="0"/>
        <v>12</v>
      </c>
      <c r="L20" s="18">
        <f t="shared" si="1"/>
        <v>338.93</v>
      </c>
      <c r="M20" s="18"/>
      <c r="N20" s="18">
        <f t="shared" si="15"/>
        <v>16.9465</v>
      </c>
      <c r="O20" s="18">
        <f t="shared" si="16"/>
        <v>355.87650000000002</v>
      </c>
      <c r="Q20" s="5">
        <v>0</v>
      </c>
      <c r="R20" s="5">
        <v>0</v>
      </c>
      <c r="T20" s="5">
        <v>0</v>
      </c>
      <c r="U20" s="5">
        <v>0</v>
      </c>
      <c r="W20" s="18">
        <f t="shared" si="2"/>
        <v>0</v>
      </c>
      <c r="X20" s="18">
        <f t="shared" si="3"/>
        <v>0</v>
      </c>
      <c r="Z20" s="18">
        <f t="shared" si="11"/>
        <v>0</v>
      </c>
      <c r="AA20" s="18">
        <f t="shared" si="12"/>
        <v>0</v>
      </c>
      <c r="AC20" s="5">
        <f t="shared" si="4"/>
        <v>12</v>
      </c>
      <c r="AD20" s="5">
        <f t="shared" si="5"/>
        <v>338.93</v>
      </c>
      <c r="AE20" s="5"/>
      <c r="AF20" s="5">
        <f t="shared" si="6"/>
        <v>0</v>
      </c>
      <c r="AG20" s="5">
        <f t="shared" si="7"/>
        <v>0</v>
      </c>
      <c r="AH20" s="5"/>
      <c r="AI20" s="18">
        <f t="shared" si="8"/>
        <v>12</v>
      </c>
      <c r="AJ20" s="18">
        <f t="shared" si="9"/>
        <v>338.93</v>
      </c>
      <c r="AL20" s="18">
        <f t="shared" si="13"/>
        <v>16.9465</v>
      </c>
      <c r="AM20" s="18">
        <f t="shared" si="14"/>
        <v>355.87650000000002</v>
      </c>
    </row>
    <row r="21" spans="1:39" x14ac:dyDescent="0.2">
      <c r="A21" s="2" t="s">
        <v>21</v>
      </c>
      <c r="B21" s="2">
        <v>68</v>
      </c>
      <c r="C21" s="15" t="s">
        <v>39</v>
      </c>
      <c r="D21" s="16">
        <f>+R21/Q21</f>
        <v>32.239759036144576</v>
      </c>
      <c r="E21" s="5">
        <v>2</v>
      </c>
      <c r="F21" s="5">
        <v>661.81</v>
      </c>
      <c r="H21" s="5">
        <v>1.5</v>
      </c>
      <c r="I21" s="5">
        <v>72.08</v>
      </c>
      <c r="K21" s="18">
        <f t="shared" si="0"/>
        <v>3.5</v>
      </c>
      <c r="L21" s="18">
        <f t="shared" si="1"/>
        <v>733.89</v>
      </c>
      <c r="M21" s="18"/>
      <c r="N21" s="18">
        <f t="shared" si="15"/>
        <v>36.694499999999998</v>
      </c>
      <c r="O21" s="18">
        <f t="shared" si="16"/>
        <v>770.58449999999993</v>
      </c>
      <c r="Q21" s="5">
        <v>41.5</v>
      </c>
      <c r="R21" s="5">
        <v>1337.9499999999998</v>
      </c>
      <c r="T21" s="5">
        <v>4.5</v>
      </c>
      <c r="U21" s="5">
        <v>216.26</v>
      </c>
      <c r="W21" s="18">
        <f t="shared" si="2"/>
        <v>46</v>
      </c>
      <c r="X21" s="18">
        <f t="shared" si="3"/>
        <v>1554.2099999999998</v>
      </c>
      <c r="Z21" s="18">
        <f t="shared" si="11"/>
        <v>77.710499999999996</v>
      </c>
      <c r="AA21" s="18">
        <f t="shared" si="12"/>
        <v>1631.9204999999997</v>
      </c>
      <c r="AC21" s="5">
        <f t="shared" si="4"/>
        <v>43.5</v>
      </c>
      <c r="AD21" s="5">
        <f t="shared" si="5"/>
        <v>1999.7599999999998</v>
      </c>
      <c r="AE21" s="5"/>
      <c r="AF21" s="5">
        <f t="shared" si="6"/>
        <v>6</v>
      </c>
      <c r="AG21" s="5">
        <f t="shared" si="7"/>
        <v>288.33999999999997</v>
      </c>
      <c r="AH21" s="5"/>
      <c r="AI21" s="18">
        <f t="shared" si="8"/>
        <v>49.5</v>
      </c>
      <c r="AJ21" s="18">
        <f t="shared" si="9"/>
        <v>2288.1</v>
      </c>
      <c r="AL21" s="18">
        <f t="shared" si="13"/>
        <v>114.405</v>
      </c>
      <c r="AM21" s="18">
        <f t="shared" si="14"/>
        <v>2402.5050000000001</v>
      </c>
    </row>
    <row r="22" spans="1:39" x14ac:dyDescent="0.2">
      <c r="A22" s="2" t="s">
        <v>29</v>
      </c>
      <c r="B22" s="2">
        <v>70</v>
      </c>
      <c r="C22" s="15" t="s">
        <v>40</v>
      </c>
      <c r="D22" s="16">
        <f t="shared" si="10"/>
        <v>30.119431171786118</v>
      </c>
      <c r="E22" s="5">
        <v>74.679839999999999</v>
      </c>
      <c r="F22" s="5">
        <v>2249.3143008000002</v>
      </c>
      <c r="H22" s="5">
        <v>4.3754399999999993</v>
      </c>
      <c r="I22" s="5">
        <v>197.73845279999995</v>
      </c>
      <c r="K22" s="18">
        <f t="shared" si="0"/>
        <v>79.055279999999996</v>
      </c>
      <c r="L22" s="18">
        <f t="shared" si="1"/>
        <v>2447.0527536</v>
      </c>
      <c r="M22" s="18"/>
      <c r="N22" s="18">
        <f t="shared" si="15"/>
        <v>122.35263768</v>
      </c>
      <c r="O22" s="18">
        <f t="shared" si="16"/>
        <v>2569.40539128</v>
      </c>
      <c r="Q22" s="5">
        <v>51.896159999999995</v>
      </c>
      <c r="R22" s="5">
        <v>1563.0828191999997</v>
      </c>
      <c r="T22" s="5">
        <v>3.0405599999999997</v>
      </c>
      <c r="U22" s="5">
        <v>137.41146719999998</v>
      </c>
      <c r="W22" s="18">
        <f t="shared" si="2"/>
        <v>54.936719999999994</v>
      </c>
      <c r="X22" s="18">
        <f t="shared" si="3"/>
        <v>1700.4942863999997</v>
      </c>
      <c r="Z22" s="18">
        <f t="shared" si="11"/>
        <v>85.024714319999987</v>
      </c>
      <c r="AA22" s="18">
        <f t="shared" si="12"/>
        <v>1785.5190007199997</v>
      </c>
      <c r="AC22" s="5">
        <f t="shared" si="4"/>
        <v>126.57599999999999</v>
      </c>
      <c r="AD22" s="5">
        <f t="shared" si="5"/>
        <v>3812.3971199999996</v>
      </c>
      <c r="AE22" s="5"/>
      <c r="AF22" s="5">
        <f t="shared" si="6"/>
        <v>7.4159999999999986</v>
      </c>
      <c r="AG22" s="5">
        <f t="shared" si="7"/>
        <v>335.14991999999995</v>
      </c>
      <c r="AH22" s="5"/>
      <c r="AI22" s="18">
        <f t="shared" si="8"/>
        <v>133.99199999999999</v>
      </c>
      <c r="AJ22" s="18">
        <f t="shared" si="9"/>
        <v>4147.5470399999995</v>
      </c>
      <c r="AL22" s="18">
        <f t="shared" si="13"/>
        <v>207.37735199999997</v>
      </c>
      <c r="AM22" s="18">
        <f t="shared" si="14"/>
        <v>4354.924391999999</v>
      </c>
    </row>
    <row r="23" spans="1:39" x14ac:dyDescent="0.2">
      <c r="A23" s="2" t="s">
        <v>27</v>
      </c>
      <c r="B23" s="2">
        <v>80</v>
      </c>
      <c r="C23" s="15" t="s">
        <v>41</v>
      </c>
      <c r="D23" s="16">
        <f>+I23/H23/1.5</f>
        <v>32.270000000000003</v>
      </c>
      <c r="E23" s="5">
        <v>0</v>
      </c>
      <c r="F23" s="5">
        <v>0</v>
      </c>
      <c r="H23" s="5">
        <v>4</v>
      </c>
      <c r="I23" s="5">
        <v>193.62</v>
      </c>
      <c r="K23" s="18">
        <f t="shared" si="0"/>
        <v>4</v>
      </c>
      <c r="L23" s="18">
        <f t="shared" si="1"/>
        <v>193.62</v>
      </c>
      <c r="M23" s="18"/>
      <c r="N23" s="18">
        <f t="shared" si="15"/>
        <v>9.6810000000000009</v>
      </c>
      <c r="O23" s="18">
        <f t="shared" si="16"/>
        <v>203.30100000000002</v>
      </c>
      <c r="Q23" s="5">
        <v>0</v>
      </c>
      <c r="R23" s="5">
        <v>0</v>
      </c>
      <c r="T23" s="5">
        <v>6</v>
      </c>
      <c r="U23" s="5">
        <v>287.57</v>
      </c>
      <c r="W23" s="18">
        <f t="shared" si="2"/>
        <v>6</v>
      </c>
      <c r="X23" s="18">
        <f t="shared" si="3"/>
        <v>287.57</v>
      </c>
      <c r="Z23" s="18">
        <f t="shared" si="11"/>
        <v>14.378500000000001</v>
      </c>
      <c r="AA23" s="18">
        <f t="shared" si="12"/>
        <v>301.94849999999997</v>
      </c>
      <c r="AC23" s="5">
        <f t="shared" si="4"/>
        <v>0</v>
      </c>
      <c r="AD23" s="5">
        <f t="shared" si="5"/>
        <v>0</v>
      </c>
      <c r="AE23" s="5"/>
      <c r="AF23" s="5">
        <f t="shared" si="6"/>
        <v>10</v>
      </c>
      <c r="AG23" s="5">
        <f t="shared" si="7"/>
        <v>481.19</v>
      </c>
      <c r="AH23" s="5"/>
      <c r="AI23" s="18">
        <f t="shared" si="8"/>
        <v>10</v>
      </c>
      <c r="AJ23" s="18">
        <f t="shared" si="9"/>
        <v>481.19</v>
      </c>
      <c r="AL23" s="18">
        <f t="shared" si="13"/>
        <v>24.0595</v>
      </c>
      <c r="AM23" s="18">
        <f t="shared" si="14"/>
        <v>505.24950000000001</v>
      </c>
    </row>
    <row r="24" spans="1:39" x14ac:dyDescent="0.2">
      <c r="A24" s="2" t="s">
        <v>21</v>
      </c>
      <c r="B24" s="2">
        <v>83</v>
      </c>
      <c r="C24" s="15" t="s">
        <v>42</v>
      </c>
      <c r="D24" s="16">
        <f t="shared" si="10"/>
        <v>26.060833333333338</v>
      </c>
      <c r="E24" s="5">
        <v>2.5</v>
      </c>
      <c r="F24" s="5">
        <v>64.239999999999995</v>
      </c>
      <c r="K24" s="18">
        <f t="shared" si="0"/>
        <v>2.5</v>
      </c>
      <c r="L24" s="18">
        <f t="shared" si="1"/>
        <v>64.239999999999995</v>
      </c>
      <c r="M24" s="18"/>
      <c r="N24" s="18">
        <f t="shared" si="15"/>
        <v>3.2119999999999997</v>
      </c>
      <c r="O24" s="18">
        <f t="shared" si="16"/>
        <v>67.451999999999998</v>
      </c>
      <c r="Q24" s="5">
        <v>45.5</v>
      </c>
      <c r="R24" s="5">
        <v>1186.6800000000003</v>
      </c>
      <c r="T24" s="5">
        <v>0</v>
      </c>
      <c r="U24" s="5">
        <v>0</v>
      </c>
      <c r="W24" s="18">
        <f t="shared" si="2"/>
        <v>45.5</v>
      </c>
      <c r="X24" s="18">
        <f t="shared" si="3"/>
        <v>1186.6800000000003</v>
      </c>
      <c r="Z24" s="18">
        <f t="shared" si="11"/>
        <v>59.334000000000017</v>
      </c>
      <c r="AA24" s="18">
        <f t="shared" si="12"/>
        <v>1246.0140000000004</v>
      </c>
      <c r="AC24" s="5">
        <f t="shared" si="4"/>
        <v>48</v>
      </c>
      <c r="AD24" s="5">
        <f t="shared" si="5"/>
        <v>1250.9200000000003</v>
      </c>
      <c r="AE24" s="5"/>
      <c r="AF24" s="5">
        <f t="shared" si="6"/>
        <v>0</v>
      </c>
      <c r="AG24" s="5">
        <f t="shared" si="7"/>
        <v>0</v>
      </c>
      <c r="AH24" s="5"/>
      <c r="AI24" s="18">
        <f t="shared" si="8"/>
        <v>48</v>
      </c>
      <c r="AJ24" s="18">
        <f t="shared" si="9"/>
        <v>1250.9200000000003</v>
      </c>
      <c r="AL24" s="18">
        <f t="shared" si="13"/>
        <v>62.546000000000021</v>
      </c>
      <c r="AM24" s="18">
        <f t="shared" si="14"/>
        <v>1313.4660000000003</v>
      </c>
    </row>
    <row r="25" spans="1:39" x14ac:dyDescent="0.2">
      <c r="A25" s="2" t="s">
        <v>29</v>
      </c>
      <c r="B25" s="2">
        <v>85</v>
      </c>
      <c r="C25" s="15" t="s">
        <v>43</v>
      </c>
      <c r="D25" s="16">
        <f t="shared" si="10"/>
        <v>25.227802874743329</v>
      </c>
      <c r="E25" s="5">
        <v>10.343879999999999</v>
      </c>
      <c r="F25" s="5">
        <v>260.95336559999998</v>
      </c>
      <c r="H25" s="5">
        <v>4.2479999999999997E-2</v>
      </c>
      <c r="I25" s="5">
        <v>1.6074432000000001</v>
      </c>
      <c r="K25" s="18">
        <f t="shared" si="0"/>
        <v>10.386359999999998</v>
      </c>
      <c r="L25" s="18">
        <f t="shared" si="1"/>
        <v>262.56080879999996</v>
      </c>
      <c r="M25" s="18"/>
      <c r="N25" s="18">
        <f t="shared" si="15"/>
        <v>13.128040439999999</v>
      </c>
      <c r="O25" s="18">
        <f t="shared" si="16"/>
        <v>275.68884923999997</v>
      </c>
      <c r="Q25" s="5">
        <v>7.1881199999999996</v>
      </c>
      <c r="R25" s="5">
        <v>181.34047439999998</v>
      </c>
      <c r="T25" s="5">
        <v>2.9519999999999998E-2</v>
      </c>
      <c r="U25" s="5">
        <v>1.1170367999999999</v>
      </c>
      <c r="W25" s="18">
        <f t="shared" si="2"/>
        <v>7.2176399999999994</v>
      </c>
      <c r="X25" s="18">
        <f t="shared" si="3"/>
        <v>182.45751119999997</v>
      </c>
      <c r="Z25" s="18">
        <f t="shared" si="11"/>
        <v>9.1228755599999989</v>
      </c>
      <c r="AA25" s="18">
        <f t="shared" si="12"/>
        <v>191.58038675999998</v>
      </c>
      <c r="AC25" s="5">
        <f t="shared" si="4"/>
        <v>17.531999999999996</v>
      </c>
      <c r="AD25" s="5">
        <f t="shared" si="5"/>
        <v>442.29383999999993</v>
      </c>
      <c r="AE25" s="5"/>
      <c r="AF25" s="5">
        <f t="shared" si="6"/>
        <v>7.1999999999999995E-2</v>
      </c>
      <c r="AG25" s="5">
        <f t="shared" si="7"/>
        <v>2.7244799999999998</v>
      </c>
      <c r="AH25" s="5"/>
      <c r="AI25" s="18">
        <f t="shared" si="8"/>
        <v>17.603999999999996</v>
      </c>
      <c r="AJ25" s="18">
        <f t="shared" si="9"/>
        <v>445.0183199999999</v>
      </c>
      <c r="AL25" s="18">
        <f t="shared" si="13"/>
        <v>22.250915999999997</v>
      </c>
      <c r="AM25" s="18">
        <f t="shared" si="14"/>
        <v>467.26923599999992</v>
      </c>
    </row>
    <row r="26" spans="1:39" x14ac:dyDescent="0.2">
      <c r="A26" s="2" t="s">
        <v>27</v>
      </c>
      <c r="B26" s="2">
        <v>91</v>
      </c>
      <c r="C26" s="15" t="s">
        <v>38</v>
      </c>
      <c r="D26" s="16">
        <f t="shared" si="10"/>
        <v>28.24</v>
      </c>
      <c r="E26" s="5">
        <v>52</v>
      </c>
      <c r="F26" s="5">
        <v>1468.48</v>
      </c>
      <c r="H26" s="5">
        <v>27</v>
      </c>
      <c r="I26" s="5">
        <v>1158.6600000000001</v>
      </c>
      <c r="K26" s="18">
        <f t="shared" si="0"/>
        <v>79</v>
      </c>
      <c r="L26" s="18">
        <f t="shared" si="1"/>
        <v>2627.1400000000003</v>
      </c>
      <c r="M26" s="18"/>
      <c r="N26" s="18">
        <f t="shared" si="15"/>
        <v>131.35700000000003</v>
      </c>
      <c r="O26" s="18">
        <f t="shared" si="16"/>
        <v>2758.4970000000003</v>
      </c>
      <c r="Q26" s="5">
        <v>3.5</v>
      </c>
      <c r="R26" s="5">
        <v>98.84</v>
      </c>
      <c r="T26" s="5">
        <v>0</v>
      </c>
      <c r="U26" s="5">
        <v>0</v>
      </c>
      <c r="W26" s="18">
        <f t="shared" si="2"/>
        <v>3.5</v>
      </c>
      <c r="X26" s="18">
        <f t="shared" si="3"/>
        <v>98.84</v>
      </c>
      <c r="Z26" s="18">
        <f t="shared" si="11"/>
        <v>4.9420000000000002</v>
      </c>
      <c r="AA26" s="18">
        <f t="shared" si="12"/>
        <v>103.78200000000001</v>
      </c>
      <c r="AC26" s="5">
        <f t="shared" si="4"/>
        <v>55.5</v>
      </c>
      <c r="AD26" s="5">
        <f t="shared" si="5"/>
        <v>1567.32</v>
      </c>
      <c r="AE26" s="5"/>
      <c r="AF26" s="5">
        <f t="shared" si="6"/>
        <v>27</v>
      </c>
      <c r="AG26" s="5">
        <f t="shared" si="7"/>
        <v>1158.6600000000001</v>
      </c>
      <c r="AH26" s="5"/>
      <c r="AI26" s="18">
        <f t="shared" si="8"/>
        <v>82.5</v>
      </c>
      <c r="AJ26" s="18">
        <f t="shared" si="9"/>
        <v>2725.98</v>
      </c>
      <c r="AL26" s="18">
        <f t="shared" si="13"/>
        <v>136.29900000000001</v>
      </c>
      <c r="AM26" s="18">
        <f t="shared" si="14"/>
        <v>2862.279</v>
      </c>
    </row>
    <row r="27" spans="1:39" x14ac:dyDescent="0.2">
      <c r="A27" s="2" t="s">
        <v>23</v>
      </c>
      <c r="B27" s="2">
        <v>94</v>
      </c>
      <c r="C27" s="15" t="s">
        <v>44</v>
      </c>
      <c r="D27" s="16">
        <f t="shared" si="10"/>
        <v>59.115363918592507</v>
      </c>
      <c r="E27" s="5">
        <v>61.574759999999991</v>
      </c>
      <c r="F27" s="5">
        <v>3640.0143455999928</v>
      </c>
      <c r="H27" s="5">
        <v>0</v>
      </c>
      <c r="I27" s="5">
        <v>0</v>
      </c>
      <c r="K27" s="18">
        <f t="shared" si="0"/>
        <v>61.574759999999991</v>
      </c>
      <c r="L27" s="18">
        <f t="shared" si="1"/>
        <v>3640.0143455999928</v>
      </c>
      <c r="M27" s="18"/>
      <c r="N27" s="18">
        <f t="shared" si="15"/>
        <v>182.00071727999966</v>
      </c>
      <c r="O27" s="18">
        <f t="shared" si="16"/>
        <v>3822.0150628799925</v>
      </c>
      <c r="Q27" s="5">
        <v>42.789239999999992</v>
      </c>
      <c r="R27" s="5">
        <v>2529.501494399995</v>
      </c>
      <c r="T27" s="5">
        <v>0</v>
      </c>
      <c r="U27" s="5">
        <v>0</v>
      </c>
      <c r="W27" s="18">
        <f t="shared" si="2"/>
        <v>42.789239999999992</v>
      </c>
      <c r="X27" s="18">
        <f t="shared" si="3"/>
        <v>2529.501494399995</v>
      </c>
      <c r="Z27" s="18">
        <f t="shared" si="11"/>
        <v>126.47507471999975</v>
      </c>
      <c r="AA27" s="18">
        <f t="shared" si="12"/>
        <v>2655.9765691199946</v>
      </c>
      <c r="AC27" s="5">
        <f t="shared" si="4"/>
        <v>104.36399999999998</v>
      </c>
      <c r="AD27" s="5">
        <f t="shared" si="5"/>
        <v>6169.5158399999873</v>
      </c>
      <c r="AE27" s="5"/>
      <c r="AF27" s="5">
        <f t="shared" si="6"/>
        <v>0</v>
      </c>
      <c r="AG27" s="5">
        <f t="shared" si="7"/>
        <v>0</v>
      </c>
      <c r="AH27" s="5"/>
      <c r="AI27" s="18">
        <f t="shared" si="8"/>
        <v>104.36399999999998</v>
      </c>
      <c r="AJ27" s="18">
        <f t="shared" si="9"/>
        <v>6169.5158399999873</v>
      </c>
      <c r="AL27" s="18">
        <f t="shared" si="13"/>
        <v>308.47579199999939</v>
      </c>
      <c r="AM27" s="18">
        <f t="shared" si="14"/>
        <v>6477.9916319999866</v>
      </c>
    </row>
    <row r="28" spans="1:39" x14ac:dyDescent="0.2">
      <c r="A28" s="2" t="s">
        <v>45</v>
      </c>
      <c r="B28" s="2">
        <v>95</v>
      </c>
      <c r="C28" s="15" t="s">
        <v>46</v>
      </c>
      <c r="D28" s="16">
        <f t="shared" si="10"/>
        <v>33.014082207207203</v>
      </c>
      <c r="E28" s="5">
        <v>1736.5</v>
      </c>
      <c r="F28" s="5">
        <v>57329.999999999985</v>
      </c>
      <c r="H28" s="5">
        <v>275</v>
      </c>
      <c r="I28" s="5">
        <v>13632.240000000002</v>
      </c>
      <c r="K28" s="18">
        <f t="shared" si="0"/>
        <v>2011.5</v>
      </c>
      <c r="L28" s="18">
        <f t="shared" si="1"/>
        <v>70962.239999999991</v>
      </c>
      <c r="M28" s="18"/>
      <c r="N28" s="18">
        <f t="shared" si="15"/>
        <v>3548.1119999999996</v>
      </c>
      <c r="O28" s="18">
        <f t="shared" si="16"/>
        <v>74510.351999999984</v>
      </c>
      <c r="Q28" s="5">
        <v>39.5</v>
      </c>
      <c r="R28" s="5">
        <v>1303.01</v>
      </c>
      <c r="T28" s="5">
        <v>19.5</v>
      </c>
      <c r="U28" s="5">
        <v>965.25</v>
      </c>
      <c r="W28" s="18">
        <f t="shared" si="2"/>
        <v>59</v>
      </c>
      <c r="X28" s="18">
        <f t="shared" si="3"/>
        <v>2268.2600000000002</v>
      </c>
      <c r="Z28" s="18">
        <f t="shared" si="11"/>
        <v>113.41300000000001</v>
      </c>
      <c r="AA28" s="18">
        <f t="shared" si="12"/>
        <v>2381.6730000000002</v>
      </c>
      <c r="AC28" s="5">
        <f t="shared" si="4"/>
        <v>1776</v>
      </c>
      <c r="AD28" s="5">
        <f t="shared" si="5"/>
        <v>58633.009999999987</v>
      </c>
      <c r="AE28" s="5"/>
      <c r="AF28" s="5">
        <f t="shared" si="6"/>
        <v>294.5</v>
      </c>
      <c r="AG28" s="5">
        <f t="shared" si="7"/>
        <v>14597.490000000002</v>
      </c>
      <c r="AH28" s="5"/>
      <c r="AI28" s="18">
        <f t="shared" si="8"/>
        <v>2070.5</v>
      </c>
      <c r="AJ28" s="18">
        <f t="shared" si="9"/>
        <v>73230.499999999985</v>
      </c>
      <c r="AL28" s="18">
        <f t="shared" si="13"/>
        <v>3661.5249999999996</v>
      </c>
      <c r="AM28" s="18">
        <f t="shared" si="14"/>
        <v>76892.02499999998</v>
      </c>
    </row>
    <row r="29" spans="1:39" x14ac:dyDescent="0.2">
      <c r="A29" s="2" t="s">
        <v>47</v>
      </c>
      <c r="B29" s="2">
        <v>102</v>
      </c>
      <c r="C29" s="15" t="s">
        <v>48</v>
      </c>
      <c r="D29" s="16">
        <f t="shared" si="10"/>
        <v>55.036190476190427</v>
      </c>
      <c r="E29" s="5">
        <v>0</v>
      </c>
      <c r="F29" s="5">
        <v>0</v>
      </c>
      <c r="H29" s="5">
        <v>0</v>
      </c>
      <c r="I29" s="5">
        <v>0</v>
      </c>
      <c r="K29" s="18">
        <f t="shared" si="0"/>
        <v>0</v>
      </c>
      <c r="L29" s="18">
        <f t="shared" si="1"/>
        <v>0</v>
      </c>
      <c r="M29" s="18"/>
      <c r="N29" s="18">
        <f t="shared" si="15"/>
        <v>0</v>
      </c>
      <c r="O29" s="18">
        <f t="shared" si="16"/>
        <v>0</v>
      </c>
      <c r="Q29" s="5">
        <v>178.5</v>
      </c>
      <c r="R29" s="5">
        <v>9823.9599999999919</v>
      </c>
      <c r="T29" s="5">
        <v>0</v>
      </c>
      <c r="U29" s="5">
        <v>0</v>
      </c>
      <c r="W29" s="18">
        <f t="shared" si="2"/>
        <v>178.5</v>
      </c>
      <c r="X29" s="18">
        <f t="shared" si="3"/>
        <v>9823.9599999999919</v>
      </c>
      <c r="Z29" s="18">
        <f t="shared" si="11"/>
        <v>491.19799999999964</v>
      </c>
      <c r="AA29" s="18">
        <f t="shared" si="12"/>
        <v>10315.157999999992</v>
      </c>
      <c r="AC29" s="5">
        <f t="shared" si="4"/>
        <v>178.5</v>
      </c>
      <c r="AD29" s="5">
        <f t="shared" si="5"/>
        <v>9823.9599999999919</v>
      </c>
      <c r="AE29" s="5"/>
      <c r="AF29" s="5">
        <f t="shared" si="6"/>
        <v>0</v>
      </c>
      <c r="AG29" s="5">
        <f t="shared" si="7"/>
        <v>0</v>
      </c>
      <c r="AH29" s="5"/>
      <c r="AI29" s="18">
        <f t="shared" si="8"/>
        <v>178.5</v>
      </c>
      <c r="AJ29" s="18">
        <f t="shared" si="9"/>
        <v>9823.9599999999919</v>
      </c>
      <c r="AL29" s="18">
        <f t="shared" si="13"/>
        <v>491.19799999999964</v>
      </c>
      <c r="AM29" s="18">
        <f t="shared" si="14"/>
        <v>10315.157999999992</v>
      </c>
    </row>
    <row r="30" spans="1:39" x14ac:dyDescent="0.2">
      <c r="A30" s="2" t="s">
        <v>27</v>
      </c>
      <c r="B30" s="2">
        <v>109</v>
      </c>
      <c r="C30" s="15" t="s">
        <v>49</v>
      </c>
      <c r="D30" s="16">
        <f t="shared" si="10"/>
        <v>36.692781456953647</v>
      </c>
      <c r="E30" s="5">
        <v>108.5</v>
      </c>
      <c r="F30" s="5">
        <v>3983.1200000000013</v>
      </c>
      <c r="H30" s="5">
        <v>32</v>
      </c>
      <c r="I30" s="5">
        <v>1764.48</v>
      </c>
      <c r="K30" s="18">
        <f t="shared" si="0"/>
        <v>140.5</v>
      </c>
      <c r="L30" s="18">
        <f t="shared" si="1"/>
        <v>5747.6000000000013</v>
      </c>
      <c r="M30" s="18"/>
      <c r="N30" s="18">
        <f t="shared" si="15"/>
        <v>287.38000000000005</v>
      </c>
      <c r="O30" s="18">
        <f t="shared" si="16"/>
        <v>6034.9800000000014</v>
      </c>
      <c r="Q30" s="5">
        <v>42.5</v>
      </c>
      <c r="R30" s="5">
        <v>1557.4899999999998</v>
      </c>
      <c r="T30" s="5">
        <v>0</v>
      </c>
      <c r="U30" s="5">
        <v>0</v>
      </c>
      <c r="W30" s="18">
        <f t="shared" si="2"/>
        <v>42.5</v>
      </c>
      <c r="X30" s="18">
        <f t="shared" si="3"/>
        <v>1557.4899999999998</v>
      </c>
      <c r="Z30" s="18">
        <f t="shared" si="11"/>
        <v>77.874499999999998</v>
      </c>
      <c r="AA30" s="18">
        <f t="shared" si="12"/>
        <v>1635.3644999999997</v>
      </c>
      <c r="AC30" s="5">
        <f t="shared" si="4"/>
        <v>151</v>
      </c>
      <c r="AD30" s="5">
        <f t="shared" si="5"/>
        <v>5540.6100000000006</v>
      </c>
      <c r="AE30" s="5"/>
      <c r="AF30" s="5">
        <f t="shared" si="6"/>
        <v>32</v>
      </c>
      <c r="AG30" s="5">
        <f t="shared" si="7"/>
        <v>1764.48</v>
      </c>
      <c r="AH30" s="5"/>
      <c r="AI30" s="18">
        <f t="shared" si="8"/>
        <v>183</v>
      </c>
      <c r="AJ30" s="18">
        <f t="shared" si="9"/>
        <v>7305.09</v>
      </c>
      <c r="AL30" s="18">
        <f t="shared" si="13"/>
        <v>365.25450000000001</v>
      </c>
      <c r="AM30" s="18">
        <f t="shared" si="14"/>
        <v>7670.3445000000002</v>
      </c>
    </row>
    <row r="31" spans="1:39" x14ac:dyDescent="0.2">
      <c r="A31" s="2" t="s">
        <v>47</v>
      </c>
      <c r="B31" s="2">
        <v>113</v>
      </c>
      <c r="C31" s="15" t="s">
        <v>50</v>
      </c>
      <c r="D31" s="16">
        <f t="shared" si="10"/>
        <v>25.807005649717514</v>
      </c>
      <c r="E31" s="5">
        <v>172.5</v>
      </c>
      <c r="F31" s="5">
        <v>4456.53</v>
      </c>
      <c r="H31" s="5">
        <v>19.5</v>
      </c>
      <c r="I31" s="5">
        <v>760.5</v>
      </c>
      <c r="K31" s="18">
        <f t="shared" si="0"/>
        <v>192</v>
      </c>
      <c r="L31" s="18">
        <f t="shared" si="1"/>
        <v>5217.03</v>
      </c>
      <c r="M31" s="18"/>
      <c r="N31" s="18">
        <f t="shared" si="15"/>
        <v>260.85149999999999</v>
      </c>
      <c r="O31" s="18">
        <f t="shared" si="16"/>
        <v>5477.8814999999995</v>
      </c>
      <c r="Q31" s="5">
        <v>4.5</v>
      </c>
      <c r="R31" s="5">
        <v>111.31</v>
      </c>
      <c r="T31" s="5">
        <v>1</v>
      </c>
      <c r="U31" s="5">
        <v>34.729999999999997</v>
      </c>
      <c r="W31" s="18">
        <f t="shared" si="2"/>
        <v>5.5</v>
      </c>
      <c r="X31" s="18">
        <f t="shared" si="3"/>
        <v>146.04</v>
      </c>
      <c r="Z31" s="18">
        <f t="shared" si="11"/>
        <v>7.3019999999999996</v>
      </c>
      <c r="AA31" s="18">
        <f t="shared" si="12"/>
        <v>153.34199999999998</v>
      </c>
      <c r="AC31" s="5">
        <f t="shared" si="4"/>
        <v>177</v>
      </c>
      <c r="AD31" s="5">
        <f t="shared" si="5"/>
        <v>4567.84</v>
      </c>
      <c r="AE31" s="5"/>
      <c r="AF31" s="5">
        <f t="shared" si="6"/>
        <v>20.5</v>
      </c>
      <c r="AG31" s="5">
        <f t="shared" si="7"/>
        <v>795.23</v>
      </c>
      <c r="AH31" s="5"/>
      <c r="AI31" s="18">
        <f t="shared" si="8"/>
        <v>197.5</v>
      </c>
      <c r="AJ31" s="18">
        <f t="shared" si="9"/>
        <v>5363.07</v>
      </c>
      <c r="AL31" s="18">
        <f t="shared" si="13"/>
        <v>268.15350000000001</v>
      </c>
      <c r="AM31" s="18">
        <f t="shared" si="14"/>
        <v>5631.2235000000001</v>
      </c>
    </row>
    <row r="32" spans="1:39" x14ac:dyDescent="0.2">
      <c r="A32" s="2" t="s">
        <v>27</v>
      </c>
      <c r="B32" s="2">
        <v>115</v>
      </c>
      <c r="C32" s="15" t="s">
        <v>28</v>
      </c>
      <c r="D32" s="16">
        <f t="shared" si="10"/>
        <v>32.932221158892354</v>
      </c>
      <c r="E32" s="5">
        <v>62.542479999999998</v>
      </c>
      <c r="F32" s="5">
        <v>2053.4746184000001</v>
      </c>
      <c r="H32" s="5">
        <v>26</v>
      </c>
      <c r="I32" s="5">
        <v>1280.4899999999998</v>
      </c>
      <c r="K32" s="18">
        <f t="shared" si="0"/>
        <v>88.542479999999998</v>
      </c>
      <c r="L32" s="18">
        <f t="shared" si="1"/>
        <v>3333.9646183999998</v>
      </c>
      <c r="M32" s="18"/>
      <c r="N32" s="18">
        <f t="shared" si="15"/>
        <v>166.69823092000001</v>
      </c>
      <c r="O32" s="18">
        <f t="shared" si="16"/>
        <v>3500.6628493199996</v>
      </c>
      <c r="Q32" s="5">
        <v>67.029519999999991</v>
      </c>
      <c r="R32" s="5">
        <v>2213.6191416000001</v>
      </c>
      <c r="T32" s="5">
        <v>10.5</v>
      </c>
      <c r="U32" s="5">
        <v>517.47</v>
      </c>
      <c r="W32" s="18">
        <f t="shared" si="2"/>
        <v>77.529519999999991</v>
      </c>
      <c r="X32" s="18">
        <f t="shared" si="3"/>
        <v>2731.0891416000004</v>
      </c>
      <c r="Z32" s="18">
        <f t="shared" si="11"/>
        <v>136.55445708000002</v>
      </c>
      <c r="AA32" s="18">
        <f t="shared" si="12"/>
        <v>2867.6435986800007</v>
      </c>
      <c r="AC32" s="5">
        <f t="shared" si="4"/>
        <v>129.572</v>
      </c>
      <c r="AD32" s="5">
        <f t="shared" si="5"/>
        <v>4267.0937599999997</v>
      </c>
      <c r="AE32" s="5"/>
      <c r="AF32" s="5">
        <f t="shared" si="6"/>
        <v>36.5</v>
      </c>
      <c r="AG32" s="5">
        <f t="shared" si="7"/>
        <v>1797.9599999999998</v>
      </c>
      <c r="AH32" s="5"/>
      <c r="AI32" s="18">
        <f t="shared" si="8"/>
        <v>166.072</v>
      </c>
      <c r="AJ32" s="18">
        <f t="shared" si="9"/>
        <v>6065.0537599999998</v>
      </c>
      <c r="AL32" s="18">
        <f t="shared" si="13"/>
        <v>303.25268799999998</v>
      </c>
      <c r="AM32" s="18">
        <f t="shared" si="14"/>
        <v>6368.3064479999994</v>
      </c>
    </row>
    <row r="33" spans="1:39" x14ac:dyDescent="0.2">
      <c r="A33" s="2" t="s">
        <v>51</v>
      </c>
      <c r="B33" s="2">
        <v>116</v>
      </c>
      <c r="C33" s="15" t="s">
        <v>52</v>
      </c>
      <c r="D33" s="16">
        <f t="shared" si="10"/>
        <v>33.545714285714283</v>
      </c>
      <c r="E33" s="5">
        <v>3</v>
      </c>
      <c r="F33" s="5">
        <v>102.21</v>
      </c>
      <c r="H33" s="5">
        <v>32</v>
      </c>
      <c r="I33" s="5">
        <v>1613.34</v>
      </c>
      <c r="K33" s="18">
        <f t="shared" si="0"/>
        <v>35</v>
      </c>
      <c r="L33" s="18">
        <f t="shared" si="1"/>
        <v>1715.55</v>
      </c>
      <c r="M33" s="18"/>
      <c r="N33" s="18">
        <f t="shared" si="15"/>
        <v>85.777500000000003</v>
      </c>
      <c r="O33" s="18">
        <f t="shared" si="16"/>
        <v>1801.3274999999999</v>
      </c>
      <c r="Q33" s="5">
        <v>4</v>
      </c>
      <c r="R33" s="5">
        <v>132.61000000000001</v>
      </c>
      <c r="T33" s="5">
        <v>0</v>
      </c>
      <c r="U33" s="5">
        <v>0</v>
      </c>
      <c r="W33" s="18">
        <f t="shared" si="2"/>
        <v>4</v>
      </c>
      <c r="X33" s="18">
        <f t="shared" si="3"/>
        <v>132.61000000000001</v>
      </c>
      <c r="Z33" s="18">
        <f t="shared" si="11"/>
        <v>6.6305000000000014</v>
      </c>
      <c r="AA33" s="18">
        <f t="shared" si="12"/>
        <v>139.24050000000003</v>
      </c>
      <c r="AC33" s="5">
        <f t="shared" si="4"/>
        <v>7</v>
      </c>
      <c r="AD33" s="5">
        <f t="shared" si="5"/>
        <v>234.82</v>
      </c>
      <c r="AE33" s="5"/>
      <c r="AF33" s="5">
        <f t="shared" si="6"/>
        <v>32</v>
      </c>
      <c r="AG33" s="5">
        <f t="shared" si="7"/>
        <v>1613.34</v>
      </c>
      <c r="AH33" s="5"/>
      <c r="AI33" s="18">
        <f t="shared" si="8"/>
        <v>39</v>
      </c>
      <c r="AJ33" s="18">
        <f t="shared" si="9"/>
        <v>1848.1599999999999</v>
      </c>
      <c r="AL33" s="18">
        <f t="shared" si="13"/>
        <v>92.408000000000001</v>
      </c>
      <c r="AM33" s="18">
        <f t="shared" si="14"/>
        <v>1940.5679999999998</v>
      </c>
    </row>
    <row r="34" spans="1:39" x14ac:dyDescent="0.2">
      <c r="A34" s="2" t="s">
        <v>27</v>
      </c>
      <c r="B34" s="2">
        <v>121</v>
      </c>
      <c r="C34" s="15" t="s">
        <v>38</v>
      </c>
      <c r="D34" s="16">
        <f t="shared" si="10"/>
        <v>26.993684210526315</v>
      </c>
      <c r="E34" s="5">
        <v>53</v>
      </c>
      <c r="F34" s="5">
        <v>1430.9299999999998</v>
      </c>
      <c r="H34" s="5">
        <v>45.5</v>
      </c>
      <c r="I34" s="5">
        <v>1849.8899999999999</v>
      </c>
      <c r="K34" s="18">
        <f t="shared" si="0"/>
        <v>98.5</v>
      </c>
      <c r="L34" s="18">
        <f t="shared" si="1"/>
        <v>3280.8199999999997</v>
      </c>
      <c r="M34" s="18"/>
      <c r="N34" s="18">
        <f t="shared" si="15"/>
        <v>164.041</v>
      </c>
      <c r="O34" s="18">
        <f t="shared" si="16"/>
        <v>3444.8609999999999</v>
      </c>
      <c r="Q34" s="5">
        <v>4</v>
      </c>
      <c r="R34" s="5">
        <v>107.71</v>
      </c>
      <c r="T34" s="5">
        <v>7</v>
      </c>
      <c r="U34" s="5">
        <v>282.73</v>
      </c>
      <c r="W34" s="18">
        <f t="shared" si="2"/>
        <v>11</v>
      </c>
      <c r="X34" s="18">
        <f t="shared" si="3"/>
        <v>390.44</v>
      </c>
      <c r="Z34" s="18">
        <f t="shared" si="11"/>
        <v>19.522000000000002</v>
      </c>
      <c r="AA34" s="18">
        <f t="shared" si="12"/>
        <v>409.96199999999999</v>
      </c>
      <c r="AC34" s="5">
        <f t="shared" si="4"/>
        <v>57</v>
      </c>
      <c r="AD34" s="5">
        <f t="shared" si="5"/>
        <v>1538.6399999999999</v>
      </c>
      <c r="AE34" s="5"/>
      <c r="AF34" s="5">
        <f t="shared" si="6"/>
        <v>52.5</v>
      </c>
      <c r="AG34" s="5">
        <f t="shared" si="7"/>
        <v>2132.62</v>
      </c>
      <c r="AH34" s="5"/>
      <c r="AI34" s="18">
        <f t="shared" si="8"/>
        <v>109.5</v>
      </c>
      <c r="AJ34" s="18">
        <f t="shared" si="9"/>
        <v>3671.2599999999998</v>
      </c>
      <c r="AL34" s="18">
        <f t="shared" si="13"/>
        <v>183.56299999999999</v>
      </c>
      <c r="AM34" s="18">
        <f t="shared" si="14"/>
        <v>3854.8229999999999</v>
      </c>
    </row>
    <row r="35" spans="1:39" x14ac:dyDescent="0.2">
      <c r="A35" s="2" t="s">
        <v>29</v>
      </c>
      <c r="B35" s="2">
        <v>131</v>
      </c>
      <c r="C35" s="15" t="s">
        <v>53</v>
      </c>
      <c r="D35" s="16">
        <f t="shared" si="10"/>
        <v>34.39623960066556</v>
      </c>
      <c r="E35" s="5">
        <v>76.591439999999992</v>
      </c>
      <c r="F35" s="5">
        <v>2634.4575215999994</v>
      </c>
      <c r="H35" s="5">
        <v>4.2904799999999996</v>
      </c>
      <c r="I35" s="5">
        <v>221.57355599999997</v>
      </c>
      <c r="K35" s="18">
        <f t="shared" si="0"/>
        <v>80.881919999999994</v>
      </c>
      <c r="L35" s="18">
        <f t="shared" si="1"/>
        <v>2856.0310775999992</v>
      </c>
      <c r="M35" s="18"/>
      <c r="N35" s="18">
        <f t="shared" si="15"/>
        <v>142.80155387999997</v>
      </c>
      <c r="O35" s="18">
        <f t="shared" si="16"/>
        <v>2998.8326314799992</v>
      </c>
      <c r="Q35" s="5">
        <v>53.224559999999997</v>
      </c>
      <c r="R35" s="5">
        <v>1830.7247183999996</v>
      </c>
      <c r="T35" s="5">
        <v>2.9815199999999997</v>
      </c>
      <c r="U35" s="5">
        <v>153.97484399999996</v>
      </c>
      <c r="W35" s="18">
        <f t="shared" si="2"/>
        <v>56.20608</v>
      </c>
      <c r="X35" s="18">
        <f t="shared" si="3"/>
        <v>1984.6995623999996</v>
      </c>
      <c r="Z35" s="18">
        <f t="shared" si="11"/>
        <v>99.234978119999994</v>
      </c>
      <c r="AA35" s="18">
        <f t="shared" si="12"/>
        <v>2083.9345405199997</v>
      </c>
      <c r="AC35" s="5">
        <f t="shared" si="4"/>
        <v>129.81599999999997</v>
      </c>
      <c r="AD35" s="5">
        <f t="shared" si="5"/>
        <v>4465.1822399999992</v>
      </c>
      <c r="AE35" s="5"/>
      <c r="AF35" s="5">
        <f t="shared" si="6"/>
        <v>7.2719999999999994</v>
      </c>
      <c r="AG35" s="5">
        <f t="shared" si="7"/>
        <v>375.5483999999999</v>
      </c>
      <c r="AH35" s="5"/>
      <c r="AI35" s="18">
        <f t="shared" si="8"/>
        <v>137.08799999999997</v>
      </c>
      <c r="AJ35" s="18">
        <f t="shared" si="9"/>
        <v>4840.7306399999989</v>
      </c>
      <c r="AL35" s="18">
        <f t="shared" si="13"/>
        <v>242.03653199999997</v>
      </c>
      <c r="AM35" s="18">
        <f t="shared" si="14"/>
        <v>5082.7671719999989</v>
      </c>
    </row>
    <row r="36" spans="1:39" x14ac:dyDescent="0.2">
      <c r="A36" s="2" t="s">
        <v>23</v>
      </c>
      <c r="B36" s="2">
        <v>140</v>
      </c>
      <c r="C36" s="15" t="s">
        <v>54</v>
      </c>
      <c r="D36" s="16">
        <f t="shared" si="10"/>
        <v>22.174105263157895</v>
      </c>
      <c r="E36" s="5">
        <v>72.640799999999984</v>
      </c>
      <c r="F36" s="5">
        <v>1610.7447455999995</v>
      </c>
      <c r="H36" s="5">
        <v>0.16991999999999999</v>
      </c>
      <c r="I36" s="5">
        <v>5.6430431999999993</v>
      </c>
      <c r="K36" s="18">
        <f t="shared" si="0"/>
        <v>72.810719999999989</v>
      </c>
      <c r="L36" s="18">
        <f t="shared" si="1"/>
        <v>1616.3877887999995</v>
      </c>
      <c r="M36" s="18"/>
      <c r="N36" s="18">
        <f t="shared" si="15"/>
        <v>80.819389439999981</v>
      </c>
      <c r="O36" s="18">
        <f t="shared" si="16"/>
        <v>1697.2071782399994</v>
      </c>
      <c r="Q36" s="5">
        <v>50.479199999999992</v>
      </c>
      <c r="R36" s="5">
        <v>1119.3310943999998</v>
      </c>
      <c r="T36" s="5">
        <v>0.11807999999999999</v>
      </c>
      <c r="U36" s="5">
        <v>3.9214367999999995</v>
      </c>
      <c r="W36" s="18">
        <f t="shared" si="2"/>
        <v>50.597279999999991</v>
      </c>
      <c r="X36" s="18">
        <f t="shared" si="3"/>
        <v>1123.2525311999998</v>
      </c>
      <c r="Z36" s="18">
        <f t="shared" si="11"/>
        <v>56.162626559999993</v>
      </c>
      <c r="AA36" s="18">
        <f t="shared" si="12"/>
        <v>1179.4151577599998</v>
      </c>
      <c r="AC36" s="5">
        <f t="shared" si="4"/>
        <v>123.11999999999998</v>
      </c>
      <c r="AD36" s="5">
        <f t="shared" si="5"/>
        <v>2730.0758399999995</v>
      </c>
      <c r="AE36" s="5"/>
      <c r="AF36" s="5">
        <f t="shared" si="6"/>
        <v>0.28799999999999998</v>
      </c>
      <c r="AG36" s="5">
        <f t="shared" si="7"/>
        <v>9.5644799999999996</v>
      </c>
      <c r="AH36" s="5"/>
      <c r="AI36" s="18">
        <f t="shared" si="8"/>
        <v>123.40799999999997</v>
      </c>
      <c r="AJ36" s="18">
        <f t="shared" si="9"/>
        <v>2739.6403199999995</v>
      </c>
      <c r="AL36" s="18">
        <f t="shared" si="13"/>
        <v>136.98201599999999</v>
      </c>
      <c r="AM36" s="18">
        <f t="shared" si="14"/>
        <v>2876.6223359999994</v>
      </c>
    </row>
    <row r="37" spans="1:39" x14ac:dyDescent="0.2">
      <c r="A37" s="2" t="s">
        <v>21</v>
      </c>
      <c r="B37" s="2">
        <v>146</v>
      </c>
      <c r="C37" s="15" t="s">
        <v>55</v>
      </c>
      <c r="D37" s="16">
        <f t="shared" si="10"/>
        <v>71.783809523809367</v>
      </c>
      <c r="E37" s="5">
        <v>0</v>
      </c>
      <c r="F37" s="5">
        <v>0</v>
      </c>
      <c r="H37" s="5">
        <v>0</v>
      </c>
      <c r="I37" s="5">
        <v>0</v>
      </c>
      <c r="K37" s="18">
        <f t="shared" si="0"/>
        <v>0</v>
      </c>
      <c r="L37" s="18">
        <f t="shared" si="1"/>
        <v>0</v>
      </c>
      <c r="M37" s="18"/>
      <c r="N37" s="18">
        <f t="shared" si="15"/>
        <v>0</v>
      </c>
      <c r="O37" s="18">
        <f t="shared" si="16"/>
        <v>0</v>
      </c>
      <c r="Q37" s="5">
        <v>252</v>
      </c>
      <c r="R37" s="5">
        <v>18089.51999999996</v>
      </c>
      <c r="T37" s="5">
        <v>0</v>
      </c>
      <c r="U37" s="5">
        <v>0</v>
      </c>
      <c r="W37" s="18">
        <f t="shared" si="2"/>
        <v>252</v>
      </c>
      <c r="X37" s="18">
        <f t="shared" si="3"/>
        <v>18089.51999999996</v>
      </c>
      <c r="Z37" s="18">
        <f t="shared" si="11"/>
        <v>904.47599999999807</v>
      </c>
      <c r="AA37" s="18">
        <f t="shared" si="12"/>
        <v>18993.995999999959</v>
      </c>
      <c r="AC37" s="5">
        <f t="shared" si="4"/>
        <v>252</v>
      </c>
      <c r="AD37" s="5">
        <f t="shared" si="5"/>
        <v>18089.51999999996</v>
      </c>
      <c r="AE37" s="5"/>
      <c r="AF37" s="5">
        <f t="shared" si="6"/>
        <v>0</v>
      </c>
      <c r="AG37" s="5">
        <f t="shared" si="7"/>
        <v>0</v>
      </c>
      <c r="AH37" s="5"/>
      <c r="AI37" s="18">
        <f t="shared" si="8"/>
        <v>252</v>
      </c>
      <c r="AJ37" s="18">
        <f t="shared" si="9"/>
        <v>18089.51999999996</v>
      </c>
      <c r="AL37" s="18">
        <f t="shared" si="13"/>
        <v>904.47599999999807</v>
      </c>
      <c r="AM37" s="18">
        <f t="shared" si="14"/>
        <v>18993.995999999959</v>
      </c>
    </row>
    <row r="38" spans="1:39" x14ac:dyDescent="0.2">
      <c r="A38" s="2" t="s">
        <v>51</v>
      </c>
      <c r="B38" s="2">
        <v>147</v>
      </c>
      <c r="C38" s="15" t="s">
        <v>56</v>
      </c>
      <c r="D38" s="16">
        <f t="shared" si="10"/>
        <v>27.970350877192981</v>
      </c>
      <c r="E38" s="5">
        <v>4</v>
      </c>
      <c r="F38" s="5">
        <v>111.88</v>
      </c>
      <c r="H38" s="5">
        <v>17.5</v>
      </c>
      <c r="I38" s="5">
        <v>751.23</v>
      </c>
      <c r="K38" s="18">
        <f t="shared" si="0"/>
        <v>21.5</v>
      </c>
      <c r="L38" s="18">
        <f t="shared" si="1"/>
        <v>863.11</v>
      </c>
      <c r="M38" s="18"/>
      <c r="N38" s="18">
        <f t="shared" si="15"/>
        <v>43.155500000000004</v>
      </c>
      <c r="O38" s="18">
        <f t="shared" si="16"/>
        <v>906.26549999999997</v>
      </c>
      <c r="Q38" s="5">
        <v>53</v>
      </c>
      <c r="R38" s="5">
        <v>1482.4299999999998</v>
      </c>
      <c r="T38" s="5">
        <v>0.5</v>
      </c>
      <c r="U38" s="5">
        <v>20.98</v>
      </c>
      <c r="W38" s="18">
        <f t="shared" si="2"/>
        <v>53.5</v>
      </c>
      <c r="X38" s="18">
        <f t="shared" si="3"/>
        <v>1503.4099999999999</v>
      </c>
      <c r="Z38" s="18">
        <f t="shared" si="11"/>
        <v>75.17049999999999</v>
      </c>
      <c r="AA38" s="18">
        <f t="shared" si="12"/>
        <v>1578.5804999999998</v>
      </c>
      <c r="AC38" s="5">
        <f t="shared" si="4"/>
        <v>57</v>
      </c>
      <c r="AD38" s="5">
        <f t="shared" si="5"/>
        <v>1594.31</v>
      </c>
      <c r="AE38" s="5"/>
      <c r="AF38" s="5">
        <f t="shared" si="6"/>
        <v>18</v>
      </c>
      <c r="AG38" s="5">
        <f t="shared" si="7"/>
        <v>772.21</v>
      </c>
      <c r="AH38" s="5"/>
      <c r="AI38" s="18">
        <f t="shared" si="8"/>
        <v>75</v>
      </c>
      <c r="AJ38" s="18">
        <f t="shared" si="9"/>
        <v>2366.52</v>
      </c>
      <c r="AL38" s="18">
        <f t="shared" si="13"/>
        <v>118.32600000000001</v>
      </c>
      <c r="AM38" s="18">
        <f t="shared" si="14"/>
        <v>2484.846</v>
      </c>
    </row>
    <row r="39" spans="1:39" x14ac:dyDescent="0.2">
      <c r="A39" s="2" t="s">
        <v>27</v>
      </c>
      <c r="B39" s="2">
        <v>149</v>
      </c>
      <c r="C39" s="15" t="s">
        <v>28</v>
      </c>
      <c r="D39" s="16">
        <f t="shared" si="10"/>
        <v>25.690416666666668</v>
      </c>
      <c r="E39" s="5">
        <v>9</v>
      </c>
      <c r="F39" s="5">
        <v>229.45000000000002</v>
      </c>
      <c r="H39" s="5">
        <v>24.5</v>
      </c>
      <c r="I39" s="5">
        <v>944.26</v>
      </c>
      <c r="K39" s="18">
        <f t="shared" si="0"/>
        <v>33.5</v>
      </c>
      <c r="L39" s="18">
        <f t="shared" si="1"/>
        <v>1173.71</v>
      </c>
      <c r="M39" s="18"/>
      <c r="N39" s="18">
        <f t="shared" si="15"/>
        <v>58.685500000000005</v>
      </c>
      <c r="O39" s="18">
        <f t="shared" si="16"/>
        <v>1232.3955000000001</v>
      </c>
      <c r="Q39" s="5">
        <v>39</v>
      </c>
      <c r="R39" s="5">
        <v>1003.69</v>
      </c>
      <c r="T39" s="5">
        <v>14.5</v>
      </c>
      <c r="U39" s="5">
        <v>555.04999999999995</v>
      </c>
      <c r="W39" s="18">
        <f t="shared" si="2"/>
        <v>53.5</v>
      </c>
      <c r="X39" s="18">
        <f t="shared" si="3"/>
        <v>1558.74</v>
      </c>
      <c r="Z39" s="18">
        <f t="shared" si="11"/>
        <v>77.937000000000012</v>
      </c>
      <c r="AA39" s="18">
        <f t="shared" si="12"/>
        <v>1636.6770000000001</v>
      </c>
      <c r="AC39" s="5">
        <f t="shared" si="4"/>
        <v>48</v>
      </c>
      <c r="AD39" s="5">
        <f t="shared" si="5"/>
        <v>1233.1400000000001</v>
      </c>
      <c r="AE39" s="5"/>
      <c r="AF39" s="5">
        <f t="shared" si="6"/>
        <v>39</v>
      </c>
      <c r="AG39" s="5">
        <f t="shared" si="7"/>
        <v>1499.31</v>
      </c>
      <c r="AH39" s="5"/>
      <c r="AI39" s="18">
        <f t="shared" si="8"/>
        <v>87</v>
      </c>
      <c r="AJ39" s="18">
        <f t="shared" si="9"/>
        <v>2732.45</v>
      </c>
      <c r="AL39" s="18">
        <f t="shared" si="13"/>
        <v>136.6225</v>
      </c>
      <c r="AM39" s="18">
        <f t="shared" si="14"/>
        <v>2869.0724999999998</v>
      </c>
    </row>
    <row r="40" spans="1:39" x14ac:dyDescent="0.2">
      <c r="A40" s="2" t="s">
        <v>51</v>
      </c>
      <c r="B40" s="2">
        <v>152</v>
      </c>
      <c r="C40" s="15" t="s">
        <v>57</v>
      </c>
      <c r="D40" s="16">
        <f t="shared" si="10"/>
        <v>29.765573770491805</v>
      </c>
      <c r="E40" s="5">
        <v>242</v>
      </c>
      <c r="F40" s="5">
        <v>7203.4800000000005</v>
      </c>
      <c r="H40" s="5">
        <v>13.5</v>
      </c>
      <c r="I40" s="5">
        <v>603.66</v>
      </c>
      <c r="K40" s="18">
        <f t="shared" si="0"/>
        <v>255.5</v>
      </c>
      <c r="L40" s="18">
        <f t="shared" si="1"/>
        <v>7807.14</v>
      </c>
      <c r="M40" s="18"/>
      <c r="N40" s="18">
        <f t="shared" si="15"/>
        <v>390.35700000000003</v>
      </c>
      <c r="O40" s="18">
        <f t="shared" si="16"/>
        <v>8197.4970000000012</v>
      </c>
      <c r="Q40" s="5">
        <v>2</v>
      </c>
      <c r="R40" s="5">
        <v>59.32</v>
      </c>
      <c r="T40" s="5">
        <v>5.5</v>
      </c>
      <c r="U40" s="5">
        <v>245.93</v>
      </c>
      <c r="W40" s="18">
        <f t="shared" si="2"/>
        <v>7.5</v>
      </c>
      <c r="X40" s="18">
        <f t="shared" si="3"/>
        <v>305.25</v>
      </c>
      <c r="Z40" s="18">
        <f t="shared" si="11"/>
        <v>15.262500000000001</v>
      </c>
      <c r="AA40" s="18">
        <f t="shared" si="12"/>
        <v>320.51249999999999</v>
      </c>
      <c r="AC40" s="5">
        <f t="shared" si="4"/>
        <v>244</v>
      </c>
      <c r="AD40" s="5">
        <f t="shared" si="5"/>
        <v>7262.8</v>
      </c>
      <c r="AE40" s="5"/>
      <c r="AF40" s="5">
        <f t="shared" si="6"/>
        <v>19</v>
      </c>
      <c r="AG40" s="5">
        <f t="shared" si="7"/>
        <v>849.58999999999992</v>
      </c>
      <c r="AH40" s="5"/>
      <c r="AI40" s="18">
        <f t="shared" si="8"/>
        <v>263</v>
      </c>
      <c r="AJ40" s="18">
        <f t="shared" si="9"/>
        <v>8112.39</v>
      </c>
      <c r="AL40" s="18">
        <f t="shared" si="13"/>
        <v>405.61950000000002</v>
      </c>
      <c r="AM40" s="18">
        <f t="shared" si="14"/>
        <v>8518.0095000000001</v>
      </c>
    </row>
    <row r="41" spans="1:39" x14ac:dyDescent="0.2">
      <c r="A41" s="2" t="s">
        <v>58</v>
      </c>
      <c r="B41" s="2">
        <v>153</v>
      </c>
      <c r="C41" s="15" t="s">
        <v>59</v>
      </c>
      <c r="D41" s="16">
        <f t="shared" si="10"/>
        <v>19.805189158667392</v>
      </c>
      <c r="E41" s="18">
        <v>1049.3999999999999</v>
      </c>
      <c r="F41" s="18">
        <v>20783.644599999967</v>
      </c>
      <c r="G41" s="18"/>
      <c r="H41" s="18">
        <v>68.734999999999999</v>
      </c>
      <c r="I41" s="18">
        <v>2041.3350999999971</v>
      </c>
      <c r="J41" s="18"/>
      <c r="K41" s="18">
        <f t="shared" ref="K41:K72" si="17">+E41+H41</f>
        <v>1118.1349999999998</v>
      </c>
      <c r="L41" s="18">
        <f t="shared" ref="L41:L72" si="18">+F41+I41</f>
        <v>22824.979699999963</v>
      </c>
      <c r="M41" s="18"/>
      <c r="N41" s="18">
        <f t="shared" si="15"/>
        <v>1141.2489849999981</v>
      </c>
      <c r="O41" s="18">
        <f t="shared" si="16"/>
        <v>23966.228684999962</v>
      </c>
      <c r="P41" s="18"/>
      <c r="Q41" s="18">
        <v>721.59999999999991</v>
      </c>
      <c r="R41" s="18">
        <v>14291.345399999977</v>
      </c>
      <c r="S41" s="18"/>
      <c r="T41" s="18">
        <v>47.765000000000001</v>
      </c>
      <c r="U41" s="18">
        <v>1418.554899999998</v>
      </c>
      <c r="V41" s="18"/>
      <c r="W41" s="18">
        <f t="shared" ref="W41:W72" si="19">+Q41+T41</f>
        <v>769.3649999999999</v>
      </c>
      <c r="X41" s="18">
        <f t="shared" ref="X41:X72" si="20">+R41+U41</f>
        <v>15709.900299999974</v>
      </c>
      <c r="Z41" s="18">
        <f t="shared" si="11"/>
        <v>785.49501499999872</v>
      </c>
      <c r="AA41" s="18">
        <f t="shared" si="12"/>
        <v>16495.395314999972</v>
      </c>
      <c r="AC41" s="18">
        <f t="shared" ref="AC41:AC72" si="21">+E41+Q41</f>
        <v>1770.9999999999998</v>
      </c>
      <c r="AD41" s="18">
        <f t="shared" ref="AD41:AD72" si="22">+F41+R41</f>
        <v>35074.989999999947</v>
      </c>
      <c r="AE41" s="18"/>
      <c r="AF41" s="18">
        <f t="shared" ref="AF41:AF72" si="23">+H41+T41</f>
        <v>116.5</v>
      </c>
      <c r="AG41" s="18">
        <f t="shared" ref="AG41:AG72" si="24">+I41+U41</f>
        <v>3459.8899999999949</v>
      </c>
      <c r="AH41" s="18"/>
      <c r="AI41" s="18">
        <f t="shared" ref="AI41:AI72" si="25">+AC41+AF41</f>
        <v>1887.4999999999998</v>
      </c>
      <c r="AJ41" s="18">
        <f t="shared" ref="AJ41:AJ72" si="26">+AD41+AG41</f>
        <v>38534.879999999939</v>
      </c>
      <c r="AL41" s="18">
        <f t="shared" si="13"/>
        <v>1926.743999999997</v>
      </c>
      <c r="AM41" s="18">
        <f t="shared" si="14"/>
        <v>40461.623999999938</v>
      </c>
    </row>
    <row r="42" spans="1:39" x14ac:dyDescent="0.2">
      <c r="A42" s="2" t="s">
        <v>23</v>
      </c>
      <c r="B42" s="2">
        <v>154</v>
      </c>
      <c r="C42" s="15" t="s">
        <v>60</v>
      </c>
      <c r="D42" s="16">
        <f t="shared" si="10"/>
        <v>44.896462155963221</v>
      </c>
      <c r="E42" s="5">
        <v>74.085119999999989</v>
      </c>
      <c r="F42" s="5">
        <v>3326.1597863999941</v>
      </c>
      <c r="H42" s="5">
        <v>0</v>
      </c>
      <c r="I42" s="5">
        <v>0</v>
      </c>
      <c r="K42" s="18">
        <f t="shared" si="17"/>
        <v>74.085119999999989</v>
      </c>
      <c r="L42" s="18">
        <f t="shared" si="18"/>
        <v>3326.1597863999941</v>
      </c>
      <c r="M42" s="18"/>
      <c r="N42" s="18">
        <f t="shared" si="15"/>
        <v>166.30798931999971</v>
      </c>
      <c r="O42" s="18">
        <f t="shared" si="16"/>
        <v>3492.4677757199938</v>
      </c>
      <c r="Q42" s="5">
        <v>51.482879999999987</v>
      </c>
      <c r="R42" s="5">
        <v>2311.3991735999957</v>
      </c>
      <c r="T42" s="5">
        <v>0</v>
      </c>
      <c r="U42" s="5">
        <v>0</v>
      </c>
      <c r="W42" s="18">
        <f t="shared" si="19"/>
        <v>51.482879999999987</v>
      </c>
      <c r="X42" s="18">
        <f t="shared" si="20"/>
        <v>2311.3991735999957</v>
      </c>
      <c r="Z42" s="18">
        <f t="shared" si="11"/>
        <v>115.56995867999979</v>
      </c>
      <c r="AA42" s="18">
        <f t="shared" si="12"/>
        <v>2426.9691322799954</v>
      </c>
      <c r="AC42" s="5">
        <f t="shared" si="21"/>
        <v>125.56799999999998</v>
      </c>
      <c r="AD42" s="5">
        <f t="shared" si="22"/>
        <v>5637.5589599999894</v>
      </c>
      <c r="AE42" s="5"/>
      <c r="AF42" s="5">
        <f t="shared" si="23"/>
        <v>0</v>
      </c>
      <c r="AG42" s="5">
        <f t="shared" si="24"/>
        <v>0</v>
      </c>
      <c r="AH42" s="5"/>
      <c r="AI42" s="18">
        <f t="shared" si="25"/>
        <v>125.56799999999998</v>
      </c>
      <c r="AJ42" s="18">
        <f t="shared" si="26"/>
        <v>5637.5589599999894</v>
      </c>
      <c r="AL42" s="18">
        <f t="shared" si="13"/>
        <v>281.87794799999949</v>
      </c>
      <c r="AM42" s="18">
        <f t="shared" si="14"/>
        <v>5919.4369079999888</v>
      </c>
    </row>
    <row r="43" spans="1:39" x14ac:dyDescent="0.2">
      <c r="A43" s="2" t="s">
        <v>21</v>
      </c>
      <c r="B43" s="2">
        <v>161</v>
      </c>
      <c r="C43" s="15" t="s">
        <v>42</v>
      </c>
      <c r="D43" s="16">
        <f t="shared" si="10"/>
        <v>25.494166666666668</v>
      </c>
      <c r="E43" s="5">
        <v>0</v>
      </c>
      <c r="F43" s="5">
        <v>0</v>
      </c>
      <c r="H43" s="5">
        <v>0</v>
      </c>
      <c r="I43" s="5">
        <v>0</v>
      </c>
      <c r="K43" s="18">
        <f t="shared" si="17"/>
        <v>0</v>
      </c>
      <c r="L43" s="18">
        <f t="shared" si="18"/>
        <v>0</v>
      </c>
      <c r="M43" s="18"/>
      <c r="N43" s="18">
        <f t="shared" si="15"/>
        <v>0</v>
      </c>
      <c r="O43" s="18">
        <f t="shared" si="16"/>
        <v>0</v>
      </c>
      <c r="Q43" s="5">
        <v>12</v>
      </c>
      <c r="R43" s="5">
        <v>305.93</v>
      </c>
      <c r="T43" s="5">
        <v>0</v>
      </c>
      <c r="U43" s="5">
        <v>0</v>
      </c>
      <c r="W43" s="18">
        <f t="shared" si="19"/>
        <v>12</v>
      </c>
      <c r="X43" s="18">
        <f t="shared" si="20"/>
        <v>305.93</v>
      </c>
      <c r="Z43" s="18">
        <f t="shared" si="11"/>
        <v>15.296500000000002</v>
      </c>
      <c r="AA43" s="18">
        <f t="shared" si="12"/>
        <v>321.22649999999999</v>
      </c>
      <c r="AC43" s="5">
        <f t="shared" si="21"/>
        <v>12</v>
      </c>
      <c r="AD43" s="5">
        <f t="shared" si="22"/>
        <v>305.93</v>
      </c>
      <c r="AE43" s="5"/>
      <c r="AF43" s="5">
        <f t="shared" si="23"/>
        <v>0</v>
      </c>
      <c r="AG43" s="5">
        <f t="shared" si="24"/>
        <v>0</v>
      </c>
      <c r="AH43" s="5"/>
      <c r="AI43" s="18">
        <f t="shared" si="25"/>
        <v>12</v>
      </c>
      <c r="AJ43" s="18">
        <f t="shared" si="26"/>
        <v>305.93</v>
      </c>
      <c r="AL43" s="18">
        <f t="shared" si="13"/>
        <v>15.296500000000002</v>
      </c>
      <c r="AM43" s="18">
        <f t="shared" si="14"/>
        <v>321.22649999999999</v>
      </c>
    </row>
    <row r="44" spans="1:39" x14ac:dyDescent="0.2">
      <c r="A44" s="2" t="s">
        <v>51</v>
      </c>
      <c r="B44" s="2">
        <v>164</v>
      </c>
      <c r="C44" s="15" t="s">
        <v>61</v>
      </c>
      <c r="D44" s="16">
        <f t="shared" si="10"/>
        <v>22.623674698795178</v>
      </c>
      <c r="E44" s="5">
        <v>160.5</v>
      </c>
      <c r="F44" s="5">
        <v>3630.91</v>
      </c>
      <c r="H44" s="5">
        <v>22</v>
      </c>
      <c r="I44" s="5">
        <v>747.7</v>
      </c>
      <c r="K44" s="18">
        <f t="shared" si="17"/>
        <v>182.5</v>
      </c>
      <c r="L44" s="18">
        <f t="shared" si="18"/>
        <v>4378.6099999999997</v>
      </c>
      <c r="M44" s="18"/>
      <c r="N44" s="18">
        <f t="shared" si="15"/>
        <v>218.93049999999999</v>
      </c>
      <c r="O44" s="18">
        <f t="shared" si="16"/>
        <v>4597.5405000000001</v>
      </c>
      <c r="Q44" s="5">
        <v>5.5</v>
      </c>
      <c r="R44" s="5">
        <v>124.62</v>
      </c>
      <c r="T44" s="5">
        <v>3</v>
      </c>
      <c r="U44" s="5">
        <v>100.28</v>
      </c>
      <c r="W44" s="18">
        <f t="shared" si="19"/>
        <v>8.5</v>
      </c>
      <c r="X44" s="18">
        <f t="shared" si="20"/>
        <v>224.9</v>
      </c>
      <c r="Z44" s="18">
        <f t="shared" si="11"/>
        <v>11.245000000000001</v>
      </c>
      <c r="AA44" s="18">
        <f t="shared" si="12"/>
        <v>236.14500000000001</v>
      </c>
      <c r="AC44" s="5">
        <f t="shared" si="21"/>
        <v>166</v>
      </c>
      <c r="AD44" s="5">
        <f t="shared" si="22"/>
        <v>3755.5299999999997</v>
      </c>
      <c r="AE44" s="5"/>
      <c r="AF44" s="5">
        <f t="shared" si="23"/>
        <v>25</v>
      </c>
      <c r="AG44" s="5">
        <f t="shared" si="24"/>
        <v>847.98</v>
      </c>
      <c r="AH44" s="5"/>
      <c r="AI44" s="18">
        <f t="shared" si="25"/>
        <v>191</v>
      </c>
      <c r="AJ44" s="18">
        <f t="shared" si="26"/>
        <v>4603.51</v>
      </c>
      <c r="AL44" s="18">
        <f t="shared" si="13"/>
        <v>230.17550000000003</v>
      </c>
      <c r="AM44" s="18">
        <f t="shared" si="14"/>
        <v>4833.6855000000005</v>
      </c>
    </row>
    <row r="45" spans="1:39" x14ac:dyDescent="0.2">
      <c r="A45" s="2" t="s">
        <v>51</v>
      </c>
      <c r="B45" s="2">
        <v>167</v>
      </c>
      <c r="C45" s="15" t="s">
        <v>62</v>
      </c>
      <c r="D45" s="16">
        <f t="shared" si="10"/>
        <v>22.040000000000003</v>
      </c>
      <c r="E45" s="5">
        <v>7.5</v>
      </c>
      <c r="F45" s="5">
        <v>165.3</v>
      </c>
      <c r="H45" s="5">
        <v>25.5</v>
      </c>
      <c r="I45" s="5">
        <v>843.06000000000006</v>
      </c>
      <c r="K45" s="18">
        <f t="shared" si="17"/>
        <v>33</v>
      </c>
      <c r="L45" s="18">
        <f t="shared" si="18"/>
        <v>1008.3600000000001</v>
      </c>
      <c r="M45" s="18"/>
      <c r="N45" s="18">
        <f t="shared" si="15"/>
        <v>50.418000000000006</v>
      </c>
      <c r="O45" s="18">
        <f t="shared" si="16"/>
        <v>1058.7780000000002</v>
      </c>
      <c r="Q45" s="5">
        <v>12</v>
      </c>
      <c r="R45" s="5">
        <v>264.48</v>
      </c>
      <c r="T45" s="5">
        <v>3.5</v>
      </c>
      <c r="U45" s="5">
        <v>115.71000000000001</v>
      </c>
      <c r="W45" s="18">
        <f t="shared" si="19"/>
        <v>15.5</v>
      </c>
      <c r="X45" s="18">
        <f t="shared" si="20"/>
        <v>380.19000000000005</v>
      </c>
      <c r="Z45" s="18">
        <f t="shared" si="11"/>
        <v>19.009500000000003</v>
      </c>
      <c r="AA45" s="18">
        <f t="shared" si="12"/>
        <v>399.19950000000006</v>
      </c>
      <c r="AC45" s="5">
        <f t="shared" si="21"/>
        <v>19.5</v>
      </c>
      <c r="AD45" s="5">
        <f t="shared" si="22"/>
        <v>429.78000000000003</v>
      </c>
      <c r="AE45" s="5"/>
      <c r="AF45" s="5">
        <f t="shared" si="23"/>
        <v>29</v>
      </c>
      <c r="AG45" s="5">
        <f t="shared" si="24"/>
        <v>958.7700000000001</v>
      </c>
      <c r="AH45" s="5"/>
      <c r="AI45" s="18">
        <f t="shared" si="25"/>
        <v>48.5</v>
      </c>
      <c r="AJ45" s="18">
        <f t="shared" si="26"/>
        <v>1388.5500000000002</v>
      </c>
      <c r="AL45" s="18">
        <f t="shared" si="13"/>
        <v>69.427500000000009</v>
      </c>
      <c r="AM45" s="18">
        <f t="shared" si="14"/>
        <v>1457.9775000000002</v>
      </c>
    </row>
    <row r="46" spans="1:39" x14ac:dyDescent="0.2">
      <c r="A46" s="2" t="s">
        <v>51</v>
      </c>
      <c r="B46" s="2">
        <v>168</v>
      </c>
      <c r="C46" s="15" t="s">
        <v>56</v>
      </c>
      <c r="D46" s="16">
        <f t="shared" si="10"/>
        <v>23.812333333333335</v>
      </c>
      <c r="E46" s="5">
        <v>13.5</v>
      </c>
      <c r="F46" s="5">
        <v>318.37</v>
      </c>
      <c r="H46" s="5">
        <v>8</v>
      </c>
      <c r="I46" s="5">
        <v>293.58</v>
      </c>
      <c r="K46" s="18">
        <f t="shared" si="17"/>
        <v>21.5</v>
      </c>
      <c r="L46" s="18">
        <f t="shared" si="18"/>
        <v>611.95000000000005</v>
      </c>
      <c r="M46" s="18"/>
      <c r="N46" s="18">
        <f t="shared" si="15"/>
        <v>30.597500000000004</v>
      </c>
      <c r="O46" s="18">
        <f t="shared" si="16"/>
        <v>642.54750000000001</v>
      </c>
      <c r="Q46" s="5">
        <v>16.5</v>
      </c>
      <c r="R46" s="5">
        <v>396</v>
      </c>
      <c r="T46" s="5">
        <v>3.5</v>
      </c>
      <c r="U46" s="5">
        <v>126</v>
      </c>
      <c r="W46" s="18">
        <f t="shared" si="19"/>
        <v>20</v>
      </c>
      <c r="X46" s="18">
        <f t="shared" si="20"/>
        <v>522</v>
      </c>
      <c r="Z46" s="18">
        <f t="shared" si="11"/>
        <v>26.1</v>
      </c>
      <c r="AA46" s="18">
        <f t="shared" si="12"/>
        <v>548.1</v>
      </c>
      <c r="AC46" s="5">
        <f t="shared" si="21"/>
        <v>30</v>
      </c>
      <c r="AD46" s="5">
        <f t="shared" si="22"/>
        <v>714.37</v>
      </c>
      <c r="AE46" s="5"/>
      <c r="AF46" s="5">
        <f t="shared" si="23"/>
        <v>11.5</v>
      </c>
      <c r="AG46" s="5">
        <f t="shared" si="24"/>
        <v>419.58</v>
      </c>
      <c r="AH46" s="5"/>
      <c r="AI46" s="18">
        <f t="shared" si="25"/>
        <v>41.5</v>
      </c>
      <c r="AJ46" s="18">
        <f t="shared" si="26"/>
        <v>1133.95</v>
      </c>
      <c r="AL46" s="18">
        <f t="shared" si="13"/>
        <v>56.697500000000005</v>
      </c>
      <c r="AM46" s="18">
        <f t="shared" si="14"/>
        <v>1190.6475</v>
      </c>
    </row>
    <row r="47" spans="1:39" x14ac:dyDescent="0.2">
      <c r="A47" s="2" t="s">
        <v>21</v>
      </c>
      <c r="B47" s="2">
        <v>170</v>
      </c>
      <c r="C47" s="15" t="s">
        <v>42</v>
      </c>
      <c r="D47" s="16">
        <f t="shared" si="10"/>
        <v>23.412631578947369</v>
      </c>
      <c r="E47" s="5">
        <v>10</v>
      </c>
      <c r="F47" s="5">
        <v>226.95999999999998</v>
      </c>
      <c r="K47" s="18">
        <f t="shared" si="17"/>
        <v>10</v>
      </c>
      <c r="L47" s="18">
        <f t="shared" si="18"/>
        <v>226.95999999999998</v>
      </c>
      <c r="M47" s="18"/>
      <c r="N47" s="18">
        <f t="shared" si="15"/>
        <v>11.347999999999999</v>
      </c>
      <c r="O47" s="18">
        <f t="shared" si="16"/>
        <v>238.30799999999999</v>
      </c>
      <c r="Q47" s="5">
        <v>18.5</v>
      </c>
      <c r="R47" s="5">
        <v>440.3</v>
      </c>
      <c r="T47" s="5">
        <v>0.5</v>
      </c>
      <c r="U47" s="5">
        <v>18.059999999999999</v>
      </c>
      <c r="W47" s="18">
        <f t="shared" si="19"/>
        <v>19</v>
      </c>
      <c r="X47" s="18">
        <f t="shared" si="20"/>
        <v>458.36</v>
      </c>
      <c r="Z47" s="18">
        <f t="shared" si="11"/>
        <v>22.918000000000003</v>
      </c>
      <c r="AA47" s="18">
        <f t="shared" si="12"/>
        <v>481.27800000000002</v>
      </c>
      <c r="AC47" s="5">
        <f t="shared" si="21"/>
        <v>28.5</v>
      </c>
      <c r="AD47" s="5">
        <f t="shared" si="22"/>
        <v>667.26</v>
      </c>
      <c r="AE47" s="5"/>
      <c r="AF47" s="5">
        <f t="shared" si="23"/>
        <v>0.5</v>
      </c>
      <c r="AG47" s="5">
        <f t="shared" si="24"/>
        <v>18.059999999999999</v>
      </c>
      <c r="AH47" s="5"/>
      <c r="AI47" s="18">
        <f t="shared" si="25"/>
        <v>29</v>
      </c>
      <c r="AJ47" s="18">
        <f t="shared" si="26"/>
        <v>685.31999999999994</v>
      </c>
      <c r="AL47" s="18">
        <f t="shared" si="13"/>
        <v>34.265999999999998</v>
      </c>
      <c r="AM47" s="18">
        <f t="shared" si="14"/>
        <v>719.5859999999999</v>
      </c>
    </row>
    <row r="48" spans="1:39" x14ac:dyDescent="0.2">
      <c r="A48" s="2" t="s">
        <v>51</v>
      </c>
      <c r="B48" s="2">
        <v>171</v>
      </c>
      <c r="C48" s="15" t="s">
        <v>61</v>
      </c>
      <c r="D48" s="16">
        <f t="shared" si="10"/>
        <v>20.860411764705887</v>
      </c>
      <c r="E48" s="5">
        <v>169</v>
      </c>
      <c r="F48" s="5">
        <v>3525.6400000000008</v>
      </c>
      <c r="H48" s="5">
        <v>18</v>
      </c>
      <c r="I48" s="5">
        <v>566.84</v>
      </c>
      <c r="K48" s="18">
        <f t="shared" si="17"/>
        <v>187</v>
      </c>
      <c r="L48" s="18">
        <f t="shared" si="18"/>
        <v>4092.4800000000009</v>
      </c>
      <c r="M48" s="18"/>
      <c r="N48" s="18">
        <f t="shared" si="15"/>
        <v>204.62400000000005</v>
      </c>
      <c r="O48" s="18">
        <f t="shared" si="16"/>
        <v>4297.1040000000012</v>
      </c>
      <c r="Q48" s="5">
        <v>1</v>
      </c>
      <c r="R48" s="5">
        <v>20.63</v>
      </c>
      <c r="T48" s="5">
        <v>4.5</v>
      </c>
      <c r="U48" s="5">
        <v>142.01999999999998</v>
      </c>
      <c r="W48" s="18">
        <f t="shared" si="19"/>
        <v>5.5</v>
      </c>
      <c r="X48" s="18">
        <f t="shared" si="20"/>
        <v>162.64999999999998</v>
      </c>
      <c r="Z48" s="18">
        <f t="shared" si="11"/>
        <v>8.1324999999999985</v>
      </c>
      <c r="AA48" s="18">
        <f t="shared" si="12"/>
        <v>170.78249999999997</v>
      </c>
      <c r="AC48" s="5">
        <f t="shared" si="21"/>
        <v>170</v>
      </c>
      <c r="AD48" s="5">
        <f t="shared" si="22"/>
        <v>3546.2700000000009</v>
      </c>
      <c r="AE48" s="5"/>
      <c r="AF48" s="5">
        <f t="shared" si="23"/>
        <v>22.5</v>
      </c>
      <c r="AG48" s="5">
        <f t="shared" si="24"/>
        <v>708.86</v>
      </c>
      <c r="AH48" s="5"/>
      <c r="AI48" s="18">
        <f t="shared" si="25"/>
        <v>192.5</v>
      </c>
      <c r="AJ48" s="18">
        <f t="shared" si="26"/>
        <v>4255.130000000001</v>
      </c>
      <c r="AL48" s="18">
        <f t="shared" si="13"/>
        <v>212.75650000000007</v>
      </c>
      <c r="AM48" s="18">
        <f t="shared" si="14"/>
        <v>4467.8865000000014</v>
      </c>
    </row>
    <row r="49" spans="1:39" x14ac:dyDescent="0.2">
      <c r="A49" s="2" t="s">
        <v>51</v>
      </c>
      <c r="B49" s="2">
        <v>175</v>
      </c>
      <c r="C49" s="15" t="s">
        <v>61</v>
      </c>
      <c r="D49" s="16">
        <f t="shared" si="10"/>
        <v>21.244044444444445</v>
      </c>
      <c r="E49" s="5">
        <v>225</v>
      </c>
      <c r="F49" s="5">
        <v>4779.91</v>
      </c>
      <c r="H49" s="5">
        <v>3</v>
      </c>
      <c r="I49" s="5">
        <v>95.6</v>
      </c>
      <c r="K49" s="18">
        <f t="shared" si="17"/>
        <v>228</v>
      </c>
      <c r="L49" s="18">
        <f t="shared" si="18"/>
        <v>4875.51</v>
      </c>
      <c r="M49" s="18"/>
      <c r="N49" s="18">
        <f t="shared" si="15"/>
        <v>243.77550000000002</v>
      </c>
      <c r="O49" s="18">
        <f t="shared" si="16"/>
        <v>5119.2855</v>
      </c>
      <c r="Q49" s="5">
        <v>0</v>
      </c>
      <c r="R49" s="5">
        <v>0</v>
      </c>
      <c r="T49" s="5">
        <v>0</v>
      </c>
      <c r="U49" s="5">
        <v>0</v>
      </c>
      <c r="W49" s="18">
        <f t="shared" si="19"/>
        <v>0</v>
      </c>
      <c r="X49" s="18">
        <f t="shared" si="20"/>
        <v>0</v>
      </c>
      <c r="Z49" s="18">
        <f t="shared" si="11"/>
        <v>0</v>
      </c>
      <c r="AA49" s="18">
        <f t="shared" si="12"/>
        <v>0</v>
      </c>
      <c r="AC49" s="5">
        <f t="shared" si="21"/>
        <v>225</v>
      </c>
      <c r="AD49" s="5">
        <f t="shared" si="22"/>
        <v>4779.91</v>
      </c>
      <c r="AE49" s="5"/>
      <c r="AF49" s="5">
        <f t="shared" si="23"/>
        <v>3</v>
      </c>
      <c r="AG49" s="5">
        <f t="shared" si="24"/>
        <v>95.6</v>
      </c>
      <c r="AH49" s="5"/>
      <c r="AI49" s="18">
        <f t="shared" si="25"/>
        <v>228</v>
      </c>
      <c r="AJ49" s="18">
        <f t="shared" si="26"/>
        <v>4875.51</v>
      </c>
      <c r="AL49" s="18">
        <f t="shared" si="13"/>
        <v>243.77550000000002</v>
      </c>
      <c r="AM49" s="18">
        <f t="shared" si="14"/>
        <v>5119.2855</v>
      </c>
    </row>
    <row r="50" spans="1:39" x14ac:dyDescent="0.2">
      <c r="A50" s="2" t="s">
        <v>23</v>
      </c>
      <c r="B50" s="2">
        <v>181</v>
      </c>
      <c r="C50" s="15" t="s">
        <v>63</v>
      </c>
      <c r="D50" s="16">
        <f t="shared" si="10"/>
        <v>28.253345345345348</v>
      </c>
      <c r="E50" s="5">
        <v>70.729199999999992</v>
      </c>
      <c r="F50" s="5">
        <v>1998.3365136</v>
      </c>
      <c r="H50" s="5">
        <v>0</v>
      </c>
      <c r="I50" s="5">
        <v>0</v>
      </c>
      <c r="K50" s="18">
        <f t="shared" si="17"/>
        <v>70.729199999999992</v>
      </c>
      <c r="L50" s="18">
        <f t="shared" si="18"/>
        <v>1998.3365136</v>
      </c>
      <c r="M50" s="18"/>
      <c r="N50" s="18">
        <f t="shared" si="15"/>
        <v>99.916825680000002</v>
      </c>
      <c r="O50" s="18">
        <f t="shared" si="16"/>
        <v>2098.2533392800001</v>
      </c>
      <c r="Q50" s="5">
        <v>49.150799999999997</v>
      </c>
      <c r="R50" s="5">
        <v>1388.6745264000001</v>
      </c>
      <c r="T50" s="5">
        <v>0</v>
      </c>
      <c r="U50" s="5">
        <v>0</v>
      </c>
      <c r="W50" s="18">
        <f t="shared" si="19"/>
        <v>49.150799999999997</v>
      </c>
      <c r="X50" s="18">
        <f t="shared" si="20"/>
        <v>1388.6745264000001</v>
      </c>
      <c r="Z50" s="18">
        <f t="shared" si="11"/>
        <v>69.433726320000005</v>
      </c>
      <c r="AA50" s="18">
        <f t="shared" si="12"/>
        <v>1458.1082527200001</v>
      </c>
      <c r="AC50" s="5">
        <f t="shared" si="21"/>
        <v>119.88</v>
      </c>
      <c r="AD50" s="5">
        <f t="shared" si="22"/>
        <v>3387.0110400000003</v>
      </c>
      <c r="AE50" s="5"/>
      <c r="AF50" s="5">
        <f t="shared" si="23"/>
        <v>0</v>
      </c>
      <c r="AG50" s="5">
        <f t="shared" si="24"/>
        <v>0</v>
      </c>
      <c r="AH50" s="5"/>
      <c r="AI50" s="18">
        <f t="shared" si="25"/>
        <v>119.88</v>
      </c>
      <c r="AJ50" s="18">
        <f t="shared" si="26"/>
        <v>3387.0110400000003</v>
      </c>
      <c r="AL50" s="18">
        <f t="shared" si="13"/>
        <v>169.35055200000002</v>
      </c>
      <c r="AM50" s="18">
        <f t="shared" si="14"/>
        <v>3556.3615920000002</v>
      </c>
    </row>
    <row r="51" spans="1:39" x14ac:dyDescent="0.2">
      <c r="A51" s="2" t="s">
        <v>27</v>
      </c>
      <c r="B51" s="2">
        <v>183</v>
      </c>
      <c r="C51" s="15" t="s">
        <v>38</v>
      </c>
      <c r="D51" s="16">
        <f t="shared" si="10"/>
        <v>22.291699999999992</v>
      </c>
      <c r="E51" s="5">
        <v>80.5</v>
      </c>
      <c r="F51" s="5">
        <v>1794.9399999999994</v>
      </c>
      <c r="H51" s="5">
        <v>24.5</v>
      </c>
      <c r="I51" s="5">
        <v>818.96</v>
      </c>
      <c r="K51" s="18">
        <f t="shared" si="17"/>
        <v>105</v>
      </c>
      <c r="L51" s="18">
        <f t="shared" si="18"/>
        <v>2613.8999999999996</v>
      </c>
      <c r="M51" s="18"/>
      <c r="N51" s="18">
        <f t="shared" si="15"/>
        <v>130.69499999999999</v>
      </c>
      <c r="O51" s="18">
        <f t="shared" si="16"/>
        <v>2744.5949999999998</v>
      </c>
      <c r="Q51" s="5">
        <v>19.5</v>
      </c>
      <c r="R51" s="5">
        <v>434.23</v>
      </c>
      <c r="T51" s="5">
        <v>0</v>
      </c>
      <c r="U51" s="5">
        <v>0</v>
      </c>
      <c r="W51" s="18">
        <f t="shared" si="19"/>
        <v>19.5</v>
      </c>
      <c r="X51" s="18">
        <f t="shared" si="20"/>
        <v>434.23</v>
      </c>
      <c r="Z51" s="18">
        <f t="shared" si="11"/>
        <v>21.711500000000001</v>
      </c>
      <c r="AA51" s="18">
        <f t="shared" si="12"/>
        <v>455.94150000000002</v>
      </c>
      <c r="AC51" s="5">
        <f t="shared" si="21"/>
        <v>100</v>
      </c>
      <c r="AD51" s="5">
        <f t="shared" si="22"/>
        <v>2229.1699999999992</v>
      </c>
      <c r="AE51" s="5"/>
      <c r="AF51" s="5">
        <f t="shared" si="23"/>
        <v>24.5</v>
      </c>
      <c r="AG51" s="5">
        <f t="shared" si="24"/>
        <v>818.96</v>
      </c>
      <c r="AH51" s="5"/>
      <c r="AI51" s="18">
        <f t="shared" si="25"/>
        <v>124.5</v>
      </c>
      <c r="AJ51" s="18">
        <f t="shared" si="26"/>
        <v>3048.1299999999992</v>
      </c>
      <c r="AL51" s="18">
        <f t="shared" si="13"/>
        <v>152.40649999999997</v>
      </c>
      <c r="AM51" s="18">
        <f t="shared" si="14"/>
        <v>3200.5364999999993</v>
      </c>
    </row>
    <row r="52" spans="1:39" x14ac:dyDescent="0.2">
      <c r="A52" s="2" t="s">
        <v>51</v>
      </c>
      <c r="B52" s="2">
        <v>184</v>
      </c>
      <c r="C52" s="15" t="s">
        <v>61</v>
      </c>
      <c r="D52" s="16">
        <f t="shared" si="10"/>
        <v>21.900000000000006</v>
      </c>
      <c r="E52" s="5">
        <v>236.5</v>
      </c>
      <c r="F52" s="5">
        <v>5179.3500000000013</v>
      </c>
      <c r="H52" s="5">
        <v>33.5</v>
      </c>
      <c r="I52" s="5">
        <v>1100.49</v>
      </c>
      <c r="K52" s="18">
        <f t="shared" si="17"/>
        <v>270</v>
      </c>
      <c r="L52" s="18">
        <f t="shared" si="18"/>
        <v>6279.8400000000011</v>
      </c>
      <c r="M52" s="18"/>
      <c r="N52" s="18">
        <f t="shared" si="15"/>
        <v>313.99200000000008</v>
      </c>
      <c r="O52" s="18">
        <f t="shared" si="16"/>
        <v>6593.8320000000012</v>
      </c>
      <c r="Q52" s="5">
        <v>5</v>
      </c>
      <c r="R52" s="5">
        <v>109.5</v>
      </c>
      <c r="T52" s="5">
        <v>4</v>
      </c>
      <c r="U52" s="5">
        <v>131.4</v>
      </c>
      <c r="W52" s="18">
        <f t="shared" si="19"/>
        <v>9</v>
      </c>
      <c r="X52" s="18">
        <f t="shared" si="20"/>
        <v>240.9</v>
      </c>
      <c r="Z52" s="18">
        <f t="shared" si="11"/>
        <v>12.045000000000002</v>
      </c>
      <c r="AA52" s="18">
        <f t="shared" si="12"/>
        <v>252.94499999999999</v>
      </c>
      <c r="AC52" s="5">
        <f t="shared" si="21"/>
        <v>241.5</v>
      </c>
      <c r="AD52" s="5">
        <f t="shared" si="22"/>
        <v>5288.8500000000013</v>
      </c>
      <c r="AE52" s="5"/>
      <c r="AF52" s="5">
        <f t="shared" si="23"/>
        <v>37.5</v>
      </c>
      <c r="AG52" s="5">
        <f t="shared" si="24"/>
        <v>1231.8900000000001</v>
      </c>
      <c r="AH52" s="5"/>
      <c r="AI52" s="18">
        <f t="shared" si="25"/>
        <v>279</v>
      </c>
      <c r="AJ52" s="18">
        <f t="shared" si="26"/>
        <v>6520.7400000000016</v>
      </c>
      <c r="AL52" s="18">
        <f t="shared" si="13"/>
        <v>326.03700000000009</v>
      </c>
      <c r="AM52" s="18">
        <f t="shared" si="14"/>
        <v>6846.7770000000019</v>
      </c>
    </row>
    <row r="53" spans="1:39" x14ac:dyDescent="0.2">
      <c r="A53" s="2" t="s">
        <v>27</v>
      </c>
      <c r="B53" s="2">
        <v>185</v>
      </c>
      <c r="C53" s="15" t="s">
        <v>64</v>
      </c>
      <c r="D53" s="16">
        <f t="shared" si="10"/>
        <v>21.287980255751521</v>
      </c>
      <c r="E53" s="5">
        <v>68.542479999999998</v>
      </c>
      <c r="F53" s="5">
        <v>1427.9633199999998</v>
      </c>
      <c r="H53" s="5">
        <v>19.5</v>
      </c>
      <c r="I53" s="5">
        <v>634.81999999999994</v>
      </c>
      <c r="K53" s="18">
        <f t="shared" si="17"/>
        <v>88.042479999999998</v>
      </c>
      <c r="L53" s="18">
        <f t="shared" si="18"/>
        <v>2062.7833199999995</v>
      </c>
      <c r="M53" s="18"/>
      <c r="N53" s="18">
        <f t="shared" si="15"/>
        <v>103.13916599999999</v>
      </c>
      <c r="O53" s="18">
        <f t="shared" si="16"/>
        <v>2165.9224859999995</v>
      </c>
      <c r="Q53" s="5">
        <v>70.029520000000005</v>
      </c>
      <c r="R53" s="5">
        <v>1521.9546799999998</v>
      </c>
      <c r="T53" s="5">
        <v>17.5</v>
      </c>
      <c r="U53" s="5">
        <v>563.64</v>
      </c>
      <c r="W53" s="18">
        <f t="shared" si="19"/>
        <v>87.529520000000005</v>
      </c>
      <c r="X53" s="18">
        <f t="shared" si="20"/>
        <v>2085.5946799999997</v>
      </c>
      <c r="Z53" s="18">
        <f t="shared" si="11"/>
        <v>104.27973399999999</v>
      </c>
      <c r="AA53" s="18">
        <f t="shared" si="12"/>
        <v>2189.8744139999999</v>
      </c>
      <c r="AC53" s="5">
        <f t="shared" si="21"/>
        <v>138.572</v>
      </c>
      <c r="AD53" s="5">
        <f t="shared" si="22"/>
        <v>2949.9179999999997</v>
      </c>
      <c r="AE53" s="5"/>
      <c r="AF53" s="5">
        <f t="shared" si="23"/>
        <v>37</v>
      </c>
      <c r="AG53" s="5">
        <f t="shared" si="24"/>
        <v>1198.46</v>
      </c>
      <c r="AH53" s="5"/>
      <c r="AI53" s="18">
        <f t="shared" si="25"/>
        <v>175.572</v>
      </c>
      <c r="AJ53" s="18">
        <f t="shared" si="26"/>
        <v>4148.3779999999997</v>
      </c>
      <c r="AL53" s="18">
        <f t="shared" si="13"/>
        <v>207.41890000000001</v>
      </c>
      <c r="AM53" s="18">
        <f t="shared" si="14"/>
        <v>4355.7968999999994</v>
      </c>
    </row>
    <row r="54" spans="1:39" x14ac:dyDescent="0.2">
      <c r="A54" s="2" t="s">
        <v>23</v>
      </c>
      <c r="B54" s="2">
        <v>188</v>
      </c>
      <c r="C54" s="15" t="s">
        <v>65</v>
      </c>
      <c r="D54" s="16">
        <f t="shared" si="10"/>
        <v>43.615445544554419</v>
      </c>
      <c r="E54" s="5">
        <v>70.792919999999981</v>
      </c>
      <c r="F54" s="5">
        <v>3087.6647471999968</v>
      </c>
      <c r="H54" s="5">
        <v>0</v>
      </c>
      <c r="I54" s="5">
        <v>0</v>
      </c>
      <c r="K54" s="18">
        <f t="shared" si="17"/>
        <v>70.792919999999981</v>
      </c>
      <c r="L54" s="18">
        <f t="shared" si="18"/>
        <v>3087.6647471999968</v>
      </c>
      <c r="M54" s="18"/>
      <c r="N54" s="18">
        <f t="shared" si="15"/>
        <v>154.38323735999984</v>
      </c>
      <c r="O54" s="18">
        <f t="shared" si="16"/>
        <v>3242.0479845599966</v>
      </c>
      <c r="Q54" s="5">
        <v>49.19507999999999</v>
      </c>
      <c r="R54" s="5">
        <v>2145.6653327999979</v>
      </c>
      <c r="T54" s="5">
        <v>0</v>
      </c>
      <c r="U54" s="5">
        <v>0</v>
      </c>
      <c r="W54" s="18">
        <f t="shared" si="19"/>
        <v>49.19507999999999</v>
      </c>
      <c r="X54" s="18">
        <f t="shared" si="20"/>
        <v>2145.6653327999979</v>
      </c>
      <c r="Z54" s="18">
        <f t="shared" si="11"/>
        <v>107.28326663999991</v>
      </c>
      <c r="AA54" s="18">
        <f t="shared" si="12"/>
        <v>2252.9485994399979</v>
      </c>
      <c r="AC54" s="5">
        <f t="shared" si="21"/>
        <v>119.98799999999997</v>
      </c>
      <c r="AD54" s="5">
        <f t="shared" si="22"/>
        <v>5233.3300799999943</v>
      </c>
      <c r="AE54" s="5"/>
      <c r="AF54" s="5">
        <f t="shared" si="23"/>
        <v>0</v>
      </c>
      <c r="AG54" s="5">
        <f t="shared" si="24"/>
        <v>0</v>
      </c>
      <c r="AH54" s="5"/>
      <c r="AI54" s="18">
        <f t="shared" si="25"/>
        <v>119.98799999999997</v>
      </c>
      <c r="AJ54" s="18">
        <f t="shared" si="26"/>
        <v>5233.3300799999943</v>
      </c>
      <c r="AL54" s="18">
        <f t="shared" si="13"/>
        <v>261.66650399999975</v>
      </c>
      <c r="AM54" s="18">
        <f t="shared" si="14"/>
        <v>5494.9965839999941</v>
      </c>
    </row>
    <row r="55" spans="1:39" x14ac:dyDescent="0.2">
      <c r="A55" s="2" t="s">
        <v>27</v>
      </c>
      <c r="B55" s="2">
        <v>189</v>
      </c>
      <c r="C55" s="15" t="s">
        <v>62</v>
      </c>
      <c r="D55" s="16">
        <f t="shared" si="10"/>
        <v>19.579999999999998</v>
      </c>
      <c r="E55" s="5">
        <v>7</v>
      </c>
      <c r="F55" s="5">
        <v>137.06</v>
      </c>
      <c r="H55" s="5">
        <v>20</v>
      </c>
      <c r="I55" s="5">
        <v>587.42000000000007</v>
      </c>
      <c r="K55" s="18">
        <f t="shared" si="17"/>
        <v>27</v>
      </c>
      <c r="L55" s="18">
        <f t="shared" si="18"/>
        <v>724.48</v>
      </c>
      <c r="M55" s="18"/>
      <c r="N55" s="18">
        <f t="shared" si="15"/>
        <v>36.224000000000004</v>
      </c>
      <c r="O55" s="18">
        <f t="shared" si="16"/>
        <v>760.70400000000006</v>
      </c>
      <c r="Q55" s="5">
        <v>30.5</v>
      </c>
      <c r="R55" s="5">
        <v>597.18999999999994</v>
      </c>
      <c r="T55" s="5">
        <v>3</v>
      </c>
      <c r="U55" s="5">
        <v>88.12</v>
      </c>
      <c r="W55" s="18">
        <f t="shared" si="19"/>
        <v>33.5</v>
      </c>
      <c r="X55" s="18">
        <f t="shared" si="20"/>
        <v>685.31</v>
      </c>
      <c r="Z55" s="18">
        <f t="shared" si="11"/>
        <v>34.265499999999996</v>
      </c>
      <c r="AA55" s="18">
        <f t="shared" si="12"/>
        <v>719.57549999999992</v>
      </c>
      <c r="AC55" s="5">
        <f t="shared" si="21"/>
        <v>37.5</v>
      </c>
      <c r="AD55" s="5">
        <f t="shared" si="22"/>
        <v>734.25</v>
      </c>
      <c r="AE55" s="5"/>
      <c r="AF55" s="5">
        <f t="shared" si="23"/>
        <v>23</v>
      </c>
      <c r="AG55" s="5">
        <f t="shared" si="24"/>
        <v>675.54000000000008</v>
      </c>
      <c r="AH55" s="5"/>
      <c r="AI55" s="18">
        <f t="shared" si="25"/>
        <v>60.5</v>
      </c>
      <c r="AJ55" s="18">
        <f t="shared" si="26"/>
        <v>1409.79</v>
      </c>
      <c r="AL55" s="18">
        <f t="shared" si="13"/>
        <v>70.489500000000007</v>
      </c>
      <c r="AM55" s="18">
        <f t="shared" si="14"/>
        <v>1480.2794999999999</v>
      </c>
    </row>
    <row r="56" spans="1:39" x14ac:dyDescent="0.2">
      <c r="A56" s="2" t="s">
        <v>21</v>
      </c>
      <c r="B56" s="2">
        <v>193</v>
      </c>
      <c r="C56" s="15" t="s">
        <v>66</v>
      </c>
      <c r="D56" s="16">
        <f t="shared" si="10"/>
        <v>51.650588235294144</v>
      </c>
      <c r="E56" s="5">
        <v>0</v>
      </c>
      <c r="F56" s="5">
        <v>0</v>
      </c>
      <c r="H56" s="5">
        <v>0</v>
      </c>
      <c r="I56" s="5">
        <v>0</v>
      </c>
      <c r="K56" s="18">
        <f t="shared" si="17"/>
        <v>0</v>
      </c>
      <c r="L56" s="18">
        <f t="shared" si="18"/>
        <v>0</v>
      </c>
      <c r="M56" s="18"/>
      <c r="N56" s="18">
        <f t="shared" si="15"/>
        <v>0</v>
      </c>
      <c r="O56" s="18">
        <f t="shared" si="16"/>
        <v>0</v>
      </c>
      <c r="Q56" s="5">
        <v>85</v>
      </c>
      <c r="R56" s="5">
        <v>4390.300000000002</v>
      </c>
      <c r="T56" s="5">
        <v>0</v>
      </c>
      <c r="U56" s="5">
        <v>0</v>
      </c>
      <c r="W56" s="18">
        <f t="shared" si="19"/>
        <v>85</v>
      </c>
      <c r="X56" s="18">
        <f t="shared" si="20"/>
        <v>4390.300000000002</v>
      </c>
      <c r="Z56" s="18">
        <f t="shared" si="11"/>
        <v>219.5150000000001</v>
      </c>
      <c r="AA56" s="18">
        <f t="shared" si="12"/>
        <v>4609.8150000000023</v>
      </c>
      <c r="AC56" s="5">
        <f t="shared" si="21"/>
        <v>85</v>
      </c>
      <c r="AD56" s="5">
        <f t="shared" si="22"/>
        <v>4390.300000000002</v>
      </c>
      <c r="AE56" s="5"/>
      <c r="AF56" s="5">
        <f t="shared" si="23"/>
        <v>0</v>
      </c>
      <c r="AG56" s="5">
        <f t="shared" si="24"/>
        <v>0</v>
      </c>
      <c r="AH56" s="5"/>
      <c r="AI56" s="18">
        <f t="shared" si="25"/>
        <v>85</v>
      </c>
      <c r="AJ56" s="18">
        <f t="shared" si="26"/>
        <v>4390.300000000002</v>
      </c>
      <c r="AL56" s="18">
        <f t="shared" si="13"/>
        <v>219.5150000000001</v>
      </c>
      <c r="AM56" s="18">
        <f t="shared" si="14"/>
        <v>4609.8150000000023</v>
      </c>
    </row>
    <row r="57" spans="1:39" x14ac:dyDescent="0.2">
      <c r="A57" s="2" t="s">
        <v>51</v>
      </c>
      <c r="B57" s="2">
        <v>195</v>
      </c>
      <c r="C57" s="15" t="s">
        <v>62</v>
      </c>
      <c r="D57" s="16">
        <f>+L57/K57/1.5</f>
        <v>16.994285714285713</v>
      </c>
      <c r="E57" s="5">
        <v>0</v>
      </c>
      <c r="F57" s="5">
        <v>0</v>
      </c>
      <c r="H57" s="5">
        <v>3.5</v>
      </c>
      <c r="I57" s="5">
        <v>89.22</v>
      </c>
      <c r="K57" s="18">
        <f t="shared" si="17"/>
        <v>3.5</v>
      </c>
      <c r="L57" s="18">
        <f t="shared" si="18"/>
        <v>89.22</v>
      </c>
      <c r="M57" s="18"/>
      <c r="N57" s="18">
        <f t="shared" si="15"/>
        <v>4.4610000000000003</v>
      </c>
      <c r="O57" s="18">
        <f t="shared" si="16"/>
        <v>93.680999999999997</v>
      </c>
      <c r="Q57" s="5">
        <v>0</v>
      </c>
      <c r="R57" s="5">
        <v>0</v>
      </c>
      <c r="T57" s="5">
        <v>0</v>
      </c>
      <c r="U57" s="5">
        <v>0</v>
      </c>
      <c r="W57" s="18">
        <f t="shared" si="19"/>
        <v>0</v>
      </c>
      <c r="X57" s="18">
        <f t="shared" si="20"/>
        <v>0</v>
      </c>
      <c r="Z57" s="18">
        <f t="shared" si="11"/>
        <v>0</v>
      </c>
      <c r="AA57" s="18">
        <f t="shared" si="12"/>
        <v>0</v>
      </c>
      <c r="AC57" s="5">
        <f t="shared" si="21"/>
        <v>0</v>
      </c>
      <c r="AD57" s="5">
        <f t="shared" si="22"/>
        <v>0</v>
      </c>
      <c r="AE57" s="5"/>
      <c r="AF57" s="5">
        <f t="shared" si="23"/>
        <v>3.5</v>
      </c>
      <c r="AG57" s="5">
        <f t="shared" si="24"/>
        <v>89.22</v>
      </c>
      <c r="AH57" s="5"/>
      <c r="AI57" s="18">
        <f t="shared" si="25"/>
        <v>3.5</v>
      </c>
      <c r="AJ57" s="18">
        <f t="shared" si="26"/>
        <v>89.22</v>
      </c>
      <c r="AL57" s="18">
        <f t="shared" si="13"/>
        <v>4.4610000000000003</v>
      </c>
      <c r="AM57" s="18">
        <f t="shared" si="14"/>
        <v>93.680999999999997</v>
      </c>
    </row>
    <row r="58" spans="1:39" x14ac:dyDescent="0.2">
      <c r="A58" s="2" t="s">
        <v>51</v>
      </c>
      <c r="B58" s="2">
        <v>196</v>
      </c>
      <c r="C58" s="15" t="s">
        <v>61</v>
      </c>
      <c r="D58" s="16">
        <f t="shared" si="10"/>
        <v>19.431764705882355</v>
      </c>
      <c r="E58" s="5">
        <v>50.5</v>
      </c>
      <c r="F58" s="5">
        <v>1010</v>
      </c>
      <c r="H58" s="5">
        <v>20</v>
      </c>
      <c r="I58" s="5">
        <v>600</v>
      </c>
      <c r="K58" s="18">
        <f t="shared" si="17"/>
        <v>70.5</v>
      </c>
      <c r="L58" s="18">
        <f t="shared" si="18"/>
        <v>1610</v>
      </c>
      <c r="M58" s="18"/>
      <c r="N58" s="18">
        <f t="shared" si="15"/>
        <v>80.5</v>
      </c>
      <c r="O58" s="18">
        <f t="shared" si="16"/>
        <v>1690.5</v>
      </c>
      <c r="Q58" s="5">
        <v>34.5</v>
      </c>
      <c r="R58" s="5">
        <v>641.70000000000005</v>
      </c>
      <c r="T58" s="5">
        <v>5.5</v>
      </c>
      <c r="U58" s="5">
        <v>165</v>
      </c>
      <c r="W58" s="18">
        <f t="shared" si="19"/>
        <v>40</v>
      </c>
      <c r="X58" s="18">
        <f t="shared" si="20"/>
        <v>806.7</v>
      </c>
      <c r="Z58" s="18">
        <f t="shared" si="11"/>
        <v>40.335000000000008</v>
      </c>
      <c r="AA58" s="18">
        <f t="shared" si="12"/>
        <v>847.03500000000008</v>
      </c>
      <c r="AC58" s="5">
        <f t="shared" si="21"/>
        <v>85</v>
      </c>
      <c r="AD58" s="5">
        <f t="shared" si="22"/>
        <v>1651.7</v>
      </c>
      <c r="AE58" s="5"/>
      <c r="AF58" s="5">
        <f t="shared" si="23"/>
        <v>25.5</v>
      </c>
      <c r="AG58" s="5">
        <f t="shared" si="24"/>
        <v>765</v>
      </c>
      <c r="AH58" s="5"/>
      <c r="AI58" s="18">
        <f t="shared" si="25"/>
        <v>110.5</v>
      </c>
      <c r="AJ58" s="18">
        <f t="shared" si="26"/>
        <v>2416.6999999999998</v>
      </c>
      <c r="AL58" s="18">
        <f t="shared" si="13"/>
        <v>120.83499999999999</v>
      </c>
      <c r="AM58" s="18">
        <f t="shared" si="14"/>
        <v>2537.5349999999999</v>
      </c>
    </row>
    <row r="59" spans="1:39" x14ac:dyDescent="0.2">
      <c r="A59" s="2" t="s">
        <v>51</v>
      </c>
      <c r="B59" s="2">
        <v>197</v>
      </c>
      <c r="C59" s="15" t="s">
        <v>67</v>
      </c>
      <c r="D59" s="16">
        <f t="shared" si="10"/>
        <v>17.113333333333333</v>
      </c>
      <c r="E59" s="5">
        <v>1.5</v>
      </c>
      <c r="F59" s="5">
        <v>25.67</v>
      </c>
      <c r="H59" s="5">
        <v>0</v>
      </c>
      <c r="I59" s="5">
        <v>0</v>
      </c>
      <c r="K59" s="18">
        <f t="shared" si="17"/>
        <v>1.5</v>
      </c>
      <c r="L59" s="18">
        <f t="shared" si="18"/>
        <v>25.67</v>
      </c>
      <c r="M59" s="18"/>
      <c r="N59" s="18">
        <f t="shared" si="15"/>
        <v>1.2835000000000001</v>
      </c>
      <c r="O59" s="18">
        <f t="shared" si="16"/>
        <v>26.953500000000002</v>
      </c>
      <c r="Q59" s="5">
        <v>0</v>
      </c>
      <c r="R59" s="5">
        <v>0</v>
      </c>
      <c r="T59" s="5">
        <v>0</v>
      </c>
      <c r="U59" s="5">
        <v>0</v>
      </c>
      <c r="W59" s="18">
        <f t="shared" si="19"/>
        <v>0</v>
      </c>
      <c r="X59" s="18">
        <f t="shared" si="20"/>
        <v>0</v>
      </c>
      <c r="Z59" s="18">
        <f t="shared" si="11"/>
        <v>0</v>
      </c>
      <c r="AA59" s="18">
        <f t="shared" si="12"/>
        <v>0</v>
      </c>
      <c r="AC59" s="5">
        <f t="shared" si="21"/>
        <v>1.5</v>
      </c>
      <c r="AD59" s="5">
        <f t="shared" si="22"/>
        <v>25.67</v>
      </c>
      <c r="AE59" s="5"/>
      <c r="AF59" s="5">
        <f t="shared" si="23"/>
        <v>0</v>
      </c>
      <c r="AG59" s="5">
        <f t="shared" si="24"/>
        <v>0</v>
      </c>
      <c r="AH59" s="5"/>
      <c r="AI59" s="18">
        <f t="shared" si="25"/>
        <v>1.5</v>
      </c>
      <c r="AJ59" s="18">
        <f t="shared" si="26"/>
        <v>25.67</v>
      </c>
      <c r="AL59" s="18">
        <f t="shared" si="13"/>
        <v>1.2835000000000001</v>
      </c>
      <c r="AM59" s="18">
        <f t="shared" si="14"/>
        <v>26.953500000000002</v>
      </c>
    </row>
    <row r="60" spans="1:39" x14ac:dyDescent="0.2">
      <c r="A60" s="2" t="s">
        <v>47</v>
      </c>
      <c r="B60" s="2">
        <v>198</v>
      </c>
      <c r="C60" s="15" t="s">
        <v>68</v>
      </c>
      <c r="D60" s="16">
        <f t="shared" si="10"/>
        <v>26.174364640883994</v>
      </c>
      <c r="E60" s="5">
        <v>0</v>
      </c>
      <c r="F60" s="5">
        <v>0</v>
      </c>
      <c r="H60" s="5">
        <v>0</v>
      </c>
      <c r="I60" s="5">
        <v>0</v>
      </c>
      <c r="K60" s="18">
        <f t="shared" si="17"/>
        <v>0</v>
      </c>
      <c r="L60" s="18">
        <f t="shared" si="18"/>
        <v>0</v>
      </c>
      <c r="M60" s="18"/>
      <c r="N60" s="18">
        <f t="shared" si="15"/>
        <v>0</v>
      </c>
      <c r="O60" s="18">
        <f t="shared" si="16"/>
        <v>0</v>
      </c>
      <c r="Q60" s="5">
        <v>90.5</v>
      </c>
      <c r="R60" s="5">
        <v>2368.7800000000016</v>
      </c>
      <c r="T60" s="5">
        <v>0</v>
      </c>
      <c r="U60" s="5">
        <v>0</v>
      </c>
      <c r="W60" s="18">
        <f t="shared" si="19"/>
        <v>90.5</v>
      </c>
      <c r="X60" s="18">
        <f t="shared" si="20"/>
        <v>2368.7800000000016</v>
      </c>
      <c r="Z60" s="18">
        <f t="shared" si="11"/>
        <v>118.43900000000008</v>
      </c>
      <c r="AA60" s="18">
        <f t="shared" si="12"/>
        <v>2487.2190000000019</v>
      </c>
      <c r="AC60" s="5">
        <f t="shared" si="21"/>
        <v>90.5</v>
      </c>
      <c r="AD60" s="5">
        <f t="shared" si="22"/>
        <v>2368.7800000000016</v>
      </c>
      <c r="AE60" s="5"/>
      <c r="AF60" s="5">
        <f t="shared" si="23"/>
        <v>0</v>
      </c>
      <c r="AG60" s="5">
        <f t="shared" si="24"/>
        <v>0</v>
      </c>
      <c r="AH60" s="5"/>
      <c r="AI60" s="18">
        <f t="shared" si="25"/>
        <v>90.5</v>
      </c>
      <c r="AJ60" s="18">
        <f t="shared" si="26"/>
        <v>2368.7800000000016</v>
      </c>
      <c r="AL60" s="18">
        <f t="shared" si="13"/>
        <v>118.43900000000008</v>
      </c>
      <c r="AM60" s="18">
        <f t="shared" si="14"/>
        <v>2487.2190000000019</v>
      </c>
    </row>
    <row r="61" spans="1:39" x14ac:dyDescent="0.2">
      <c r="A61" s="2" t="s">
        <v>35</v>
      </c>
      <c r="B61" s="2">
        <v>199</v>
      </c>
      <c r="C61" s="15" t="s">
        <v>36</v>
      </c>
      <c r="D61" s="16">
        <f t="shared" si="10"/>
        <v>17.622659574468088</v>
      </c>
      <c r="E61" s="5">
        <v>94</v>
      </c>
      <c r="F61" s="5">
        <v>1656.5300000000002</v>
      </c>
      <c r="H61" s="5">
        <v>16</v>
      </c>
      <c r="I61" s="5">
        <v>422.74</v>
      </c>
      <c r="K61" s="18">
        <f t="shared" si="17"/>
        <v>110</v>
      </c>
      <c r="L61" s="18">
        <f t="shared" si="18"/>
        <v>2079.2700000000004</v>
      </c>
      <c r="M61" s="18"/>
      <c r="N61" s="18">
        <f t="shared" si="15"/>
        <v>103.96350000000002</v>
      </c>
      <c r="O61" s="18">
        <f t="shared" si="16"/>
        <v>2183.2335000000003</v>
      </c>
      <c r="Q61" s="5">
        <v>0</v>
      </c>
      <c r="R61" s="5">
        <v>0</v>
      </c>
      <c r="T61" s="5">
        <v>0</v>
      </c>
      <c r="U61" s="5">
        <v>0</v>
      </c>
      <c r="W61" s="18">
        <f t="shared" si="19"/>
        <v>0</v>
      </c>
      <c r="X61" s="18">
        <f t="shared" si="20"/>
        <v>0</v>
      </c>
      <c r="Z61" s="18">
        <f t="shared" si="11"/>
        <v>0</v>
      </c>
      <c r="AA61" s="18">
        <f t="shared" si="12"/>
        <v>0</v>
      </c>
      <c r="AC61" s="5">
        <f t="shared" si="21"/>
        <v>94</v>
      </c>
      <c r="AD61" s="5">
        <f t="shared" si="22"/>
        <v>1656.5300000000002</v>
      </c>
      <c r="AE61" s="5"/>
      <c r="AF61" s="5">
        <f t="shared" si="23"/>
        <v>16</v>
      </c>
      <c r="AG61" s="5">
        <f t="shared" si="24"/>
        <v>422.74</v>
      </c>
      <c r="AH61" s="5"/>
      <c r="AI61" s="18">
        <f t="shared" si="25"/>
        <v>110</v>
      </c>
      <c r="AJ61" s="18">
        <f t="shared" si="26"/>
        <v>2079.2700000000004</v>
      </c>
      <c r="AL61" s="18">
        <f t="shared" si="13"/>
        <v>103.96350000000002</v>
      </c>
      <c r="AM61" s="18">
        <f t="shared" si="14"/>
        <v>2183.2335000000003</v>
      </c>
    </row>
    <row r="62" spans="1:39" x14ac:dyDescent="0.2">
      <c r="A62" s="2" t="s">
        <v>27</v>
      </c>
      <c r="B62" s="2">
        <v>201</v>
      </c>
      <c r="C62" s="15" t="s">
        <v>69</v>
      </c>
      <c r="D62" s="16">
        <f t="shared" si="10"/>
        <v>32.001333333333335</v>
      </c>
      <c r="E62" s="5">
        <v>26</v>
      </c>
      <c r="F62" s="5">
        <v>829.2</v>
      </c>
      <c r="H62" s="5">
        <v>0</v>
      </c>
      <c r="I62" s="5">
        <v>0</v>
      </c>
      <c r="K62" s="18">
        <f t="shared" si="17"/>
        <v>26</v>
      </c>
      <c r="L62" s="18">
        <f t="shared" si="18"/>
        <v>829.2</v>
      </c>
      <c r="M62" s="18"/>
      <c r="N62" s="18">
        <f t="shared" si="15"/>
        <v>41.460000000000008</v>
      </c>
      <c r="O62" s="18">
        <f t="shared" si="16"/>
        <v>870.66000000000008</v>
      </c>
      <c r="Q62" s="5">
        <v>4</v>
      </c>
      <c r="R62" s="5">
        <v>130.84</v>
      </c>
      <c r="T62" s="5">
        <v>0</v>
      </c>
      <c r="U62" s="5">
        <v>0</v>
      </c>
      <c r="W62" s="18">
        <f t="shared" si="19"/>
        <v>4</v>
      </c>
      <c r="X62" s="18">
        <f t="shared" si="20"/>
        <v>130.84</v>
      </c>
      <c r="Z62" s="18">
        <f t="shared" si="11"/>
        <v>6.5420000000000007</v>
      </c>
      <c r="AA62" s="18">
        <f t="shared" si="12"/>
        <v>137.38200000000001</v>
      </c>
      <c r="AC62" s="5">
        <f t="shared" si="21"/>
        <v>30</v>
      </c>
      <c r="AD62" s="5">
        <f t="shared" si="22"/>
        <v>960.04000000000008</v>
      </c>
      <c r="AE62" s="5"/>
      <c r="AF62" s="5">
        <f t="shared" si="23"/>
        <v>0</v>
      </c>
      <c r="AG62" s="5">
        <f t="shared" si="24"/>
        <v>0</v>
      </c>
      <c r="AH62" s="5"/>
      <c r="AI62" s="18">
        <f t="shared" si="25"/>
        <v>30</v>
      </c>
      <c r="AJ62" s="18">
        <f t="shared" si="26"/>
        <v>960.04000000000008</v>
      </c>
      <c r="AL62" s="18">
        <f t="shared" si="13"/>
        <v>48.00200000000001</v>
      </c>
      <c r="AM62" s="18">
        <f t="shared" si="14"/>
        <v>1008.0420000000001</v>
      </c>
    </row>
    <row r="63" spans="1:39" x14ac:dyDescent="0.2">
      <c r="A63" s="2" t="s">
        <v>51</v>
      </c>
      <c r="B63" s="2">
        <v>202</v>
      </c>
      <c r="C63" s="15" t="s">
        <v>70</v>
      </c>
      <c r="D63" s="16">
        <f>+I63/H63/1.5</f>
        <v>17.170158730158729</v>
      </c>
      <c r="E63" s="5">
        <v>0</v>
      </c>
      <c r="F63" s="5">
        <v>0</v>
      </c>
      <c r="H63" s="5">
        <v>10.5</v>
      </c>
      <c r="I63" s="5">
        <v>270.43</v>
      </c>
      <c r="K63" s="18">
        <f t="shared" si="17"/>
        <v>10.5</v>
      </c>
      <c r="L63" s="18">
        <f t="shared" si="18"/>
        <v>270.43</v>
      </c>
      <c r="M63" s="18"/>
      <c r="N63" s="18">
        <f t="shared" si="15"/>
        <v>13.521500000000001</v>
      </c>
      <c r="O63" s="18">
        <f t="shared" si="16"/>
        <v>283.95150000000001</v>
      </c>
      <c r="Q63" s="5">
        <v>0</v>
      </c>
      <c r="R63" s="5">
        <v>0</v>
      </c>
      <c r="T63" s="5">
        <v>0</v>
      </c>
      <c r="U63" s="5">
        <v>0</v>
      </c>
      <c r="W63" s="18">
        <f t="shared" si="19"/>
        <v>0</v>
      </c>
      <c r="X63" s="18">
        <f t="shared" si="20"/>
        <v>0</v>
      </c>
      <c r="Z63" s="18">
        <f t="shared" si="11"/>
        <v>0</v>
      </c>
      <c r="AA63" s="18">
        <f t="shared" si="12"/>
        <v>0</v>
      </c>
      <c r="AC63" s="5">
        <f t="shared" si="21"/>
        <v>0</v>
      </c>
      <c r="AD63" s="5">
        <f t="shared" si="22"/>
        <v>0</v>
      </c>
      <c r="AE63" s="5"/>
      <c r="AF63" s="5">
        <f t="shared" si="23"/>
        <v>10.5</v>
      </c>
      <c r="AG63" s="5">
        <f t="shared" si="24"/>
        <v>270.43</v>
      </c>
      <c r="AH63" s="5"/>
      <c r="AI63" s="18">
        <f t="shared" si="25"/>
        <v>10.5</v>
      </c>
      <c r="AJ63" s="18">
        <f t="shared" si="26"/>
        <v>270.43</v>
      </c>
      <c r="AL63" s="18">
        <f t="shared" si="13"/>
        <v>13.521500000000001</v>
      </c>
      <c r="AM63" s="18">
        <f t="shared" si="14"/>
        <v>283.95150000000001</v>
      </c>
    </row>
    <row r="64" spans="1:39" x14ac:dyDescent="0.2">
      <c r="A64" s="2" t="s">
        <v>29</v>
      </c>
      <c r="B64" s="2">
        <v>203</v>
      </c>
      <c r="C64" s="15" t="s">
        <v>71</v>
      </c>
      <c r="D64" s="16">
        <f t="shared" si="10"/>
        <v>23.64722587719298</v>
      </c>
      <c r="E64" s="5">
        <v>77.483519999999999</v>
      </c>
      <c r="F64" s="5">
        <v>1832.2702992</v>
      </c>
      <c r="H64" s="5">
        <v>3.2497199999999999</v>
      </c>
      <c r="I64" s="5">
        <v>114.38504639999998</v>
      </c>
      <c r="K64" s="18">
        <f t="shared" si="17"/>
        <v>80.733239999999995</v>
      </c>
      <c r="L64" s="18">
        <f t="shared" si="18"/>
        <v>1946.6553455999999</v>
      </c>
      <c r="M64" s="18"/>
      <c r="N64" s="18">
        <f t="shared" si="15"/>
        <v>97.332767279999999</v>
      </c>
      <c r="O64" s="18">
        <f t="shared" si="16"/>
        <v>2043.98811288</v>
      </c>
      <c r="Q64" s="5">
        <v>53.844479999999997</v>
      </c>
      <c r="R64" s="5">
        <v>1273.2725808</v>
      </c>
      <c r="T64" s="5">
        <v>2.2582800000000001</v>
      </c>
      <c r="U64" s="5">
        <v>79.487913599999985</v>
      </c>
      <c r="W64" s="18">
        <f t="shared" si="19"/>
        <v>56.102759999999996</v>
      </c>
      <c r="X64" s="18">
        <f t="shared" si="20"/>
        <v>1352.7604944</v>
      </c>
      <c r="Z64" s="18">
        <f t="shared" si="11"/>
        <v>67.638024720000004</v>
      </c>
      <c r="AA64" s="18">
        <f t="shared" si="12"/>
        <v>1420.3985191199999</v>
      </c>
      <c r="AC64" s="5">
        <f t="shared" si="21"/>
        <v>131.328</v>
      </c>
      <c r="AD64" s="5">
        <f t="shared" si="22"/>
        <v>3105.54288</v>
      </c>
      <c r="AE64" s="5"/>
      <c r="AF64" s="5">
        <f t="shared" si="23"/>
        <v>5.508</v>
      </c>
      <c r="AG64" s="5">
        <f t="shared" si="24"/>
        <v>193.87295999999998</v>
      </c>
      <c r="AH64" s="5"/>
      <c r="AI64" s="18">
        <f t="shared" si="25"/>
        <v>136.83600000000001</v>
      </c>
      <c r="AJ64" s="18">
        <f t="shared" si="26"/>
        <v>3299.4158400000001</v>
      </c>
      <c r="AL64" s="18">
        <f t="shared" si="13"/>
        <v>164.97079200000002</v>
      </c>
      <c r="AM64" s="18">
        <f t="shared" si="14"/>
        <v>3464.3866320000002</v>
      </c>
    </row>
    <row r="65" spans="1:39" x14ac:dyDescent="0.2">
      <c r="A65" s="2" t="s">
        <v>51</v>
      </c>
      <c r="B65" s="2">
        <v>204</v>
      </c>
      <c r="C65" s="15" t="s">
        <v>72</v>
      </c>
      <c r="D65" s="16">
        <f t="shared" si="10"/>
        <v>18.801791044776117</v>
      </c>
      <c r="E65" s="5">
        <v>49</v>
      </c>
      <c r="F65" s="5">
        <v>921.67999999999984</v>
      </c>
      <c r="H65" s="5">
        <v>21</v>
      </c>
      <c r="I65" s="5">
        <v>591.59</v>
      </c>
      <c r="K65" s="18">
        <f t="shared" si="17"/>
        <v>70</v>
      </c>
      <c r="L65" s="18">
        <f t="shared" si="18"/>
        <v>1513.27</v>
      </c>
      <c r="M65" s="18"/>
      <c r="N65" s="18">
        <f t="shared" si="15"/>
        <v>75.663499999999999</v>
      </c>
      <c r="O65" s="18">
        <f t="shared" si="16"/>
        <v>1588.9335000000001</v>
      </c>
      <c r="Q65" s="5">
        <v>18</v>
      </c>
      <c r="R65" s="5">
        <v>338.04</v>
      </c>
      <c r="T65" s="5">
        <v>9</v>
      </c>
      <c r="U65" s="5">
        <v>253.54000000000002</v>
      </c>
      <c r="W65" s="18">
        <f t="shared" si="19"/>
        <v>27</v>
      </c>
      <c r="X65" s="18">
        <f t="shared" si="20"/>
        <v>591.58000000000004</v>
      </c>
      <c r="Z65" s="18">
        <f t="shared" si="11"/>
        <v>29.579000000000004</v>
      </c>
      <c r="AA65" s="18">
        <f t="shared" si="12"/>
        <v>621.15899999999999</v>
      </c>
      <c r="AC65" s="5">
        <f t="shared" si="21"/>
        <v>67</v>
      </c>
      <c r="AD65" s="5">
        <f t="shared" si="22"/>
        <v>1259.7199999999998</v>
      </c>
      <c r="AE65" s="5"/>
      <c r="AF65" s="5">
        <f t="shared" si="23"/>
        <v>30</v>
      </c>
      <c r="AG65" s="5">
        <f t="shared" si="24"/>
        <v>845.13000000000011</v>
      </c>
      <c r="AH65" s="5"/>
      <c r="AI65" s="18">
        <f t="shared" si="25"/>
        <v>97</v>
      </c>
      <c r="AJ65" s="18">
        <f t="shared" si="26"/>
        <v>2104.85</v>
      </c>
      <c r="AL65" s="18">
        <f t="shared" si="13"/>
        <v>105.24250000000001</v>
      </c>
      <c r="AM65" s="18">
        <f t="shared" si="14"/>
        <v>2210.0924999999997</v>
      </c>
    </row>
    <row r="66" spans="1:39" x14ac:dyDescent="0.2">
      <c r="A66" s="2" t="s">
        <v>51</v>
      </c>
      <c r="B66" s="2">
        <v>205</v>
      </c>
      <c r="C66" s="15" t="s">
        <v>72</v>
      </c>
      <c r="D66" s="16">
        <f t="shared" si="10"/>
        <v>17.087307692307693</v>
      </c>
      <c r="E66" s="5">
        <v>57.5</v>
      </c>
      <c r="F66" s="5">
        <v>986.7600000000001</v>
      </c>
      <c r="H66" s="5">
        <v>50.5</v>
      </c>
      <c r="I66" s="5">
        <v>1337.1299999999999</v>
      </c>
      <c r="K66" s="18">
        <f t="shared" si="17"/>
        <v>108</v>
      </c>
      <c r="L66" s="18">
        <f t="shared" si="18"/>
        <v>2323.89</v>
      </c>
      <c r="M66" s="18"/>
      <c r="N66" s="18">
        <f t="shared" si="15"/>
        <v>116.19450000000001</v>
      </c>
      <c r="O66" s="18">
        <f t="shared" si="16"/>
        <v>2440.0844999999999</v>
      </c>
      <c r="Q66" s="5">
        <v>46.5</v>
      </c>
      <c r="R66" s="5">
        <v>790.32</v>
      </c>
      <c r="T66" s="5">
        <v>8.5</v>
      </c>
      <c r="U66" s="5">
        <v>216.7</v>
      </c>
      <c r="W66" s="18">
        <f t="shared" si="19"/>
        <v>55</v>
      </c>
      <c r="X66" s="18">
        <f t="shared" si="20"/>
        <v>1007.02</v>
      </c>
      <c r="Z66" s="18">
        <f t="shared" si="11"/>
        <v>50.350999999999999</v>
      </c>
      <c r="AA66" s="18">
        <f t="shared" si="12"/>
        <v>1057.3710000000001</v>
      </c>
      <c r="AC66" s="5">
        <f t="shared" si="21"/>
        <v>104</v>
      </c>
      <c r="AD66" s="5">
        <f t="shared" si="22"/>
        <v>1777.0800000000002</v>
      </c>
      <c r="AE66" s="5"/>
      <c r="AF66" s="5">
        <f t="shared" si="23"/>
        <v>59</v>
      </c>
      <c r="AG66" s="5">
        <f t="shared" si="24"/>
        <v>1553.83</v>
      </c>
      <c r="AH66" s="5"/>
      <c r="AI66" s="18">
        <f t="shared" si="25"/>
        <v>163</v>
      </c>
      <c r="AJ66" s="18">
        <f t="shared" si="26"/>
        <v>3330.91</v>
      </c>
      <c r="AL66" s="18">
        <f t="shared" si="13"/>
        <v>166.5455</v>
      </c>
      <c r="AM66" s="18">
        <f t="shared" si="14"/>
        <v>3497.4555</v>
      </c>
    </row>
    <row r="67" spans="1:39" x14ac:dyDescent="0.2">
      <c r="A67" s="2" t="s">
        <v>51</v>
      </c>
      <c r="B67" s="2">
        <v>206</v>
      </c>
      <c r="C67" s="15" t="s">
        <v>73</v>
      </c>
      <c r="D67" s="16">
        <f t="shared" si="10"/>
        <v>16.99606557377049</v>
      </c>
      <c r="E67" s="5">
        <v>0</v>
      </c>
      <c r="F67" s="5">
        <v>0</v>
      </c>
      <c r="H67" s="5">
        <v>5</v>
      </c>
      <c r="I67" s="5">
        <v>129.44999999999999</v>
      </c>
      <c r="K67" s="18">
        <f t="shared" si="17"/>
        <v>5</v>
      </c>
      <c r="L67" s="18">
        <f t="shared" si="18"/>
        <v>129.44999999999999</v>
      </c>
      <c r="M67" s="18"/>
      <c r="N67" s="18">
        <f t="shared" si="15"/>
        <v>6.4725000000000001</v>
      </c>
      <c r="O67" s="18">
        <f t="shared" si="16"/>
        <v>135.92249999999999</v>
      </c>
      <c r="Q67" s="5">
        <v>30.5</v>
      </c>
      <c r="R67" s="5">
        <v>518.38</v>
      </c>
      <c r="T67" s="5">
        <v>0</v>
      </c>
      <c r="U67" s="5">
        <v>0</v>
      </c>
      <c r="W67" s="18">
        <f t="shared" si="19"/>
        <v>30.5</v>
      </c>
      <c r="X67" s="18">
        <f t="shared" si="20"/>
        <v>518.38</v>
      </c>
      <c r="Z67" s="18">
        <f t="shared" si="11"/>
        <v>25.919</v>
      </c>
      <c r="AA67" s="18">
        <f t="shared" si="12"/>
        <v>544.29899999999998</v>
      </c>
      <c r="AC67" s="5">
        <f t="shared" si="21"/>
        <v>30.5</v>
      </c>
      <c r="AD67" s="5">
        <f t="shared" si="22"/>
        <v>518.38</v>
      </c>
      <c r="AE67" s="5"/>
      <c r="AF67" s="5">
        <f t="shared" si="23"/>
        <v>5</v>
      </c>
      <c r="AG67" s="5">
        <f t="shared" si="24"/>
        <v>129.44999999999999</v>
      </c>
      <c r="AH67" s="5"/>
      <c r="AI67" s="18">
        <f t="shared" si="25"/>
        <v>35.5</v>
      </c>
      <c r="AJ67" s="18">
        <f t="shared" si="26"/>
        <v>647.82999999999993</v>
      </c>
      <c r="AL67" s="18">
        <f t="shared" si="13"/>
        <v>32.391500000000001</v>
      </c>
      <c r="AM67" s="18">
        <f t="shared" si="14"/>
        <v>680.22149999999988</v>
      </c>
    </row>
    <row r="68" spans="1:39" x14ac:dyDescent="0.2">
      <c r="A68" s="2" t="s">
        <v>21</v>
      </c>
      <c r="B68" s="2">
        <v>208</v>
      </c>
      <c r="C68" s="15" t="s">
        <v>74</v>
      </c>
      <c r="D68" s="16">
        <f t="shared" si="10"/>
        <v>25.716745956232185</v>
      </c>
      <c r="E68" s="5">
        <v>0</v>
      </c>
      <c r="F68" s="5">
        <v>0</v>
      </c>
      <c r="H68" s="5">
        <v>0</v>
      </c>
      <c r="I68" s="5">
        <v>0</v>
      </c>
      <c r="K68" s="18">
        <f t="shared" si="17"/>
        <v>0</v>
      </c>
      <c r="L68" s="18">
        <f t="shared" si="18"/>
        <v>0</v>
      </c>
      <c r="M68" s="18"/>
      <c r="N68" s="18">
        <f t="shared" si="15"/>
        <v>0</v>
      </c>
      <c r="O68" s="18">
        <f t="shared" si="16"/>
        <v>0</v>
      </c>
      <c r="Q68" s="5">
        <v>525.5</v>
      </c>
      <c r="R68" s="5">
        <v>13514.150000000012</v>
      </c>
      <c r="T68" s="5">
        <v>0</v>
      </c>
      <c r="U68" s="5">
        <v>0</v>
      </c>
      <c r="W68" s="18">
        <f t="shared" si="19"/>
        <v>525.5</v>
      </c>
      <c r="X68" s="18">
        <f t="shared" si="20"/>
        <v>13514.150000000012</v>
      </c>
      <c r="Z68" s="18">
        <f t="shared" si="11"/>
        <v>675.70750000000066</v>
      </c>
      <c r="AA68" s="18">
        <f t="shared" si="12"/>
        <v>14189.857500000013</v>
      </c>
      <c r="AC68" s="5">
        <f t="shared" si="21"/>
        <v>525.5</v>
      </c>
      <c r="AD68" s="5">
        <f t="shared" si="22"/>
        <v>13514.150000000012</v>
      </c>
      <c r="AE68" s="5"/>
      <c r="AF68" s="5">
        <f t="shared" si="23"/>
        <v>0</v>
      </c>
      <c r="AG68" s="5">
        <f t="shared" si="24"/>
        <v>0</v>
      </c>
      <c r="AH68" s="5"/>
      <c r="AI68" s="18">
        <f t="shared" si="25"/>
        <v>525.5</v>
      </c>
      <c r="AJ68" s="18">
        <f t="shared" si="26"/>
        <v>13514.150000000012</v>
      </c>
      <c r="AL68" s="18">
        <f t="shared" si="13"/>
        <v>675.70750000000066</v>
      </c>
      <c r="AM68" s="18">
        <f t="shared" si="14"/>
        <v>14189.857500000013</v>
      </c>
    </row>
    <row r="69" spans="1:39" x14ac:dyDescent="0.2">
      <c r="A69" s="2" t="s">
        <v>51</v>
      </c>
      <c r="B69" s="2">
        <v>209</v>
      </c>
      <c r="C69" s="15" t="s">
        <v>73</v>
      </c>
      <c r="D69" s="16">
        <f t="shared" si="10"/>
        <v>17</v>
      </c>
      <c r="E69" s="5">
        <v>17.5</v>
      </c>
      <c r="F69" s="5">
        <v>297.5</v>
      </c>
      <c r="H69" s="5">
        <v>13.5</v>
      </c>
      <c r="I69" s="5">
        <v>344.25</v>
      </c>
      <c r="K69" s="18">
        <f t="shared" si="17"/>
        <v>31</v>
      </c>
      <c r="L69" s="18">
        <f t="shared" si="18"/>
        <v>641.75</v>
      </c>
      <c r="M69" s="18"/>
      <c r="N69" s="18">
        <f t="shared" si="15"/>
        <v>32.087499999999999</v>
      </c>
      <c r="O69" s="18">
        <f t="shared" si="16"/>
        <v>673.83749999999998</v>
      </c>
      <c r="Q69" s="5">
        <v>37</v>
      </c>
      <c r="R69" s="5">
        <v>629</v>
      </c>
      <c r="T69" s="5">
        <v>0</v>
      </c>
      <c r="U69" s="5">
        <v>0</v>
      </c>
      <c r="W69" s="18">
        <f t="shared" si="19"/>
        <v>37</v>
      </c>
      <c r="X69" s="18">
        <f t="shared" si="20"/>
        <v>629</v>
      </c>
      <c r="Z69" s="18">
        <f t="shared" si="11"/>
        <v>31.450000000000003</v>
      </c>
      <c r="AA69" s="18">
        <f t="shared" si="12"/>
        <v>660.45</v>
      </c>
      <c r="AC69" s="5">
        <f t="shared" si="21"/>
        <v>54.5</v>
      </c>
      <c r="AD69" s="5">
        <f t="shared" si="22"/>
        <v>926.5</v>
      </c>
      <c r="AE69" s="5"/>
      <c r="AF69" s="5">
        <f t="shared" si="23"/>
        <v>13.5</v>
      </c>
      <c r="AG69" s="5">
        <f t="shared" si="24"/>
        <v>344.25</v>
      </c>
      <c r="AH69" s="5"/>
      <c r="AI69" s="18">
        <f t="shared" si="25"/>
        <v>68</v>
      </c>
      <c r="AJ69" s="18">
        <f t="shared" si="26"/>
        <v>1270.75</v>
      </c>
      <c r="AL69" s="18">
        <f t="shared" si="13"/>
        <v>63.537500000000001</v>
      </c>
      <c r="AM69" s="18">
        <f t="shared" si="14"/>
        <v>1334.2874999999999</v>
      </c>
    </row>
    <row r="70" spans="1:39" x14ac:dyDescent="0.2">
      <c r="A70" s="2" t="s">
        <v>51</v>
      </c>
      <c r="B70" s="2">
        <v>210</v>
      </c>
      <c r="C70" s="15" t="s">
        <v>73</v>
      </c>
      <c r="D70" s="16">
        <f t="shared" si="10"/>
        <v>17.5</v>
      </c>
      <c r="E70" s="5">
        <v>15</v>
      </c>
      <c r="F70" s="5">
        <v>262.5</v>
      </c>
      <c r="H70" s="5">
        <v>0.5</v>
      </c>
      <c r="I70" s="5">
        <v>13.13</v>
      </c>
      <c r="K70" s="18">
        <f t="shared" si="17"/>
        <v>15.5</v>
      </c>
      <c r="L70" s="18">
        <f t="shared" si="18"/>
        <v>275.63</v>
      </c>
      <c r="M70" s="18"/>
      <c r="N70" s="18">
        <f t="shared" si="15"/>
        <v>13.781500000000001</v>
      </c>
      <c r="O70" s="18">
        <f t="shared" si="16"/>
        <v>289.41149999999999</v>
      </c>
      <c r="Q70" s="5">
        <v>38.5</v>
      </c>
      <c r="R70" s="5">
        <v>673.75</v>
      </c>
      <c r="T70" s="5">
        <v>7</v>
      </c>
      <c r="U70" s="5">
        <v>183.75</v>
      </c>
      <c r="W70" s="18">
        <f t="shared" si="19"/>
        <v>45.5</v>
      </c>
      <c r="X70" s="18">
        <f t="shared" si="20"/>
        <v>857.5</v>
      </c>
      <c r="Z70" s="18">
        <f t="shared" si="11"/>
        <v>42.875</v>
      </c>
      <c r="AA70" s="18">
        <f t="shared" si="12"/>
        <v>900.375</v>
      </c>
      <c r="AC70" s="5">
        <f t="shared" si="21"/>
        <v>53.5</v>
      </c>
      <c r="AD70" s="5">
        <f t="shared" si="22"/>
        <v>936.25</v>
      </c>
      <c r="AE70" s="5"/>
      <c r="AF70" s="5">
        <f t="shared" si="23"/>
        <v>7.5</v>
      </c>
      <c r="AG70" s="5">
        <f t="shared" si="24"/>
        <v>196.88</v>
      </c>
      <c r="AH70" s="5"/>
      <c r="AI70" s="18">
        <f t="shared" si="25"/>
        <v>61</v>
      </c>
      <c r="AJ70" s="18">
        <f t="shared" si="26"/>
        <v>1133.1300000000001</v>
      </c>
      <c r="AL70" s="18">
        <f t="shared" si="13"/>
        <v>56.656500000000008</v>
      </c>
      <c r="AM70" s="18">
        <f t="shared" si="14"/>
        <v>1189.7865000000002</v>
      </c>
    </row>
    <row r="71" spans="1:39" x14ac:dyDescent="0.2">
      <c r="A71" s="2" t="s">
        <v>51</v>
      </c>
      <c r="B71" s="2">
        <v>211</v>
      </c>
      <c r="C71" s="15" t="s">
        <v>73</v>
      </c>
      <c r="D71" s="16">
        <f>+I71/H71/1.5</f>
        <v>17.501111111111111</v>
      </c>
      <c r="E71" s="5">
        <v>0</v>
      </c>
      <c r="F71" s="5">
        <v>0</v>
      </c>
      <c r="H71" s="5">
        <v>6</v>
      </c>
      <c r="I71" s="5">
        <v>157.51</v>
      </c>
      <c r="K71" s="18">
        <f t="shared" si="17"/>
        <v>6</v>
      </c>
      <c r="L71" s="18">
        <f t="shared" si="18"/>
        <v>157.51</v>
      </c>
      <c r="M71" s="18"/>
      <c r="N71" s="18">
        <f t="shared" si="15"/>
        <v>7.8754999999999997</v>
      </c>
      <c r="O71" s="18">
        <f t="shared" si="16"/>
        <v>165.38549999999998</v>
      </c>
      <c r="Q71" s="5">
        <v>0</v>
      </c>
      <c r="R71" s="5">
        <v>0</v>
      </c>
      <c r="T71" s="5">
        <v>0</v>
      </c>
      <c r="U71" s="5">
        <v>0</v>
      </c>
      <c r="W71" s="18">
        <f t="shared" si="19"/>
        <v>0</v>
      </c>
      <c r="X71" s="18">
        <f t="shared" si="20"/>
        <v>0</v>
      </c>
      <c r="Z71" s="18">
        <f t="shared" si="11"/>
        <v>0</v>
      </c>
      <c r="AA71" s="18">
        <f t="shared" si="12"/>
        <v>0</v>
      </c>
      <c r="AC71" s="5">
        <f t="shared" si="21"/>
        <v>0</v>
      </c>
      <c r="AD71" s="5">
        <f t="shared" si="22"/>
        <v>0</v>
      </c>
      <c r="AE71" s="5"/>
      <c r="AF71" s="5">
        <f t="shared" si="23"/>
        <v>6</v>
      </c>
      <c r="AG71" s="5">
        <f t="shared" si="24"/>
        <v>157.51</v>
      </c>
      <c r="AH71" s="5"/>
      <c r="AI71" s="18">
        <f t="shared" si="25"/>
        <v>6</v>
      </c>
      <c r="AJ71" s="18">
        <f t="shared" si="26"/>
        <v>157.51</v>
      </c>
      <c r="AL71" s="18">
        <f t="shared" si="13"/>
        <v>7.8754999999999997</v>
      </c>
      <c r="AM71" s="18">
        <f t="shared" si="14"/>
        <v>165.38549999999998</v>
      </c>
    </row>
    <row r="72" spans="1:39" x14ac:dyDescent="0.2">
      <c r="A72" s="2" t="s">
        <v>35</v>
      </c>
      <c r="B72" s="2">
        <v>212</v>
      </c>
      <c r="C72" s="15" t="s">
        <v>36</v>
      </c>
      <c r="D72" s="16">
        <f t="shared" si="10"/>
        <v>17.16</v>
      </c>
      <c r="E72" s="5">
        <v>4.72</v>
      </c>
      <c r="F72" s="5">
        <v>80.995199999999997</v>
      </c>
      <c r="H72" s="5">
        <v>0.59</v>
      </c>
      <c r="I72" s="5">
        <v>15.186599999999999</v>
      </c>
      <c r="K72" s="18">
        <f t="shared" si="17"/>
        <v>5.31</v>
      </c>
      <c r="L72" s="18">
        <f t="shared" si="18"/>
        <v>96.181799999999996</v>
      </c>
      <c r="M72" s="18"/>
      <c r="N72" s="18">
        <f t="shared" si="15"/>
        <v>4.8090900000000003</v>
      </c>
      <c r="O72" s="18">
        <f t="shared" si="16"/>
        <v>100.99088999999999</v>
      </c>
      <c r="Q72" s="5">
        <v>3.28</v>
      </c>
      <c r="R72" s="5">
        <v>56.284799999999997</v>
      </c>
      <c r="T72" s="5">
        <v>0.41</v>
      </c>
      <c r="U72" s="5">
        <v>10.553399999999998</v>
      </c>
      <c r="W72" s="18">
        <f t="shared" si="19"/>
        <v>3.69</v>
      </c>
      <c r="X72" s="18">
        <f t="shared" si="20"/>
        <v>66.838200000000001</v>
      </c>
      <c r="Z72" s="18">
        <f t="shared" si="11"/>
        <v>3.3419100000000004</v>
      </c>
      <c r="AA72" s="18">
        <f t="shared" si="12"/>
        <v>70.180109999999999</v>
      </c>
      <c r="AC72" s="5">
        <f t="shared" si="21"/>
        <v>8</v>
      </c>
      <c r="AD72" s="5">
        <f t="shared" si="22"/>
        <v>137.28</v>
      </c>
      <c r="AE72" s="5"/>
      <c r="AF72" s="5">
        <f t="shared" si="23"/>
        <v>1</v>
      </c>
      <c r="AG72" s="5">
        <f t="shared" si="24"/>
        <v>25.739999999999995</v>
      </c>
      <c r="AH72" s="5"/>
      <c r="AI72" s="18">
        <f t="shared" si="25"/>
        <v>9</v>
      </c>
      <c r="AJ72" s="18">
        <f t="shared" si="26"/>
        <v>163.01999999999998</v>
      </c>
      <c r="AL72" s="18">
        <f t="shared" si="13"/>
        <v>8.1509999999999998</v>
      </c>
      <c r="AM72" s="18">
        <f t="shared" si="14"/>
        <v>171.17099999999999</v>
      </c>
    </row>
    <row r="73" spans="1:39" x14ac:dyDescent="0.2">
      <c r="A73" s="2" t="s">
        <v>27</v>
      </c>
      <c r="B73" s="2">
        <v>213</v>
      </c>
      <c r="C73" s="15" t="s">
        <v>62</v>
      </c>
      <c r="D73" s="16">
        <f t="shared" si="10"/>
        <v>20.28125</v>
      </c>
      <c r="E73" s="5">
        <v>20.5</v>
      </c>
      <c r="F73" s="5">
        <v>422.25</v>
      </c>
      <c r="H73" s="5">
        <v>20.5</v>
      </c>
      <c r="I73" s="5">
        <v>639.01</v>
      </c>
      <c r="K73" s="18">
        <f t="shared" ref="K73:K80" si="27">+E73+H73</f>
        <v>41</v>
      </c>
      <c r="L73" s="18">
        <f t="shared" ref="L73:L80" si="28">+F73+I73</f>
        <v>1061.26</v>
      </c>
      <c r="M73" s="18"/>
      <c r="N73" s="18">
        <f t="shared" si="15"/>
        <v>53.063000000000002</v>
      </c>
      <c r="O73" s="18">
        <f t="shared" si="16"/>
        <v>1114.3230000000001</v>
      </c>
      <c r="Q73" s="5">
        <v>11.5</v>
      </c>
      <c r="R73" s="5">
        <v>226.75</v>
      </c>
      <c r="T73" s="5">
        <v>19</v>
      </c>
      <c r="U73" s="5">
        <v>574.51</v>
      </c>
      <c r="W73" s="18">
        <f t="shared" ref="W73:W80" si="29">+Q73+T73</f>
        <v>30.5</v>
      </c>
      <c r="X73" s="18">
        <f t="shared" ref="X73:X80" si="30">+R73+U73</f>
        <v>801.26</v>
      </c>
      <c r="Z73" s="18">
        <f t="shared" si="11"/>
        <v>40.063000000000002</v>
      </c>
      <c r="AA73" s="18">
        <f t="shared" si="12"/>
        <v>841.32299999999998</v>
      </c>
      <c r="AC73" s="5">
        <f t="shared" ref="AC73:AC80" si="31">+E73+Q73</f>
        <v>32</v>
      </c>
      <c r="AD73" s="5">
        <f t="shared" ref="AD73:AD80" si="32">+F73+R73</f>
        <v>649</v>
      </c>
      <c r="AE73" s="5"/>
      <c r="AF73" s="5">
        <f t="shared" ref="AF73:AF80" si="33">+H73+T73</f>
        <v>39.5</v>
      </c>
      <c r="AG73" s="5">
        <f t="shared" ref="AG73:AG80" si="34">+I73+U73</f>
        <v>1213.52</v>
      </c>
      <c r="AH73" s="5"/>
      <c r="AI73" s="18">
        <f t="shared" ref="AI73:AI80" si="35">+AC73+AF73</f>
        <v>71.5</v>
      </c>
      <c r="AJ73" s="18">
        <f t="shared" ref="AJ73:AJ80" si="36">+AD73+AG73</f>
        <v>1862.52</v>
      </c>
      <c r="AL73" s="18">
        <f t="shared" si="13"/>
        <v>93.126000000000005</v>
      </c>
      <c r="AM73" s="18">
        <f t="shared" si="14"/>
        <v>1955.646</v>
      </c>
    </row>
    <row r="74" spans="1:39" x14ac:dyDescent="0.2">
      <c r="A74" s="2" t="s">
        <v>23</v>
      </c>
      <c r="B74" s="2">
        <v>214</v>
      </c>
      <c r="C74" s="15" t="s">
        <v>75</v>
      </c>
      <c r="D74" s="16">
        <f t="shared" ref="D74:D80" si="37">+AD74/AC74</f>
        <v>77.025417266187134</v>
      </c>
      <c r="E74" s="5">
        <v>30.023999999999997</v>
      </c>
      <c r="F74" s="5">
        <v>2312.6111280000023</v>
      </c>
      <c r="H74" s="5">
        <v>0</v>
      </c>
      <c r="I74" s="5">
        <v>0</v>
      </c>
      <c r="K74" s="18">
        <f t="shared" si="27"/>
        <v>30.023999999999997</v>
      </c>
      <c r="L74" s="18">
        <f t="shared" si="28"/>
        <v>2312.6111280000023</v>
      </c>
      <c r="M74" s="18"/>
      <c r="N74" s="18">
        <f t="shared" si="15"/>
        <v>115.63055640000012</v>
      </c>
      <c r="O74" s="18">
        <f t="shared" si="16"/>
        <v>2428.2416844000022</v>
      </c>
      <c r="Q74" s="5">
        <v>70.055999999999997</v>
      </c>
      <c r="R74" s="5">
        <v>5396.0926320000053</v>
      </c>
      <c r="T74" s="5">
        <v>0</v>
      </c>
      <c r="U74" s="5">
        <v>0</v>
      </c>
      <c r="W74" s="18">
        <f t="shared" si="29"/>
        <v>70.055999999999997</v>
      </c>
      <c r="X74" s="18">
        <f t="shared" si="30"/>
        <v>5396.0926320000053</v>
      </c>
      <c r="Z74" s="18">
        <f t="shared" ref="Z74:Z80" si="38">+X74*0.05</f>
        <v>269.80463160000028</v>
      </c>
      <c r="AA74" s="18">
        <f t="shared" ref="AA74:AA80" si="39">SUM(X74:Z74)</f>
        <v>5665.8972636000053</v>
      </c>
      <c r="AC74" s="5">
        <f t="shared" si="31"/>
        <v>100.08</v>
      </c>
      <c r="AD74" s="5">
        <f t="shared" si="32"/>
        <v>7708.7037600000076</v>
      </c>
      <c r="AE74" s="5"/>
      <c r="AF74" s="5">
        <f t="shared" si="33"/>
        <v>0</v>
      </c>
      <c r="AG74" s="5">
        <f t="shared" si="34"/>
        <v>0</v>
      </c>
      <c r="AH74" s="5"/>
      <c r="AI74" s="18">
        <f t="shared" si="35"/>
        <v>100.08</v>
      </c>
      <c r="AJ74" s="18">
        <f t="shared" si="36"/>
        <v>7708.7037600000076</v>
      </c>
      <c r="AL74" s="18">
        <f t="shared" ref="AL74:AL80" si="40">+AJ74*0.05</f>
        <v>385.43518800000038</v>
      </c>
      <c r="AM74" s="18">
        <f t="shared" ref="AM74:AM80" si="41">SUM(AJ74:AL74)</f>
        <v>8094.138948000008</v>
      </c>
    </row>
    <row r="75" spans="1:39" x14ac:dyDescent="0.2">
      <c r="A75" s="2" t="s">
        <v>51</v>
      </c>
      <c r="B75" s="2">
        <v>215</v>
      </c>
      <c r="C75" s="15" t="s">
        <v>76</v>
      </c>
      <c r="D75" s="16">
        <f>+I75/H75/1.5</f>
        <v>18.5</v>
      </c>
      <c r="E75" s="5">
        <v>0</v>
      </c>
      <c r="F75" s="5">
        <v>0</v>
      </c>
      <c r="H75" s="5">
        <v>3</v>
      </c>
      <c r="I75" s="5">
        <v>83.25</v>
      </c>
      <c r="K75" s="18">
        <f t="shared" si="27"/>
        <v>3</v>
      </c>
      <c r="L75" s="18">
        <f t="shared" si="28"/>
        <v>83.25</v>
      </c>
      <c r="M75" s="18"/>
      <c r="N75" s="18">
        <f t="shared" ref="N75:N80" si="42">+L75*0.05</f>
        <v>4.1625000000000005</v>
      </c>
      <c r="O75" s="18">
        <f t="shared" ref="O75:O80" si="43">SUM(L75:N75)</f>
        <v>87.412499999999994</v>
      </c>
      <c r="Q75" s="5">
        <v>0</v>
      </c>
      <c r="R75" s="5">
        <v>0</v>
      </c>
      <c r="T75" s="5">
        <v>0</v>
      </c>
      <c r="U75" s="5">
        <v>0</v>
      </c>
      <c r="W75" s="18">
        <f t="shared" si="29"/>
        <v>0</v>
      </c>
      <c r="X75" s="18">
        <f t="shared" si="30"/>
        <v>0</v>
      </c>
      <c r="Z75" s="18">
        <f t="shared" si="38"/>
        <v>0</v>
      </c>
      <c r="AA75" s="18">
        <f t="shared" si="39"/>
        <v>0</v>
      </c>
      <c r="AC75" s="5">
        <f t="shared" si="31"/>
        <v>0</v>
      </c>
      <c r="AD75" s="5">
        <f t="shared" si="32"/>
        <v>0</v>
      </c>
      <c r="AE75" s="5"/>
      <c r="AF75" s="5">
        <f t="shared" si="33"/>
        <v>3</v>
      </c>
      <c r="AG75" s="5">
        <f t="shared" si="34"/>
        <v>83.25</v>
      </c>
      <c r="AH75" s="5"/>
      <c r="AI75" s="18">
        <f t="shared" si="35"/>
        <v>3</v>
      </c>
      <c r="AJ75" s="18">
        <f t="shared" si="36"/>
        <v>83.25</v>
      </c>
      <c r="AL75" s="18">
        <f t="shared" si="40"/>
        <v>4.1625000000000005</v>
      </c>
      <c r="AM75" s="18">
        <f t="shared" si="41"/>
        <v>87.412499999999994</v>
      </c>
    </row>
    <row r="76" spans="1:39" x14ac:dyDescent="0.2">
      <c r="A76" s="2" t="s">
        <v>29</v>
      </c>
      <c r="B76" s="2">
        <v>216</v>
      </c>
      <c r="C76" s="15" t="s">
        <v>71</v>
      </c>
      <c r="D76" s="16">
        <f t="shared" si="37"/>
        <v>22.783629864972198</v>
      </c>
      <c r="E76" s="5">
        <v>53.482319999999994</v>
      </c>
      <c r="F76" s="5">
        <v>1218.5213831999997</v>
      </c>
      <c r="H76" s="5">
        <v>0.33983999999999998</v>
      </c>
      <c r="I76" s="5">
        <v>11.597889599999998</v>
      </c>
      <c r="K76" s="18">
        <f t="shared" si="27"/>
        <v>53.822159999999997</v>
      </c>
      <c r="L76" s="18">
        <f t="shared" si="28"/>
        <v>1230.1192727999996</v>
      </c>
      <c r="M76" s="18"/>
      <c r="N76" s="18">
        <f t="shared" si="42"/>
        <v>61.505963639999983</v>
      </c>
      <c r="O76" s="18">
        <f t="shared" si="43"/>
        <v>1291.6252364399995</v>
      </c>
      <c r="Q76" s="5">
        <v>37.165679999999995</v>
      </c>
      <c r="R76" s="5">
        <v>846.76909679999983</v>
      </c>
      <c r="T76" s="5">
        <v>0.23615999999999998</v>
      </c>
      <c r="U76" s="5">
        <v>8.0595503999999991</v>
      </c>
      <c r="W76" s="18">
        <f t="shared" si="29"/>
        <v>37.401839999999993</v>
      </c>
      <c r="X76" s="18">
        <f t="shared" si="30"/>
        <v>854.82864719999986</v>
      </c>
      <c r="Z76" s="18">
        <f t="shared" si="38"/>
        <v>42.741432359999997</v>
      </c>
      <c r="AA76" s="18">
        <f t="shared" si="39"/>
        <v>897.57007955999984</v>
      </c>
      <c r="AC76" s="5">
        <f t="shared" si="31"/>
        <v>90.647999999999996</v>
      </c>
      <c r="AD76" s="5">
        <f t="shared" si="32"/>
        <v>2065.2904799999997</v>
      </c>
      <c r="AE76" s="5"/>
      <c r="AF76" s="5">
        <f t="shared" si="33"/>
        <v>0.57599999999999996</v>
      </c>
      <c r="AG76" s="5">
        <f t="shared" si="34"/>
        <v>19.657439999999998</v>
      </c>
      <c r="AH76" s="5"/>
      <c r="AI76" s="18">
        <f t="shared" si="35"/>
        <v>91.22399999999999</v>
      </c>
      <c r="AJ76" s="18">
        <f t="shared" si="36"/>
        <v>2084.9479199999996</v>
      </c>
      <c r="AL76" s="18">
        <f t="shared" si="40"/>
        <v>104.24739599999998</v>
      </c>
      <c r="AM76" s="18">
        <f t="shared" si="41"/>
        <v>2189.1953159999994</v>
      </c>
    </row>
    <row r="77" spans="1:39" x14ac:dyDescent="0.2">
      <c r="A77" s="2" t="s">
        <v>27</v>
      </c>
      <c r="B77" s="2">
        <v>218</v>
      </c>
      <c r="C77" s="15" t="s">
        <v>42</v>
      </c>
      <c r="D77" s="16">
        <f t="shared" si="37"/>
        <v>23</v>
      </c>
      <c r="E77" s="5">
        <v>24</v>
      </c>
      <c r="F77" s="5">
        <v>552</v>
      </c>
      <c r="H77" s="5">
        <v>3.5</v>
      </c>
      <c r="I77" s="5">
        <v>120.75</v>
      </c>
      <c r="K77" s="18">
        <f t="shared" si="27"/>
        <v>27.5</v>
      </c>
      <c r="L77" s="18">
        <f t="shared" si="28"/>
        <v>672.75</v>
      </c>
      <c r="M77" s="18"/>
      <c r="N77" s="18">
        <f t="shared" si="42"/>
        <v>33.637500000000003</v>
      </c>
      <c r="O77" s="18">
        <f t="shared" si="43"/>
        <v>706.38750000000005</v>
      </c>
      <c r="Q77" s="5">
        <v>48.5</v>
      </c>
      <c r="R77" s="5">
        <v>1115.5</v>
      </c>
      <c r="T77" s="5">
        <v>5.5</v>
      </c>
      <c r="U77" s="5">
        <v>189.75</v>
      </c>
      <c r="W77" s="18">
        <f t="shared" si="29"/>
        <v>54</v>
      </c>
      <c r="X77" s="18">
        <f t="shared" si="30"/>
        <v>1305.25</v>
      </c>
      <c r="Z77" s="18">
        <f t="shared" si="38"/>
        <v>65.262500000000003</v>
      </c>
      <c r="AA77" s="18">
        <f t="shared" si="39"/>
        <v>1370.5125</v>
      </c>
      <c r="AC77" s="5">
        <f t="shared" si="31"/>
        <v>72.5</v>
      </c>
      <c r="AD77" s="5">
        <f t="shared" si="32"/>
        <v>1667.5</v>
      </c>
      <c r="AE77" s="5"/>
      <c r="AF77" s="5">
        <f t="shared" si="33"/>
        <v>9</v>
      </c>
      <c r="AG77" s="5">
        <f t="shared" si="34"/>
        <v>310.5</v>
      </c>
      <c r="AH77" s="5"/>
      <c r="AI77" s="18">
        <f t="shared" si="35"/>
        <v>81.5</v>
      </c>
      <c r="AJ77" s="18">
        <f t="shared" si="36"/>
        <v>1978</v>
      </c>
      <c r="AL77" s="18">
        <f t="shared" si="40"/>
        <v>98.9</v>
      </c>
      <c r="AM77" s="18">
        <f t="shared" si="41"/>
        <v>2076.9</v>
      </c>
    </row>
    <row r="78" spans="1:39" x14ac:dyDescent="0.2">
      <c r="A78" s="2" t="s">
        <v>21</v>
      </c>
      <c r="B78" s="2">
        <v>219</v>
      </c>
      <c r="C78" s="15" t="s">
        <v>62</v>
      </c>
      <c r="D78" s="16">
        <f t="shared" si="37"/>
        <v>18.595945945945946</v>
      </c>
      <c r="E78" s="5">
        <v>9.5</v>
      </c>
      <c r="F78" s="5">
        <v>175.56</v>
      </c>
      <c r="H78" s="5">
        <v>6.5</v>
      </c>
      <c r="I78" s="5">
        <v>180.18</v>
      </c>
      <c r="K78" s="18">
        <f t="shared" si="27"/>
        <v>16</v>
      </c>
      <c r="L78" s="18">
        <f t="shared" si="28"/>
        <v>355.74</v>
      </c>
      <c r="M78" s="18"/>
      <c r="N78" s="18">
        <f t="shared" si="42"/>
        <v>17.787000000000003</v>
      </c>
      <c r="O78" s="18">
        <f t="shared" si="43"/>
        <v>373.52699999999999</v>
      </c>
      <c r="Q78" s="5">
        <v>27.5</v>
      </c>
      <c r="R78" s="5">
        <v>512.49</v>
      </c>
      <c r="T78" s="5">
        <v>1</v>
      </c>
      <c r="U78" s="5">
        <v>27.72</v>
      </c>
      <c r="W78" s="18">
        <f t="shared" si="29"/>
        <v>28.5</v>
      </c>
      <c r="X78" s="18">
        <f t="shared" si="30"/>
        <v>540.21</v>
      </c>
      <c r="Z78" s="18">
        <f t="shared" si="38"/>
        <v>27.010500000000004</v>
      </c>
      <c r="AA78" s="18">
        <f t="shared" si="39"/>
        <v>567.22050000000002</v>
      </c>
      <c r="AC78" s="5">
        <f t="shared" si="31"/>
        <v>37</v>
      </c>
      <c r="AD78" s="5">
        <f t="shared" si="32"/>
        <v>688.05</v>
      </c>
      <c r="AE78" s="5"/>
      <c r="AF78" s="5">
        <f t="shared" si="33"/>
        <v>7.5</v>
      </c>
      <c r="AG78" s="5">
        <f t="shared" si="34"/>
        <v>207.9</v>
      </c>
      <c r="AH78" s="5"/>
      <c r="AI78" s="18">
        <f t="shared" si="35"/>
        <v>44.5</v>
      </c>
      <c r="AJ78" s="18">
        <f t="shared" si="36"/>
        <v>895.94999999999993</v>
      </c>
      <c r="AL78" s="18">
        <f t="shared" si="40"/>
        <v>44.797499999999999</v>
      </c>
      <c r="AM78" s="18">
        <f t="shared" si="41"/>
        <v>940.74749999999995</v>
      </c>
    </row>
    <row r="79" spans="1:39" x14ac:dyDescent="0.2">
      <c r="A79" s="2" t="s">
        <v>51</v>
      </c>
      <c r="B79" s="2">
        <v>221</v>
      </c>
      <c r="C79" s="15" t="s">
        <v>73</v>
      </c>
      <c r="D79" s="16">
        <f>+I79/H79/1.5</f>
        <v>17</v>
      </c>
      <c r="E79" s="5">
        <v>0</v>
      </c>
      <c r="F79" s="5">
        <v>0</v>
      </c>
      <c r="H79" s="5">
        <v>11.5</v>
      </c>
      <c r="I79" s="5">
        <v>293.25</v>
      </c>
      <c r="K79" s="18">
        <f t="shared" si="27"/>
        <v>11.5</v>
      </c>
      <c r="L79" s="18">
        <f t="shared" si="28"/>
        <v>293.25</v>
      </c>
      <c r="M79" s="18"/>
      <c r="N79" s="18">
        <f t="shared" si="42"/>
        <v>14.662500000000001</v>
      </c>
      <c r="O79" s="18">
        <f t="shared" si="43"/>
        <v>307.91250000000002</v>
      </c>
      <c r="Q79" s="5">
        <v>0</v>
      </c>
      <c r="R79" s="5">
        <v>0</v>
      </c>
      <c r="T79" s="5">
        <v>0</v>
      </c>
      <c r="U79" s="5">
        <v>0</v>
      </c>
      <c r="W79" s="18">
        <f t="shared" si="29"/>
        <v>0</v>
      </c>
      <c r="X79" s="18">
        <f t="shared" si="30"/>
        <v>0</v>
      </c>
      <c r="Z79" s="18">
        <f t="shared" si="38"/>
        <v>0</v>
      </c>
      <c r="AA79" s="18">
        <f t="shared" si="39"/>
        <v>0</v>
      </c>
      <c r="AC79" s="5">
        <f t="shared" si="31"/>
        <v>0</v>
      </c>
      <c r="AD79" s="5">
        <f t="shared" si="32"/>
        <v>0</v>
      </c>
      <c r="AE79" s="5"/>
      <c r="AF79" s="5">
        <f t="shared" si="33"/>
        <v>11.5</v>
      </c>
      <c r="AG79" s="5">
        <f t="shared" si="34"/>
        <v>293.25</v>
      </c>
      <c r="AH79" s="5"/>
      <c r="AI79" s="18">
        <f t="shared" si="35"/>
        <v>11.5</v>
      </c>
      <c r="AJ79" s="18">
        <f t="shared" si="36"/>
        <v>293.25</v>
      </c>
      <c r="AL79" s="18">
        <f t="shared" si="40"/>
        <v>14.662500000000001</v>
      </c>
      <c r="AM79" s="18">
        <f t="shared" si="41"/>
        <v>307.91250000000002</v>
      </c>
    </row>
    <row r="80" spans="1:39" ht="15" x14ac:dyDescent="0.35">
      <c r="A80" s="2" t="s">
        <v>27</v>
      </c>
      <c r="B80" s="2">
        <v>223</v>
      </c>
      <c r="C80" s="15" t="s">
        <v>62</v>
      </c>
      <c r="D80" s="16">
        <f t="shared" si="37"/>
        <v>18.48</v>
      </c>
      <c r="E80" s="20">
        <v>0</v>
      </c>
      <c r="F80" s="20">
        <v>0</v>
      </c>
      <c r="G80" s="20"/>
      <c r="H80" s="20">
        <v>12</v>
      </c>
      <c r="I80" s="20">
        <v>332.64</v>
      </c>
      <c r="J80" s="20"/>
      <c r="K80" s="21">
        <f t="shared" si="27"/>
        <v>12</v>
      </c>
      <c r="L80" s="21">
        <f t="shared" si="28"/>
        <v>332.64</v>
      </c>
      <c r="M80" s="21"/>
      <c r="N80" s="21">
        <f t="shared" si="42"/>
        <v>16.632000000000001</v>
      </c>
      <c r="O80" s="21">
        <f t="shared" si="43"/>
        <v>349.27199999999999</v>
      </c>
      <c r="P80" s="22"/>
      <c r="Q80" s="5">
        <v>13.5</v>
      </c>
      <c r="R80" s="5">
        <v>249.48</v>
      </c>
      <c r="T80" s="5">
        <v>0.5</v>
      </c>
      <c r="U80" s="5">
        <v>13.86</v>
      </c>
      <c r="W80" s="18">
        <f t="shared" si="29"/>
        <v>14</v>
      </c>
      <c r="X80" s="21">
        <f t="shared" si="30"/>
        <v>263.33999999999997</v>
      </c>
      <c r="Y80" s="23"/>
      <c r="Z80" s="21">
        <f t="shared" si="38"/>
        <v>13.167</v>
      </c>
      <c r="AA80" s="21">
        <f t="shared" si="39"/>
        <v>276.50699999999995</v>
      </c>
      <c r="AC80" s="20">
        <f t="shared" si="31"/>
        <v>13.5</v>
      </c>
      <c r="AD80" s="20">
        <f t="shared" si="32"/>
        <v>249.48</v>
      </c>
      <c r="AE80" s="20"/>
      <c r="AF80" s="20">
        <f t="shared" si="33"/>
        <v>12.5</v>
      </c>
      <c r="AG80" s="20">
        <f t="shared" si="34"/>
        <v>346.5</v>
      </c>
      <c r="AH80" s="20"/>
      <c r="AI80" s="21">
        <f t="shared" si="35"/>
        <v>26</v>
      </c>
      <c r="AJ80" s="21">
        <f t="shared" si="36"/>
        <v>595.98</v>
      </c>
      <c r="AL80" s="21">
        <f t="shared" si="40"/>
        <v>29.799000000000003</v>
      </c>
      <c r="AM80" s="21">
        <f t="shared" si="41"/>
        <v>625.779</v>
      </c>
    </row>
    <row r="81" spans="3:39" ht="13.5" thickBot="1" x14ac:dyDescent="0.25">
      <c r="C81" s="2" t="s">
        <v>77</v>
      </c>
      <c r="D81" s="24"/>
      <c r="E81" s="25">
        <f>SUM(E9:E80)</f>
        <v>6054.5717599999998</v>
      </c>
      <c r="F81" s="26">
        <f>SUM(F9:F80)</f>
        <v>171916.41379199992</v>
      </c>
      <c r="G81" s="27"/>
      <c r="H81" s="25">
        <f>SUM(H9:H80)</f>
        <v>1053.1962400000002</v>
      </c>
      <c r="I81" s="26">
        <f>SUM(I9:I80)</f>
        <v>41494.874779199992</v>
      </c>
      <c r="J81" s="18"/>
      <c r="K81" s="25">
        <f>SUM(K9:K80)</f>
        <v>7107.7679999999991</v>
      </c>
      <c r="L81" s="19">
        <f>SUM(L9:L80)</f>
        <v>213411.28857119998</v>
      </c>
      <c r="M81" s="19"/>
      <c r="N81" s="19">
        <f>SUM(N9:N80)</f>
        <v>10670.564428559997</v>
      </c>
      <c r="O81" s="19">
        <f>SUM(O9:O80)</f>
        <v>224081.85299975993</v>
      </c>
      <c r="Q81" s="28">
        <f>SUM(Q9:Q80)</f>
        <v>3640.1357600000001</v>
      </c>
      <c r="R81" s="29">
        <f>SUM(R9:R80)</f>
        <v>123942.25708799991</v>
      </c>
      <c r="S81" s="29"/>
      <c r="T81" s="28">
        <f>SUM(T9:T80)</f>
        <v>248.26532000000003</v>
      </c>
      <c r="U81" s="29">
        <f>SUM(U9:U80)</f>
        <v>9094.1301007999991</v>
      </c>
      <c r="V81" s="29"/>
      <c r="W81" s="28">
        <f>SUM(W9:W80)</f>
        <v>3888.4010800000001</v>
      </c>
      <c r="X81" s="19">
        <f>SUM(X9:X80)</f>
        <v>133036.38718879991</v>
      </c>
      <c r="Z81" s="19">
        <f>SUM(Z9:Z80)</f>
        <v>6651.8193594399972</v>
      </c>
      <c r="AA81" s="19">
        <f>SUM(AA9:AA80)</f>
        <v>139688.20654823998</v>
      </c>
      <c r="AC81" s="5">
        <f>SUM(AC9:AC80)</f>
        <v>9694.7075199999981</v>
      </c>
      <c r="AD81" s="17">
        <f>SUM(AD9:AD80)</f>
        <v>295858.67087999999</v>
      </c>
      <c r="AE81" s="17"/>
      <c r="AF81" s="5">
        <f>SUM(AF9:AF80)</f>
        <v>1301.46156</v>
      </c>
      <c r="AG81" s="17">
        <f>SUM(AG9:AG80)</f>
        <v>50589.004879999986</v>
      </c>
      <c r="AH81" s="17"/>
      <c r="AI81" s="18">
        <f>SUM(AI9:AI80)</f>
        <v>10996.16908</v>
      </c>
      <c r="AJ81" s="19">
        <f>SUM(AJ9:AJ80)</f>
        <v>346447.6757599999</v>
      </c>
      <c r="AL81" s="18">
        <f>SUM(AL9:AL80)</f>
        <v>17322.383787999985</v>
      </c>
      <c r="AM81" s="19">
        <f>SUM(AM9:AM80)</f>
        <v>363770.05954799982</v>
      </c>
    </row>
    <row r="82" spans="3:39" ht="13.5" thickTop="1" x14ac:dyDescent="0.2">
      <c r="C82" s="2"/>
      <c r="D82" s="24"/>
      <c r="E82" s="39"/>
      <c r="F82" s="40"/>
      <c r="G82" s="4"/>
      <c r="H82" s="39"/>
      <c r="I82" s="40"/>
      <c r="J82" s="18"/>
      <c r="K82" s="39"/>
      <c r="L82" s="19"/>
      <c r="M82" s="19"/>
      <c r="N82" s="19"/>
      <c r="O82" s="19"/>
      <c r="Q82" s="39"/>
      <c r="R82" s="40"/>
      <c r="S82" s="40"/>
      <c r="T82" s="39"/>
      <c r="U82" s="40"/>
      <c r="V82" s="40"/>
      <c r="W82" s="39"/>
      <c r="X82" s="19"/>
      <c r="Z82" s="19"/>
      <c r="AA82" s="19"/>
      <c r="AC82" s="5"/>
      <c r="AD82" s="17"/>
      <c r="AE82" s="17"/>
      <c r="AF82" s="5"/>
      <c r="AG82" s="17"/>
      <c r="AH82" s="17"/>
      <c r="AI82" s="18"/>
      <c r="AJ82" s="19"/>
      <c r="AL82" s="18"/>
      <c r="AM82" s="19"/>
    </row>
    <row r="83" spans="3:39" x14ac:dyDescent="0.2">
      <c r="C83" s="30" t="s">
        <v>78</v>
      </c>
      <c r="D83" s="24"/>
      <c r="F83" s="17"/>
      <c r="G83" s="17"/>
      <c r="I83" s="17"/>
      <c r="J83" s="17"/>
      <c r="K83" s="31"/>
      <c r="L83" s="5">
        <f>2827.38+2404.47</f>
        <v>5231.8500000000004</v>
      </c>
      <c r="N83" s="18">
        <f>+L83*0.05</f>
        <v>261.59250000000003</v>
      </c>
      <c r="O83" s="18">
        <f t="shared" ref="O83" si="44">SUM(L83:N83)</f>
        <v>5493.4425000000001</v>
      </c>
      <c r="R83" s="17"/>
      <c r="S83" s="17"/>
      <c r="U83" s="17"/>
      <c r="V83" s="17"/>
      <c r="W83" s="31"/>
      <c r="X83" s="4">
        <v>801.49</v>
      </c>
      <c r="Z83" s="18">
        <f t="shared" ref="Z83" si="45">+X83*0.05</f>
        <v>40.0745</v>
      </c>
      <c r="AA83" s="18">
        <f t="shared" ref="AA83" si="46">SUM(X83:Z83)</f>
        <v>841.56449999999995</v>
      </c>
      <c r="AC83" s="5"/>
      <c r="AD83" s="17"/>
      <c r="AE83" s="17"/>
      <c r="AF83" s="5"/>
      <c r="AG83" s="17"/>
      <c r="AH83" s="17"/>
      <c r="AI83" s="18"/>
      <c r="AJ83" s="32">
        <f t="shared" ref="AJ83" si="47">+L83+X83</f>
        <v>6033.34</v>
      </c>
      <c r="AL83" s="18">
        <f t="shared" ref="AL83" si="48">+AJ83*0.05</f>
        <v>301.66700000000003</v>
      </c>
      <c r="AM83" s="18">
        <f t="shared" ref="AM83" si="49">SUM(AJ83:AL83)</f>
        <v>6335.0070000000005</v>
      </c>
    </row>
    <row r="84" spans="3:39" x14ac:dyDescent="0.2">
      <c r="C84" s="30"/>
      <c r="D84" s="24"/>
      <c r="F84" s="17"/>
      <c r="G84" s="17"/>
      <c r="I84" s="17"/>
      <c r="J84" s="17"/>
      <c r="K84" s="31"/>
      <c r="N84" s="18"/>
      <c r="O84" s="18"/>
      <c r="R84" s="17"/>
      <c r="S84" s="17"/>
      <c r="U84" s="17"/>
      <c r="V84" s="17"/>
      <c r="W84" s="31"/>
      <c r="Z84" s="18"/>
      <c r="AA84" s="18"/>
      <c r="AC84" s="5"/>
      <c r="AD84" s="17"/>
      <c r="AE84" s="17"/>
      <c r="AF84" s="5"/>
      <c r="AG84" s="17"/>
      <c r="AH84" s="17"/>
      <c r="AI84" s="18"/>
      <c r="AJ84" s="32"/>
      <c r="AL84" s="18"/>
      <c r="AM84" s="18"/>
    </row>
    <row r="85" spans="3:39" x14ac:dyDescent="0.2">
      <c r="C85" s="5" t="s">
        <v>79</v>
      </c>
      <c r="L85" s="5">
        <f>-208.73-667.12</f>
        <v>-875.85</v>
      </c>
      <c r="N85" s="18">
        <f>L85*0.05</f>
        <v>-43.792500000000004</v>
      </c>
      <c r="O85" s="18">
        <f>-219.18-700.48</f>
        <v>-919.66000000000008</v>
      </c>
      <c r="W85" s="4" t="s">
        <v>80</v>
      </c>
      <c r="X85" s="5">
        <f>208.73+7.08+567.94</f>
        <v>783.75</v>
      </c>
      <c r="Y85" s="5"/>
      <c r="Z85" s="18">
        <f t="shared" ref="Z85" si="50">+X85*0.05</f>
        <v>39.1875</v>
      </c>
      <c r="AA85" s="18">
        <f t="shared" ref="AA85" si="51">SUM(X85:Z85)</f>
        <v>822.9375</v>
      </c>
      <c r="AJ85" s="5">
        <f>+L85+X85</f>
        <v>-92.100000000000023</v>
      </c>
      <c r="AK85" s="33"/>
      <c r="AL85" s="18">
        <f>+AJ85*0.05-0.01</f>
        <v>-4.6150000000000011</v>
      </c>
      <c r="AM85" s="18">
        <f t="shared" ref="AM85" si="52">SUM(AJ85:AL85)</f>
        <v>-96.715000000000018</v>
      </c>
    </row>
    <row r="86" spans="3:39" x14ac:dyDescent="0.2">
      <c r="C86" s="5"/>
      <c r="N86" s="18"/>
      <c r="O86" s="18"/>
      <c r="X86" s="5"/>
      <c r="Y86" s="5"/>
      <c r="Z86" s="18"/>
      <c r="AA86" s="18"/>
      <c r="AJ86" s="5"/>
      <c r="AK86" s="33"/>
      <c r="AL86" s="18"/>
      <c r="AM86" s="18"/>
    </row>
    <row r="87" spans="3:39" ht="13.5" thickBot="1" x14ac:dyDescent="0.25">
      <c r="C87" s="18" t="s">
        <v>81</v>
      </c>
      <c r="L87" s="34">
        <f>SUM(L81:L85)</f>
        <v>217767.28857119998</v>
      </c>
      <c r="M87" s="35"/>
      <c r="N87" s="34">
        <f>SUM(N81:N85)</f>
        <v>10888.364428559998</v>
      </c>
      <c r="O87" s="41">
        <f>SUM(O81:O85)</f>
        <v>228655.63549975993</v>
      </c>
      <c r="X87" s="34">
        <f>SUM(X81:X85)</f>
        <v>134621.6271887999</v>
      </c>
      <c r="Y87" s="35"/>
      <c r="Z87" s="34">
        <f>SUM(Z81:Z85)</f>
        <v>6731.081359439997</v>
      </c>
      <c r="AA87" s="29">
        <f>SUM(AA81:AA85)</f>
        <v>141352.70854823999</v>
      </c>
      <c r="AJ87" s="34">
        <f>SUM(AJ81:AJ85)</f>
        <v>352388.91575999995</v>
      </c>
      <c r="AL87" s="34">
        <f>SUM(AL81:AL85)</f>
        <v>17619.435787999984</v>
      </c>
      <c r="AM87" s="29">
        <f>SUM(AM81:AM85)</f>
        <v>370008.35154799977</v>
      </c>
    </row>
    <row r="88" spans="3:39" ht="13.5" thickTop="1" x14ac:dyDescent="0.2">
      <c r="I88" s="4"/>
      <c r="L88" s="4"/>
      <c r="O88" s="36" t="s">
        <v>82</v>
      </c>
      <c r="X88" s="5"/>
      <c r="AA88" s="37"/>
      <c r="AJ88" s="38"/>
    </row>
    <row r="89" spans="3:39" x14ac:dyDescent="0.2">
      <c r="O89" s="36" t="s">
        <v>83</v>
      </c>
      <c r="X89" s="32"/>
      <c r="AJ89" s="32"/>
      <c r="AM89" s="37"/>
    </row>
    <row r="90" spans="3:39" x14ac:dyDescent="0.2">
      <c r="O90" s="4"/>
    </row>
    <row r="91" spans="3:39" x14ac:dyDescent="0.2">
      <c r="O91" s="18"/>
      <c r="AC91" s="37"/>
    </row>
    <row r="93" spans="3:39" x14ac:dyDescent="0.2">
      <c r="X93" s="37"/>
      <c r="Z93" s="37"/>
      <c r="AA93" s="37"/>
      <c r="AJ93" s="37"/>
      <c r="AL93" s="37"/>
      <c r="AM93" s="37"/>
    </row>
  </sheetData>
  <mergeCells count="15">
    <mergeCell ref="AC6:AD6"/>
    <mergeCell ref="AF6:AG6"/>
    <mergeCell ref="AI6:AJ6"/>
    <mergeCell ref="AC5:AM5"/>
    <mergeCell ref="AL6:AM6"/>
    <mergeCell ref="Q5:AA5"/>
    <mergeCell ref="E6:F6"/>
    <mergeCell ref="H6:I6"/>
    <mergeCell ref="K6:L6"/>
    <mergeCell ref="N6:O6"/>
    <mergeCell ref="E5:O5"/>
    <mergeCell ref="Q6:R6"/>
    <mergeCell ref="T6:U6"/>
    <mergeCell ref="W6:X6"/>
    <mergeCell ref="Z6:AA6"/>
  </mergeCells>
  <pageMargins left="0" right="0" top="0" bottom="0" header="0.3" footer="0.3"/>
  <pageSetup scale="3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A20B78-388D-4BFE-B187-DEEE327ED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b3745-c80b-4d8d-8f4d-91599da31528"/>
    <ds:schemaRef ds:uri="91fd4a67-a72e-4b63-af64-fdd815d90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FE38A8-A76E-48AE-9A0A-46485A2DD72B}">
  <ds:schemaRefs>
    <ds:schemaRef ds:uri="http://schemas.microsoft.com/office/2006/metadata/properties"/>
    <ds:schemaRef ds:uri="http://schemas.microsoft.com/office/infopath/2007/PartnerControls"/>
    <ds:schemaRef ds:uri="91fd4a67-a72e-4b63-af64-fdd815d90962"/>
    <ds:schemaRef ds:uri="887b3745-c80b-4d8d-8f4d-91599da31528"/>
  </ds:schemaRefs>
</ds:datastoreItem>
</file>

<file path=customXml/itemProps3.xml><?xml version="1.0" encoding="utf-8"?>
<ds:datastoreItem xmlns:ds="http://schemas.openxmlformats.org/officeDocument/2006/customXml" ds:itemID="{B49F7543-690D-488A-A2B7-4C2FBD0588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SCWD Total Wages</vt:lpstr>
      <vt:lpstr>'2022 SCWD Total Wages'!Print_Area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Lawrence</dc:creator>
  <cp:keywords/>
  <dc:description/>
  <cp:lastModifiedBy>Mark Frost</cp:lastModifiedBy>
  <cp:revision/>
  <dcterms:created xsi:type="dcterms:W3CDTF">2023-09-13T15:14:41Z</dcterms:created>
  <dcterms:modified xsi:type="dcterms:W3CDTF">2024-06-05T11:51:21Z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