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Simpson County WD/"/>
    </mc:Choice>
  </mc:AlternateContent>
  <xr:revisionPtr revIDLastSave="0" documentId="8_{6622052E-852F-457F-83BF-F241C795CDBA}" xr6:coauthVersionLast="47" xr6:coauthVersionMax="47" xr10:uidLastSave="{00000000-0000-0000-0000-000000000000}"/>
  <bookViews>
    <workbookView xWindow="-98" yWindow="-98" windowWidth="20715" windowHeight="13515" xr2:uid="{B9FB476C-85EA-41A8-BBAF-76272428E2DF}"/>
  </bookViews>
  <sheets>
    <sheet name="Sheet1" sheetId="2" r:id="rId1"/>
  </sheets>
  <definedNames>
    <definedName name="_xlnm.Print_Titles" localSheetId="0">Sheet1!$A:$D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D12" i="2"/>
  <c r="H12" i="2"/>
  <c r="D26" i="2"/>
  <c r="D25" i="2"/>
  <c r="D24" i="2"/>
  <c r="D22" i="2"/>
  <c r="D23" i="2"/>
  <c r="D21" i="2" l="1"/>
  <c r="D19" i="2" l="1"/>
  <c r="D18" i="2"/>
  <c r="D17" i="2"/>
  <c r="D15" i="2"/>
  <c r="D11" i="2" l="1"/>
  <c r="G11" i="2"/>
  <c r="F28" i="2"/>
  <c r="G14" i="2"/>
  <c r="G13" i="2"/>
  <c r="H26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1" i="2"/>
  <c r="C28" i="2"/>
  <c r="G28" i="2"/>
  <c r="D28" i="2" l="1"/>
  <c r="H28" i="2"/>
  <c r="M28" i="2" l="1"/>
  <c r="P28" i="2"/>
  <c r="J28" i="2"/>
</calcChain>
</file>

<file path=xl/sharedStrings.xml><?xml version="1.0" encoding="utf-8"?>
<sst xmlns="http://schemas.openxmlformats.org/spreadsheetml/2006/main" count="51" uniqueCount="29">
  <si>
    <t>Summary of Meter Installation Costs</t>
  </si>
  <si>
    <t>For 12 Months Ended December, 2022</t>
  </si>
  <si>
    <t>Month</t>
  </si>
  <si>
    <t>No. Meters</t>
  </si>
  <si>
    <t>Total Cost of</t>
  </si>
  <si>
    <t>Recorded</t>
  </si>
  <si>
    <t>Meters Recorded</t>
  </si>
  <si>
    <t>Material</t>
  </si>
  <si>
    <t>Costs</t>
  </si>
  <si>
    <t>Meter</t>
  </si>
  <si>
    <t>Total</t>
  </si>
  <si>
    <t>Sys No</t>
  </si>
  <si>
    <t>Line No</t>
  </si>
  <si>
    <t>Size</t>
  </si>
  <si>
    <t>5/8"</t>
  </si>
  <si>
    <t>1"</t>
  </si>
  <si>
    <t>SIMPSON COUNTY WATER DISTRICT</t>
  </si>
  <si>
    <t>CAPITALIZED</t>
  </si>
  <si>
    <t xml:space="preserve">Labor &amp; </t>
  </si>
  <si>
    <t>Equipment</t>
  </si>
  <si>
    <t>METER SERVICES</t>
  </si>
  <si>
    <t>Amount</t>
  </si>
  <si>
    <t>METERS</t>
  </si>
  <si>
    <t>METER INSTALLATIONS</t>
  </si>
  <si>
    <t>10(a)</t>
  </si>
  <si>
    <t>10(b)</t>
  </si>
  <si>
    <t>10(c)</t>
  </si>
  <si>
    <t>METER INSTALLATIONS: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</si>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</sst>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7" fontId="1" fillId="0" borderId="0" xfId="0" applyNumberFormat="1" applyFont="1"/>
    <xf numFmtId="0" fontId="1" fillId="0" borderId="0" xfId="0" applyFont="1"/>
    <xf numFmtId="17" fontId="2" fillId="0" borderId="0" xfId="0" applyNumberFormat="1" applyFont="1"/>
    <xf numFmtId="0" fontId="2" fillId="0" borderId="0" xfId="0" applyFont="1"/>
    <xf numFmtId="17" fontId="3" fillId="0" borderId="0" xfId="0" applyNumberFormat="1" applyFont="1"/>
    <xf numFmtId="0" fontId="3" fillId="0" borderId="0" xfId="0" applyFont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center"/>
    </xf>
    <xf numFmtId="43" fontId="0" fillId="0" borderId="0" xfId="0" applyNumberFormat="1"/>
    <xf numFmtId="17" fontId="5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center"/>
    </xf>
    <xf numFmtId="43" fontId="0" fillId="0" borderId="1" xfId="0" applyNumberFormat="1" applyBorder="1"/>
    <xf numFmtId="17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43" fontId="0" fillId="0" borderId="5" xfId="0" applyNumberFormat="1" applyBorder="1"/>
    <xf numFmtId="0" fontId="0" fillId="0" borderId="5" xfId="0" applyBorder="1"/>
    <xf numFmtId="0" fontId="0" fillId="0" borderId="6" xfId="0" applyBorder="1"/>
    <xf numFmtId="43" fontId="0" fillId="0" borderId="7" xfId="0" applyNumberFormat="1" applyBorder="1"/>
    <xf numFmtId="0" fontId="0" fillId="0" borderId="8" xfId="0" applyBorder="1"/>
    <xf numFmtId="0" fontId="0" fillId="0" borderId="9" xfId="0" applyBorder="1"/>
    <xf numFmtId="9" fontId="0" fillId="0" borderId="5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6" xfId="0" applyNumberFormat="1" applyBorder="1" applyAlignment="1">
      <alignment horizontal="center"/>
    </xf>
    <xf numFmtId="17" fontId="4" fillId="0" borderId="0" xfId="0" applyNumberFormat="1" applyFont="1"/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E574-9F36-4068-97B1-D90E89981008}">
  <dimension ref="A1:R32"/>
  <sheetViews>
    <sheetView tabSelected="1" zoomScaleNormal="100" workbookViewId="0">
      <selection activeCell="F9" sqref="F9"/>
    </sheetView>
  </sheetViews>
  <sheetFormatPr defaultRowHeight="14.25" x14ac:dyDescent="0.45"/>
  <cols>
    <col min="1" max="1" width="16.1328125" style="17" customWidth="1"/>
    <col min="2" max="2" width="7.33203125" style="17" customWidth="1"/>
    <col min="3" max="3" width="11.6640625" customWidth="1"/>
    <col min="4" max="4" width="15.33203125" customWidth="1"/>
    <col min="5" max="5" width="3.53125" customWidth="1"/>
    <col min="6" max="6" width="12.6640625" bestFit="1" customWidth="1"/>
    <col min="7" max="8" width="10.86328125" bestFit="1" customWidth="1"/>
    <col min="9" max="9" width="3.53125" customWidth="1"/>
    <col min="10" max="10" width="10.53125" bestFit="1" customWidth="1"/>
    <col min="11" max="12" width="10.53125" customWidth="1"/>
    <col min="13" max="13" width="10.53125" bestFit="1" customWidth="1"/>
    <col min="14" max="15" width="10.53125" customWidth="1"/>
    <col min="16" max="16" width="10.86328125" bestFit="1" customWidth="1"/>
    <col min="17" max="18" width="9.33203125" customWidth="1"/>
  </cols>
  <sheetData>
    <row r="1" spans="1:18" ht="15.4" x14ac:dyDescent="0.45">
      <c r="A1" s="1" t="s">
        <v>16</v>
      </c>
      <c r="B1" s="1"/>
      <c r="C1" s="2"/>
    </row>
    <row r="2" spans="1:18" x14ac:dyDescent="0.45">
      <c r="A2" s="3" t="s">
        <v>0</v>
      </c>
      <c r="B2" s="3"/>
      <c r="C2" s="4"/>
    </row>
    <row r="3" spans="1:18" x14ac:dyDescent="0.45">
      <c r="A3" s="3" t="s">
        <v>1</v>
      </c>
      <c r="B3" s="3"/>
      <c r="C3" s="4"/>
    </row>
    <row r="5" spans="1:18" ht="14.65" thickBot="1" x14ac:dyDescent="0.5">
      <c r="A5" s="33" t="s">
        <v>27</v>
      </c>
      <c r="B5" s="5"/>
      <c r="C5" s="6"/>
    </row>
    <row r="6" spans="1:18" x14ac:dyDescent="0.45">
      <c r="F6" s="37" t="s">
        <v>17</v>
      </c>
      <c r="G6" s="37"/>
      <c r="H6" s="37"/>
      <c r="J6" s="38" t="s">
        <v>20</v>
      </c>
      <c r="K6" s="39"/>
      <c r="L6" s="40"/>
      <c r="M6" s="38" t="s">
        <v>22</v>
      </c>
      <c r="N6" s="39"/>
      <c r="O6" s="40"/>
      <c r="P6" s="38" t="s">
        <v>23</v>
      </c>
      <c r="Q6" s="39"/>
      <c r="R6" s="40"/>
    </row>
    <row r="7" spans="1:18" x14ac:dyDescent="0.45">
      <c r="C7" s="34" t="s">
        <v>24</v>
      </c>
      <c r="F7" s="35" t="s">
        <v>25</v>
      </c>
      <c r="G7" s="35" t="s">
        <v>26</v>
      </c>
      <c r="H7" s="8"/>
      <c r="J7" s="30"/>
      <c r="K7" s="31"/>
      <c r="L7" s="32"/>
      <c r="M7" s="30"/>
      <c r="N7" s="31"/>
      <c r="O7" s="32"/>
      <c r="P7" s="30"/>
      <c r="Q7" s="31"/>
      <c r="R7" s="32"/>
    </row>
    <row r="8" spans="1:18" x14ac:dyDescent="0.45">
      <c r="A8" s="7" t="s">
        <v>2</v>
      </c>
      <c r="B8" s="7" t="s">
        <v>9</v>
      </c>
      <c r="C8" s="8" t="s">
        <v>3</v>
      </c>
      <c r="D8" s="8" t="s">
        <v>4</v>
      </c>
      <c r="F8" s="8" t="s">
        <v>18</v>
      </c>
      <c r="G8" s="8" t="s">
        <v>7</v>
      </c>
      <c r="H8" s="8" t="s">
        <v>10</v>
      </c>
      <c r="J8" s="18"/>
      <c r="K8" s="8"/>
      <c r="L8" s="19"/>
      <c r="M8" s="18"/>
      <c r="N8" s="8"/>
      <c r="O8" s="19"/>
      <c r="P8" s="18"/>
      <c r="R8" s="26"/>
    </row>
    <row r="9" spans="1:18" s="11" customFormat="1" ht="12.75" x14ac:dyDescent="0.35">
      <c r="A9" s="9" t="s">
        <v>5</v>
      </c>
      <c r="B9" s="9" t="s">
        <v>13</v>
      </c>
      <c r="C9" s="10" t="s">
        <v>5</v>
      </c>
      <c r="D9" s="10" t="s">
        <v>6</v>
      </c>
      <c r="F9" s="10" t="s">
        <v>19</v>
      </c>
      <c r="G9" s="10" t="s">
        <v>8</v>
      </c>
      <c r="H9" s="10" t="s">
        <v>8</v>
      </c>
      <c r="J9" s="20" t="s">
        <v>21</v>
      </c>
      <c r="K9" s="10" t="s">
        <v>11</v>
      </c>
      <c r="L9" s="21" t="s">
        <v>12</v>
      </c>
      <c r="M9" s="20" t="s">
        <v>21</v>
      </c>
      <c r="N9" s="10" t="s">
        <v>11</v>
      </c>
      <c r="O9" s="21" t="s">
        <v>12</v>
      </c>
      <c r="P9" s="20" t="s">
        <v>21</v>
      </c>
      <c r="Q9" s="10" t="s">
        <v>11</v>
      </c>
      <c r="R9" s="21" t="s">
        <v>12</v>
      </c>
    </row>
    <row r="10" spans="1:18" s="11" customFormat="1" ht="12.75" x14ac:dyDescent="0.35">
      <c r="A10" s="9"/>
      <c r="B10" s="9"/>
      <c r="C10" s="10"/>
      <c r="D10" s="10"/>
      <c r="J10" s="22"/>
      <c r="L10" s="23"/>
      <c r="M10" s="22"/>
      <c r="O10" s="23"/>
      <c r="P10" s="22"/>
      <c r="R10" s="23"/>
    </row>
    <row r="11" spans="1:18" x14ac:dyDescent="0.45">
      <c r="A11" s="7">
        <v>44592</v>
      </c>
      <c r="B11" s="7" t="s">
        <v>14</v>
      </c>
      <c r="C11" s="12">
        <v>2</v>
      </c>
      <c r="D11" s="13">
        <f>1424.64</f>
        <v>1424.64</v>
      </c>
      <c r="F11" s="13">
        <f>164+164+120</f>
        <v>448</v>
      </c>
      <c r="G11" s="13">
        <f>489.92+73.49+359.33+53.9</f>
        <v>976.64</v>
      </c>
      <c r="H11" s="13">
        <f t="shared" ref="H11:H26" si="0">SUM(F11:G11)</f>
        <v>1424.6399999999999</v>
      </c>
      <c r="I11" s="13"/>
      <c r="J11" s="24">
        <v>584.10239999999988</v>
      </c>
      <c r="K11" s="8">
        <v>2779</v>
      </c>
      <c r="L11" s="19">
        <v>1506</v>
      </c>
      <c r="M11" s="24">
        <v>356.15999999999997</v>
      </c>
      <c r="N11" s="8">
        <v>2781</v>
      </c>
      <c r="O11" s="19">
        <v>2154</v>
      </c>
      <c r="P11" s="24">
        <v>484.37759999999997</v>
      </c>
      <c r="Q11" s="8">
        <v>2782</v>
      </c>
      <c r="R11" s="19">
        <v>2621</v>
      </c>
    </row>
    <row r="12" spans="1:18" x14ac:dyDescent="0.45">
      <c r="A12" s="7">
        <v>44593</v>
      </c>
      <c r="B12" s="7" t="s">
        <v>14</v>
      </c>
      <c r="C12" s="12">
        <v>2</v>
      </c>
      <c r="D12" s="13">
        <f>1617.51</f>
        <v>1617.51</v>
      </c>
      <c r="F12" s="13">
        <v>615</v>
      </c>
      <c r="G12" s="13">
        <v>1002.51</v>
      </c>
      <c r="H12" s="13">
        <f t="shared" si="0"/>
        <v>1617.51</v>
      </c>
      <c r="I12" s="13"/>
      <c r="J12" s="24">
        <v>663.17909999999995</v>
      </c>
      <c r="K12" s="8">
        <v>2788</v>
      </c>
      <c r="L12" s="19">
        <v>1508</v>
      </c>
      <c r="M12" s="24">
        <v>404.3775</v>
      </c>
      <c r="N12" s="8">
        <v>2785</v>
      </c>
      <c r="O12" s="19">
        <v>2156</v>
      </c>
      <c r="P12" s="24">
        <v>549.95339999999999</v>
      </c>
      <c r="Q12" s="8">
        <v>2787</v>
      </c>
      <c r="R12" s="19">
        <v>2623</v>
      </c>
    </row>
    <row r="13" spans="1:18" x14ac:dyDescent="0.45">
      <c r="A13" s="7">
        <v>44593</v>
      </c>
      <c r="B13" s="7" t="s">
        <v>15</v>
      </c>
      <c r="C13" s="12">
        <v>1</v>
      </c>
      <c r="D13" s="13">
        <v>958.14</v>
      </c>
      <c r="F13" s="13">
        <v>287</v>
      </c>
      <c r="G13" s="13">
        <f>583.6+87.54</f>
        <v>671.14</v>
      </c>
      <c r="H13" s="13">
        <f t="shared" si="0"/>
        <v>958.14</v>
      </c>
      <c r="I13" s="13"/>
      <c r="J13" s="24">
        <v>392.83739999999995</v>
      </c>
      <c r="K13" s="8">
        <v>2780</v>
      </c>
      <c r="L13" s="19">
        <v>1507</v>
      </c>
      <c r="M13" s="24">
        <v>239.535</v>
      </c>
      <c r="N13" s="8">
        <v>2783</v>
      </c>
      <c r="O13" s="19">
        <v>2155</v>
      </c>
      <c r="P13" s="24">
        <v>325.76760000000002</v>
      </c>
      <c r="Q13" s="8">
        <v>2784</v>
      </c>
      <c r="R13" s="19">
        <v>2622</v>
      </c>
    </row>
    <row r="14" spans="1:18" x14ac:dyDescent="0.45">
      <c r="A14" s="7">
        <v>44621</v>
      </c>
      <c r="B14" s="7" t="s">
        <v>15</v>
      </c>
      <c r="C14" s="12">
        <v>1</v>
      </c>
      <c r="D14" s="13">
        <v>988.87</v>
      </c>
      <c r="F14" s="13">
        <v>205</v>
      </c>
      <c r="G14" s="13">
        <f>681.63+102.24</f>
        <v>783.87</v>
      </c>
      <c r="H14" s="13">
        <f t="shared" si="0"/>
        <v>988.87</v>
      </c>
      <c r="I14" s="13"/>
      <c r="J14" s="24">
        <v>405.43669999999997</v>
      </c>
      <c r="K14" s="8">
        <v>2790</v>
      </c>
      <c r="L14" s="19">
        <v>1509</v>
      </c>
      <c r="M14" s="24">
        <v>247.2175</v>
      </c>
      <c r="N14" s="8">
        <v>2786</v>
      </c>
      <c r="O14" s="19">
        <v>2157</v>
      </c>
      <c r="P14" s="24">
        <v>336.2158</v>
      </c>
      <c r="Q14" s="8">
        <v>2789</v>
      </c>
      <c r="R14" s="19">
        <v>2624</v>
      </c>
    </row>
    <row r="15" spans="1:18" x14ac:dyDescent="0.45">
      <c r="A15" s="7">
        <v>44652</v>
      </c>
      <c r="B15" s="7" t="s">
        <v>14</v>
      </c>
      <c r="C15" s="12">
        <v>5</v>
      </c>
      <c r="D15" s="13">
        <f>4175.85</f>
        <v>4175.8500000000004</v>
      </c>
      <c r="F15" s="13">
        <v>1394</v>
      </c>
      <c r="G15" s="13">
        <v>2781.85</v>
      </c>
      <c r="H15" s="13">
        <f t="shared" si="0"/>
        <v>4175.8500000000004</v>
      </c>
      <c r="I15" s="13"/>
      <c r="J15" s="24">
        <v>1712.0985000000001</v>
      </c>
      <c r="K15" s="8">
        <v>2802</v>
      </c>
      <c r="L15" s="19">
        <v>1511</v>
      </c>
      <c r="M15" s="24">
        <v>1043.9625000000001</v>
      </c>
      <c r="N15" s="8">
        <v>2803</v>
      </c>
      <c r="O15" s="19">
        <v>2160</v>
      </c>
      <c r="P15" s="24">
        <v>1419.7890000000002</v>
      </c>
      <c r="Q15" s="8">
        <v>2804</v>
      </c>
      <c r="R15" s="19">
        <v>2626</v>
      </c>
    </row>
    <row r="16" spans="1:18" x14ac:dyDescent="0.45">
      <c r="A16" s="7">
        <v>44652</v>
      </c>
      <c r="B16" s="7" t="s">
        <v>15</v>
      </c>
      <c r="C16" s="12">
        <v>1</v>
      </c>
      <c r="D16" s="13">
        <v>1011.87</v>
      </c>
      <c r="F16" s="13">
        <v>246</v>
      </c>
      <c r="G16" s="13">
        <v>765.87</v>
      </c>
      <c r="H16" s="13">
        <f t="shared" si="0"/>
        <v>1011.87</v>
      </c>
      <c r="I16" s="13"/>
      <c r="J16" s="24">
        <v>414.86669999999998</v>
      </c>
      <c r="K16" s="8">
        <v>2793</v>
      </c>
      <c r="L16" s="19">
        <v>1510</v>
      </c>
      <c r="M16" s="24">
        <v>252.9675</v>
      </c>
      <c r="N16" s="8">
        <v>2791</v>
      </c>
      <c r="O16" s="19">
        <v>2158</v>
      </c>
      <c r="P16" s="24">
        <v>344.03580000000005</v>
      </c>
      <c r="Q16" s="8">
        <v>2792</v>
      </c>
      <c r="R16" s="19">
        <v>2625</v>
      </c>
    </row>
    <row r="17" spans="1:18" x14ac:dyDescent="0.45">
      <c r="A17" s="7">
        <v>44682</v>
      </c>
      <c r="B17" s="7" t="s">
        <v>14</v>
      </c>
      <c r="C17" s="12">
        <v>3</v>
      </c>
      <c r="D17" s="13">
        <f>2527.53</f>
        <v>2527.5300000000002</v>
      </c>
      <c r="F17" s="13">
        <v>738</v>
      </c>
      <c r="G17" s="13">
        <v>1789.53</v>
      </c>
      <c r="H17" s="13">
        <f t="shared" si="0"/>
        <v>2527.5299999999997</v>
      </c>
      <c r="I17" s="13"/>
      <c r="J17" s="24">
        <v>1036.2872999999997</v>
      </c>
      <c r="K17" s="8">
        <v>2805</v>
      </c>
      <c r="L17" s="19">
        <v>1512</v>
      </c>
      <c r="M17" s="24">
        <v>631.88249999999994</v>
      </c>
      <c r="N17" s="8">
        <v>2809</v>
      </c>
      <c r="O17" s="19">
        <v>2161</v>
      </c>
      <c r="P17" s="24">
        <v>859.36019999999996</v>
      </c>
      <c r="Q17" s="8">
        <v>2810</v>
      </c>
      <c r="R17" s="19">
        <v>2627</v>
      </c>
    </row>
    <row r="18" spans="1:18" x14ac:dyDescent="0.45">
      <c r="A18" s="7">
        <v>44713</v>
      </c>
      <c r="B18" s="7" t="s">
        <v>14</v>
      </c>
      <c r="C18" s="12">
        <v>9</v>
      </c>
      <c r="D18" s="13">
        <f>7695.6</f>
        <v>7695.6</v>
      </c>
      <c r="F18" s="13">
        <v>2716</v>
      </c>
      <c r="G18" s="13">
        <v>4979.6000000000004</v>
      </c>
      <c r="H18" s="13">
        <f t="shared" si="0"/>
        <v>7695.6</v>
      </c>
      <c r="I18" s="13"/>
      <c r="J18" s="24">
        <v>3155.1959999999999</v>
      </c>
      <c r="K18" s="8">
        <v>2807</v>
      </c>
      <c r="L18" s="19">
        <v>1514</v>
      </c>
      <c r="M18" s="24">
        <v>1923.9</v>
      </c>
      <c r="N18" s="8">
        <v>2813</v>
      </c>
      <c r="O18" s="19">
        <v>2163</v>
      </c>
      <c r="P18" s="24">
        <v>2616.5040000000004</v>
      </c>
      <c r="Q18" s="8">
        <v>2814</v>
      </c>
      <c r="R18" s="19">
        <v>2629</v>
      </c>
    </row>
    <row r="19" spans="1:18" x14ac:dyDescent="0.45">
      <c r="A19" s="7">
        <v>44743</v>
      </c>
      <c r="B19" s="7" t="s">
        <v>14</v>
      </c>
      <c r="C19" s="12">
        <v>4</v>
      </c>
      <c r="D19" s="13">
        <f>3692.93</f>
        <v>3692.93</v>
      </c>
      <c r="F19" s="13">
        <v>1463</v>
      </c>
      <c r="G19" s="13">
        <v>2229.9299999999998</v>
      </c>
      <c r="H19" s="13">
        <f t="shared" si="0"/>
        <v>3692.93</v>
      </c>
      <c r="I19" s="13"/>
      <c r="J19" s="24">
        <v>1514.1012999999998</v>
      </c>
      <c r="K19" s="8">
        <v>2822</v>
      </c>
      <c r="L19" s="19">
        <v>1516</v>
      </c>
      <c r="M19" s="24">
        <v>923.23249999999996</v>
      </c>
      <c r="N19" s="8">
        <v>2823</v>
      </c>
      <c r="O19" s="19">
        <v>2166</v>
      </c>
      <c r="P19" s="24">
        <v>1255.5962</v>
      </c>
      <c r="Q19" s="8">
        <v>2824</v>
      </c>
      <c r="R19" s="19">
        <v>2631</v>
      </c>
    </row>
    <row r="20" spans="1:18" x14ac:dyDescent="0.45">
      <c r="A20" s="7">
        <v>44743</v>
      </c>
      <c r="B20" s="7" t="s">
        <v>15</v>
      </c>
      <c r="C20" s="12">
        <v>1</v>
      </c>
      <c r="D20" s="13">
        <v>1311.35</v>
      </c>
      <c r="F20" s="13">
        <v>388</v>
      </c>
      <c r="G20" s="13">
        <v>923.35</v>
      </c>
      <c r="H20" s="13">
        <f t="shared" si="0"/>
        <v>1311.35</v>
      </c>
      <c r="I20" s="13"/>
      <c r="J20" s="24">
        <v>537.65349999999989</v>
      </c>
      <c r="K20" s="8">
        <v>2808</v>
      </c>
      <c r="L20" s="19">
        <v>1515</v>
      </c>
      <c r="M20" s="24">
        <v>327.83749999999998</v>
      </c>
      <c r="N20" s="8">
        <v>2815</v>
      </c>
      <c r="O20" s="19">
        <v>2164</v>
      </c>
      <c r="P20" s="24">
        <v>445.85899999999998</v>
      </c>
      <c r="Q20" s="8">
        <v>2816</v>
      </c>
      <c r="R20" s="19">
        <v>2630</v>
      </c>
    </row>
    <row r="21" spans="1:18" x14ac:dyDescent="0.45">
      <c r="A21" s="7">
        <v>44774</v>
      </c>
      <c r="B21" s="7" t="s">
        <v>14</v>
      </c>
      <c r="C21" s="12">
        <v>4</v>
      </c>
      <c r="D21" s="13">
        <f>3513.28</f>
        <v>3513.28</v>
      </c>
      <c r="F21" s="13">
        <v>1116.5</v>
      </c>
      <c r="G21" s="13">
        <v>2396.7800000000002</v>
      </c>
      <c r="H21" s="13">
        <f t="shared" si="0"/>
        <v>3513.28</v>
      </c>
      <c r="I21" s="13"/>
      <c r="J21" s="24">
        <v>1440.4448</v>
      </c>
      <c r="K21" s="8">
        <v>2831</v>
      </c>
      <c r="L21" s="19">
        <v>1519</v>
      </c>
      <c r="M21" s="24">
        <v>878.32</v>
      </c>
      <c r="N21" s="8">
        <v>2833</v>
      </c>
      <c r="O21" s="19">
        <v>2168</v>
      </c>
      <c r="P21" s="24">
        <v>1194.5152</v>
      </c>
      <c r="Q21" s="8">
        <v>2835</v>
      </c>
      <c r="R21" s="19">
        <v>2633</v>
      </c>
    </row>
    <row r="22" spans="1:18" x14ac:dyDescent="0.45">
      <c r="A22" s="7">
        <v>44805</v>
      </c>
      <c r="B22" s="7" t="s">
        <v>14</v>
      </c>
      <c r="C22" s="12">
        <v>2</v>
      </c>
      <c r="D22" s="13">
        <f>1951.56</f>
        <v>1951.56</v>
      </c>
      <c r="F22" s="13">
        <v>679</v>
      </c>
      <c r="G22" s="13">
        <v>1272.56</v>
      </c>
      <c r="H22" s="13">
        <f t="shared" si="0"/>
        <v>1951.56</v>
      </c>
      <c r="I22" s="13"/>
      <c r="J22" s="24">
        <v>800.13959999999997</v>
      </c>
      <c r="K22" s="8">
        <v>2839</v>
      </c>
      <c r="L22" s="19">
        <v>1521</v>
      </c>
      <c r="M22" s="24">
        <v>487.89</v>
      </c>
      <c r="N22" s="8">
        <v>2837</v>
      </c>
      <c r="O22" s="19">
        <v>2170</v>
      </c>
      <c r="P22" s="24">
        <v>663.53039999999999</v>
      </c>
      <c r="Q22" s="8">
        <v>2838</v>
      </c>
      <c r="R22" s="19">
        <v>2635</v>
      </c>
    </row>
    <row r="23" spans="1:18" x14ac:dyDescent="0.45">
      <c r="A23" s="7">
        <v>44805</v>
      </c>
      <c r="B23" s="7" t="s">
        <v>15</v>
      </c>
      <c r="C23" s="12">
        <v>1</v>
      </c>
      <c r="D23" s="13">
        <f>1169.96</f>
        <v>1169.96</v>
      </c>
      <c r="F23" s="13">
        <v>242.5</v>
      </c>
      <c r="G23" s="13">
        <v>927.46</v>
      </c>
      <c r="H23" s="13">
        <f t="shared" si="0"/>
        <v>1169.96</v>
      </c>
      <c r="I23" s="13"/>
      <c r="J23" s="24">
        <v>479.68360000000001</v>
      </c>
      <c r="K23" s="8">
        <v>2832</v>
      </c>
      <c r="L23" s="19">
        <v>1520</v>
      </c>
      <c r="M23" s="24">
        <v>292.49</v>
      </c>
      <c r="N23" s="8">
        <v>2834</v>
      </c>
      <c r="O23" s="19">
        <v>2169</v>
      </c>
      <c r="P23" s="24">
        <v>397.78640000000001</v>
      </c>
      <c r="Q23" s="8">
        <v>2836</v>
      </c>
      <c r="R23" s="19">
        <v>2634</v>
      </c>
    </row>
    <row r="24" spans="1:18" x14ac:dyDescent="0.45">
      <c r="A24" s="7">
        <v>44835</v>
      </c>
      <c r="B24" s="7" t="s">
        <v>14</v>
      </c>
      <c r="C24" s="12">
        <v>2</v>
      </c>
      <c r="D24" s="13">
        <f>1582.57</f>
        <v>1582.57</v>
      </c>
      <c r="F24" s="13">
        <v>436.5</v>
      </c>
      <c r="G24" s="13">
        <v>1146.07</v>
      </c>
      <c r="H24" s="13">
        <f t="shared" si="0"/>
        <v>1582.57</v>
      </c>
      <c r="I24" s="13"/>
      <c r="J24" s="24">
        <v>648.85369999999989</v>
      </c>
      <c r="K24" s="8">
        <v>2849</v>
      </c>
      <c r="L24" s="19">
        <v>1524</v>
      </c>
      <c r="M24" s="24">
        <v>395.64249999999998</v>
      </c>
      <c r="N24" s="8">
        <v>2847</v>
      </c>
      <c r="O24" s="19">
        <v>2172</v>
      </c>
      <c r="P24" s="24">
        <v>538.07380000000001</v>
      </c>
      <c r="Q24" s="8">
        <v>2848</v>
      </c>
      <c r="R24" s="19">
        <v>2637</v>
      </c>
    </row>
    <row r="25" spans="1:18" x14ac:dyDescent="0.45">
      <c r="A25" s="7">
        <v>44866</v>
      </c>
      <c r="B25" s="7" t="s">
        <v>14</v>
      </c>
      <c r="C25" s="12">
        <v>4</v>
      </c>
      <c r="D25" s="13">
        <f>3607.61</f>
        <v>3607.61</v>
      </c>
      <c r="F25" s="13">
        <v>1406.5</v>
      </c>
      <c r="G25" s="13">
        <v>2201.11</v>
      </c>
      <c r="H25" s="13">
        <f t="shared" si="0"/>
        <v>3607.61</v>
      </c>
      <c r="I25" s="13"/>
      <c r="J25" s="24">
        <v>1479.1200999999999</v>
      </c>
      <c r="K25" s="8">
        <v>2850</v>
      </c>
      <c r="L25" s="19">
        <v>1525</v>
      </c>
      <c r="M25" s="24">
        <v>901.90250000000003</v>
      </c>
      <c r="N25" s="8">
        <v>2851</v>
      </c>
      <c r="O25" s="19">
        <v>2173</v>
      </c>
      <c r="P25" s="24">
        <v>1226.5874000000001</v>
      </c>
      <c r="Q25" s="8">
        <v>2852</v>
      </c>
      <c r="R25" s="19">
        <v>2638</v>
      </c>
    </row>
    <row r="26" spans="1:18" x14ac:dyDescent="0.45">
      <c r="A26" s="7">
        <v>44896</v>
      </c>
      <c r="B26" s="7" t="s">
        <v>14</v>
      </c>
      <c r="C26" s="12">
        <v>4</v>
      </c>
      <c r="D26" s="13">
        <f>3174.78</f>
        <v>3174.78</v>
      </c>
      <c r="F26" s="13">
        <v>973</v>
      </c>
      <c r="G26" s="13">
        <v>2201.7800000000002</v>
      </c>
      <c r="H26" s="13">
        <f t="shared" si="0"/>
        <v>3174.78</v>
      </c>
      <c r="I26" s="13"/>
      <c r="J26" s="24">
        <v>1301.6597999999999</v>
      </c>
      <c r="K26" s="8">
        <v>2856</v>
      </c>
      <c r="L26" s="19">
        <v>1526</v>
      </c>
      <c r="M26" s="24">
        <v>793.69500000000005</v>
      </c>
      <c r="N26" s="8">
        <v>2854</v>
      </c>
      <c r="O26" s="19">
        <v>2175</v>
      </c>
      <c r="P26" s="24">
        <v>1079.4252000000001</v>
      </c>
      <c r="Q26" s="8">
        <v>2855</v>
      </c>
      <c r="R26" s="19">
        <v>2639</v>
      </c>
    </row>
    <row r="27" spans="1:18" x14ac:dyDescent="0.45">
      <c r="A27" s="7"/>
      <c r="B27" s="7"/>
      <c r="C27" s="12"/>
      <c r="D27" s="13"/>
      <c r="F27" s="13"/>
      <c r="G27" s="13"/>
      <c r="H27" s="13"/>
      <c r="I27" s="13"/>
      <c r="J27" s="25"/>
      <c r="L27" s="26"/>
      <c r="M27" s="25"/>
      <c r="O27" s="26"/>
      <c r="P27" s="25"/>
      <c r="R27" s="26"/>
    </row>
    <row r="28" spans="1:18" ht="14.65" thickBot="1" x14ac:dyDescent="0.5">
      <c r="A28" s="36" t="s">
        <v>28</v>
      </c>
      <c r="B28" s="14"/>
      <c r="C28" s="15">
        <f>SUM(C11:C27)</f>
        <v>46</v>
      </c>
      <c r="D28" s="16">
        <f>SUM(D11:D27)</f>
        <v>40404.050000000003</v>
      </c>
      <c r="F28" s="16">
        <f>SUM(F11:F27)</f>
        <v>13354</v>
      </c>
      <c r="G28" s="16">
        <f>SUM(G11:G27)</f>
        <v>27050.05</v>
      </c>
      <c r="H28" s="16">
        <f>SUM(H11:H27)</f>
        <v>40404.050000000003</v>
      </c>
      <c r="I28" s="13"/>
      <c r="J28" s="27">
        <f>SUM(J11:J27)</f>
        <v>16565.660499999998</v>
      </c>
      <c r="K28" s="28"/>
      <c r="L28" s="29"/>
      <c r="M28" s="27">
        <f>SUM(M11:M27)</f>
        <v>10101.012500000001</v>
      </c>
      <c r="N28" s="28"/>
      <c r="O28" s="29"/>
      <c r="P28" s="27">
        <f>SUM(P11:P27)</f>
        <v>13737.377</v>
      </c>
      <c r="Q28" s="28"/>
      <c r="R28" s="29"/>
    </row>
    <row r="29" spans="1:18" ht="14.65" thickTop="1" x14ac:dyDescent="0.45">
      <c r="A29" s="14"/>
      <c r="B29" s="14"/>
      <c r="C29" s="12"/>
      <c r="D29" s="13"/>
      <c r="F29" s="13"/>
      <c r="G29" s="13"/>
      <c r="H29" s="13"/>
      <c r="I29" s="13"/>
    </row>
    <row r="32" spans="1:18" x14ac:dyDescent="0.45">
      <c r="D32" s="13"/>
      <c r="H32" s="13"/>
      <c r="J32" s="13"/>
      <c r="M32" s="13"/>
      <c r="P32" s="13"/>
    </row>
  </sheetData>
  <mergeCells count="4">
    <mergeCell ref="F6:H6"/>
    <mergeCell ref="J6:L6"/>
    <mergeCell ref="M6:O6"/>
    <mergeCell ref="P6:R6"/>
  </mergeCells>
  <pageMargins left="0.7" right="0.7" top="0.75" bottom="0.75" header="0.3" footer="0.3"/>
  <pageSetup scale="55" orientation="portrait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A5F45B-8CD5-4B97-A904-B5A6AC479DBF}">
  <ds:schemaRefs>
    <ds:schemaRef ds:uri="http://schemas.microsoft.com/office/2006/metadata/properties"/>
    <ds:schemaRef ds:uri="http://schemas.microsoft.com/office/infopath/2007/PartnerControls"/>
    <ds:schemaRef ds:uri="91fd4a67-a72e-4b63-af64-fdd815d90962"/>
    <ds:schemaRef ds:uri="887b3745-c80b-4d8d-8f4d-91599da31528"/>
  </ds:schemaRefs>
</ds:datastoreItem>
</file>

<file path=customXml/itemProps2.xml><?xml version="1.0" encoding="utf-8"?>
<ds:datastoreItem xmlns:ds="http://schemas.openxmlformats.org/officeDocument/2006/customXml" ds:itemID="{6B421613-C3D4-4313-8DE2-C8CCFE5278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B0E941-1618-4059-9B28-196A38CF8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b3745-c80b-4d8d-8f4d-91599da31528"/>
    <ds:schemaRef ds:uri="91fd4a67-a72e-4b63-af64-fdd815d90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Watt</dc:creator>
  <cp:lastModifiedBy>Robert Miller</cp:lastModifiedBy>
  <cp:lastPrinted>2024-04-11T22:08:00Z</cp:lastPrinted>
  <dcterms:created xsi:type="dcterms:W3CDTF">2023-09-21T19:19:44Z</dcterms:created>
  <dcterms:modified xsi:type="dcterms:W3CDTF">2024-05-02T00:18:43Z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</Properties>
</file>